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179\Desktop\CLASSWORK\Starter_Code\Instructions\"/>
    </mc:Choice>
  </mc:AlternateContent>
  <xr:revisionPtr revIDLastSave="0" documentId="13_ncr:1_{F280512D-4955-4042-8971-768BC8E03A9D}" xr6:coauthVersionLast="47" xr6:coauthVersionMax="47" xr10:uidLastSave="{00000000-0000-0000-0000-000000000000}"/>
  <bookViews>
    <workbookView xWindow="15510" yWindow="75" windowWidth="18495" windowHeight="15060" firstSheet="3" activeTab="6" xr2:uid="{00000000-000D-0000-FFFF-FFFF00000000}"/>
  </bookViews>
  <sheets>
    <sheet name="Category Pivot Table" sheetId="2" r:id="rId1"/>
    <sheet name="Sub-Category Pivot Table" sheetId="4" r:id="rId2"/>
    <sheet name="PivotTable3" sheetId="6" r:id="rId3"/>
    <sheet name="Crowdfunding" sheetId="1" r:id="rId4"/>
    <sheet name="Categories and Subcategories" sheetId="3" r:id="rId5"/>
    <sheet name="PivotTable4" sheetId="8" r:id="rId6"/>
    <sheet name="Statistical Analysis" sheetId="11" r:id="rId7"/>
  </sheets>
  <definedNames>
    <definedName name="BackersFailed">Crowdfunding!$Z$2:$Z$1001</definedName>
    <definedName name="BackersSuccess">Crowdfunding!$Y$2:$Y$1001</definedName>
    <definedName name="CategoryTable">'Categories and Subcategories'!$D$1:$F$26</definedName>
  </definedNames>
  <calcPr calcId="191029"/>
  <pivotCaches>
    <pivotCache cacheId="0" r:id="rId8"/>
    <pivotCache cacheId="1" r:id="rId9"/>
    <pivotCache cacheId="2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1" l="1"/>
  <c r="B9" i="11"/>
  <c r="C8" i="11"/>
  <c r="B8" i="11"/>
  <c r="C7" i="11"/>
  <c r="B7" i="11"/>
  <c r="C6" i="11"/>
  <c r="B6" i="11"/>
  <c r="C4" i="11"/>
  <c r="B4" i="11"/>
  <c r="C5" i="11"/>
  <c r="B5" i="1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AA12" i="1"/>
  <c r="AB12" i="1"/>
  <c r="AA13" i="1"/>
  <c r="AB13" i="1"/>
  <c r="AA14" i="1"/>
  <c r="AB14" i="1"/>
  <c r="AA15" i="1"/>
  <c r="AB15" i="1"/>
  <c r="AA16" i="1"/>
  <c r="AB16" i="1"/>
  <c r="AA17" i="1"/>
  <c r="AB17" i="1"/>
  <c r="AA18" i="1"/>
  <c r="AB18" i="1"/>
  <c r="AA19" i="1"/>
  <c r="AB19" i="1"/>
  <c r="AA20" i="1"/>
  <c r="AB20" i="1"/>
  <c r="AA21" i="1"/>
  <c r="AB21" i="1"/>
  <c r="AA22" i="1"/>
  <c r="AB22" i="1"/>
  <c r="AA23" i="1"/>
  <c r="AB23" i="1"/>
  <c r="AA24" i="1"/>
  <c r="AB24" i="1"/>
  <c r="AA25" i="1"/>
  <c r="AB25" i="1"/>
  <c r="AA26" i="1"/>
  <c r="AB26" i="1"/>
  <c r="AA27" i="1"/>
  <c r="AB27" i="1"/>
  <c r="AA28" i="1"/>
  <c r="AB28" i="1"/>
  <c r="AA29" i="1"/>
  <c r="AB29" i="1"/>
  <c r="AA30" i="1"/>
  <c r="AB30" i="1"/>
  <c r="AA31" i="1"/>
  <c r="AB31" i="1"/>
  <c r="AA32" i="1"/>
  <c r="AB32" i="1"/>
  <c r="AA33" i="1"/>
  <c r="AB33" i="1"/>
  <c r="AA34" i="1"/>
  <c r="AB34" i="1"/>
  <c r="AA35" i="1"/>
  <c r="AB35" i="1"/>
  <c r="AA36" i="1"/>
  <c r="AB36" i="1"/>
  <c r="AA37" i="1"/>
  <c r="AB37" i="1"/>
  <c r="AA38" i="1"/>
  <c r="AB38" i="1"/>
  <c r="AA39" i="1"/>
  <c r="AB39" i="1"/>
  <c r="AA40" i="1"/>
  <c r="AB40" i="1"/>
  <c r="AA41" i="1"/>
  <c r="AB41" i="1"/>
  <c r="AA42" i="1"/>
  <c r="AB42" i="1"/>
  <c r="AA43" i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A59" i="1"/>
  <c r="AB59" i="1"/>
  <c r="AA60" i="1"/>
  <c r="AB60" i="1"/>
  <c r="AA61" i="1"/>
  <c r="AB61" i="1"/>
  <c r="AA62" i="1"/>
  <c r="AB62" i="1"/>
  <c r="AA63" i="1"/>
  <c r="AB63" i="1"/>
  <c r="AA64" i="1"/>
  <c r="AB64" i="1"/>
  <c r="AA65" i="1"/>
  <c r="AB65" i="1"/>
  <c r="AA66" i="1"/>
  <c r="AB66" i="1"/>
  <c r="AA67" i="1"/>
  <c r="AB67" i="1"/>
  <c r="AA68" i="1"/>
  <c r="AB68" i="1"/>
  <c r="AA69" i="1"/>
  <c r="AB69" i="1"/>
  <c r="AA70" i="1"/>
  <c r="AB70" i="1"/>
  <c r="AA71" i="1"/>
  <c r="AB71" i="1"/>
  <c r="AA72" i="1"/>
  <c r="AB72" i="1"/>
  <c r="AA73" i="1"/>
  <c r="AB73" i="1"/>
  <c r="AA74" i="1"/>
  <c r="AB74" i="1"/>
  <c r="AA75" i="1"/>
  <c r="AB75" i="1"/>
  <c r="AA76" i="1"/>
  <c r="AB76" i="1"/>
  <c r="AA77" i="1"/>
  <c r="AB77" i="1"/>
  <c r="AA78" i="1"/>
  <c r="AB78" i="1"/>
  <c r="AA79" i="1"/>
  <c r="AB79" i="1"/>
  <c r="AA80" i="1"/>
  <c r="AB80" i="1"/>
  <c r="AA81" i="1"/>
  <c r="AB81" i="1"/>
  <c r="AA82" i="1"/>
  <c r="AB82" i="1"/>
  <c r="AA83" i="1"/>
  <c r="AB83" i="1"/>
  <c r="AA84" i="1"/>
  <c r="AB84" i="1"/>
  <c r="AA85" i="1"/>
  <c r="AB85" i="1"/>
  <c r="AA86" i="1"/>
  <c r="AB86" i="1"/>
  <c r="AA87" i="1"/>
  <c r="AB87" i="1"/>
  <c r="AA88" i="1"/>
  <c r="AB88" i="1"/>
  <c r="AA89" i="1"/>
  <c r="AB89" i="1"/>
  <c r="AA90" i="1"/>
  <c r="AB90" i="1"/>
  <c r="AA91" i="1"/>
  <c r="AB91" i="1"/>
  <c r="AA92" i="1"/>
  <c r="AB92" i="1"/>
  <c r="AA93" i="1"/>
  <c r="AB93" i="1"/>
  <c r="AA94" i="1"/>
  <c r="AB94" i="1"/>
  <c r="AA95" i="1"/>
  <c r="AB95" i="1"/>
  <c r="AA96" i="1"/>
  <c r="AB96" i="1"/>
  <c r="AA97" i="1"/>
  <c r="AB97" i="1"/>
  <c r="AA98" i="1"/>
  <c r="AB98" i="1"/>
  <c r="AA99" i="1"/>
  <c r="AB99" i="1"/>
  <c r="AA100" i="1"/>
  <c r="AB100" i="1"/>
  <c r="AA101" i="1"/>
  <c r="AB101" i="1"/>
  <c r="AA102" i="1"/>
  <c r="AB102" i="1"/>
  <c r="AA103" i="1"/>
  <c r="AB103" i="1"/>
  <c r="AA104" i="1"/>
  <c r="AB104" i="1"/>
  <c r="AA105" i="1"/>
  <c r="AB105" i="1"/>
  <c r="AA106" i="1"/>
  <c r="AB106" i="1"/>
  <c r="AA107" i="1"/>
  <c r="AB107" i="1"/>
  <c r="AA108" i="1"/>
  <c r="AB108" i="1"/>
  <c r="AA109" i="1"/>
  <c r="AB109" i="1"/>
  <c r="AA110" i="1"/>
  <c r="AB110" i="1"/>
  <c r="AA111" i="1"/>
  <c r="AB111" i="1"/>
  <c r="AA112" i="1"/>
  <c r="AB112" i="1"/>
  <c r="AA113" i="1"/>
  <c r="AB113" i="1"/>
  <c r="AA114" i="1"/>
  <c r="AB114" i="1"/>
  <c r="AA115" i="1"/>
  <c r="AB115" i="1"/>
  <c r="AA116" i="1"/>
  <c r="AB116" i="1"/>
  <c r="AA117" i="1"/>
  <c r="AB117" i="1"/>
  <c r="AA118" i="1"/>
  <c r="AB118" i="1"/>
  <c r="AA119" i="1"/>
  <c r="AB119" i="1"/>
  <c r="AA120" i="1"/>
  <c r="AB120" i="1"/>
  <c r="AA121" i="1"/>
  <c r="AB121" i="1"/>
  <c r="AA122" i="1"/>
  <c r="AB122" i="1"/>
  <c r="AA123" i="1"/>
  <c r="AB123" i="1"/>
  <c r="AA124" i="1"/>
  <c r="AB124" i="1"/>
  <c r="AA125" i="1"/>
  <c r="AB125" i="1"/>
  <c r="AA126" i="1"/>
  <c r="AB126" i="1"/>
  <c r="AA127" i="1"/>
  <c r="AB127" i="1"/>
  <c r="AA128" i="1"/>
  <c r="AB128" i="1"/>
  <c r="AA129" i="1"/>
  <c r="AB129" i="1"/>
  <c r="AA130" i="1"/>
  <c r="AB130" i="1"/>
  <c r="AA131" i="1"/>
  <c r="AB131" i="1"/>
  <c r="AA132" i="1"/>
  <c r="AB132" i="1"/>
  <c r="AA133" i="1"/>
  <c r="AB133" i="1"/>
  <c r="AA134" i="1"/>
  <c r="AB134" i="1"/>
  <c r="AA135" i="1"/>
  <c r="AB135" i="1"/>
  <c r="AA136" i="1"/>
  <c r="AB136" i="1"/>
  <c r="AA137" i="1"/>
  <c r="AB137" i="1"/>
  <c r="AA138" i="1"/>
  <c r="AB138" i="1"/>
  <c r="AA139" i="1"/>
  <c r="AB139" i="1"/>
  <c r="AA140" i="1"/>
  <c r="AB140" i="1"/>
  <c r="AA141" i="1"/>
  <c r="AB141" i="1"/>
  <c r="AA142" i="1"/>
  <c r="AB142" i="1"/>
  <c r="AA143" i="1"/>
  <c r="AB143" i="1"/>
  <c r="AA144" i="1"/>
  <c r="AB144" i="1"/>
  <c r="AA145" i="1"/>
  <c r="AB145" i="1"/>
  <c r="AA146" i="1"/>
  <c r="AB146" i="1"/>
  <c r="AA147" i="1"/>
  <c r="AB147" i="1"/>
  <c r="AA148" i="1"/>
  <c r="AB148" i="1"/>
  <c r="AA149" i="1"/>
  <c r="AB149" i="1"/>
  <c r="AA150" i="1"/>
  <c r="AB150" i="1"/>
  <c r="AA151" i="1"/>
  <c r="AB151" i="1"/>
  <c r="AA152" i="1"/>
  <c r="AB152" i="1"/>
  <c r="AA153" i="1"/>
  <c r="AB153" i="1"/>
  <c r="AA154" i="1"/>
  <c r="AB154" i="1"/>
  <c r="AA155" i="1"/>
  <c r="AB155" i="1"/>
  <c r="AA156" i="1"/>
  <c r="AB156" i="1"/>
  <c r="AA157" i="1"/>
  <c r="AB157" i="1"/>
  <c r="AA158" i="1"/>
  <c r="AB158" i="1"/>
  <c r="AA159" i="1"/>
  <c r="AB159" i="1"/>
  <c r="AA160" i="1"/>
  <c r="AB160" i="1"/>
  <c r="AA161" i="1"/>
  <c r="AB161" i="1"/>
  <c r="AA162" i="1"/>
  <c r="AB162" i="1"/>
  <c r="AA163" i="1"/>
  <c r="AB163" i="1"/>
  <c r="AA164" i="1"/>
  <c r="AB164" i="1"/>
  <c r="AA165" i="1"/>
  <c r="AB165" i="1"/>
  <c r="AA166" i="1"/>
  <c r="AB166" i="1"/>
  <c r="AA167" i="1"/>
  <c r="AB167" i="1"/>
  <c r="AA168" i="1"/>
  <c r="AB168" i="1"/>
  <c r="AA169" i="1"/>
  <c r="AB169" i="1"/>
  <c r="AA170" i="1"/>
  <c r="AB170" i="1"/>
  <c r="AA171" i="1"/>
  <c r="AB171" i="1"/>
  <c r="AA172" i="1"/>
  <c r="AB172" i="1"/>
  <c r="AA173" i="1"/>
  <c r="AB173" i="1"/>
  <c r="AA174" i="1"/>
  <c r="AB174" i="1"/>
  <c r="AA175" i="1"/>
  <c r="AB175" i="1"/>
  <c r="AA176" i="1"/>
  <c r="AB176" i="1"/>
  <c r="AA177" i="1"/>
  <c r="AB177" i="1"/>
  <c r="AA178" i="1"/>
  <c r="AB178" i="1"/>
  <c r="AA179" i="1"/>
  <c r="AB179" i="1"/>
  <c r="AA180" i="1"/>
  <c r="AB180" i="1"/>
  <c r="AA181" i="1"/>
  <c r="AB181" i="1"/>
  <c r="AA182" i="1"/>
  <c r="AB182" i="1"/>
  <c r="AA183" i="1"/>
  <c r="AB183" i="1"/>
  <c r="AA184" i="1"/>
  <c r="AB184" i="1"/>
  <c r="AA185" i="1"/>
  <c r="AB185" i="1"/>
  <c r="AA186" i="1"/>
  <c r="AB186" i="1"/>
  <c r="AA187" i="1"/>
  <c r="AB187" i="1"/>
  <c r="AA188" i="1"/>
  <c r="AB188" i="1"/>
  <c r="AA189" i="1"/>
  <c r="AB189" i="1"/>
  <c r="AA190" i="1"/>
  <c r="AB190" i="1"/>
  <c r="AA191" i="1"/>
  <c r="AB191" i="1"/>
  <c r="AA192" i="1"/>
  <c r="AB192" i="1"/>
  <c r="AA193" i="1"/>
  <c r="AB193" i="1"/>
  <c r="AA194" i="1"/>
  <c r="AB194" i="1"/>
  <c r="AA195" i="1"/>
  <c r="AB195" i="1"/>
  <c r="AA196" i="1"/>
  <c r="AB196" i="1"/>
  <c r="AA197" i="1"/>
  <c r="AB197" i="1"/>
  <c r="AA198" i="1"/>
  <c r="AB198" i="1"/>
  <c r="AA199" i="1"/>
  <c r="AB199" i="1"/>
  <c r="AA200" i="1"/>
  <c r="AB200" i="1"/>
  <c r="AA201" i="1"/>
  <c r="AB201" i="1"/>
  <c r="AA202" i="1"/>
  <c r="AB202" i="1"/>
  <c r="AA203" i="1"/>
  <c r="AB203" i="1"/>
  <c r="AA204" i="1"/>
  <c r="AB204" i="1"/>
  <c r="AA205" i="1"/>
  <c r="AB205" i="1"/>
  <c r="AA206" i="1"/>
  <c r="AB206" i="1"/>
  <c r="AA207" i="1"/>
  <c r="AB207" i="1"/>
  <c r="AA208" i="1"/>
  <c r="AB208" i="1"/>
  <c r="AA209" i="1"/>
  <c r="AB209" i="1"/>
  <c r="AA210" i="1"/>
  <c r="AB210" i="1"/>
  <c r="AA211" i="1"/>
  <c r="AB211" i="1"/>
  <c r="AA212" i="1"/>
  <c r="AB212" i="1"/>
  <c r="AA213" i="1"/>
  <c r="AB213" i="1"/>
  <c r="AA214" i="1"/>
  <c r="AB214" i="1"/>
  <c r="AA215" i="1"/>
  <c r="AB215" i="1"/>
  <c r="AA216" i="1"/>
  <c r="AB216" i="1"/>
  <c r="AA217" i="1"/>
  <c r="AB217" i="1"/>
  <c r="AA218" i="1"/>
  <c r="AB218" i="1"/>
  <c r="AA219" i="1"/>
  <c r="AB219" i="1"/>
  <c r="AA220" i="1"/>
  <c r="AB220" i="1"/>
  <c r="AA221" i="1"/>
  <c r="AB221" i="1"/>
  <c r="AA222" i="1"/>
  <c r="AB222" i="1"/>
  <c r="AA223" i="1"/>
  <c r="AB223" i="1"/>
  <c r="AA224" i="1"/>
  <c r="AB224" i="1"/>
  <c r="AA225" i="1"/>
  <c r="AB225" i="1"/>
  <c r="AA226" i="1"/>
  <c r="AB226" i="1"/>
  <c r="AA227" i="1"/>
  <c r="AB227" i="1"/>
  <c r="AA228" i="1"/>
  <c r="AB228" i="1"/>
  <c r="AA229" i="1"/>
  <c r="AB229" i="1"/>
  <c r="AA230" i="1"/>
  <c r="AB230" i="1"/>
  <c r="AA231" i="1"/>
  <c r="AB231" i="1"/>
  <c r="AA232" i="1"/>
  <c r="AB232" i="1"/>
  <c r="AA233" i="1"/>
  <c r="AB233" i="1"/>
  <c r="AA234" i="1"/>
  <c r="AB234" i="1"/>
  <c r="AA235" i="1"/>
  <c r="AB235" i="1"/>
  <c r="AA236" i="1"/>
  <c r="AB236" i="1"/>
  <c r="AA237" i="1"/>
  <c r="AB237" i="1"/>
  <c r="AA238" i="1"/>
  <c r="AB238" i="1"/>
  <c r="AA239" i="1"/>
  <c r="AB239" i="1"/>
  <c r="AA240" i="1"/>
  <c r="AB240" i="1"/>
  <c r="AA241" i="1"/>
  <c r="AB241" i="1"/>
  <c r="AA242" i="1"/>
  <c r="AB242" i="1"/>
  <c r="AA243" i="1"/>
  <c r="AB243" i="1"/>
  <c r="AA244" i="1"/>
  <c r="AB244" i="1"/>
  <c r="AA245" i="1"/>
  <c r="AB245" i="1"/>
  <c r="AA246" i="1"/>
  <c r="AB246" i="1"/>
  <c r="AA247" i="1"/>
  <c r="AB247" i="1"/>
  <c r="AA248" i="1"/>
  <c r="AB248" i="1"/>
  <c r="AA249" i="1"/>
  <c r="AB249" i="1"/>
  <c r="AA250" i="1"/>
  <c r="AB250" i="1"/>
  <c r="AA251" i="1"/>
  <c r="AB251" i="1"/>
  <c r="AA252" i="1"/>
  <c r="AB252" i="1"/>
  <c r="AA253" i="1"/>
  <c r="AB253" i="1"/>
  <c r="AA254" i="1"/>
  <c r="AB254" i="1"/>
  <c r="AA255" i="1"/>
  <c r="AB255" i="1"/>
  <c r="AA256" i="1"/>
  <c r="AB256" i="1"/>
  <c r="AA257" i="1"/>
  <c r="AB257" i="1"/>
  <c r="AA258" i="1"/>
  <c r="AB258" i="1"/>
  <c r="AA259" i="1"/>
  <c r="AB259" i="1"/>
  <c r="AA260" i="1"/>
  <c r="AB260" i="1"/>
  <c r="AA261" i="1"/>
  <c r="AB261" i="1"/>
  <c r="AA262" i="1"/>
  <c r="AB262" i="1"/>
  <c r="AA263" i="1"/>
  <c r="AB263" i="1"/>
  <c r="AA264" i="1"/>
  <c r="AB264" i="1"/>
  <c r="AA265" i="1"/>
  <c r="AB265" i="1"/>
  <c r="AA266" i="1"/>
  <c r="AB266" i="1"/>
  <c r="AA267" i="1"/>
  <c r="AB267" i="1"/>
  <c r="AA268" i="1"/>
  <c r="AB268" i="1"/>
  <c r="AA269" i="1"/>
  <c r="AB269" i="1"/>
  <c r="AA270" i="1"/>
  <c r="AB270" i="1"/>
  <c r="AA271" i="1"/>
  <c r="AB271" i="1"/>
  <c r="AA272" i="1"/>
  <c r="AB272" i="1"/>
  <c r="AA273" i="1"/>
  <c r="AB273" i="1"/>
  <c r="AA274" i="1"/>
  <c r="AB274" i="1"/>
  <c r="AA275" i="1"/>
  <c r="AB275" i="1"/>
  <c r="AA276" i="1"/>
  <c r="AB276" i="1"/>
  <c r="AA277" i="1"/>
  <c r="AB277" i="1"/>
  <c r="AA278" i="1"/>
  <c r="AB278" i="1"/>
  <c r="AA279" i="1"/>
  <c r="AB279" i="1"/>
  <c r="AA280" i="1"/>
  <c r="AB280" i="1"/>
  <c r="AA281" i="1"/>
  <c r="AB281" i="1"/>
  <c r="AA282" i="1"/>
  <c r="AB282" i="1"/>
  <c r="AA283" i="1"/>
  <c r="AB283" i="1"/>
  <c r="AA284" i="1"/>
  <c r="AB284" i="1"/>
  <c r="AA285" i="1"/>
  <c r="AB285" i="1"/>
  <c r="AA286" i="1"/>
  <c r="AB286" i="1"/>
  <c r="AA287" i="1"/>
  <c r="AB287" i="1"/>
  <c r="AA288" i="1"/>
  <c r="AB288" i="1"/>
  <c r="AA289" i="1"/>
  <c r="AB289" i="1"/>
  <c r="AA290" i="1"/>
  <c r="AB290" i="1"/>
  <c r="AA291" i="1"/>
  <c r="AB291" i="1"/>
  <c r="AA292" i="1"/>
  <c r="AB292" i="1"/>
  <c r="AA293" i="1"/>
  <c r="AB293" i="1"/>
  <c r="AA294" i="1"/>
  <c r="AB294" i="1"/>
  <c r="AA295" i="1"/>
  <c r="AB295" i="1"/>
  <c r="AA296" i="1"/>
  <c r="AB296" i="1"/>
  <c r="AA297" i="1"/>
  <c r="AB297" i="1"/>
  <c r="AA298" i="1"/>
  <c r="AB298" i="1"/>
  <c r="AA299" i="1"/>
  <c r="AB299" i="1"/>
  <c r="AA300" i="1"/>
  <c r="AB300" i="1"/>
  <c r="AA301" i="1"/>
  <c r="AB301" i="1"/>
  <c r="AA302" i="1"/>
  <c r="AB302" i="1"/>
  <c r="AA303" i="1"/>
  <c r="AB303" i="1"/>
  <c r="AA304" i="1"/>
  <c r="AB304" i="1"/>
  <c r="AA305" i="1"/>
  <c r="AB305" i="1"/>
  <c r="AA306" i="1"/>
  <c r="AB306" i="1"/>
  <c r="AA307" i="1"/>
  <c r="AB307" i="1"/>
  <c r="AA308" i="1"/>
  <c r="AB308" i="1"/>
  <c r="AA309" i="1"/>
  <c r="AB309" i="1"/>
  <c r="AA310" i="1"/>
  <c r="AB310" i="1"/>
  <c r="AA311" i="1"/>
  <c r="AB311" i="1"/>
  <c r="AA312" i="1"/>
  <c r="AB312" i="1"/>
  <c r="AA313" i="1"/>
  <c r="AB313" i="1"/>
  <c r="AA314" i="1"/>
  <c r="AB314" i="1"/>
  <c r="AA315" i="1"/>
  <c r="AB315" i="1"/>
  <c r="AA316" i="1"/>
  <c r="AB316" i="1"/>
  <c r="AA317" i="1"/>
  <c r="AB317" i="1"/>
  <c r="AA318" i="1"/>
  <c r="AB318" i="1"/>
  <c r="AA319" i="1"/>
  <c r="AB319" i="1"/>
  <c r="AA320" i="1"/>
  <c r="AB320" i="1"/>
  <c r="AA321" i="1"/>
  <c r="AB321" i="1"/>
  <c r="AA322" i="1"/>
  <c r="AB322" i="1"/>
  <c r="AA323" i="1"/>
  <c r="AB323" i="1"/>
  <c r="AA324" i="1"/>
  <c r="AB324" i="1"/>
  <c r="AA325" i="1"/>
  <c r="AB325" i="1"/>
  <c r="AA326" i="1"/>
  <c r="AB326" i="1"/>
  <c r="AA327" i="1"/>
  <c r="AB327" i="1"/>
  <c r="AA328" i="1"/>
  <c r="AB328" i="1"/>
  <c r="AA329" i="1"/>
  <c r="AB329" i="1"/>
  <c r="AA330" i="1"/>
  <c r="AB330" i="1"/>
  <c r="AA331" i="1"/>
  <c r="AB331" i="1"/>
  <c r="AA332" i="1"/>
  <c r="AB332" i="1"/>
  <c r="AA333" i="1"/>
  <c r="AB333" i="1"/>
  <c r="AA334" i="1"/>
  <c r="AB334" i="1"/>
  <c r="AA335" i="1"/>
  <c r="AB335" i="1"/>
  <c r="AA336" i="1"/>
  <c r="AB336" i="1"/>
  <c r="AA337" i="1"/>
  <c r="AB337" i="1"/>
  <c r="AA338" i="1"/>
  <c r="AB338" i="1"/>
  <c r="AA339" i="1"/>
  <c r="AB339" i="1"/>
  <c r="AA340" i="1"/>
  <c r="AB340" i="1"/>
  <c r="AA341" i="1"/>
  <c r="AB341" i="1"/>
  <c r="AA342" i="1"/>
  <c r="AB342" i="1"/>
  <c r="AA343" i="1"/>
  <c r="AB343" i="1"/>
  <c r="AA344" i="1"/>
  <c r="AB344" i="1"/>
  <c r="AA345" i="1"/>
  <c r="AB345" i="1"/>
  <c r="AA346" i="1"/>
  <c r="AB346" i="1"/>
  <c r="AA347" i="1"/>
  <c r="AB347" i="1"/>
  <c r="AA348" i="1"/>
  <c r="AB348" i="1"/>
  <c r="AA349" i="1"/>
  <c r="AB349" i="1"/>
  <c r="AA350" i="1"/>
  <c r="AB350" i="1"/>
  <c r="AA351" i="1"/>
  <c r="AB351" i="1"/>
  <c r="AA352" i="1"/>
  <c r="AB352" i="1"/>
  <c r="AA353" i="1"/>
  <c r="AB353" i="1"/>
  <c r="AA354" i="1"/>
  <c r="AB354" i="1"/>
  <c r="AA355" i="1"/>
  <c r="AB355" i="1"/>
  <c r="AA356" i="1"/>
  <c r="AB356" i="1"/>
  <c r="AA357" i="1"/>
  <c r="AB357" i="1"/>
  <c r="AA358" i="1"/>
  <c r="AB358" i="1"/>
  <c r="AA359" i="1"/>
  <c r="AB359" i="1"/>
  <c r="AA360" i="1"/>
  <c r="AB360" i="1"/>
  <c r="AA361" i="1"/>
  <c r="AB361" i="1"/>
  <c r="AA362" i="1"/>
  <c r="AB362" i="1"/>
  <c r="AA363" i="1"/>
  <c r="AB363" i="1"/>
  <c r="AA364" i="1"/>
  <c r="AB364" i="1"/>
  <c r="AA365" i="1"/>
  <c r="AB365" i="1"/>
  <c r="AA366" i="1"/>
  <c r="AB366" i="1"/>
  <c r="AA367" i="1"/>
  <c r="AB367" i="1"/>
  <c r="AA368" i="1"/>
  <c r="AB368" i="1"/>
  <c r="AA369" i="1"/>
  <c r="AB369" i="1"/>
  <c r="AA370" i="1"/>
  <c r="AB370" i="1"/>
  <c r="AA371" i="1"/>
  <c r="AB371" i="1"/>
  <c r="AA372" i="1"/>
  <c r="AB372" i="1"/>
  <c r="AA373" i="1"/>
  <c r="AB373" i="1"/>
  <c r="AA374" i="1"/>
  <c r="AB374" i="1"/>
  <c r="AA375" i="1"/>
  <c r="AB375" i="1"/>
  <c r="AA376" i="1"/>
  <c r="AB376" i="1"/>
  <c r="AA377" i="1"/>
  <c r="AB377" i="1"/>
  <c r="AA378" i="1"/>
  <c r="AB378" i="1"/>
  <c r="AA379" i="1"/>
  <c r="AB379" i="1"/>
  <c r="AA380" i="1"/>
  <c r="AB380" i="1"/>
  <c r="AA381" i="1"/>
  <c r="AB381" i="1"/>
  <c r="AA382" i="1"/>
  <c r="AB382" i="1"/>
  <c r="AA383" i="1"/>
  <c r="AB383" i="1"/>
  <c r="AA384" i="1"/>
  <c r="AB384" i="1"/>
  <c r="AA385" i="1"/>
  <c r="AB385" i="1"/>
  <c r="AA386" i="1"/>
  <c r="AB386" i="1"/>
  <c r="AA387" i="1"/>
  <c r="AB387" i="1"/>
  <c r="AA388" i="1"/>
  <c r="AB388" i="1"/>
  <c r="AA389" i="1"/>
  <c r="AB389" i="1"/>
  <c r="AA390" i="1"/>
  <c r="AB390" i="1"/>
  <c r="AA391" i="1"/>
  <c r="AB391" i="1"/>
  <c r="AA392" i="1"/>
  <c r="AB392" i="1"/>
  <c r="AA393" i="1"/>
  <c r="AB393" i="1"/>
  <c r="AA394" i="1"/>
  <c r="AB394" i="1"/>
  <c r="AA395" i="1"/>
  <c r="AB395" i="1"/>
  <c r="AA396" i="1"/>
  <c r="AB396" i="1"/>
  <c r="AA397" i="1"/>
  <c r="AB397" i="1"/>
  <c r="AA398" i="1"/>
  <c r="AB398" i="1"/>
  <c r="AA399" i="1"/>
  <c r="AB399" i="1"/>
  <c r="AA400" i="1"/>
  <c r="AB400" i="1"/>
  <c r="AA401" i="1"/>
  <c r="AB401" i="1"/>
  <c r="AA402" i="1"/>
  <c r="AB402" i="1"/>
  <c r="AA403" i="1"/>
  <c r="AB403" i="1"/>
  <c r="AA404" i="1"/>
  <c r="AB404" i="1"/>
  <c r="AA405" i="1"/>
  <c r="AB405" i="1"/>
  <c r="AA406" i="1"/>
  <c r="AB406" i="1"/>
  <c r="AA407" i="1"/>
  <c r="AB407" i="1"/>
  <c r="AA408" i="1"/>
  <c r="AB408" i="1"/>
  <c r="AA409" i="1"/>
  <c r="AB409" i="1"/>
  <c r="AA410" i="1"/>
  <c r="AB410" i="1"/>
  <c r="AA411" i="1"/>
  <c r="AB411" i="1"/>
  <c r="AA412" i="1"/>
  <c r="AB412" i="1"/>
  <c r="AA413" i="1"/>
  <c r="AB413" i="1"/>
  <c r="AA414" i="1"/>
  <c r="AB414" i="1"/>
  <c r="AA415" i="1"/>
  <c r="AB415" i="1"/>
  <c r="AA416" i="1"/>
  <c r="AB416" i="1"/>
  <c r="AA417" i="1"/>
  <c r="AB417" i="1"/>
  <c r="AA418" i="1"/>
  <c r="AB418" i="1"/>
  <c r="AA419" i="1"/>
  <c r="AB419" i="1"/>
  <c r="AA420" i="1"/>
  <c r="AB420" i="1"/>
  <c r="AA421" i="1"/>
  <c r="AB421" i="1"/>
  <c r="AA422" i="1"/>
  <c r="AB422" i="1"/>
  <c r="AA423" i="1"/>
  <c r="AB423" i="1"/>
  <c r="AA424" i="1"/>
  <c r="AB424" i="1"/>
  <c r="AA425" i="1"/>
  <c r="AB425" i="1"/>
  <c r="AA426" i="1"/>
  <c r="AB426" i="1"/>
  <c r="AA427" i="1"/>
  <c r="AB427" i="1"/>
  <c r="AA428" i="1"/>
  <c r="AB428" i="1"/>
  <c r="AA429" i="1"/>
  <c r="AB429" i="1"/>
  <c r="AA430" i="1"/>
  <c r="AB430" i="1"/>
  <c r="AA431" i="1"/>
  <c r="AB431" i="1"/>
  <c r="AA432" i="1"/>
  <c r="AB432" i="1"/>
  <c r="AA433" i="1"/>
  <c r="AB433" i="1"/>
  <c r="AA434" i="1"/>
  <c r="AB434" i="1"/>
  <c r="AA435" i="1"/>
  <c r="AB435" i="1"/>
  <c r="AA436" i="1"/>
  <c r="AB436" i="1"/>
  <c r="AA437" i="1"/>
  <c r="AB437" i="1"/>
  <c r="AA438" i="1"/>
  <c r="AB438" i="1"/>
  <c r="AA439" i="1"/>
  <c r="AB439" i="1"/>
  <c r="AA440" i="1"/>
  <c r="AB440" i="1"/>
  <c r="AA441" i="1"/>
  <c r="AB441" i="1"/>
  <c r="AA442" i="1"/>
  <c r="AB442" i="1"/>
  <c r="AA443" i="1"/>
  <c r="AB443" i="1"/>
  <c r="AA444" i="1"/>
  <c r="AB444" i="1"/>
  <c r="AA445" i="1"/>
  <c r="AB445" i="1"/>
  <c r="AA446" i="1"/>
  <c r="AB446" i="1"/>
  <c r="AA447" i="1"/>
  <c r="AB447" i="1"/>
  <c r="AA448" i="1"/>
  <c r="AB448" i="1"/>
  <c r="AA449" i="1"/>
  <c r="AB449" i="1"/>
  <c r="AA450" i="1"/>
  <c r="AB450" i="1"/>
  <c r="AA451" i="1"/>
  <c r="AB451" i="1"/>
  <c r="AA452" i="1"/>
  <c r="AB452" i="1"/>
  <c r="AA453" i="1"/>
  <c r="AB453" i="1"/>
  <c r="AA454" i="1"/>
  <c r="AB454" i="1"/>
  <c r="AA455" i="1"/>
  <c r="AB455" i="1"/>
  <c r="AA456" i="1"/>
  <c r="AB456" i="1"/>
  <c r="AA457" i="1"/>
  <c r="AB457" i="1"/>
  <c r="AA458" i="1"/>
  <c r="AB458" i="1"/>
  <c r="AA459" i="1"/>
  <c r="AB459" i="1"/>
  <c r="AA460" i="1"/>
  <c r="AB460" i="1"/>
  <c r="AA461" i="1"/>
  <c r="AB461" i="1"/>
  <c r="AA462" i="1"/>
  <c r="AB462" i="1"/>
  <c r="AA463" i="1"/>
  <c r="AB463" i="1"/>
  <c r="AA464" i="1"/>
  <c r="AB464" i="1"/>
  <c r="AA465" i="1"/>
  <c r="AB465" i="1"/>
  <c r="AA466" i="1"/>
  <c r="AB466" i="1"/>
  <c r="AA467" i="1"/>
  <c r="AB467" i="1"/>
  <c r="AA468" i="1"/>
  <c r="AB468" i="1"/>
  <c r="AA469" i="1"/>
  <c r="AB469" i="1"/>
  <c r="AA470" i="1"/>
  <c r="AB470" i="1"/>
  <c r="AA471" i="1"/>
  <c r="AB471" i="1"/>
  <c r="AA472" i="1"/>
  <c r="AB472" i="1"/>
  <c r="AA473" i="1"/>
  <c r="AB473" i="1"/>
  <c r="AA474" i="1"/>
  <c r="AB474" i="1"/>
  <c r="AA475" i="1"/>
  <c r="AB475" i="1"/>
  <c r="AA476" i="1"/>
  <c r="AB476" i="1"/>
  <c r="AA477" i="1"/>
  <c r="AB477" i="1"/>
  <c r="AA478" i="1"/>
  <c r="AB478" i="1"/>
  <c r="AA479" i="1"/>
  <c r="AB479" i="1"/>
  <c r="AA480" i="1"/>
  <c r="AB480" i="1"/>
  <c r="AA481" i="1"/>
  <c r="AB481" i="1"/>
  <c r="AA482" i="1"/>
  <c r="AB482" i="1"/>
  <c r="AA483" i="1"/>
  <c r="AB483" i="1"/>
  <c r="AA484" i="1"/>
  <c r="AB484" i="1"/>
  <c r="AA485" i="1"/>
  <c r="AB485" i="1"/>
  <c r="AA486" i="1"/>
  <c r="AB486" i="1"/>
  <c r="AA487" i="1"/>
  <c r="AB487" i="1"/>
  <c r="AA488" i="1"/>
  <c r="AB488" i="1"/>
  <c r="AA489" i="1"/>
  <c r="AB489" i="1"/>
  <c r="AA490" i="1"/>
  <c r="AB490" i="1"/>
  <c r="AA491" i="1"/>
  <c r="AB491" i="1"/>
  <c r="AA492" i="1"/>
  <c r="AB492" i="1"/>
  <c r="AA493" i="1"/>
  <c r="AB493" i="1"/>
  <c r="AA494" i="1"/>
  <c r="AB494" i="1"/>
  <c r="AA495" i="1"/>
  <c r="AB495" i="1"/>
  <c r="AA496" i="1"/>
  <c r="AB496" i="1"/>
  <c r="AA497" i="1"/>
  <c r="AB497" i="1"/>
  <c r="AA498" i="1"/>
  <c r="AB498" i="1"/>
  <c r="AA499" i="1"/>
  <c r="AB499" i="1"/>
  <c r="AA500" i="1"/>
  <c r="AB500" i="1"/>
  <c r="AA501" i="1"/>
  <c r="AB501" i="1"/>
  <c r="AA502" i="1"/>
  <c r="AB502" i="1"/>
  <c r="AA503" i="1"/>
  <c r="AB503" i="1"/>
  <c r="AA504" i="1"/>
  <c r="AB504" i="1"/>
  <c r="AA505" i="1"/>
  <c r="AB505" i="1"/>
  <c r="AA506" i="1"/>
  <c r="AB506" i="1"/>
  <c r="AA507" i="1"/>
  <c r="AB507" i="1"/>
  <c r="AA508" i="1"/>
  <c r="AB508" i="1"/>
  <c r="AA509" i="1"/>
  <c r="AB509" i="1"/>
  <c r="AA510" i="1"/>
  <c r="AB510" i="1"/>
  <c r="AA511" i="1"/>
  <c r="AB511" i="1"/>
  <c r="AA512" i="1"/>
  <c r="AB512" i="1"/>
  <c r="AA513" i="1"/>
  <c r="AB513" i="1"/>
  <c r="AA514" i="1"/>
  <c r="AB514" i="1"/>
  <c r="AA515" i="1"/>
  <c r="AB515" i="1"/>
  <c r="AA516" i="1"/>
  <c r="AB516" i="1"/>
  <c r="AA517" i="1"/>
  <c r="AB517" i="1"/>
  <c r="AA518" i="1"/>
  <c r="AB518" i="1"/>
  <c r="AA519" i="1"/>
  <c r="AB519" i="1"/>
  <c r="AA520" i="1"/>
  <c r="AB520" i="1"/>
  <c r="AA521" i="1"/>
  <c r="AB521" i="1"/>
  <c r="AA522" i="1"/>
  <c r="AB522" i="1"/>
  <c r="AA523" i="1"/>
  <c r="AB523" i="1"/>
  <c r="AA524" i="1"/>
  <c r="AB524" i="1"/>
  <c r="AA525" i="1"/>
  <c r="AB525" i="1"/>
  <c r="AA526" i="1"/>
  <c r="AB526" i="1"/>
  <c r="AA527" i="1"/>
  <c r="AB527" i="1"/>
  <c r="AA528" i="1"/>
  <c r="AB528" i="1"/>
  <c r="AA529" i="1"/>
  <c r="AB529" i="1"/>
  <c r="AA530" i="1"/>
  <c r="AB530" i="1"/>
  <c r="AA531" i="1"/>
  <c r="AB531" i="1"/>
  <c r="AA532" i="1"/>
  <c r="AB532" i="1"/>
  <c r="AA533" i="1"/>
  <c r="AB533" i="1"/>
  <c r="AA534" i="1"/>
  <c r="AB534" i="1"/>
  <c r="AA535" i="1"/>
  <c r="AB535" i="1"/>
  <c r="AA536" i="1"/>
  <c r="AB536" i="1"/>
  <c r="AA537" i="1"/>
  <c r="AB537" i="1"/>
  <c r="AA538" i="1"/>
  <c r="AB538" i="1"/>
  <c r="AA539" i="1"/>
  <c r="AB539" i="1"/>
  <c r="AA540" i="1"/>
  <c r="AB540" i="1"/>
  <c r="AA541" i="1"/>
  <c r="AB541" i="1"/>
  <c r="AA542" i="1"/>
  <c r="AB542" i="1"/>
  <c r="AA543" i="1"/>
  <c r="AB543" i="1"/>
  <c r="AA544" i="1"/>
  <c r="AB544" i="1"/>
  <c r="AA545" i="1"/>
  <c r="AB545" i="1"/>
  <c r="AA546" i="1"/>
  <c r="AB546" i="1"/>
  <c r="AA547" i="1"/>
  <c r="AB547" i="1"/>
  <c r="AA548" i="1"/>
  <c r="AB548" i="1"/>
  <c r="AA549" i="1"/>
  <c r="AB549" i="1"/>
  <c r="AA550" i="1"/>
  <c r="AB550" i="1"/>
  <c r="AA551" i="1"/>
  <c r="AB551" i="1"/>
  <c r="AA552" i="1"/>
  <c r="AB552" i="1"/>
  <c r="AA553" i="1"/>
  <c r="AB553" i="1"/>
  <c r="AA554" i="1"/>
  <c r="AB554" i="1"/>
  <c r="AA555" i="1"/>
  <c r="AB555" i="1"/>
  <c r="AA556" i="1"/>
  <c r="AB556" i="1"/>
  <c r="AA557" i="1"/>
  <c r="AB557" i="1"/>
  <c r="AA558" i="1"/>
  <c r="AB558" i="1"/>
  <c r="AA559" i="1"/>
  <c r="AB559" i="1"/>
  <c r="AA560" i="1"/>
  <c r="AB560" i="1"/>
  <c r="AA561" i="1"/>
  <c r="AB561" i="1"/>
  <c r="AA562" i="1"/>
  <c r="AB562" i="1"/>
  <c r="AA563" i="1"/>
  <c r="AB563" i="1"/>
  <c r="AA564" i="1"/>
  <c r="AB564" i="1"/>
  <c r="AA565" i="1"/>
  <c r="AB565" i="1"/>
  <c r="AA566" i="1"/>
  <c r="AB566" i="1"/>
  <c r="AA567" i="1"/>
  <c r="AB567" i="1"/>
  <c r="AA568" i="1"/>
  <c r="AB568" i="1"/>
  <c r="AA569" i="1"/>
  <c r="AB569" i="1"/>
  <c r="AA570" i="1"/>
  <c r="AB570" i="1"/>
  <c r="AA571" i="1"/>
  <c r="AB571" i="1"/>
  <c r="AA572" i="1"/>
  <c r="AB572" i="1"/>
  <c r="AA573" i="1"/>
  <c r="AB573" i="1"/>
  <c r="AA574" i="1"/>
  <c r="AB574" i="1"/>
  <c r="AA575" i="1"/>
  <c r="AB575" i="1"/>
  <c r="AA576" i="1"/>
  <c r="AB576" i="1"/>
  <c r="AA577" i="1"/>
  <c r="AB577" i="1"/>
  <c r="AA578" i="1"/>
  <c r="AB578" i="1"/>
  <c r="AA579" i="1"/>
  <c r="AB579" i="1"/>
  <c r="AA580" i="1"/>
  <c r="AB580" i="1"/>
  <c r="AA581" i="1"/>
  <c r="AB581" i="1"/>
  <c r="AA582" i="1"/>
  <c r="AB582" i="1"/>
  <c r="AA583" i="1"/>
  <c r="AB583" i="1"/>
  <c r="AA584" i="1"/>
  <c r="AB584" i="1"/>
  <c r="AA585" i="1"/>
  <c r="AB585" i="1"/>
  <c r="AA586" i="1"/>
  <c r="AB586" i="1"/>
  <c r="AA587" i="1"/>
  <c r="AB587" i="1"/>
  <c r="AA588" i="1"/>
  <c r="AB588" i="1"/>
  <c r="AA589" i="1"/>
  <c r="AB589" i="1"/>
  <c r="AA590" i="1"/>
  <c r="AB590" i="1"/>
  <c r="AA591" i="1"/>
  <c r="AB591" i="1"/>
  <c r="AA592" i="1"/>
  <c r="AB592" i="1"/>
  <c r="AA593" i="1"/>
  <c r="AB593" i="1"/>
  <c r="AA594" i="1"/>
  <c r="AB594" i="1"/>
  <c r="AA595" i="1"/>
  <c r="AB595" i="1"/>
  <c r="AA596" i="1"/>
  <c r="AB596" i="1"/>
  <c r="AA597" i="1"/>
  <c r="AB597" i="1"/>
  <c r="AA598" i="1"/>
  <c r="AB598" i="1"/>
  <c r="AA599" i="1"/>
  <c r="AB599" i="1"/>
  <c r="AA600" i="1"/>
  <c r="AB600" i="1"/>
  <c r="AA601" i="1"/>
  <c r="AB601" i="1"/>
  <c r="AA602" i="1"/>
  <c r="AB602" i="1"/>
  <c r="AA603" i="1"/>
  <c r="AB603" i="1"/>
  <c r="AA604" i="1"/>
  <c r="AB604" i="1"/>
  <c r="AA605" i="1"/>
  <c r="AB605" i="1"/>
  <c r="AA606" i="1"/>
  <c r="AB606" i="1"/>
  <c r="AA607" i="1"/>
  <c r="AB607" i="1"/>
  <c r="AA608" i="1"/>
  <c r="AB608" i="1"/>
  <c r="AA609" i="1"/>
  <c r="AB609" i="1"/>
  <c r="AA610" i="1"/>
  <c r="AB610" i="1"/>
  <c r="AA611" i="1"/>
  <c r="AB611" i="1"/>
  <c r="AA612" i="1"/>
  <c r="AB612" i="1"/>
  <c r="AA613" i="1"/>
  <c r="AB613" i="1"/>
  <c r="AA614" i="1"/>
  <c r="AB614" i="1"/>
  <c r="AA615" i="1"/>
  <c r="AB615" i="1"/>
  <c r="AA616" i="1"/>
  <c r="AB616" i="1"/>
  <c r="AA617" i="1"/>
  <c r="AB617" i="1"/>
  <c r="AA618" i="1"/>
  <c r="AB618" i="1"/>
  <c r="AA619" i="1"/>
  <c r="AB619" i="1"/>
  <c r="AA620" i="1"/>
  <c r="AB620" i="1"/>
  <c r="AA621" i="1"/>
  <c r="AB621" i="1"/>
  <c r="AA622" i="1"/>
  <c r="AB622" i="1"/>
  <c r="AA623" i="1"/>
  <c r="AB623" i="1"/>
  <c r="AA624" i="1"/>
  <c r="AB624" i="1"/>
  <c r="AA625" i="1"/>
  <c r="AB625" i="1"/>
  <c r="AA626" i="1"/>
  <c r="AB626" i="1"/>
  <c r="AA627" i="1"/>
  <c r="AB627" i="1"/>
  <c r="AA628" i="1"/>
  <c r="AB628" i="1"/>
  <c r="AA629" i="1"/>
  <c r="AB629" i="1"/>
  <c r="AA630" i="1"/>
  <c r="AB630" i="1"/>
  <c r="AA631" i="1"/>
  <c r="AB631" i="1"/>
  <c r="AA632" i="1"/>
  <c r="AB632" i="1"/>
  <c r="AA633" i="1"/>
  <c r="AB633" i="1"/>
  <c r="AA634" i="1"/>
  <c r="AB634" i="1"/>
  <c r="AA635" i="1"/>
  <c r="AB635" i="1"/>
  <c r="AA636" i="1"/>
  <c r="AB636" i="1"/>
  <c r="AA637" i="1"/>
  <c r="AB637" i="1"/>
  <c r="AA638" i="1"/>
  <c r="AB638" i="1"/>
  <c r="AA639" i="1"/>
  <c r="AB639" i="1"/>
  <c r="AA640" i="1"/>
  <c r="AB640" i="1"/>
  <c r="AA641" i="1"/>
  <c r="AB641" i="1"/>
  <c r="AA642" i="1"/>
  <c r="AB642" i="1"/>
  <c r="AA643" i="1"/>
  <c r="AB643" i="1"/>
  <c r="AA644" i="1"/>
  <c r="AB644" i="1"/>
  <c r="AA645" i="1"/>
  <c r="AB645" i="1"/>
  <c r="AA646" i="1"/>
  <c r="AB646" i="1"/>
  <c r="AA647" i="1"/>
  <c r="AB647" i="1"/>
  <c r="AA648" i="1"/>
  <c r="AB648" i="1"/>
  <c r="AA649" i="1"/>
  <c r="AB649" i="1"/>
  <c r="AA650" i="1"/>
  <c r="AB650" i="1"/>
  <c r="AA651" i="1"/>
  <c r="AB651" i="1"/>
  <c r="AA652" i="1"/>
  <c r="AB652" i="1"/>
  <c r="AA653" i="1"/>
  <c r="AB653" i="1"/>
  <c r="AA654" i="1"/>
  <c r="AB654" i="1"/>
  <c r="AA655" i="1"/>
  <c r="AB655" i="1"/>
  <c r="AA656" i="1"/>
  <c r="AB656" i="1"/>
  <c r="AA657" i="1"/>
  <c r="AB657" i="1"/>
  <c r="AA658" i="1"/>
  <c r="AB658" i="1"/>
  <c r="AA659" i="1"/>
  <c r="AB659" i="1"/>
  <c r="AA660" i="1"/>
  <c r="AB660" i="1"/>
  <c r="AA661" i="1"/>
  <c r="AB661" i="1"/>
  <c r="AA662" i="1"/>
  <c r="AB662" i="1"/>
  <c r="AA663" i="1"/>
  <c r="AB663" i="1"/>
  <c r="AA664" i="1"/>
  <c r="AB664" i="1"/>
  <c r="AA665" i="1"/>
  <c r="AB665" i="1"/>
  <c r="AA666" i="1"/>
  <c r="AB666" i="1"/>
  <c r="AA667" i="1"/>
  <c r="AB667" i="1"/>
  <c r="AA668" i="1"/>
  <c r="AB668" i="1"/>
  <c r="AA669" i="1"/>
  <c r="AB669" i="1"/>
  <c r="AA670" i="1"/>
  <c r="AB670" i="1"/>
  <c r="AA671" i="1"/>
  <c r="AB671" i="1"/>
  <c r="AA672" i="1"/>
  <c r="AB672" i="1"/>
  <c r="AA673" i="1"/>
  <c r="AB673" i="1"/>
  <c r="AA674" i="1"/>
  <c r="AB674" i="1"/>
  <c r="AA675" i="1"/>
  <c r="AB675" i="1"/>
  <c r="AA676" i="1"/>
  <c r="AB676" i="1"/>
  <c r="AA677" i="1"/>
  <c r="AB677" i="1"/>
  <c r="AA678" i="1"/>
  <c r="AB678" i="1"/>
  <c r="AA679" i="1"/>
  <c r="AB679" i="1"/>
  <c r="AA680" i="1"/>
  <c r="AB680" i="1"/>
  <c r="AA681" i="1"/>
  <c r="AB681" i="1"/>
  <c r="AA682" i="1"/>
  <c r="AB682" i="1"/>
  <c r="AA683" i="1"/>
  <c r="AB683" i="1"/>
  <c r="AA684" i="1"/>
  <c r="AB684" i="1"/>
  <c r="AA685" i="1"/>
  <c r="AB685" i="1"/>
  <c r="AA686" i="1"/>
  <c r="AB686" i="1"/>
  <c r="AA687" i="1"/>
  <c r="AB687" i="1"/>
  <c r="AA688" i="1"/>
  <c r="AB688" i="1"/>
  <c r="AA689" i="1"/>
  <c r="AB689" i="1"/>
  <c r="AA690" i="1"/>
  <c r="AB690" i="1"/>
  <c r="AA691" i="1"/>
  <c r="AB691" i="1"/>
  <c r="AA692" i="1"/>
  <c r="AB692" i="1"/>
  <c r="AA693" i="1"/>
  <c r="AB693" i="1"/>
  <c r="AA694" i="1"/>
  <c r="AB694" i="1"/>
  <c r="AA695" i="1"/>
  <c r="AB695" i="1"/>
  <c r="AA696" i="1"/>
  <c r="AB696" i="1"/>
  <c r="AA697" i="1"/>
  <c r="AB697" i="1"/>
  <c r="AA698" i="1"/>
  <c r="AB698" i="1"/>
  <c r="AA699" i="1"/>
  <c r="AB699" i="1"/>
  <c r="AA700" i="1"/>
  <c r="AB700" i="1"/>
  <c r="AA701" i="1"/>
  <c r="AB701" i="1"/>
  <c r="AA702" i="1"/>
  <c r="AB702" i="1"/>
  <c r="AA703" i="1"/>
  <c r="AB703" i="1"/>
  <c r="AA704" i="1"/>
  <c r="AB704" i="1"/>
  <c r="AA705" i="1"/>
  <c r="AB705" i="1"/>
  <c r="AA706" i="1"/>
  <c r="AB706" i="1"/>
  <c r="AA707" i="1"/>
  <c r="AB707" i="1"/>
  <c r="AA708" i="1"/>
  <c r="AB708" i="1"/>
  <c r="AA709" i="1"/>
  <c r="AB709" i="1"/>
  <c r="AA710" i="1"/>
  <c r="AB710" i="1"/>
  <c r="AA711" i="1"/>
  <c r="AB711" i="1"/>
  <c r="AA712" i="1"/>
  <c r="AB712" i="1"/>
  <c r="AA713" i="1"/>
  <c r="AB713" i="1"/>
  <c r="AA714" i="1"/>
  <c r="AB714" i="1"/>
  <c r="AA715" i="1"/>
  <c r="AB715" i="1"/>
  <c r="AA716" i="1"/>
  <c r="AB716" i="1"/>
  <c r="AA717" i="1"/>
  <c r="AB717" i="1"/>
  <c r="AA718" i="1"/>
  <c r="AB718" i="1"/>
  <c r="AA719" i="1"/>
  <c r="AB719" i="1"/>
  <c r="AA720" i="1"/>
  <c r="AB720" i="1"/>
  <c r="AA721" i="1"/>
  <c r="AB721" i="1"/>
  <c r="AA722" i="1"/>
  <c r="AB722" i="1"/>
  <c r="AA723" i="1"/>
  <c r="AB723" i="1"/>
  <c r="AA724" i="1"/>
  <c r="AB724" i="1"/>
  <c r="AA725" i="1"/>
  <c r="AB725" i="1"/>
  <c r="AA726" i="1"/>
  <c r="AB726" i="1"/>
  <c r="AA727" i="1"/>
  <c r="AB727" i="1"/>
  <c r="AA728" i="1"/>
  <c r="AB728" i="1"/>
  <c r="AA729" i="1"/>
  <c r="AB729" i="1"/>
  <c r="AA730" i="1"/>
  <c r="AB730" i="1"/>
  <c r="AA731" i="1"/>
  <c r="AB731" i="1"/>
  <c r="AA732" i="1"/>
  <c r="AB732" i="1"/>
  <c r="AA733" i="1"/>
  <c r="AB733" i="1"/>
  <c r="AA734" i="1"/>
  <c r="AB734" i="1"/>
  <c r="AA735" i="1"/>
  <c r="AB735" i="1"/>
  <c r="AA736" i="1"/>
  <c r="AB736" i="1"/>
  <c r="AA737" i="1"/>
  <c r="AB737" i="1"/>
  <c r="AA738" i="1"/>
  <c r="AB738" i="1"/>
  <c r="AA739" i="1"/>
  <c r="AB739" i="1"/>
  <c r="AA740" i="1"/>
  <c r="AB740" i="1"/>
  <c r="AA741" i="1"/>
  <c r="AB741" i="1"/>
  <c r="AA742" i="1"/>
  <c r="AB742" i="1"/>
  <c r="AA743" i="1"/>
  <c r="AB743" i="1"/>
  <c r="AA744" i="1"/>
  <c r="AB744" i="1"/>
  <c r="AA745" i="1"/>
  <c r="AB745" i="1"/>
  <c r="AA746" i="1"/>
  <c r="AB746" i="1"/>
  <c r="AA747" i="1"/>
  <c r="AB747" i="1"/>
  <c r="AA748" i="1"/>
  <c r="AB748" i="1"/>
  <c r="AA749" i="1"/>
  <c r="AB749" i="1"/>
  <c r="AA750" i="1"/>
  <c r="AB750" i="1"/>
  <c r="AA751" i="1"/>
  <c r="AB751" i="1"/>
  <c r="AA752" i="1"/>
  <c r="AB752" i="1"/>
  <c r="AA753" i="1"/>
  <c r="AB753" i="1"/>
  <c r="AA754" i="1"/>
  <c r="AB754" i="1"/>
  <c r="AA755" i="1"/>
  <c r="AB755" i="1"/>
  <c r="AA756" i="1"/>
  <c r="AB756" i="1"/>
  <c r="AA757" i="1"/>
  <c r="AB757" i="1"/>
  <c r="AA758" i="1"/>
  <c r="AB758" i="1"/>
  <c r="AA759" i="1"/>
  <c r="AB759" i="1"/>
  <c r="AA760" i="1"/>
  <c r="AB760" i="1"/>
  <c r="AA761" i="1"/>
  <c r="AB761" i="1"/>
  <c r="AA762" i="1"/>
  <c r="AB762" i="1"/>
  <c r="AA763" i="1"/>
  <c r="AB763" i="1"/>
  <c r="AA764" i="1"/>
  <c r="AB764" i="1"/>
  <c r="AA765" i="1"/>
  <c r="AB765" i="1"/>
  <c r="AA766" i="1"/>
  <c r="AB766" i="1"/>
  <c r="AA767" i="1"/>
  <c r="AB767" i="1"/>
  <c r="AA768" i="1"/>
  <c r="AB768" i="1"/>
  <c r="AA769" i="1"/>
  <c r="AB769" i="1"/>
  <c r="AA770" i="1"/>
  <c r="AB770" i="1"/>
  <c r="AA771" i="1"/>
  <c r="AB771" i="1"/>
  <c r="AA772" i="1"/>
  <c r="AB772" i="1"/>
  <c r="AA773" i="1"/>
  <c r="AB773" i="1"/>
  <c r="AA774" i="1"/>
  <c r="AB774" i="1"/>
  <c r="AA775" i="1"/>
  <c r="AB775" i="1"/>
  <c r="AA776" i="1"/>
  <c r="AB776" i="1"/>
  <c r="AA777" i="1"/>
  <c r="AB777" i="1"/>
  <c r="AA778" i="1"/>
  <c r="AB778" i="1"/>
  <c r="AA779" i="1"/>
  <c r="AB779" i="1"/>
  <c r="AA780" i="1"/>
  <c r="AB780" i="1"/>
  <c r="AA781" i="1"/>
  <c r="AB781" i="1"/>
  <c r="AA782" i="1"/>
  <c r="AB782" i="1"/>
  <c r="AA783" i="1"/>
  <c r="AB783" i="1"/>
  <c r="AA784" i="1"/>
  <c r="AB784" i="1"/>
  <c r="AA785" i="1"/>
  <c r="AB785" i="1"/>
  <c r="AA786" i="1"/>
  <c r="AB786" i="1"/>
  <c r="AA787" i="1"/>
  <c r="AB787" i="1"/>
  <c r="AA788" i="1"/>
  <c r="AB788" i="1"/>
  <c r="AA789" i="1"/>
  <c r="AB789" i="1"/>
  <c r="AA790" i="1"/>
  <c r="AB790" i="1"/>
  <c r="AA791" i="1"/>
  <c r="AB791" i="1"/>
  <c r="AA792" i="1"/>
  <c r="AB792" i="1"/>
  <c r="AA793" i="1"/>
  <c r="AB793" i="1"/>
  <c r="AA794" i="1"/>
  <c r="AB794" i="1"/>
  <c r="AA795" i="1"/>
  <c r="AB795" i="1"/>
  <c r="AA796" i="1"/>
  <c r="AB796" i="1"/>
  <c r="AA797" i="1"/>
  <c r="AB797" i="1"/>
  <c r="AA798" i="1"/>
  <c r="AB798" i="1"/>
  <c r="AA799" i="1"/>
  <c r="AB799" i="1"/>
  <c r="AA800" i="1"/>
  <c r="AB800" i="1"/>
  <c r="AA801" i="1"/>
  <c r="AB801" i="1"/>
  <c r="AA802" i="1"/>
  <c r="AB802" i="1"/>
  <c r="AA803" i="1"/>
  <c r="AB803" i="1"/>
  <c r="AA804" i="1"/>
  <c r="AB804" i="1"/>
  <c r="AA805" i="1"/>
  <c r="AB805" i="1"/>
  <c r="AA806" i="1"/>
  <c r="AB806" i="1"/>
  <c r="AA807" i="1"/>
  <c r="AB807" i="1"/>
  <c r="AA808" i="1"/>
  <c r="AB808" i="1"/>
  <c r="AA809" i="1"/>
  <c r="AB809" i="1"/>
  <c r="AA810" i="1"/>
  <c r="AB810" i="1"/>
  <c r="AA811" i="1"/>
  <c r="AB811" i="1"/>
  <c r="AA812" i="1"/>
  <c r="AB812" i="1"/>
  <c r="AA813" i="1"/>
  <c r="AB813" i="1"/>
  <c r="AA814" i="1"/>
  <c r="AB814" i="1"/>
  <c r="AA815" i="1"/>
  <c r="AB815" i="1"/>
  <c r="AA816" i="1"/>
  <c r="AB816" i="1"/>
  <c r="AA817" i="1"/>
  <c r="AB817" i="1"/>
  <c r="AA818" i="1"/>
  <c r="AB818" i="1"/>
  <c r="AA819" i="1"/>
  <c r="AB819" i="1"/>
  <c r="AA820" i="1"/>
  <c r="AB820" i="1"/>
  <c r="AA821" i="1"/>
  <c r="AB821" i="1"/>
  <c r="AA822" i="1"/>
  <c r="AB822" i="1"/>
  <c r="AA823" i="1"/>
  <c r="AB823" i="1"/>
  <c r="AA824" i="1"/>
  <c r="AB824" i="1"/>
  <c r="AA825" i="1"/>
  <c r="AB825" i="1"/>
  <c r="AA826" i="1"/>
  <c r="AB826" i="1"/>
  <c r="AA827" i="1"/>
  <c r="AB827" i="1"/>
  <c r="AA828" i="1"/>
  <c r="AB828" i="1"/>
  <c r="AA829" i="1"/>
  <c r="AB829" i="1"/>
  <c r="AA830" i="1"/>
  <c r="AB830" i="1"/>
  <c r="AA831" i="1"/>
  <c r="AB831" i="1"/>
  <c r="AA832" i="1"/>
  <c r="AB832" i="1"/>
  <c r="AA833" i="1"/>
  <c r="AB833" i="1"/>
  <c r="AA834" i="1"/>
  <c r="AB834" i="1"/>
  <c r="AA835" i="1"/>
  <c r="AB835" i="1"/>
  <c r="AA836" i="1"/>
  <c r="AB836" i="1"/>
  <c r="AA837" i="1"/>
  <c r="AB837" i="1"/>
  <c r="AA838" i="1"/>
  <c r="AB838" i="1"/>
  <c r="AA839" i="1"/>
  <c r="AB839" i="1"/>
  <c r="AA840" i="1"/>
  <c r="AB840" i="1"/>
  <c r="AA841" i="1"/>
  <c r="AB841" i="1"/>
  <c r="AA842" i="1"/>
  <c r="AB842" i="1"/>
  <c r="AA843" i="1"/>
  <c r="AB843" i="1"/>
  <c r="AA844" i="1"/>
  <c r="AB844" i="1"/>
  <c r="AA845" i="1"/>
  <c r="AB845" i="1"/>
  <c r="AA846" i="1"/>
  <c r="AB846" i="1"/>
  <c r="AA847" i="1"/>
  <c r="AB847" i="1"/>
  <c r="AA848" i="1"/>
  <c r="AB848" i="1"/>
  <c r="AA849" i="1"/>
  <c r="AB849" i="1"/>
  <c r="AA850" i="1"/>
  <c r="AB850" i="1"/>
  <c r="AA851" i="1"/>
  <c r="AB851" i="1"/>
  <c r="AA852" i="1"/>
  <c r="AB852" i="1"/>
  <c r="AA853" i="1"/>
  <c r="AB853" i="1"/>
  <c r="AA854" i="1"/>
  <c r="AB854" i="1"/>
  <c r="AA855" i="1"/>
  <c r="AB855" i="1"/>
  <c r="AA856" i="1"/>
  <c r="AB856" i="1"/>
  <c r="AA857" i="1"/>
  <c r="AB857" i="1"/>
  <c r="AA858" i="1"/>
  <c r="AB858" i="1"/>
  <c r="AA859" i="1"/>
  <c r="AB859" i="1"/>
  <c r="AA860" i="1"/>
  <c r="AB860" i="1"/>
  <c r="AA861" i="1"/>
  <c r="AB861" i="1"/>
  <c r="AA862" i="1"/>
  <c r="AB862" i="1"/>
  <c r="AA863" i="1"/>
  <c r="AB863" i="1"/>
  <c r="AA864" i="1"/>
  <c r="AB864" i="1"/>
  <c r="AA865" i="1"/>
  <c r="AB865" i="1"/>
  <c r="AA866" i="1"/>
  <c r="AB866" i="1"/>
  <c r="AA867" i="1"/>
  <c r="AB867" i="1"/>
  <c r="AA868" i="1"/>
  <c r="AB868" i="1"/>
  <c r="AA869" i="1"/>
  <c r="AB869" i="1"/>
  <c r="AA870" i="1"/>
  <c r="AB870" i="1"/>
  <c r="AA871" i="1"/>
  <c r="AB871" i="1"/>
  <c r="AA872" i="1"/>
  <c r="AB872" i="1"/>
  <c r="AA873" i="1"/>
  <c r="AB873" i="1"/>
  <c r="AA874" i="1"/>
  <c r="AB874" i="1"/>
  <c r="AA875" i="1"/>
  <c r="AB875" i="1"/>
  <c r="AA876" i="1"/>
  <c r="AB876" i="1"/>
  <c r="AA877" i="1"/>
  <c r="AB877" i="1"/>
  <c r="AA878" i="1"/>
  <c r="AB878" i="1"/>
  <c r="AA879" i="1"/>
  <c r="AB879" i="1"/>
  <c r="AA880" i="1"/>
  <c r="AB880" i="1"/>
  <c r="AA881" i="1"/>
  <c r="AB881" i="1"/>
  <c r="AA882" i="1"/>
  <c r="AB882" i="1"/>
  <c r="AA883" i="1"/>
  <c r="AB883" i="1"/>
  <c r="AA884" i="1"/>
  <c r="AB884" i="1"/>
  <c r="AA885" i="1"/>
  <c r="AB885" i="1"/>
  <c r="AA886" i="1"/>
  <c r="AB886" i="1"/>
  <c r="AA887" i="1"/>
  <c r="AB887" i="1"/>
  <c r="AA888" i="1"/>
  <c r="AB888" i="1"/>
  <c r="AA889" i="1"/>
  <c r="AB889" i="1"/>
  <c r="AA890" i="1"/>
  <c r="AB890" i="1"/>
  <c r="AA891" i="1"/>
  <c r="AB891" i="1"/>
  <c r="AA892" i="1"/>
  <c r="AB892" i="1"/>
  <c r="AA893" i="1"/>
  <c r="AB893" i="1"/>
  <c r="AA894" i="1"/>
  <c r="AB894" i="1"/>
  <c r="AA895" i="1"/>
  <c r="AB895" i="1"/>
  <c r="AA896" i="1"/>
  <c r="AB896" i="1"/>
  <c r="AA897" i="1"/>
  <c r="AB897" i="1"/>
  <c r="AA898" i="1"/>
  <c r="AB898" i="1"/>
  <c r="AA899" i="1"/>
  <c r="AB899" i="1"/>
  <c r="AA900" i="1"/>
  <c r="AB900" i="1"/>
  <c r="AA901" i="1"/>
  <c r="AB901" i="1"/>
  <c r="AA902" i="1"/>
  <c r="AB902" i="1"/>
  <c r="AA903" i="1"/>
  <c r="AB903" i="1"/>
  <c r="AA904" i="1"/>
  <c r="AB904" i="1"/>
  <c r="AA905" i="1"/>
  <c r="AB905" i="1"/>
  <c r="AA906" i="1"/>
  <c r="AB906" i="1"/>
  <c r="AA907" i="1"/>
  <c r="AB907" i="1"/>
  <c r="AA908" i="1"/>
  <c r="AB908" i="1"/>
  <c r="AA909" i="1"/>
  <c r="AB909" i="1"/>
  <c r="AA910" i="1"/>
  <c r="AB910" i="1"/>
  <c r="AA911" i="1"/>
  <c r="AB911" i="1"/>
  <c r="AA912" i="1"/>
  <c r="AB912" i="1"/>
  <c r="AA913" i="1"/>
  <c r="AB913" i="1"/>
  <c r="AA914" i="1"/>
  <c r="AB914" i="1"/>
  <c r="AA915" i="1"/>
  <c r="AB915" i="1"/>
  <c r="AA916" i="1"/>
  <c r="AB916" i="1"/>
  <c r="AA917" i="1"/>
  <c r="AB917" i="1"/>
  <c r="AA918" i="1"/>
  <c r="AB918" i="1"/>
  <c r="AA919" i="1"/>
  <c r="AB919" i="1"/>
  <c r="AA920" i="1"/>
  <c r="AB920" i="1"/>
  <c r="AA921" i="1"/>
  <c r="AB921" i="1"/>
  <c r="AA922" i="1"/>
  <c r="AB922" i="1"/>
  <c r="AA923" i="1"/>
  <c r="AB923" i="1"/>
  <c r="AA924" i="1"/>
  <c r="AB924" i="1"/>
  <c r="AA925" i="1"/>
  <c r="AB925" i="1"/>
  <c r="AA926" i="1"/>
  <c r="AB926" i="1"/>
  <c r="AA927" i="1"/>
  <c r="AB927" i="1"/>
  <c r="AA928" i="1"/>
  <c r="AB928" i="1"/>
  <c r="AA929" i="1"/>
  <c r="AB929" i="1"/>
  <c r="AA930" i="1"/>
  <c r="AB930" i="1"/>
  <c r="AA931" i="1"/>
  <c r="AB931" i="1"/>
  <c r="AA932" i="1"/>
  <c r="AB932" i="1"/>
  <c r="AA933" i="1"/>
  <c r="AB933" i="1"/>
  <c r="AA934" i="1"/>
  <c r="AB934" i="1"/>
  <c r="AA935" i="1"/>
  <c r="AB935" i="1"/>
  <c r="AA936" i="1"/>
  <c r="AB936" i="1"/>
  <c r="AA937" i="1"/>
  <c r="AB937" i="1"/>
  <c r="AA938" i="1"/>
  <c r="AB938" i="1"/>
  <c r="AA939" i="1"/>
  <c r="AB939" i="1"/>
  <c r="AA940" i="1"/>
  <c r="AB940" i="1"/>
  <c r="AA941" i="1"/>
  <c r="AB941" i="1"/>
  <c r="AA942" i="1"/>
  <c r="AB942" i="1"/>
  <c r="AA943" i="1"/>
  <c r="AB943" i="1"/>
  <c r="AA944" i="1"/>
  <c r="AB944" i="1"/>
  <c r="AA945" i="1"/>
  <c r="AB945" i="1"/>
  <c r="AA946" i="1"/>
  <c r="AB946" i="1"/>
  <c r="AA947" i="1"/>
  <c r="AB947" i="1"/>
  <c r="AA948" i="1"/>
  <c r="AB948" i="1"/>
  <c r="AA949" i="1"/>
  <c r="AB949" i="1"/>
  <c r="AA950" i="1"/>
  <c r="AB950" i="1"/>
  <c r="AA951" i="1"/>
  <c r="AB951" i="1"/>
  <c r="AA952" i="1"/>
  <c r="AB952" i="1"/>
  <c r="AA953" i="1"/>
  <c r="AB953" i="1"/>
  <c r="AA954" i="1"/>
  <c r="AB954" i="1"/>
  <c r="AA955" i="1"/>
  <c r="AB955" i="1"/>
  <c r="AA956" i="1"/>
  <c r="AB956" i="1"/>
  <c r="AA957" i="1"/>
  <c r="AB957" i="1"/>
  <c r="AA958" i="1"/>
  <c r="AB958" i="1"/>
  <c r="AA959" i="1"/>
  <c r="AB959" i="1"/>
  <c r="AA960" i="1"/>
  <c r="AB960" i="1"/>
  <c r="AA961" i="1"/>
  <c r="AB961" i="1"/>
  <c r="AA962" i="1"/>
  <c r="AB962" i="1"/>
  <c r="AA963" i="1"/>
  <c r="AB963" i="1"/>
  <c r="AA964" i="1"/>
  <c r="AB964" i="1"/>
  <c r="AA965" i="1"/>
  <c r="AB965" i="1"/>
  <c r="AA966" i="1"/>
  <c r="AB966" i="1"/>
  <c r="AA967" i="1"/>
  <c r="AB967" i="1"/>
  <c r="AA968" i="1"/>
  <c r="AB968" i="1"/>
  <c r="AA969" i="1"/>
  <c r="AB969" i="1"/>
  <c r="AA970" i="1"/>
  <c r="AB970" i="1"/>
  <c r="AA971" i="1"/>
  <c r="AB971" i="1"/>
  <c r="AA972" i="1"/>
  <c r="AB972" i="1"/>
  <c r="AA973" i="1"/>
  <c r="AB973" i="1"/>
  <c r="AA974" i="1"/>
  <c r="AB974" i="1"/>
  <c r="AA975" i="1"/>
  <c r="AB975" i="1"/>
  <c r="AA976" i="1"/>
  <c r="AB976" i="1"/>
  <c r="AA977" i="1"/>
  <c r="AB977" i="1"/>
  <c r="AA978" i="1"/>
  <c r="AB978" i="1"/>
  <c r="AA979" i="1"/>
  <c r="AB979" i="1"/>
  <c r="AA980" i="1"/>
  <c r="AB980" i="1"/>
  <c r="AA981" i="1"/>
  <c r="AB981" i="1"/>
  <c r="AA982" i="1"/>
  <c r="AB982" i="1"/>
  <c r="AA983" i="1"/>
  <c r="AB983" i="1"/>
  <c r="AA984" i="1"/>
  <c r="AB984" i="1"/>
  <c r="AA985" i="1"/>
  <c r="AB985" i="1"/>
  <c r="AA986" i="1"/>
  <c r="AB986" i="1"/>
  <c r="AA987" i="1"/>
  <c r="AB987" i="1"/>
  <c r="AA988" i="1"/>
  <c r="AB988" i="1"/>
  <c r="AA989" i="1"/>
  <c r="AB989" i="1"/>
  <c r="AA990" i="1"/>
  <c r="AB990" i="1"/>
  <c r="AA991" i="1"/>
  <c r="AB991" i="1"/>
  <c r="AA992" i="1"/>
  <c r="AB992" i="1"/>
  <c r="AA993" i="1"/>
  <c r="AB993" i="1"/>
  <c r="AA994" i="1"/>
  <c r="AB994" i="1"/>
  <c r="AA995" i="1"/>
  <c r="AB995" i="1"/>
  <c r="AA996" i="1"/>
  <c r="AB996" i="1"/>
  <c r="AA997" i="1"/>
  <c r="AB997" i="1"/>
  <c r="AA998" i="1"/>
  <c r="AB998" i="1"/>
  <c r="AA999" i="1"/>
  <c r="AB999" i="1"/>
  <c r="AA1000" i="1"/>
  <c r="AB1000" i="1"/>
  <c r="AA1001" i="1"/>
  <c r="AB1001" i="1"/>
  <c r="AB2" i="1"/>
  <c r="AA2" i="1"/>
  <c r="Z1001" i="1"/>
  <c r="Y1001" i="1"/>
  <c r="Z1000" i="1"/>
  <c r="Y1000" i="1"/>
  <c r="Z999" i="1"/>
  <c r="Y999" i="1"/>
  <c r="Z998" i="1"/>
  <c r="Y998" i="1"/>
  <c r="Z997" i="1"/>
  <c r="Y997" i="1"/>
  <c r="Z996" i="1"/>
  <c r="Y996" i="1"/>
  <c r="Z995" i="1"/>
  <c r="Y995" i="1"/>
  <c r="Z994" i="1"/>
  <c r="Y994" i="1"/>
  <c r="Z993" i="1"/>
  <c r="Y993" i="1"/>
  <c r="Z992" i="1"/>
  <c r="Y992" i="1"/>
  <c r="Z991" i="1"/>
  <c r="Y991" i="1"/>
  <c r="Z990" i="1"/>
  <c r="Y990" i="1"/>
  <c r="Z989" i="1"/>
  <c r="Y989" i="1"/>
  <c r="Z988" i="1"/>
  <c r="Y988" i="1"/>
  <c r="Z987" i="1"/>
  <c r="Y987" i="1"/>
  <c r="Z986" i="1"/>
  <c r="Y986" i="1"/>
  <c r="Z985" i="1"/>
  <c r="Y985" i="1"/>
  <c r="Z984" i="1"/>
  <c r="Y984" i="1"/>
  <c r="Z983" i="1"/>
  <c r="Y983" i="1"/>
  <c r="Z982" i="1"/>
  <c r="Y982" i="1"/>
  <c r="Z981" i="1"/>
  <c r="Y981" i="1"/>
  <c r="Z980" i="1"/>
  <c r="Y980" i="1"/>
  <c r="Z979" i="1"/>
  <c r="Y979" i="1"/>
  <c r="Z978" i="1"/>
  <c r="Y978" i="1"/>
  <c r="Z977" i="1"/>
  <c r="Y977" i="1"/>
  <c r="Z976" i="1"/>
  <c r="Y976" i="1"/>
  <c r="Z975" i="1"/>
  <c r="Y975" i="1"/>
  <c r="Z974" i="1"/>
  <c r="Y974" i="1"/>
  <c r="Z973" i="1"/>
  <c r="Y973" i="1"/>
  <c r="Z972" i="1"/>
  <c r="Y972" i="1"/>
  <c r="Z971" i="1"/>
  <c r="Y971" i="1"/>
  <c r="Z970" i="1"/>
  <c r="Y970" i="1"/>
  <c r="Z969" i="1"/>
  <c r="Y969" i="1"/>
  <c r="Z968" i="1"/>
  <c r="Y968" i="1"/>
  <c r="Z967" i="1"/>
  <c r="Y967" i="1"/>
  <c r="Z966" i="1"/>
  <c r="Y966" i="1"/>
  <c r="Z965" i="1"/>
  <c r="Y965" i="1"/>
  <c r="Z964" i="1"/>
  <c r="Y964" i="1"/>
  <c r="Z963" i="1"/>
  <c r="Y963" i="1"/>
  <c r="Z962" i="1"/>
  <c r="Y962" i="1"/>
  <c r="Z961" i="1"/>
  <c r="Y961" i="1"/>
  <c r="Z960" i="1"/>
  <c r="Y960" i="1"/>
  <c r="Z959" i="1"/>
  <c r="Y959" i="1"/>
  <c r="Z958" i="1"/>
  <c r="Y958" i="1"/>
  <c r="Z957" i="1"/>
  <c r="Y957" i="1"/>
  <c r="Z956" i="1"/>
  <c r="Y956" i="1"/>
  <c r="Z955" i="1"/>
  <c r="Y955" i="1"/>
  <c r="Z954" i="1"/>
  <c r="Y954" i="1"/>
  <c r="Z953" i="1"/>
  <c r="Y953" i="1"/>
  <c r="Z952" i="1"/>
  <c r="Y952" i="1"/>
  <c r="Z951" i="1"/>
  <c r="Y951" i="1"/>
  <c r="Z950" i="1"/>
  <c r="Y950" i="1"/>
  <c r="Z949" i="1"/>
  <c r="Y949" i="1"/>
  <c r="Z948" i="1"/>
  <c r="Y948" i="1"/>
  <c r="Z947" i="1"/>
  <c r="Y947" i="1"/>
  <c r="Z946" i="1"/>
  <c r="Y946" i="1"/>
  <c r="Z945" i="1"/>
  <c r="Y945" i="1"/>
  <c r="Z944" i="1"/>
  <c r="Y944" i="1"/>
  <c r="Z943" i="1"/>
  <c r="Y943" i="1"/>
  <c r="Z942" i="1"/>
  <c r="Y942" i="1"/>
  <c r="Z941" i="1"/>
  <c r="Y941" i="1"/>
  <c r="Z940" i="1"/>
  <c r="Y940" i="1"/>
  <c r="Z939" i="1"/>
  <c r="Y939" i="1"/>
  <c r="Z938" i="1"/>
  <c r="Y938" i="1"/>
  <c r="Z937" i="1"/>
  <c r="Y937" i="1"/>
  <c r="Z936" i="1"/>
  <c r="Y936" i="1"/>
  <c r="Z935" i="1"/>
  <c r="Y935" i="1"/>
  <c r="Z934" i="1"/>
  <c r="Y934" i="1"/>
  <c r="Z933" i="1"/>
  <c r="Y933" i="1"/>
  <c r="Z932" i="1"/>
  <c r="Y932" i="1"/>
  <c r="Z931" i="1"/>
  <c r="Y931" i="1"/>
  <c r="Z930" i="1"/>
  <c r="Y930" i="1"/>
  <c r="Z929" i="1"/>
  <c r="Y929" i="1"/>
  <c r="Z928" i="1"/>
  <c r="Y928" i="1"/>
  <c r="Z927" i="1"/>
  <c r="Y927" i="1"/>
  <c r="Z926" i="1"/>
  <c r="Y926" i="1"/>
  <c r="Z925" i="1"/>
  <c r="Y925" i="1"/>
  <c r="Z924" i="1"/>
  <c r="Y924" i="1"/>
  <c r="Z923" i="1"/>
  <c r="Y923" i="1"/>
  <c r="Z922" i="1"/>
  <c r="Y922" i="1"/>
  <c r="Z921" i="1"/>
  <c r="Y921" i="1"/>
  <c r="Z920" i="1"/>
  <c r="Y920" i="1"/>
  <c r="Z919" i="1"/>
  <c r="Y919" i="1"/>
  <c r="Z918" i="1"/>
  <c r="Y918" i="1"/>
  <c r="Z917" i="1"/>
  <c r="Y917" i="1"/>
  <c r="Z916" i="1"/>
  <c r="Y916" i="1"/>
  <c r="Z915" i="1"/>
  <c r="Y915" i="1"/>
  <c r="Z914" i="1"/>
  <c r="Y914" i="1"/>
  <c r="Z913" i="1"/>
  <c r="Y913" i="1"/>
  <c r="Z912" i="1"/>
  <c r="Y912" i="1"/>
  <c r="Z911" i="1"/>
  <c r="Y911" i="1"/>
  <c r="Z910" i="1"/>
  <c r="Y910" i="1"/>
  <c r="Z909" i="1"/>
  <c r="Y909" i="1"/>
  <c r="Z908" i="1"/>
  <c r="Y908" i="1"/>
  <c r="Z907" i="1"/>
  <c r="Y907" i="1"/>
  <c r="Z906" i="1"/>
  <c r="Y906" i="1"/>
  <c r="Z905" i="1"/>
  <c r="Y905" i="1"/>
  <c r="Z904" i="1"/>
  <c r="Y904" i="1"/>
  <c r="Z903" i="1"/>
  <c r="Y903" i="1"/>
  <c r="Z902" i="1"/>
  <c r="Y902" i="1"/>
  <c r="Z901" i="1"/>
  <c r="Y901" i="1"/>
  <c r="Z900" i="1"/>
  <c r="Y900" i="1"/>
  <c r="Z899" i="1"/>
  <c r="Y899" i="1"/>
  <c r="Z898" i="1"/>
  <c r="Y898" i="1"/>
  <c r="Z897" i="1"/>
  <c r="Y897" i="1"/>
  <c r="Z896" i="1"/>
  <c r="Y896" i="1"/>
  <c r="Z895" i="1"/>
  <c r="Y895" i="1"/>
  <c r="Z894" i="1"/>
  <c r="Y894" i="1"/>
  <c r="Z893" i="1"/>
  <c r="Y893" i="1"/>
  <c r="Z892" i="1"/>
  <c r="Y892" i="1"/>
  <c r="Z891" i="1"/>
  <c r="Y891" i="1"/>
  <c r="Z890" i="1"/>
  <c r="Y890" i="1"/>
  <c r="Z889" i="1"/>
  <c r="Y889" i="1"/>
  <c r="Z888" i="1"/>
  <c r="Y888" i="1"/>
  <c r="Z887" i="1"/>
  <c r="Y887" i="1"/>
  <c r="Z886" i="1"/>
  <c r="Y886" i="1"/>
  <c r="Z885" i="1"/>
  <c r="Y885" i="1"/>
  <c r="Z884" i="1"/>
  <c r="Y884" i="1"/>
  <c r="Z883" i="1"/>
  <c r="Y883" i="1"/>
  <c r="Z882" i="1"/>
  <c r="Y882" i="1"/>
  <c r="Z881" i="1"/>
  <c r="Y881" i="1"/>
  <c r="Z880" i="1"/>
  <c r="Y880" i="1"/>
  <c r="Z879" i="1"/>
  <c r="Y879" i="1"/>
  <c r="Z878" i="1"/>
  <c r="Y878" i="1"/>
  <c r="Z877" i="1"/>
  <c r="Y877" i="1"/>
  <c r="Z876" i="1"/>
  <c r="Y876" i="1"/>
  <c r="Z875" i="1"/>
  <c r="Y875" i="1"/>
  <c r="Z874" i="1"/>
  <c r="Y874" i="1"/>
  <c r="Z873" i="1"/>
  <c r="Y873" i="1"/>
  <c r="Z872" i="1"/>
  <c r="Y872" i="1"/>
  <c r="Z871" i="1"/>
  <c r="Y871" i="1"/>
  <c r="Z870" i="1"/>
  <c r="Y870" i="1"/>
  <c r="Z869" i="1"/>
  <c r="Y869" i="1"/>
  <c r="Z868" i="1"/>
  <c r="Y868" i="1"/>
  <c r="Z867" i="1"/>
  <c r="Y867" i="1"/>
  <c r="Z866" i="1"/>
  <c r="Y866" i="1"/>
  <c r="Z865" i="1"/>
  <c r="Y865" i="1"/>
  <c r="Z864" i="1"/>
  <c r="Y864" i="1"/>
  <c r="Z863" i="1"/>
  <c r="Y863" i="1"/>
  <c r="Z862" i="1"/>
  <c r="Y862" i="1"/>
  <c r="Z861" i="1"/>
  <c r="Y861" i="1"/>
  <c r="Z860" i="1"/>
  <c r="Y860" i="1"/>
  <c r="Z859" i="1"/>
  <c r="Y859" i="1"/>
  <c r="Z858" i="1"/>
  <c r="Y858" i="1"/>
  <c r="Z857" i="1"/>
  <c r="Y857" i="1"/>
  <c r="Z856" i="1"/>
  <c r="Y856" i="1"/>
  <c r="Z855" i="1"/>
  <c r="Y855" i="1"/>
  <c r="Z854" i="1"/>
  <c r="Y854" i="1"/>
  <c r="Z853" i="1"/>
  <c r="Y853" i="1"/>
  <c r="Z852" i="1"/>
  <c r="Y852" i="1"/>
  <c r="Z851" i="1"/>
  <c r="Y851" i="1"/>
  <c r="Z850" i="1"/>
  <c r="Y850" i="1"/>
  <c r="Z849" i="1"/>
  <c r="Y849" i="1"/>
  <c r="Z848" i="1"/>
  <c r="Y848" i="1"/>
  <c r="Z847" i="1"/>
  <c r="Y847" i="1"/>
  <c r="Z846" i="1"/>
  <c r="Y846" i="1"/>
  <c r="Z845" i="1"/>
  <c r="Y845" i="1"/>
  <c r="Z844" i="1"/>
  <c r="Y844" i="1"/>
  <c r="Z843" i="1"/>
  <c r="Y843" i="1"/>
  <c r="Z842" i="1"/>
  <c r="Y842" i="1"/>
  <c r="Z841" i="1"/>
  <c r="Y841" i="1"/>
  <c r="Z840" i="1"/>
  <c r="Y840" i="1"/>
  <c r="Z839" i="1"/>
  <c r="Y839" i="1"/>
  <c r="Z838" i="1"/>
  <c r="Y838" i="1"/>
  <c r="Z837" i="1"/>
  <c r="Y837" i="1"/>
  <c r="Z836" i="1"/>
  <c r="Y836" i="1"/>
  <c r="Z835" i="1"/>
  <c r="Y835" i="1"/>
  <c r="Z834" i="1"/>
  <c r="Y834" i="1"/>
  <c r="Z833" i="1"/>
  <c r="Y833" i="1"/>
  <c r="Z832" i="1"/>
  <c r="Y832" i="1"/>
  <c r="Z831" i="1"/>
  <c r="Y831" i="1"/>
  <c r="Z830" i="1"/>
  <c r="Y830" i="1"/>
  <c r="Z829" i="1"/>
  <c r="Y829" i="1"/>
  <c r="Z828" i="1"/>
  <c r="Y828" i="1"/>
  <c r="Z827" i="1"/>
  <c r="Y827" i="1"/>
  <c r="Z826" i="1"/>
  <c r="Y826" i="1"/>
  <c r="Z825" i="1"/>
  <c r="Y825" i="1"/>
  <c r="Z824" i="1"/>
  <c r="Y824" i="1"/>
  <c r="Z823" i="1"/>
  <c r="Y823" i="1"/>
  <c r="Z822" i="1"/>
  <c r="Y822" i="1"/>
  <c r="Z821" i="1"/>
  <c r="Y821" i="1"/>
  <c r="Z820" i="1"/>
  <c r="Y820" i="1"/>
  <c r="Z819" i="1"/>
  <c r="Y819" i="1"/>
  <c r="Z818" i="1"/>
  <c r="Y818" i="1"/>
  <c r="Z817" i="1"/>
  <c r="Y817" i="1"/>
  <c r="Z816" i="1"/>
  <c r="Y816" i="1"/>
  <c r="Z815" i="1"/>
  <c r="Y815" i="1"/>
  <c r="Z814" i="1"/>
  <c r="Y814" i="1"/>
  <c r="Z813" i="1"/>
  <c r="Y813" i="1"/>
  <c r="Z812" i="1"/>
  <c r="Y812" i="1"/>
  <c r="Z811" i="1"/>
  <c r="Y811" i="1"/>
  <c r="Z810" i="1"/>
  <c r="Y810" i="1"/>
  <c r="Z809" i="1"/>
  <c r="Y809" i="1"/>
  <c r="Z808" i="1"/>
  <c r="Y808" i="1"/>
  <c r="Z807" i="1"/>
  <c r="Y807" i="1"/>
  <c r="Z806" i="1"/>
  <c r="Y806" i="1"/>
  <c r="Z805" i="1"/>
  <c r="Y805" i="1"/>
  <c r="Z804" i="1"/>
  <c r="Y804" i="1"/>
  <c r="Z803" i="1"/>
  <c r="Y803" i="1"/>
  <c r="Z802" i="1"/>
  <c r="Y802" i="1"/>
  <c r="Z801" i="1"/>
  <c r="Y801" i="1"/>
  <c r="Z800" i="1"/>
  <c r="Y800" i="1"/>
  <c r="Z799" i="1"/>
  <c r="Y799" i="1"/>
  <c r="Z798" i="1"/>
  <c r="Y798" i="1"/>
  <c r="Z797" i="1"/>
  <c r="Y797" i="1"/>
  <c r="Z796" i="1"/>
  <c r="Y796" i="1"/>
  <c r="Z795" i="1"/>
  <c r="Y795" i="1"/>
  <c r="Z794" i="1"/>
  <c r="Y794" i="1"/>
  <c r="Z793" i="1"/>
  <c r="Y793" i="1"/>
  <c r="Z792" i="1"/>
  <c r="Y792" i="1"/>
  <c r="Z791" i="1"/>
  <c r="Y791" i="1"/>
  <c r="Z790" i="1"/>
  <c r="Y790" i="1"/>
  <c r="Z789" i="1"/>
  <c r="Y789" i="1"/>
  <c r="Z788" i="1"/>
  <c r="Y788" i="1"/>
  <c r="Z787" i="1"/>
  <c r="Y787" i="1"/>
  <c r="Z786" i="1"/>
  <c r="Y786" i="1"/>
  <c r="Z785" i="1"/>
  <c r="Y785" i="1"/>
  <c r="Z784" i="1"/>
  <c r="Y784" i="1"/>
  <c r="Z783" i="1"/>
  <c r="Y783" i="1"/>
  <c r="Z782" i="1"/>
  <c r="Y782" i="1"/>
  <c r="Z781" i="1"/>
  <c r="Y781" i="1"/>
  <c r="Z780" i="1"/>
  <c r="Y780" i="1"/>
  <c r="Z779" i="1"/>
  <c r="Y779" i="1"/>
  <c r="Z778" i="1"/>
  <c r="Y778" i="1"/>
  <c r="Z777" i="1"/>
  <c r="Y777" i="1"/>
  <c r="Z776" i="1"/>
  <c r="Y776" i="1"/>
  <c r="Z775" i="1"/>
  <c r="Y775" i="1"/>
  <c r="Z774" i="1"/>
  <c r="Y774" i="1"/>
  <c r="Z773" i="1"/>
  <c r="Y773" i="1"/>
  <c r="Z772" i="1"/>
  <c r="Y772" i="1"/>
  <c r="Z771" i="1"/>
  <c r="Y771" i="1"/>
  <c r="Z770" i="1"/>
  <c r="Y770" i="1"/>
  <c r="Z769" i="1"/>
  <c r="Y769" i="1"/>
  <c r="Z768" i="1"/>
  <c r="Y768" i="1"/>
  <c r="Z767" i="1"/>
  <c r="Y767" i="1"/>
  <c r="Z766" i="1"/>
  <c r="Y766" i="1"/>
  <c r="Z765" i="1"/>
  <c r="Y765" i="1"/>
  <c r="Z764" i="1"/>
  <c r="Y764" i="1"/>
  <c r="Z763" i="1"/>
  <c r="Y763" i="1"/>
  <c r="Z762" i="1"/>
  <c r="Y762" i="1"/>
  <c r="Z761" i="1"/>
  <c r="Y761" i="1"/>
  <c r="Z760" i="1"/>
  <c r="Y760" i="1"/>
  <c r="Z759" i="1"/>
  <c r="Y759" i="1"/>
  <c r="Z758" i="1"/>
  <c r="Y758" i="1"/>
  <c r="Z757" i="1"/>
  <c r="Y757" i="1"/>
  <c r="Z756" i="1"/>
  <c r="Y756" i="1"/>
  <c r="Z755" i="1"/>
  <c r="Y755" i="1"/>
  <c r="Z754" i="1"/>
  <c r="Y754" i="1"/>
  <c r="Z753" i="1"/>
  <c r="Y753" i="1"/>
  <c r="Z752" i="1"/>
  <c r="Y752" i="1"/>
  <c r="Z751" i="1"/>
  <c r="Y751" i="1"/>
  <c r="Z750" i="1"/>
  <c r="Y750" i="1"/>
  <c r="Z749" i="1"/>
  <c r="Y749" i="1"/>
  <c r="Z748" i="1"/>
  <c r="Y748" i="1"/>
  <c r="Z747" i="1"/>
  <c r="Y747" i="1"/>
  <c r="Z746" i="1"/>
  <c r="Y746" i="1"/>
  <c r="Z745" i="1"/>
  <c r="Y745" i="1"/>
  <c r="Z744" i="1"/>
  <c r="Y744" i="1"/>
  <c r="Z743" i="1"/>
  <c r="Y743" i="1"/>
  <c r="Z742" i="1"/>
  <c r="Y742" i="1"/>
  <c r="Z741" i="1"/>
  <c r="Y741" i="1"/>
  <c r="Z740" i="1"/>
  <c r="Y740" i="1"/>
  <c r="Z739" i="1"/>
  <c r="Y739" i="1"/>
  <c r="Z738" i="1"/>
  <c r="Y738" i="1"/>
  <c r="Z737" i="1"/>
  <c r="Y737" i="1"/>
  <c r="Z736" i="1"/>
  <c r="Y736" i="1"/>
  <c r="Z735" i="1"/>
  <c r="Y735" i="1"/>
  <c r="Z734" i="1"/>
  <c r="Y734" i="1"/>
  <c r="Z733" i="1"/>
  <c r="Y733" i="1"/>
  <c r="Z732" i="1"/>
  <c r="Y732" i="1"/>
  <c r="Z731" i="1"/>
  <c r="Y731" i="1"/>
  <c r="Z730" i="1"/>
  <c r="Y730" i="1"/>
  <c r="Z729" i="1"/>
  <c r="Y729" i="1"/>
  <c r="Z728" i="1"/>
  <c r="Y728" i="1"/>
  <c r="Z727" i="1"/>
  <c r="Y727" i="1"/>
  <c r="Z726" i="1"/>
  <c r="Y726" i="1"/>
  <c r="Z725" i="1"/>
  <c r="Y725" i="1"/>
  <c r="Z724" i="1"/>
  <c r="Y724" i="1"/>
  <c r="Z723" i="1"/>
  <c r="Y723" i="1"/>
  <c r="Z722" i="1"/>
  <c r="Y722" i="1"/>
  <c r="Z721" i="1"/>
  <c r="Y721" i="1"/>
  <c r="Z720" i="1"/>
  <c r="Y720" i="1"/>
  <c r="Z719" i="1"/>
  <c r="Y719" i="1"/>
  <c r="Z718" i="1"/>
  <c r="Y718" i="1"/>
  <c r="Z717" i="1"/>
  <c r="Y717" i="1"/>
  <c r="Z716" i="1"/>
  <c r="Y716" i="1"/>
  <c r="Z715" i="1"/>
  <c r="Y715" i="1"/>
  <c r="Z714" i="1"/>
  <c r="Y714" i="1"/>
  <c r="Z713" i="1"/>
  <c r="Y713" i="1"/>
  <c r="Z712" i="1"/>
  <c r="Y712" i="1"/>
  <c r="Z711" i="1"/>
  <c r="Y711" i="1"/>
  <c r="Z710" i="1"/>
  <c r="Y710" i="1"/>
  <c r="Z709" i="1"/>
  <c r="Y709" i="1"/>
  <c r="Z708" i="1"/>
  <c r="Y708" i="1"/>
  <c r="Z707" i="1"/>
  <c r="Y707" i="1"/>
  <c r="Z706" i="1"/>
  <c r="Y706" i="1"/>
  <c r="Z705" i="1"/>
  <c r="Y705" i="1"/>
  <c r="Z704" i="1"/>
  <c r="Y704" i="1"/>
  <c r="Z703" i="1"/>
  <c r="Y703" i="1"/>
  <c r="Z702" i="1"/>
  <c r="Y702" i="1"/>
  <c r="Z701" i="1"/>
  <c r="Y701" i="1"/>
  <c r="Z700" i="1"/>
  <c r="Y700" i="1"/>
  <c r="Z699" i="1"/>
  <c r="Y699" i="1"/>
  <c r="Z698" i="1"/>
  <c r="Y698" i="1"/>
  <c r="Z697" i="1"/>
  <c r="Y697" i="1"/>
  <c r="Z696" i="1"/>
  <c r="Y696" i="1"/>
  <c r="Z695" i="1"/>
  <c r="Y695" i="1"/>
  <c r="Z694" i="1"/>
  <c r="Y694" i="1"/>
  <c r="Z693" i="1"/>
  <c r="Y693" i="1"/>
  <c r="Z692" i="1"/>
  <c r="Y692" i="1"/>
  <c r="Z691" i="1"/>
  <c r="Y691" i="1"/>
  <c r="Z690" i="1"/>
  <c r="Y690" i="1"/>
  <c r="Z689" i="1"/>
  <c r="Y689" i="1"/>
  <c r="Z688" i="1"/>
  <c r="Y688" i="1"/>
  <c r="Z687" i="1"/>
  <c r="Y687" i="1"/>
  <c r="Z686" i="1"/>
  <c r="Y686" i="1"/>
  <c r="Z685" i="1"/>
  <c r="Y685" i="1"/>
  <c r="Z684" i="1"/>
  <c r="Y684" i="1"/>
  <c r="Z683" i="1"/>
  <c r="Y683" i="1"/>
  <c r="Z682" i="1"/>
  <c r="Y682" i="1"/>
  <c r="Z681" i="1"/>
  <c r="Y681" i="1"/>
  <c r="Z680" i="1"/>
  <c r="Y680" i="1"/>
  <c r="Z679" i="1"/>
  <c r="Y679" i="1"/>
  <c r="Z678" i="1"/>
  <c r="Y678" i="1"/>
  <c r="Z677" i="1"/>
  <c r="Y677" i="1"/>
  <c r="Z676" i="1"/>
  <c r="Y67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6" i="1"/>
  <c r="Y666" i="1"/>
  <c r="Z665" i="1"/>
  <c r="Y665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4" i="1"/>
  <c r="Y654" i="1"/>
  <c r="Z653" i="1"/>
  <c r="Y653" i="1"/>
  <c r="Z652" i="1"/>
  <c r="Y652" i="1"/>
  <c r="Z651" i="1"/>
  <c r="Y651" i="1"/>
  <c r="Z650" i="1"/>
  <c r="Y650" i="1"/>
  <c r="Z649" i="1"/>
  <c r="Y649" i="1"/>
  <c r="Z648" i="1"/>
  <c r="Y648" i="1"/>
  <c r="Z647" i="1"/>
  <c r="Y647" i="1"/>
  <c r="Z646" i="1"/>
  <c r="Y646" i="1"/>
  <c r="Z645" i="1"/>
  <c r="Y645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31" i="1"/>
  <c r="Y631" i="1"/>
  <c r="Z630" i="1"/>
  <c r="Y630" i="1"/>
  <c r="Z629" i="1"/>
  <c r="Y629" i="1"/>
  <c r="Z628" i="1"/>
  <c r="Y628" i="1"/>
  <c r="Z627" i="1"/>
  <c r="Y627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612" i="1"/>
  <c r="Y612" i="1"/>
  <c r="Z611" i="1"/>
  <c r="Y611" i="1"/>
  <c r="Z610" i="1"/>
  <c r="Y610" i="1"/>
  <c r="Z609" i="1"/>
  <c r="Y609" i="1"/>
  <c r="Z608" i="1"/>
  <c r="Y608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593" i="1"/>
  <c r="Y593" i="1"/>
  <c r="Z592" i="1"/>
  <c r="Y592" i="1"/>
  <c r="Z591" i="1"/>
  <c r="Y591" i="1"/>
  <c r="Z590" i="1"/>
  <c r="Y590" i="1"/>
  <c r="Z589" i="1"/>
  <c r="Y589" i="1"/>
  <c r="Z588" i="1"/>
  <c r="Y588" i="1"/>
  <c r="Z587" i="1"/>
  <c r="Y587" i="1"/>
  <c r="Z586" i="1"/>
  <c r="Y586" i="1"/>
  <c r="Z585" i="1"/>
  <c r="Y585" i="1"/>
  <c r="Z584" i="1"/>
  <c r="Y584" i="1"/>
  <c r="Z583" i="1"/>
  <c r="Y583" i="1"/>
  <c r="Z582" i="1"/>
  <c r="Y582" i="1"/>
  <c r="Z581" i="1"/>
  <c r="Y581" i="1"/>
  <c r="Z580" i="1"/>
  <c r="Y580" i="1"/>
  <c r="Z579" i="1"/>
  <c r="Y579" i="1"/>
  <c r="Z578" i="1"/>
  <c r="Y578" i="1"/>
  <c r="Z577" i="1"/>
  <c r="Y577" i="1"/>
  <c r="Z576" i="1"/>
  <c r="Y576" i="1"/>
  <c r="Z575" i="1"/>
  <c r="Y575" i="1"/>
  <c r="Z574" i="1"/>
  <c r="Y574" i="1"/>
  <c r="Z573" i="1"/>
  <c r="Y573" i="1"/>
  <c r="Z572" i="1"/>
  <c r="Y572" i="1"/>
  <c r="Z571" i="1"/>
  <c r="Y571" i="1"/>
  <c r="Z570" i="1"/>
  <c r="Y570" i="1"/>
  <c r="Z569" i="1"/>
  <c r="Y569" i="1"/>
  <c r="Z568" i="1"/>
  <c r="Y568" i="1"/>
  <c r="Z567" i="1"/>
  <c r="Y567" i="1"/>
  <c r="Z566" i="1"/>
  <c r="Y566" i="1"/>
  <c r="Z565" i="1"/>
  <c r="Y565" i="1"/>
  <c r="Z564" i="1"/>
  <c r="Y564" i="1"/>
  <c r="Z563" i="1"/>
  <c r="Y563" i="1"/>
  <c r="Z562" i="1"/>
  <c r="Y562" i="1"/>
  <c r="Z561" i="1"/>
  <c r="Y561" i="1"/>
  <c r="Z560" i="1"/>
  <c r="Y560" i="1"/>
  <c r="Z559" i="1"/>
  <c r="Y559" i="1"/>
  <c r="Z558" i="1"/>
  <c r="Y558" i="1"/>
  <c r="Z557" i="1"/>
  <c r="Y557" i="1"/>
  <c r="Z556" i="1"/>
  <c r="Y556" i="1"/>
  <c r="Z555" i="1"/>
  <c r="Y555" i="1"/>
  <c r="Z554" i="1"/>
  <c r="Y554" i="1"/>
  <c r="Z553" i="1"/>
  <c r="Y553" i="1"/>
  <c r="Z552" i="1"/>
  <c r="Y552" i="1"/>
  <c r="Z551" i="1"/>
  <c r="Y551" i="1"/>
  <c r="Z550" i="1"/>
  <c r="Y550" i="1"/>
  <c r="Z549" i="1"/>
  <c r="Y549" i="1"/>
  <c r="Z548" i="1"/>
  <c r="Y548" i="1"/>
  <c r="Z547" i="1"/>
  <c r="Y547" i="1"/>
  <c r="Z546" i="1"/>
  <c r="Y546" i="1"/>
  <c r="Z545" i="1"/>
  <c r="Y545" i="1"/>
  <c r="Z544" i="1"/>
  <c r="Y544" i="1"/>
  <c r="Z543" i="1"/>
  <c r="Y543" i="1"/>
  <c r="Z542" i="1"/>
  <c r="Y542" i="1"/>
  <c r="Z541" i="1"/>
  <c r="Y541" i="1"/>
  <c r="Z540" i="1"/>
  <c r="Y540" i="1"/>
  <c r="Z539" i="1"/>
  <c r="Y539" i="1"/>
  <c r="Z538" i="1"/>
  <c r="Y538" i="1"/>
  <c r="Z537" i="1"/>
  <c r="Y537" i="1"/>
  <c r="Z536" i="1"/>
  <c r="Y536" i="1"/>
  <c r="Z535" i="1"/>
  <c r="Y535" i="1"/>
  <c r="Z534" i="1"/>
  <c r="Y534" i="1"/>
  <c r="Z533" i="1"/>
  <c r="Y533" i="1"/>
  <c r="Z532" i="1"/>
  <c r="Y532" i="1"/>
  <c r="Z531" i="1"/>
  <c r="Y531" i="1"/>
  <c r="Z530" i="1"/>
  <c r="Y530" i="1"/>
  <c r="Z529" i="1"/>
  <c r="Y529" i="1"/>
  <c r="Z528" i="1"/>
  <c r="Y528" i="1"/>
  <c r="Z527" i="1"/>
  <c r="Y527" i="1"/>
  <c r="Z526" i="1"/>
  <c r="Y526" i="1"/>
  <c r="Z525" i="1"/>
  <c r="Y525" i="1"/>
  <c r="Z524" i="1"/>
  <c r="Y524" i="1"/>
  <c r="Z523" i="1"/>
  <c r="Y523" i="1"/>
  <c r="Z522" i="1"/>
  <c r="Y522" i="1"/>
  <c r="Z521" i="1"/>
  <c r="Y521" i="1"/>
  <c r="Z520" i="1"/>
  <c r="Y520" i="1"/>
  <c r="Z519" i="1"/>
  <c r="Y519" i="1"/>
  <c r="Z518" i="1"/>
  <c r="Y518" i="1"/>
  <c r="Z517" i="1"/>
  <c r="Y517" i="1"/>
  <c r="Z516" i="1"/>
  <c r="Y516" i="1"/>
  <c r="Z515" i="1"/>
  <c r="Y515" i="1"/>
  <c r="Z514" i="1"/>
  <c r="Y514" i="1"/>
  <c r="Z513" i="1"/>
  <c r="Y513" i="1"/>
  <c r="Z512" i="1"/>
  <c r="Y512" i="1"/>
  <c r="Z511" i="1"/>
  <c r="Y511" i="1"/>
  <c r="Z510" i="1"/>
  <c r="Y510" i="1"/>
  <c r="Z509" i="1"/>
  <c r="Y509" i="1"/>
  <c r="Z508" i="1"/>
  <c r="Y508" i="1"/>
  <c r="Z507" i="1"/>
  <c r="Y507" i="1"/>
  <c r="Z506" i="1"/>
  <c r="Y506" i="1"/>
  <c r="Z505" i="1"/>
  <c r="Y505" i="1"/>
  <c r="Z504" i="1"/>
  <c r="Y504" i="1"/>
  <c r="Z503" i="1"/>
  <c r="Y503" i="1"/>
  <c r="Z502" i="1"/>
  <c r="Y502" i="1"/>
  <c r="Z501" i="1"/>
  <c r="Y501" i="1"/>
  <c r="Z500" i="1"/>
  <c r="Y500" i="1"/>
  <c r="Z499" i="1"/>
  <c r="Y499" i="1"/>
  <c r="Z498" i="1"/>
  <c r="Y498" i="1"/>
  <c r="Z497" i="1"/>
  <c r="Y497" i="1"/>
  <c r="Z496" i="1"/>
  <c r="Y496" i="1"/>
  <c r="Z495" i="1"/>
  <c r="Y495" i="1"/>
  <c r="Z494" i="1"/>
  <c r="Y494" i="1"/>
  <c r="Z493" i="1"/>
  <c r="Y493" i="1"/>
  <c r="Z492" i="1"/>
  <c r="Y492" i="1"/>
  <c r="Z491" i="1"/>
  <c r="Y491" i="1"/>
  <c r="Z490" i="1"/>
  <c r="Y490" i="1"/>
  <c r="Z489" i="1"/>
  <c r="Y489" i="1"/>
  <c r="Z488" i="1"/>
  <c r="Y488" i="1"/>
  <c r="Z487" i="1"/>
  <c r="Y487" i="1"/>
  <c r="Z486" i="1"/>
  <c r="Y486" i="1"/>
  <c r="Z485" i="1"/>
  <c r="Y485" i="1"/>
  <c r="Z484" i="1"/>
  <c r="Y484" i="1"/>
  <c r="Z483" i="1"/>
  <c r="Y483" i="1"/>
  <c r="Z482" i="1"/>
  <c r="Y482" i="1"/>
  <c r="Z481" i="1"/>
  <c r="Y481" i="1"/>
  <c r="Z480" i="1"/>
  <c r="Y480" i="1"/>
  <c r="Z479" i="1"/>
  <c r="Y479" i="1"/>
  <c r="Z478" i="1"/>
  <c r="Y478" i="1"/>
  <c r="Z477" i="1"/>
  <c r="Y477" i="1"/>
  <c r="Z476" i="1"/>
  <c r="Y476" i="1"/>
  <c r="Z475" i="1"/>
  <c r="Y475" i="1"/>
  <c r="Z474" i="1"/>
  <c r="Y474" i="1"/>
  <c r="Z473" i="1"/>
  <c r="Y473" i="1"/>
  <c r="Z472" i="1"/>
  <c r="Y472" i="1"/>
  <c r="Z471" i="1"/>
  <c r="Y471" i="1"/>
  <c r="Z470" i="1"/>
  <c r="Y470" i="1"/>
  <c r="Z469" i="1"/>
  <c r="Y469" i="1"/>
  <c r="Z468" i="1"/>
  <c r="Y468" i="1"/>
  <c r="Z467" i="1"/>
  <c r="Y467" i="1"/>
  <c r="Z466" i="1"/>
  <c r="Y466" i="1"/>
  <c r="Z465" i="1"/>
  <c r="Y465" i="1"/>
  <c r="Z464" i="1"/>
  <c r="Y464" i="1"/>
  <c r="Z463" i="1"/>
  <c r="Y463" i="1"/>
  <c r="Z462" i="1"/>
  <c r="Y462" i="1"/>
  <c r="Z461" i="1"/>
  <c r="Y461" i="1"/>
  <c r="Z460" i="1"/>
  <c r="Y460" i="1"/>
  <c r="Z459" i="1"/>
  <c r="Y459" i="1"/>
  <c r="Z458" i="1"/>
  <c r="Y458" i="1"/>
  <c r="Z457" i="1"/>
  <c r="Y457" i="1"/>
  <c r="Z456" i="1"/>
  <c r="Y456" i="1"/>
  <c r="Z455" i="1"/>
  <c r="Y455" i="1"/>
  <c r="Z454" i="1"/>
  <c r="Y454" i="1"/>
  <c r="Z453" i="1"/>
  <c r="Y453" i="1"/>
  <c r="Z452" i="1"/>
  <c r="Y452" i="1"/>
  <c r="Z451" i="1"/>
  <c r="Y451" i="1"/>
  <c r="Z450" i="1"/>
  <c r="Y450" i="1"/>
  <c r="Z449" i="1"/>
  <c r="Y449" i="1"/>
  <c r="Z448" i="1"/>
  <c r="Y448" i="1"/>
  <c r="Z447" i="1"/>
  <c r="Y447" i="1"/>
  <c r="Z446" i="1"/>
  <c r="Y446" i="1"/>
  <c r="Z445" i="1"/>
  <c r="Y445" i="1"/>
  <c r="Z444" i="1"/>
  <c r="Y444" i="1"/>
  <c r="Z443" i="1"/>
  <c r="Y443" i="1"/>
  <c r="Z442" i="1"/>
  <c r="Y442" i="1"/>
  <c r="Z441" i="1"/>
  <c r="Y441" i="1"/>
  <c r="Z440" i="1"/>
  <c r="Y440" i="1"/>
  <c r="Z439" i="1"/>
  <c r="Y439" i="1"/>
  <c r="Z438" i="1"/>
  <c r="Y438" i="1"/>
  <c r="Z437" i="1"/>
  <c r="Y437" i="1"/>
  <c r="Z436" i="1"/>
  <c r="Y436" i="1"/>
  <c r="Z435" i="1"/>
  <c r="Y435" i="1"/>
  <c r="Z434" i="1"/>
  <c r="Y434" i="1"/>
  <c r="Z433" i="1"/>
  <c r="Y433" i="1"/>
  <c r="Z432" i="1"/>
  <c r="Y432" i="1"/>
  <c r="Z431" i="1"/>
  <c r="Y431" i="1"/>
  <c r="Z430" i="1"/>
  <c r="Y430" i="1"/>
  <c r="Z429" i="1"/>
  <c r="Y429" i="1"/>
  <c r="Z428" i="1"/>
  <c r="Y428" i="1"/>
  <c r="Z427" i="1"/>
  <c r="Y427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Z413" i="1"/>
  <c r="Y413" i="1"/>
  <c r="Z412" i="1"/>
  <c r="Y412" i="1"/>
  <c r="Z411" i="1"/>
  <c r="Y411" i="1"/>
  <c r="Z410" i="1"/>
  <c r="Y410" i="1"/>
  <c r="Z409" i="1"/>
  <c r="Y409" i="1"/>
  <c r="Z408" i="1"/>
  <c r="Y408" i="1"/>
  <c r="Z407" i="1"/>
  <c r="Y407" i="1"/>
  <c r="Z406" i="1"/>
  <c r="Y406" i="1"/>
  <c r="Z405" i="1"/>
  <c r="Y405" i="1"/>
  <c r="Z404" i="1"/>
  <c r="Y404" i="1"/>
  <c r="Z403" i="1"/>
  <c r="Y403" i="1"/>
  <c r="Z402" i="1"/>
  <c r="Y402" i="1"/>
  <c r="Z401" i="1"/>
  <c r="Y401" i="1"/>
  <c r="Z400" i="1"/>
  <c r="Y400" i="1"/>
  <c r="Z399" i="1"/>
  <c r="Y399" i="1"/>
  <c r="Z398" i="1"/>
  <c r="Y398" i="1"/>
  <c r="Z397" i="1"/>
  <c r="Y397" i="1"/>
  <c r="Z396" i="1"/>
  <c r="Y396" i="1"/>
  <c r="Z395" i="1"/>
  <c r="Y395" i="1"/>
  <c r="Z394" i="1"/>
  <c r="Y394" i="1"/>
  <c r="Z393" i="1"/>
  <c r="Y393" i="1"/>
  <c r="Z392" i="1"/>
  <c r="Y392" i="1"/>
  <c r="Z391" i="1"/>
  <c r="Y391" i="1"/>
  <c r="Z390" i="1"/>
  <c r="Y390" i="1"/>
  <c r="Z389" i="1"/>
  <c r="Y389" i="1"/>
  <c r="Z388" i="1"/>
  <c r="Y388" i="1"/>
  <c r="Z387" i="1"/>
  <c r="Y387" i="1"/>
  <c r="Z386" i="1"/>
  <c r="Y386" i="1"/>
  <c r="Z385" i="1"/>
  <c r="Y385" i="1"/>
  <c r="Z384" i="1"/>
  <c r="Y384" i="1"/>
  <c r="Z383" i="1"/>
  <c r="Y383" i="1"/>
  <c r="Z382" i="1"/>
  <c r="Y382" i="1"/>
  <c r="Z381" i="1"/>
  <c r="Y381" i="1"/>
  <c r="Z380" i="1"/>
  <c r="Y380" i="1"/>
  <c r="Z379" i="1"/>
  <c r="Y379" i="1"/>
  <c r="Z378" i="1"/>
  <c r="Y378" i="1"/>
  <c r="Z377" i="1"/>
  <c r="Y377" i="1"/>
  <c r="Z376" i="1"/>
  <c r="Y376" i="1"/>
  <c r="Z375" i="1"/>
  <c r="Y375" i="1"/>
  <c r="Z374" i="1"/>
  <c r="Y374" i="1"/>
  <c r="Z373" i="1"/>
  <c r="Y373" i="1"/>
  <c r="Z372" i="1"/>
  <c r="Y372" i="1"/>
  <c r="Z371" i="1"/>
  <c r="Y371" i="1"/>
  <c r="Z370" i="1"/>
  <c r="Y370" i="1"/>
  <c r="Z369" i="1"/>
  <c r="Y369" i="1"/>
  <c r="Z368" i="1"/>
  <c r="Y368" i="1"/>
  <c r="Z367" i="1"/>
  <c r="Y367" i="1"/>
  <c r="Z366" i="1"/>
  <c r="Y366" i="1"/>
  <c r="Z365" i="1"/>
  <c r="Y365" i="1"/>
  <c r="Z364" i="1"/>
  <c r="Y364" i="1"/>
  <c r="Z363" i="1"/>
  <c r="Y363" i="1"/>
  <c r="Z362" i="1"/>
  <c r="Y362" i="1"/>
  <c r="Z361" i="1"/>
  <c r="Y361" i="1"/>
  <c r="Z360" i="1"/>
  <c r="Y360" i="1"/>
  <c r="Z359" i="1"/>
  <c r="Y359" i="1"/>
  <c r="Z358" i="1"/>
  <c r="Y358" i="1"/>
  <c r="Z357" i="1"/>
  <c r="Y357" i="1"/>
  <c r="Z356" i="1"/>
  <c r="Y356" i="1"/>
  <c r="Z355" i="1"/>
  <c r="Y355" i="1"/>
  <c r="Z354" i="1"/>
  <c r="Y354" i="1"/>
  <c r="Z353" i="1"/>
  <c r="Y353" i="1"/>
  <c r="Z352" i="1"/>
  <c r="Y352" i="1"/>
  <c r="Z351" i="1"/>
  <c r="Y351" i="1"/>
  <c r="Z350" i="1"/>
  <c r="Y350" i="1"/>
  <c r="Z349" i="1"/>
  <c r="Y349" i="1"/>
  <c r="Z348" i="1"/>
  <c r="Y348" i="1"/>
  <c r="Z347" i="1"/>
  <c r="Y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40" i="1"/>
  <c r="Y340" i="1"/>
  <c r="Z339" i="1"/>
  <c r="Y339" i="1"/>
  <c r="Z338" i="1"/>
  <c r="Y338" i="1"/>
  <c r="Z337" i="1"/>
  <c r="Y337" i="1"/>
  <c r="Z336" i="1"/>
  <c r="Y336" i="1"/>
  <c r="Z335" i="1"/>
  <c r="Y335" i="1"/>
  <c r="Z334" i="1"/>
  <c r="Y334" i="1"/>
  <c r="Z333" i="1"/>
  <c r="Y333" i="1"/>
  <c r="Z332" i="1"/>
  <c r="Y332" i="1"/>
  <c r="Z331" i="1"/>
  <c r="Y331" i="1"/>
  <c r="Z330" i="1"/>
  <c r="Y330" i="1"/>
  <c r="Z329" i="1"/>
  <c r="Y329" i="1"/>
  <c r="Z328" i="1"/>
  <c r="Y328" i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Y321" i="1"/>
  <c r="Z320" i="1"/>
  <c r="Y320" i="1"/>
  <c r="Z319" i="1"/>
  <c r="Y319" i="1"/>
  <c r="Z318" i="1"/>
  <c r="Y318" i="1"/>
  <c r="Z317" i="1"/>
  <c r="Y317" i="1"/>
  <c r="Z316" i="1"/>
  <c r="Y316" i="1"/>
  <c r="Z315" i="1"/>
  <c r="Y315" i="1"/>
  <c r="Z314" i="1"/>
  <c r="Y314" i="1"/>
  <c r="Z313" i="1"/>
  <c r="Y313" i="1"/>
  <c r="Z312" i="1"/>
  <c r="Y312" i="1"/>
  <c r="Z311" i="1"/>
  <c r="Y311" i="1"/>
  <c r="Z310" i="1"/>
  <c r="Y310" i="1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Y287" i="1"/>
  <c r="Z286" i="1"/>
  <c r="Y286" i="1"/>
  <c r="Z285" i="1"/>
  <c r="Y285" i="1"/>
  <c r="Z284" i="1"/>
  <c r="Y284" i="1"/>
  <c r="Z283" i="1"/>
  <c r="Y283" i="1"/>
  <c r="Z282" i="1"/>
  <c r="Y282" i="1"/>
  <c r="Z281" i="1"/>
  <c r="Y281" i="1"/>
  <c r="Z280" i="1"/>
  <c r="Y280" i="1"/>
  <c r="Z279" i="1"/>
  <c r="Y279" i="1"/>
  <c r="Z278" i="1"/>
  <c r="Y278" i="1"/>
  <c r="Z277" i="1"/>
  <c r="Y277" i="1"/>
  <c r="Z276" i="1"/>
  <c r="Y276" i="1"/>
  <c r="Z275" i="1"/>
  <c r="Y275" i="1"/>
  <c r="Z274" i="1"/>
  <c r="Y274" i="1"/>
  <c r="Z273" i="1"/>
  <c r="Y273" i="1"/>
  <c r="Z272" i="1"/>
  <c r="Y272" i="1"/>
  <c r="Z271" i="1"/>
  <c r="Y271" i="1"/>
  <c r="Z270" i="1"/>
  <c r="Y270" i="1"/>
  <c r="Z269" i="1"/>
  <c r="Y269" i="1"/>
  <c r="Z268" i="1"/>
  <c r="Y268" i="1"/>
  <c r="Z267" i="1"/>
  <c r="Y267" i="1"/>
  <c r="Z266" i="1"/>
  <c r="Y266" i="1"/>
  <c r="Z265" i="1"/>
  <c r="Y265" i="1"/>
  <c r="Z264" i="1"/>
  <c r="Y264" i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Z256" i="1"/>
  <c r="Y256" i="1"/>
  <c r="Z255" i="1"/>
  <c r="Y255" i="1"/>
  <c r="Z254" i="1"/>
  <c r="Y254" i="1"/>
  <c r="Z253" i="1"/>
  <c r="Y253" i="1"/>
  <c r="Z252" i="1"/>
  <c r="Y252" i="1"/>
  <c r="Z251" i="1"/>
  <c r="Y251" i="1"/>
  <c r="Z250" i="1"/>
  <c r="Y250" i="1"/>
  <c r="Z249" i="1"/>
  <c r="Y249" i="1"/>
  <c r="Z248" i="1"/>
  <c r="Y248" i="1"/>
  <c r="Z247" i="1"/>
  <c r="Y247" i="1"/>
  <c r="Z246" i="1"/>
  <c r="Y246" i="1"/>
  <c r="Z245" i="1"/>
  <c r="Y245" i="1"/>
  <c r="Z244" i="1"/>
  <c r="Y244" i="1"/>
  <c r="Z243" i="1"/>
  <c r="Y243" i="1"/>
  <c r="Z242" i="1"/>
  <c r="Y242" i="1"/>
  <c r="Z241" i="1"/>
  <c r="Y241" i="1"/>
  <c r="Z240" i="1"/>
  <c r="Y240" i="1"/>
  <c r="Z239" i="1"/>
  <c r="Y239" i="1"/>
  <c r="Z238" i="1"/>
  <c r="Y238" i="1"/>
  <c r="Z237" i="1"/>
  <c r="Y237" i="1"/>
  <c r="Z236" i="1"/>
  <c r="Y236" i="1"/>
  <c r="Z235" i="1"/>
  <c r="Y235" i="1"/>
  <c r="Z234" i="1"/>
  <c r="Y234" i="1"/>
  <c r="Z233" i="1"/>
  <c r="Y233" i="1"/>
  <c r="Z232" i="1"/>
  <c r="Y232" i="1"/>
  <c r="Z231" i="1"/>
  <c r="Y231" i="1"/>
  <c r="Z230" i="1"/>
  <c r="Y230" i="1"/>
  <c r="Z229" i="1"/>
  <c r="Y2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207" i="1"/>
  <c r="Y207" i="1"/>
  <c r="Z206" i="1"/>
  <c r="Y206" i="1"/>
  <c r="Z205" i="1"/>
  <c r="Y205" i="1"/>
  <c r="Z204" i="1"/>
  <c r="Y204" i="1"/>
  <c r="Z203" i="1"/>
  <c r="Y203" i="1"/>
  <c r="Z202" i="1"/>
  <c r="Y202" i="1"/>
  <c r="Z201" i="1"/>
  <c r="Y201" i="1"/>
  <c r="Z200" i="1"/>
  <c r="Y200" i="1"/>
  <c r="Z199" i="1"/>
  <c r="Y199" i="1"/>
  <c r="Z198" i="1"/>
  <c r="Y198" i="1"/>
  <c r="Z197" i="1"/>
  <c r="Y197" i="1"/>
  <c r="Z196" i="1"/>
  <c r="Y196" i="1"/>
  <c r="Z195" i="1"/>
  <c r="Y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68" i="1"/>
  <c r="Y168" i="1"/>
  <c r="Z167" i="1"/>
  <c r="Y167" i="1"/>
  <c r="Z166" i="1"/>
  <c r="Y166" i="1"/>
  <c r="Z165" i="1"/>
  <c r="Y165" i="1"/>
  <c r="Z164" i="1"/>
  <c r="Y164" i="1"/>
  <c r="Z163" i="1"/>
  <c r="Y163" i="1"/>
  <c r="Z162" i="1"/>
  <c r="Y162" i="1"/>
  <c r="Z161" i="1"/>
  <c r="Y161" i="1"/>
  <c r="Z160" i="1"/>
  <c r="Y160" i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29" i="1"/>
  <c r="Y129" i="1"/>
  <c r="Z128" i="1"/>
  <c r="Y128" i="1"/>
  <c r="Z127" i="1"/>
  <c r="Y127" i="1"/>
  <c r="Z126" i="1"/>
  <c r="Y126" i="1"/>
  <c r="Z125" i="1"/>
  <c r="Y125" i="1"/>
  <c r="Z124" i="1"/>
  <c r="Y124" i="1"/>
  <c r="Z123" i="1"/>
  <c r="Y123" i="1"/>
  <c r="Z122" i="1"/>
  <c r="Y122" i="1"/>
  <c r="Z121" i="1"/>
  <c r="Y121" i="1"/>
  <c r="Z120" i="1"/>
  <c r="Y120" i="1"/>
  <c r="Z119" i="1"/>
  <c r="Y119" i="1"/>
  <c r="Z118" i="1"/>
  <c r="Y118" i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10" i="1"/>
  <c r="Y110" i="1"/>
  <c r="Z109" i="1"/>
  <c r="Y109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100" i="1"/>
  <c r="Y100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1" i="1"/>
  <c r="Y91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Z82" i="1"/>
  <c r="Y82" i="1"/>
  <c r="Z81" i="1"/>
  <c r="Y81" i="1"/>
  <c r="Z80" i="1"/>
  <c r="Y80" i="1"/>
  <c r="Z79" i="1"/>
  <c r="Y79" i="1"/>
  <c r="Z78" i="1"/>
  <c r="Y78" i="1"/>
  <c r="Z77" i="1"/>
  <c r="Y77" i="1"/>
  <c r="Z76" i="1"/>
  <c r="Y76" i="1"/>
  <c r="Z75" i="1"/>
  <c r="Y75" i="1"/>
  <c r="Z74" i="1"/>
  <c r="Y74" i="1"/>
  <c r="Z73" i="1"/>
  <c r="Y73" i="1"/>
  <c r="Z72" i="1"/>
  <c r="Y72" i="1"/>
  <c r="Z71" i="1"/>
  <c r="Y71" i="1"/>
  <c r="Z70" i="1"/>
  <c r="Y70" i="1"/>
  <c r="Z69" i="1"/>
  <c r="Y69" i="1"/>
  <c r="Z68" i="1"/>
  <c r="Y68" i="1"/>
  <c r="Z67" i="1"/>
  <c r="Y67" i="1"/>
  <c r="Z66" i="1"/>
  <c r="Y66" i="1"/>
  <c r="Z65" i="1"/>
  <c r="Y65" i="1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Z51" i="1"/>
  <c r="Y51" i="1"/>
  <c r="Z50" i="1"/>
  <c r="Y50" i="1"/>
  <c r="Z49" i="1"/>
  <c r="Y49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U1001" i="1" a="1"/>
  <c r="U1001" i="1" s="1"/>
  <c r="U1000" i="1" a="1"/>
  <c r="U1000" i="1" s="1"/>
  <c r="U999" i="1" a="1"/>
  <c r="U999" i="1" s="1"/>
  <c r="U998" i="1" a="1"/>
  <c r="U998" i="1" s="1"/>
  <c r="U997" i="1" a="1"/>
  <c r="U997" i="1" s="1"/>
  <c r="U996" i="1" a="1"/>
  <c r="U996" i="1" s="1"/>
  <c r="U995" i="1" a="1"/>
  <c r="U995" i="1" s="1"/>
  <c r="U994" i="1" a="1"/>
  <c r="U994" i="1" s="1"/>
  <c r="U993" i="1" a="1"/>
  <c r="U993" i="1" s="1"/>
  <c r="U992" i="1" a="1"/>
  <c r="U992" i="1" s="1"/>
  <c r="U991" i="1" a="1"/>
  <c r="U991" i="1" s="1"/>
  <c r="U990" i="1" a="1"/>
  <c r="U990" i="1" s="1"/>
  <c r="U989" i="1" a="1"/>
  <c r="U989" i="1" s="1"/>
  <c r="U988" i="1" a="1"/>
  <c r="U988" i="1" s="1"/>
  <c r="U987" i="1" a="1"/>
  <c r="U987" i="1" s="1"/>
  <c r="U986" i="1" a="1"/>
  <c r="U986" i="1" s="1"/>
  <c r="U985" i="1" a="1"/>
  <c r="U985" i="1" s="1"/>
  <c r="U984" i="1" a="1"/>
  <c r="U984" i="1" s="1"/>
  <c r="U983" i="1" a="1"/>
  <c r="U983" i="1" s="1"/>
  <c r="U982" i="1" a="1"/>
  <c r="U982" i="1" s="1"/>
  <c r="U981" i="1" a="1"/>
  <c r="U981" i="1" s="1"/>
  <c r="U980" i="1" a="1"/>
  <c r="U980" i="1" s="1"/>
  <c r="U979" i="1" a="1"/>
  <c r="U979" i="1" s="1"/>
  <c r="U978" i="1" a="1"/>
  <c r="U978" i="1" s="1"/>
  <c r="U977" i="1" a="1"/>
  <c r="U977" i="1" s="1"/>
  <c r="U976" i="1" a="1"/>
  <c r="U976" i="1" s="1"/>
  <c r="U975" i="1" a="1"/>
  <c r="U975" i="1" s="1"/>
  <c r="U974" i="1" a="1"/>
  <c r="U974" i="1" s="1"/>
  <c r="U973" i="1" a="1"/>
  <c r="U973" i="1" s="1"/>
  <c r="U972" i="1" a="1"/>
  <c r="U972" i="1" s="1"/>
  <c r="U971" i="1" a="1"/>
  <c r="U971" i="1" s="1"/>
  <c r="U970" i="1" a="1"/>
  <c r="U970" i="1" s="1"/>
  <c r="U969" i="1" a="1"/>
  <c r="U969" i="1" s="1"/>
  <c r="U968" i="1" a="1"/>
  <c r="U968" i="1" s="1"/>
  <c r="U967" i="1" a="1"/>
  <c r="U967" i="1" s="1"/>
  <c r="U966" i="1" a="1"/>
  <c r="U966" i="1" s="1"/>
  <c r="U965" i="1" a="1"/>
  <c r="U965" i="1" s="1"/>
  <c r="U964" i="1" a="1"/>
  <c r="U964" i="1" s="1"/>
  <c r="U963" i="1" a="1"/>
  <c r="U963" i="1" s="1"/>
  <c r="U962" i="1" a="1"/>
  <c r="U962" i="1" s="1"/>
  <c r="U961" i="1" a="1"/>
  <c r="U961" i="1" s="1"/>
  <c r="U960" i="1" a="1"/>
  <c r="U960" i="1" s="1"/>
  <c r="U959" i="1" a="1"/>
  <c r="U959" i="1" s="1"/>
  <c r="U958" i="1" a="1"/>
  <c r="U958" i="1" s="1"/>
  <c r="U957" i="1" a="1"/>
  <c r="U957" i="1" s="1"/>
  <c r="U956" i="1" a="1"/>
  <c r="U956" i="1" s="1"/>
  <c r="U955" i="1" a="1"/>
  <c r="U955" i="1" s="1"/>
  <c r="U954" i="1" a="1"/>
  <c r="U954" i="1" s="1"/>
  <c r="U953" i="1" a="1"/>
  <c r="U953" i="1" s="1"/>
  <c r="U952" i="1" a="1"/>
  <c r="U952" i="1" s="1"/>
  <c r="U951" i="1" a="1"/>
  <c r="U951" i="1" s="1"/>
  <c r="U950" i="1" a="1"/>
  <c r="U950" i="1" s="1"/>
  <c r="U949" i="1" a="1"/>
  <c r="U949" i="1" s="1"/>
  <c r="U948" i="1" a="1"/>
  <c r="U948" i="1" s="1"/>
  <c r="U947" i="1" a="1"/>
  <c r="U947" i="1" s="1"/>
  <c r="U946" i="1" a="1"/>
  <c r="U946" i="1" s="1"/>
  <c r="U945" i="1" a="1"/>
  <c r="U945" i="1" s="1"/>
  <c r="U944" i="1" a="1"/>
  <c r="U944" i="1" s="1"/>
  <c r="U943" i="1" a="1"/>
  <c r="U943" i="1" s="1"/>
  <c r="U942" i="1" a="1"/>
  <c r="U942" i="1" s="1"/>
  <c r="U941" i="1" a="1"/>
  <c r="U941" i="1" s="1"/>
  <c r="U940" i="1" a="1"/>
  <c r="U940" i="1" s="1"/>
  <c r="U939" i="1" a="1"/>
  <c r="U939" i="1" s="1"/>
  <c r="U938" i="1" a="1"/>
  <c r="U938" i="1" s="1"/>
  <c r="U937" i="1" a="1"/>
  <c r="U937" i="1" s="1"/>
  <c r="U936" i="1" a="1"/>
  <c r="U936" i="1" s="1"/>
  <c r="U935" i="1" a="1"/>
  <c r="U935" i="1" s="1"/>
  <c r="U934" i="1" a="1"/>
  <c r="U934" i="1" s="1"/>
  <c r="U933" i="1" a="1"/>
  <c r="U933" i="1" s="1"/>
  <c r="U932" i="1" a="1"/>
  <c r="U932" i="1" s="1"/>
  <c r="U931" i="1" a="1"/>
  <c r="U931" i="1" s="1"/>
  <c r="U930" i="1" a="1"/>
  <c r="U930" i="1" s="1"/>
  <c r="U929" i="1" a="1"/>
  <c r="U929" i="1" s="1"/>
  <c r="U928" i="1" a="1"/>
  <c r="U928" i="1" s="1"/>
  <c r="U927" i="1" a="1"/>
  <c r="U927" i="1" s="1"/>
  <c r="U926" i="1" a="1"/>
  <c r="U926" i="1" s="1"/>
  <c r="U925" i="1" a="1"/>
  <c r="U925" i="1" s="1"/>
  <c r="U924" i="1" a="1"/>
  <c r="U924" i="1" s="1"/>
  <c r="U923" i="1" a="1"/>
  <c r="U923" i="1" s="1"/>
  <c r="U922" i="1" a="1"/>
  <c r="U922" i="1" s="1"/>
  <c r="U921" i="1" a="1"/>
  <c r="U921" i="1" s="1"/>
  <c r="U920" i="1" a="1"/>
  <c r="U920" i="1" s="1"/>
  <c r="U919" i="1" a="1"/>
  <c r="U919" i="1" s="1"/>
  <c r="U918" i="1" a="1"/>
  <c r="U918" i="1" s="1"/>
  <c r="U917" i="1" a="1"/>
  <c r="U917" i="1" s="1"/>
  <c r="U916" i="1" a="1"/>
  <c r="U916" i="1" s="1"/>
  <c r="U915" i="1" a="1"/>
  <c r="U915" i="1" s="1"/>
  <c r="U914" i="1" a="1"/>
  <c r="U914" i="1" s="1"/>
  <c r="U913" i="1" a="1"/>
  <c r="U913" i="1" s="1"/>
  <c r="U912" i="1" a="1"/>
  <c r="U912" i="1" s="1"/>
  <c r="U911" i="1" a="1"/>
  <c r="U911" i="1" s="1"/>
  <c r="U910" i="1" a="1"/>
  <c r="U910" i="1" s="1"/>
  <c r="U909" i="1" a="1"/>
  <c r="U909" i="1" s="1"/>
  <c r="U908" i="1" a="1"/>
  <c r="U908" i="1" s="1"/>
  <c r="U907" i="1" a="1"/>
  <c r="U907" i="1" s="1"/>
  <c r="U906" i="1" a="1"/>
  <c r="U906" i="1" s="1"/>
  <c r="U905" i="1" a="1"/>
  <c r="U905" i="1" s="1"/>
  <c r="U904" i="1" a="1"/>
  <c r="U904" i="1" s="1"/>
  <c r="U903" i="1" a="1"/>
  <c r="U903" i="1" s="1"/>
  <c r="U902" i="1" a="1"/>
  <c r="U902" i="1" s="1"/>
  <c r="U901" i="1" a="1"/>
  <c r="U901" i="1" s="1"/>
  <c r="U900" i="1" a="1"/>
  <c r="U900" i="1" s="1"/>
  <c r="U899" i="1" a="1"/>
  <c r="U899" i="1" s="1"/>
  <c r="U898" i="1" a="1"/>
  <c r="U898" i="1" s="1"/>
  <c r="U897" i="1" a="1"/>
  <c r="U897" i="1" s="1"/>
  <c r="U896" i="1" a="1"/>
  <c r="U896" i="1" s="1"/>
  <c r="U895" i="1" a="1"/>
  <c r="U895" i="1" s="1"/>
  <c r="U894" i="1" a="1"/>
  <c r="U894" i="1" s="1"/>
  <c r="U893" i="1" a="1"/>
  <c r="U893" i="1" s="1"/>
  <c r="U892" i="1" a="1"/>
  <c r="U892" i="1" s="1"/>
  <c r="U891" i="1" a="1"/>
  <c r="U891" i="1" s="1"/>
  <c r="U890" i="1" a="1"/>
  <c r="U890" i="1" s="1"/>
  <c r="U889" i="1" a="1"/>
  <c r="U889" i="1" s="1"/>
  <c r="U888" i="1" a="1"/>
  <c r="U888" i="1" s="1"/>
  <c r="U887" i="1" a="1"/>
  <c r="U887" i="1" s="1"/>
  <c r="U886" i="1" a="1"/>
  <c r="U886" i="1" s="1"/>
  <c r="U885" i="1" a="1"/>
  <c r="U885" i="1" s="1"/>
  <c r="U884" i="1" a="1"/>
  <c r="U884" i="1" s="1"/>
  <c r="U883" i="1" a="1"/>
  <c r="U883" i="1" s="1"/>
  <c r="U882" i="1" a="1"/>
  <c r="U882" i="1" s="1"/>
  <c r="U881" i="1" a="1"/>
  <c r="U881" i="1" s="1"/>
  <c r="U880" i="1" a="1"/>
  <c r="U880" i="1" s="1"/>
  <c r="U879" i="1" a="1"/>
  <c r="U879" i="1" s="1"/>
  <c r="U878" i="1" a="1"/>
  <c r="U878" i="1" s="1"/>
  <c r="U877" i="1" a="1"/>
  <c r="U877" i="1" s="1"/>
  <c r="U876" i="1" a="1"/>
  <c r="U876" i="1" s="1"/>
  <c r="U875" i="1" a="1"/>
  <c r="U875" i="1" s="1"/>
  <c r="U874" i="1" a="1"/>
  <c r="U874" i="1" s="1"/>
  <c r="U873" i="1" a="1"/>
  <c r="U873" i="1" s="1"/>
  <c r="U872" i="1" a="1"/>
  <c r="U872" i="1" s="1"/>
  <c r="U871" i="1" a="1"/>
  <c r="U871" i="1" s="1"/>
  <c r="U870" i="1" a="1"/>
  <c r="U870" i="1" s="1"/>
  <c r="U869" i="1" a="1"/>
  <c r="U869" i="1" s="1"/>
  <c r="U868" i="1" a="1"/>
  <c r="U868" i="1" s="1"/>
  <c r="U867" i="1" a="1"/>
  <c r="U867" i="1" s="1"/>
  <c r="U866" i="1" a="1"/>
  <c r="U866" i="1" s="1"/>
  <c r="U865" i="1" a="1"/>
  <c r="U865" i="1" s="1"/>
  <c r="U864" i="1" a="1"/>
  <c r="U864" i="1" s="1"/>
  <c r="U863" i="1" a="1"/>
  <c r="U863" i="1" s="1"/>
  <c r="U862" i="1" a="1"/>
  <c r="U862" i="1" s="1"/>
  <c r="U861" i="1" a="1"/>
  <c r="U861" i="1" s="1"/>
  <c r="U860" i="1" a="1"/>
  <c r="U860" i="1" s="1"/>
  <c r="U859" i="1" a="1"/>
  <c r="U859" i="1" s="1"/>
  <c r="U858" i="1" a="1"/>
  <c r="U858" i="1" s="1"/>
  <c r="U857" i="1" a="1"/>
  <c r="U857" i="1" s="1"/>
  <c r="U856" i="1" a="1"/>
  <c r="U856" i="1" s="1"/>
  <c r="U855" i="1" a="1"/>
  <c r="U855" i="1" s="1"/>
  <c r="U854" i="1" a="1"/>
  <c r="U854" i="1" s="1"/>
  <c r="U853" i="1" a="1"/>
  <c r="U853" i="1" s="1"/>
  <c r="U852" i="1" a="1"/>
  <c r="U852" i="1" s="1"/>
  <c r="U851" i="1" a="1"/>
  <c r="U851" i="1" s="1"/>
  <c r="U850" i="1" a="1"/>
  <c r="U850" i="1" s="1"/>
  <c r="U849" i="1" a="1"/>
  <c r="U849" i="1" s="1"/>
  <c r="U848" i="1" a="1"/>
  <c r="U848" i="1" s="1"/>
  <c r="U847" i="1" a="1"/>
  <c r="U847" i="1" s="1"/>
  <c r="U846" i="1" a="1"/>
  <c r="U846" i="1" s="1"/>
  <c r="U845" i="1" a="1"/>
  <c r="U845" i="1" s="1"/>
  <c r="U844" i="1" a="1"/>
  <c r="U844" i="1" s="1"/>
  <c r="U843" i="1" a="1"/>
  <c r="U843" i="1" s="1"/>
  <c r="U842" i="1" a="1"/>
  <c r="U842" i="1" s="1"/>
  <c r="U841" i="1" a="1"/>
  <c r="U841" i="1" s="1"/>
  <c r="U840" i="1" a="1"/>
  <c r="U840" i="1" s="1"/>
  <c r="U839" i="1" a="1"/>
  <c r="U839" i="1" s="1"/>
  <c r="U838" i="1" a="1"/>
  <c r="U838" i="1" s="1"/>
  <c r="U837" i="1" a="1"/>
  <c r="U837" i="1" s="1"/>
  <c r="U836" i="1" a="1"/>
  <c r="U836" i="1" s="1"/>
  <c r="U835" i="1" a="1"/>
  <c r="U835" i="1" s="1"/>
  <c r="U834" i="1" a="1"/>
  <c r="U834" i="1" s="1"/>
  <c r="U833" i="1" a="1"/>
  <c r="U833" i="1" s="1"/>
  <c r="U832" i="1" a="1"/>
  <c r="U832" i="1" s="1"/>
  <c r="U831" i="1" a="1"/>
  <c r="U831" i="1" s="1"/>
  <c r="U830" i="1" a="1"/>
  <c r="U830" i="1" s="1"/>
  <c r="U829" i="1" a="1"/>
  <c r="U829" i="1" s="1"/>
  <c r="U828" i="1" a="1"/>
  <c r="U828" i="1" s="1"/>
  <c r="U827" i="1" a="1"/>
  <c r="U827" i="1" s="1"/>
  <c r="U826" i="1" a="1"/>
  <c r="U826" i="1" s="1"/>
  <c r="U825" i="1" a="1"/>
  <c r="U825" i="1" s="1"/>
  <c r="U824" i="1" a="1"/>
  <c r="U824" i="1" s="1"/>
  <c r="U823" i="1" a="1"/>
  <c r="U823" i="1" s="1"/>
  <c r="U822" i="1" a="1"/>
  <c r="U822" i="1" s="1"/>
  <c r="U821" i="1" a="1"/>
  <c r="U821" i="1" s="1"/>
  <c r="U820" i="1" a="1"/>
  <c r="U820" i="1" s="1"/>
  <c r="U819" i="1" a="1"/>
  <c r="U819" i="1" s="1"/>
  <c r="U818" i="1" a="1"/>
  <c r="U818" i="1" s="1"/>
  <c r="U817" i="1" a="1"/>
  <c r="U817" i="1" s="1"/>
  <c r="U816" i="1" a="1"/>
  <c r="U816" i="1" s="1"/>
  <c r="U815" i="1" a="1"/>
  <c r="U815" i="1" s="1"/>
  <c r="U814" i="1" a="1"/>
  <c r="U814" i="1" s="1"/>
  <c r="U813" i="1" a="1"/>
  <c r="U813" i="1" s="1"/>
  <c r="U812" i="1" a="1"/>
  <c r="U812" i="1" s="1"/>
  <c r="U811" i="1" a="1"/>
  <c r="U811" i="1" s="1"/>
  <c r="U810" i="1" a="1"/>
  <c r="U810" i="1" s="1"/>
  <c r="U809" i="1" a="1"/>
  <c r="U809" i="1" s="1"/>
  <c r="U808" i="1" a="1"/>
  <c r="U808" i="1" s="1"/>
  <c r="U807" i="1" a="1"/>
  <c r="U807" i="1" s="1"/>
  <c r="U806" i="1" a="1"/>
  <c r="U806" i="1" s="1"/>
  <c r="U805" i="1" a="1"/>
  <c r="U805" i="1" s="1"/>
  <c r="U804" i="1" a="1"/>
  <c r="U804" i="1" s="1"/>
  <c r="U803" i="1" a="1"/>
  <c r="U803" i="1" s="1"/>
  <c r="U802" i="1" a="1"/>
  <c r="U802" i="1" s="1"/>
  <c r="U801" i="1" a="1"/>
  <c r="U801" i="1" s="1"/>
  <c r="U800" i="1" a="1"/>
  <c r="U800" i="1" s="1"/>
  <c r="U799" i="1" a="1"/>
  <c r="U799" i="1" s="1"/>
  <c r="U798" i="1" a="1"/>
  <c r="U798" i="1" s="1"/>
  <c r="U797" i="1" a="1"/>
  <c r="U797" i="1" s="1"/>
  <c r="U796" i="1" a="1"/>
  <c r="U796" i="1" s="1"/>
  <c r="U795" i="1" a="1"/>
  <c r="U795" i="1" s="1"/>
  <c r="U794" i="1" a="1"/>
  <c r="U794" i="1" s="1"/>
  <c r="U793" i="1" a="1"/>
  <c r="U793" i="1" s="1"/>
  <c r="U792" i="1" a="1"/>
  <c r="U792" i="1" s="1"/>
  <c r="U791" i="1" a="1"/>
  <c r="U791" i="1" s="1"/>
  <c r="U790" i="1" a="1"/>
  <c r="U790" i="1" s="1"/>
  <c r="U789" i="1" a="1"/>
  <c r="U789" i="1" s="1"/>
  <c r="U788" i="1" a="1"/>
  <c r="U788" i="1" s="1"/>
  <c r="U787" i="1" a="1"/>
  <c r="U787" i="1" s="1"/>
  <c r="U786" i="1" a="1"/>
  <c r="U786" i="1" s="1"/>
  <c r="U785" i="1" a="1"/>
  <c r="U785" i="1" s="1"/>
  <c r="U784" i="1" a="1"/>
  <c r="U784" i="1" s="1"/>
  <c r="U783" i="1" a="1"/>
  <c r="U783" i="1" s="1"/>
  <c r="U782" i="1" a="1"/>
  <c r="U782" i="1" s="1"/>
  <c r="U781" i="1" a="1"/>
  <c r="U781" i="1" s="1"/>
  <c r="U780" i="1" a="1"/>
  <c r="U780" i="1" s="1"/>
  <c r="U779" i="1" a="1"/>
  <c r="U779" i="1" s="1"/>
  <c r="U778" i="1" a="1"/>
  <c r="U778" i="1" s="1"/>
  <c r="U777" i="1" a="1"/>
  <c r="U777" i="1" s="1"/>
  <c r="U776" i="1" a="1"/>
  <c r="U776" i="1" s="1"/>
  <c r="U775" i="1" a="1"/>
  <c r="U775" i="1" s="1"/>
  <c r="U774" i="1" a="1"/>
  <c r="U774" i="1" s="1"/>
  <c r="U773" i="1" a="1"/>
  <c r="U773" i="1" s="1"/>
  <c r="U772" i="1" a="1"/>
  <c r="U772" i="1" s="1"/>
  <c r="U771" i="1" a="1"/>
  <c r="U771" i="1" s="1"/>
  <c r="U770" i="1" a="1"/>
  <c r="U770" i="1" s="1"/>
  <c r="U769" i="1" a="1"/>
  <c r="U769" i="1" s="1"/>
  <c r="U768" i="1" a="1"/>
  <c r="U768" i="1" s="1"/>
  <c r="U767" i="1" a="1"/>
  <c r="U767" i="1" s="1"/>
  <c r="U766" i="1" a="1"/>
  <c r="U766" i="1" s="1"/>
  <c r="U765" i="1" a="1"/>
  <c r="U765" i="1" s="1"/>
  <c r="U764" i="1" a="1"/>
  <c r="U764" i="1" s="1"/>
  <c r="U763" i="1" a="1"/>
  <c r="U763" i="1" s="1"/>
  <c r="U762" i="1" a="1"/>
  <c r="U762" i="1" s="1"/>
  <c r="U761" i="1" a="1"/>
  <c r="U761" i="1" s="1"/>
  <c r="U760" i="1" a="1"/>
  <c r="U760" i="1" s="1"/>
  <c r="U759" i="1" a="1"/>
  <c r="U759" i="1" s="1"/>
  <c r="U758" i="1" a="1"/>
  <c r="U758" i="1" s="1"/>
  <c r="U757" i="1" a="1"/>
  <c r="U757" i="1" s="1"/>
  <c r="U756" i="1" a="1"/>
  <c r="U756" i="1" s="1"/>
  <c r="U755" i="1" a="1"/>
  <c r="U755" i="1" s="1"/>
  <c r="U754" i="1" a="1"/>
  <c r="U754" i="1" s="1"/>
  <c r="U753" i="1" a="1"/>
  <c r="U753" i="1" s="1"/>
  <c r="U752" i="1" a="1"/>
  <c r="U752" i="1" s="1"/>
  <c r="U751" i="1" a="1"/>
  <c r="U751" i="1" s="1"/>
  <c r="U750" i="1" a="1"/>
  <c r="U750" i="1" s="1"/>
  <c r="U749" i="1" a="1"/>
  <c r="U749" i="1" s="1"/>
  <c r="U748" i="1" a="1"/>
  <c r="U748" i="1" s="1"/>
  <c r="U747" i="1" a="1"/>
  <c r="U747" i="1" s="1"/>
  <c r="U746" i="1" a="1"/>
  <c r="U746" i="1" s="1"/>
  <c r="U745" i="1" a="1"/>
  <c r="U745" i="1" s="1"/>
  <c r="U744" i="1" a="1"/>
  <c r="U744" i="1" s="1"/>
  <c r="U743" i="1" a="1"/>
  <c r="U743" i="1" s="1"/>
  <c r="U742" i="1" a="1"/>
  <c r="U742" i="1" s="1"/>
  <c r="U741" i="1" a="1"/>
  <c r="U741" i="1" s="1"/>
  <c r="U740" i="1" a="1"/>
  <c r="U740" i="1" s="1"/>
  <c r="U739" i="1" a="1"/>
  <c r="U739" i="1" s="1"/>
  <c r="U738" i="1" a="1"/>
  <c r="U738" i="1" s="1"/>
  <c r="U737" i="1" a="1"/>
  <c r="U737" i="1" s="1"/>
  <c r="U736" i="1" a="1"/>
  <c r="U736" i="1" s="1"/>
  <c r="U735" i="1" a="1"/>
  <c r="U735" i="1" s="1"/>
  <c r="U734" i="1" a="1"/>
  <c r="U734" i="1" s="1"/>
  <c r="U733" i="1" a="1"/>
  <c r="U733" i="1" s="1"/>
  <c r="U732" i="1" a="1"/>
  <c r="U732" i="1" s="1"/>
  <c r="U731" i="1" a="1"/>
  <c r="U731" i="1" s="1"/>
  <c r="U730" i="1" a="1"/>
  <c r="U730" i="1" s="1"/>
  <c r="U729" i="1" a="1"/>
  <c r="U729" i="1" s="1"/>
  <c r="U728" i="1" a="1"/>
  <c r="U728" i="1" s="1"/>
  <c r="U727" i="1" a="1"/>
  <c r="U727" i="1" s="1"/>
  <c r="U726" i="1" a="1"/>
  <c r="U726" i="1" s="1"/>
  <c r="U725" i="1" a="1"/>
  <c r="U725" i="1" s="1"/>
  <c r="U724" i="1" a="1"/>
  <c r="U724" i="1" s="1"/>
  <c r="U723" i="1" a="1"/>
  <c r="U723" i="1" s="1"/>
  <c r="U722" i="1" a="1"/>
  <c r="U722" i="1" s="1"/>
  <c r="U721" i="1" a="1"/>
  <c r="U721" i="1" s="1"/>
  <c r="U720" i="1" a="1"/>
  <c r="U720" i="1" s="1"/>
  <c r="U719" i="1" a="1"/>
  <c r="U719" i="1" s="1"/>
  <c r="U718" i="1" a="1"/>
  <c r="U718" i="1" s="1"/>
  <c r="U717" i="1" a="1"/>
  <c r="U717" i="1" s="1"/>
  <c r="U716" i="1" a="1"/>
  <c r="U716" i="1" s="1"/>
  <c r="U715" i="1" a="1"/>
  <c r="U715" i="1" s="1"/>
  <c r="U714" i="1" a="1"/>
  <c r="U714" i="1" s="1"/>
  <c r="U713" i="1" a="1"/>
  <c r="U713" i="1" s="1"/>
  <c r="U712" i="1" a="1"/>
  <c r="U712" i="1" s="1"/>
  <c r="U711" i="1" a="1"/>
  <c r="U711" i="1" s="1"/>
  <c r="U710" i="1" a="1"/>
  <c r="U710" i="1" s="1"/>
  <c r="U709" i="1" a="1"/>
  <c r="U709" i="1" s="1"/>
  <c r="U708" i="1" a="1"/>
  <c r="U708" i="1" s="1"/>
  <c r="U707" i="1" a="1"/>
  <c r="U707" i="1" s="1"/>
  <c r="U706" i="1" a="1"/>
  <c r="U706" i="1" s="1"/>
  <c r="U705" i="1" a="1"/>
  <c r="U705" i="1" s="1"/>
  <c r="U704" i="1" a="1"/>
  <c r="U704" i="1" s="1"/>
  <c r="U703" i="1" a="1"/>
  <c r="U703" i="1" s="1"/>
  <c r="U702" i="1" a="1"/>
  <c r="U702" i="1" s="1"/>
  <c r="U701" i="1" a="1"/>
  <c r="U701" i="1" s="1"/>
  <c r="U700" i="1" a="1"/>
  <c r="U700" i="1" s="1"/>
  <c r="U699" i="1" a="1"/>
  <c r="U699" i="1" s="1"/>
  <c r="U698" i="1" a="1"/>
  <c r="U698" i="1" s="1"/>
  <c r="U697" i="1" a="1"/>
  <c r="U697" i="1" s="1"/>
  <c r="U696" i="1" a="1"/>
  <c r="U696" i="1" s="1"/>
  <c r="U695" i="1" a="1"/>
  <c r="U695" i="1" s="1"/>
  <c r="U694" i="1" a="1"/>
  <c r="U694" i="1" s="1"/>
  <c r="U693" i="1" a="1"/>
  <c r="U693" i="1" s="1"/>
  <c r="U692" i="1" a="1"/>
  <c r="U692" i="1" s="1"/>
  <c r="U691" i="1" a="1"/>
  <c r="U691" i="1" s="1"/>
  <c r="U690" i="1" a="1"/>
  <c r="U690" i="1" s="1"/>
  <c r="U689" i="1" a="1"/>
  <c r="U689" i="1" s="1"/>
  <c r="U688" i="1" a="1"/>
  <c r="U688" i="1" s="1"/>
  <c r="U687" i="1" a="1"/>
  <c r="U687" i="1" s="1"/>
  <c r="U686" i="1" a="1"/>
  <c r="U686" i="1" s="1"/>
  <c r="U685" i="1" a="1"/>
  <c r="U685" i="1" s="1"/>
  <c r="U684" i="1" a="1"/>
  <c r="U684" i="1" s="1"/>
  <c r="U683" i="1" a="1"/>
  <c r="U683" i="1" s="1"/>
  <c r="U682" i="1" a="1"/>
  <c r="U682" i="1" s="1"/>
  <c r="U681" i="1" a="1"/>
  <c r="U681" i="1" s="1"/>
  <c r="U680" i="1" a="1"/>
  <c r="U680" i="1" s="1"/>
  <c r="U679" i="1" a="1"/>
  <c r="U679" i="1" s="1"/>
  <c r="U678" i="1" a="1"/>
  <c r="U678" i="1" s="1"/>
  <c r="U677" i="1" a="1"/>
  <c r="U677" i="1" s="1"/>
  <c r="U676" i="1" a="1"/>
  <c r="U676" i="1" s="1"/>
  <c r="U675" i="1" a="1"/>
  <c r="U675" i="1" s="1"/>
  <c r="U674" i="1" a="1"/>
  <c r="U674" i="1" s="1"/>
  <c r="U673" i="1" a="1"/>
  <c r="U673" i="1" s="1"/>
  <c r="U672" i="1" a="1"/>
  <c r="U672" i="1" s="1"/>
  <c r="U671" i="1" a="1"/>
  <c r="U671" i="1" s="1"/>
  <c r="U670" i="1" a="1"/>
  <c r="U670" i="1" s="1"/>
  <c r="U669" i="1" a="1"/>
  <c r="U669" i="1" s="1"/>
  <c r="U668" i="1" a="1"/>
  <c r="U668" i="1" s="1"/>
  <c r="U667" i="1" a="1"/>
  <c r="U667" i="1" s="1"/>
  <c r="U666" i="1" a="1"/>
  <c r="U666" i="1" s="1"/>
  <c r="U665" i="1" a="1"/>
  <c r="U665" i="1" s="1"/>
  <c r="U664" i="1" a="1"/>
  <c r="U664" i="1" s="1"/>
  <c r="U663" i="1" a="1"/>
  <c r="U663" i="1" s="1"/>
  <c r="U662" i="1" a="1"/>
  <c r="U662" i="1" s="1"/>
  <c r="U661" i="1" a="1"/>
  <c r="U661" i="1" s="1"/>
  <c r="U660" i="1" a="1"/>
  <c r="U660" i="1" s="1"/>
  <c r="U659" i="1" a="1"/>
  <c r="U659" i="1" s="1"/>
  <c r="U658" i="1" a="1"/>
  <c r="U658" i="1" s="1"/>
  <c r="U657" i="1" a="1"/>
  <c r="U657" i="1" s="1"/>
  <c r="U656" i="1" a="1"/>
  <c r="U656" i="1" s="1"/>
  <c r="U655" i="1" a="1"/>
  <c r="U655" i="1" s="1"/>
  <c r="U654" i="1" a="1"/>
  <c r="U654" i="1" s="1"/>
  <c r="U653" i="1" a="1"/>
  <c r="U653" i="1" s="1"/>
  <c r="U652" i="1" a="1"/>
  <c r="U652" i="1" s="1"/>
  <c r="U651" i="1" a="1"/>
  <c r="U651" i="1" s="1"/>
  <c r="U650" i="1" a="1"/>
  <c r="U650" i="1" s="1"/>
  <c r="U649" i="1" a="1"/>
  <c r="U649" i="1" s="1"/>
  <c r="U648" i="1" a="1"/>
  <c r="U648" i="1" s="1"/>
  <c r="U647" i="1" a="1"/>
  <c r="U647" i="1" s="1"/>
  <c r="U646" i="1" a="1"/>
  <c r="U646" i="1" s="1"/>
  <c r="U645" i="1"/>
  <c r="U645" i="1" a="1"/>
  <c r="U644" i="1" a="1"/>
  <c r="U644" i="1" s="1"/>
  <c r="U643" i="1" a="1"/>
  <c r="U643" i="1" s="1"/>
  <c r="U642" i="1" a="1"/>
  <c r="U642" i="1" s="1"/>
  <c r="U641" i="1"/>
  <c r="U641" i="1" a="1"/>
  <c r="U640" i="1" a="1"/>
  <c r="U640" i="1" s="1"/>
  <c r="U639" i="1" a="1"/>
  <c r="U639" i="1" s="1"/>
  <c r="U638" i="1" a="1"/>
  <c r="U638" i="1" s="1"/>
  <c r="U637" i="1" a="1"/>
  <c r="U637" i="1" s="1"/>
  <c r="U636" i="1" a="1"/>
  <c r="U636" i="1" s="1"/>
  <c r="U635" i="1" a="1"/>
  <c r="U635" i="1" s="1"/>
  <c r="U634" i="1" a="1"/>
  <c r="U634" i="1" s="1"/>
  <c r="U633" i="1" a="1"/>
  <c r="U633" i="1" s="1"/>
  <c r="U632" i="1" a="1"/>
  <c r="U632" i="1" s="1"/>
  <c r="U631" i="1" a="1"/>
  <c r="U631" i="1" s="1"/>
  <c r="U630" i="1" a="1"/>
  <c r="U630" i="1" s="1"/>
  <c r="U629" i="1"/>
  <c r="U629" i="1" a="1"/>
  <c r="U628" i="1" a="1"/>
  <c r="U628" i="1" s="1"/>
  <c r="U627" i="1" a="1"/>
  <c r="U627" i="1" s="1"/>
  <c r="U626" i="1" a="1"/>
  <c r="U626" i="1" s="1"/>
  <c r="U625" i="1"/>
  <c r="U625" i="1" a="1"/>
  <c r="U624" i="1" a="1"/>
  <c r="U624" i="1" s="1"/>
  <c r="U623" i="1" a="1"/>
  <c r="U623" i="1" s="1"/>
  <c r="U622" i="1" a="1"/>
  <c r="U622" i="1" s="1"/>
  <c r="U621" i="1" a="1"/>
  <c r="U621" i="1" s="1"/>
  <c r="U620" i="1" a="1"/>
  <c r="U620" i="1" s="1"/>
  <c r="U619" i="1" a="1"/>
  <c r="U619" i="1" s="1"/>
  <c r="U618" i="1" a="1"/>
  <c r="U618" i="1" s="1"/>
  <c r="U617" i="1" a="1"/>
  <c r="U617" i="1" s="1"/>
  <c r="U616" i="1" a="1"/>
  <c r="U616" i="1" s="1"/>
  <c r="U615" i="1" a="1"/>
  <c r="U615" i="1" s="1"/>
  <c r="U614" i="1" a="1"/>
  <c r="U614" i="1" s="1"/>
  <c r="U613" i="1"/>
  <c r="U613" i="1" a="1"/>
  <c r="U612" i="1" a="1"/>
  <c r="U612" i="1" s="1"/>
  <c r="U611" i="1" a="1"/>
  <c r="U611" i="1" s="1"/>
  <c r="U610" i="1" a="1"/>
  <c r="U610" i="1" s="1"/>
  <c r="U609" i="1"/>
  <c r="U609" i="1" a="1"/>
  <c r="U608" i="1" a="1"/>
  <c r="U608" i="1" s="1"/>
  <c r="U607" i="1" a="1"/>
  <c r="U607" i="1" s="1"/>
  <c r="U606" i="1" a="1"/>
  <c r="U606" i="1" s="1"/>
  <c r="U605" i="1" a="1"/>
  <c r="U605" i="1" s="1"/>
  <c r="U604" i="1" a="1"/>
  <c r="U604" i="1" s="1"/>
  <c r="U603" i="1" a="1"/>
  <c r="U603" i="1" s="1"/>
  <c r="U602" i="1" a="1"/>
  <c r="U602" i="1" s="1"/>
  <c r="U601" i="1"/>
  <c r="U601" i="1" a="1"/>
  <c r="U600" i="1" a="1"/>
  <c r="U600" i="1" s="1"/>
  <c r="U599" i="1" a="1"/>
  <c r="U599" i="1" s="1"/>
  <c r="U598" i="1" a="1"/>
  <c r="U598" i="1" s="1"/>
  <c r="U597" i="1" a="1"/>
  <c r="U597" i="1" s="1"/>
  <c r="U596" i="1" a="1"/>
  <c r="U596" i="1" s="1"/>
  <c r="U595" i="1" a="1"/>
  <c r="U595" i="1" s="1"/>
  <c r="U594" i="1" a="1"/>
  <c r="U594" i="1" s="1"/>
  <c r="U593" i="1"/>
  <c r="U593" i="1" a="1"/>
  <c r="U592" i="1" a="1"/>
  <c r="U592" i="1" s="1"/>
  <c r="U591" i="1" a="1"/>
  <c r="U591" i="1" s="1"/>
  <c r="U590" i="1" a="1"/>
  <c r="U590" i="1" s="1"/>
  <c r="U589" i="1" a="1"/>
  <c r="U589" i="1" s="1"/>
  <c r="U588" i="1" a="1"/>
  <c r="U588" i="1" s="1"/>
  <c r="U587" i="1" a="1"/>
  <c r="U587" i="1" s="1"/>
  <c r="U586" i="1" a="1"/>
  <c r="U586" i="1" s="1"/>
  <c r="U585" i="1" a="1"/>
  <c r="U585" i="1" s="1"/>
  <c r="U584" i="1" a="1"/>
  <c r="U584" i="1" s="1"/>
  <c r="U583" i="1" a="1"/>
  <c r="U583" i="1" s="1"/>
  <c r="U582" i="1" a="1"/>
  <c r="U582" i="1" s="1"/>
  <c r="U581" i="1"/>
  <c r="U581" i="1" a="1"/>
  <c r="U580" i="1" a="1"/>
  <c r="U580" i="1" s="1"/>
  <c r="U579" i="1" a="1"/>
  <c r="U579" i="1" s="1"/>
  <c r="U578" i="1" a="1"/>
  <c r="U578" i="1" s="1"/>
  <c r="U577" i="1"/>
  <c r="U577" i="1" a="1"/>
  <c r="U576" i="1" a="1"/>
  <c r="U576" i="1" s="1"/>
  <c r="U575" i="1" a="1"/>
  <c r="U575" i="1" s="1"/>
  <c r="U574" i="1" a="1"/>
  <c r="U574" i="1" s="1"/>
  <c r="U573" i="1" a="1"/>
  <c r="U573" i="1" s="1"/>
  <c r="U572" i="1" a="1"/>
  <c r="U572" i="1" s="1"/>
  <c r="U571" i="1" a="1"/>
  <c r="U571" i="1" s="1"/>
  <c r="U570" i="1" a="1"/>
  <c r="U570" i="1" s="1"/>
  <c r="U569" i="1"/>
  <c r="U569" i="1" a="1"/>
  <c r="U568" i="1" a="1"/>
  <c r="U568" i="1" s="1"/>
  <c r="U567" i="1" a="1"/>
  <c r="U567" i="1" s="1"/>
  <c r="U566" i="1" a="1"/>
  <c r="U566" i="1" s="1"/>
  <c r="U565" i="1" a="1"/>
  <c r="U565" i="1" s="1"/>
  <c r="U564" i="1" a="1"/>
  <c r="U564" i="1" s="1"/>
  <c r="U563" i="1" a="1"/>
  <c r="U563" i="1" s="1"/>
  <c r="U562" i="1" a="1"/>
  <c r="U562" i="1" s="1"/>
  <c r="U561" i="1"/>
  <c r="U561" i="1" a="1"/>
  <c r="U560" i="1" a="1"/>
  <c r="U560" i="1" s="1"/>
  <c r="U559" i="1" a="1"/>
  <c r="U559" i="1" s="1"/>
  <c r="U558" i="1" a="1"/>
  <c r="U558" i="1" s="1"/>
  <c r="U557" i="1" a="1"/>
  <c r="U557" i="1" s="1"/>
  <c r="U556" i="1" a="1"/>
  <c r="U556" i="1" s="1"/>
  <c r="U555" i="1" a="1"/>
  <c r="U555" i="1" s="1"/>
  <c r="U554" i="1" a="1"/>
  <c r="U554" i="1" s="1"/>
  <c r="U553" i="1" a="1"/>
  <c r="U553" i="1" s="1"/>
  <c r="U552" i="1" a="1"/>
  <c r="U552" i="1" s="1"/>
  <c r="U551" i="1" a="1"/>
  <c r="U551" i="1" s="1"/>
  <c r="U550" i="1" a="1"/>
  <c r="U550" i="1" s="1"/>
  <c r="U549" i="1"/>
  <c r="U549" i="1" a="1"/>
  <c r="U548" i="1" a="1"/>
  <c r="U548" i="1" s="1"/>
  <c r="U547" i="1" a="1"/>
  <c r="U547" i="1" s="1"/>
  <c r="U546" i="1" a="1"/>
  <c r="U546" i="1" s="1"/>
  <c r="U545" i="1"/>
  <c r="U545" i="1" a="1"/>
  <c r="U544" i="1" a="1"/>
  <c r="U544" i="1" s="1"/>
  <c r="U543" i="1" a="1"/>
  <c r="U543" i="1" s="1"/>
  <c r="U542" i="1" a="1"/>
  <c r="U542" i="1" s="1"/>
  <c r="U541" i="1" a="1"/>
  <c r="U541" i="1" s="1"/>
  <c r="U540" i="1" a="1"/>
  <c r="U540" i="1" s="1"/>
  <c r="U539" i="1" a="1"/>
  <c r="U539" i="1" s="1"/>
  <c r="U538" i="1" a="1"/>
  <c r="U538" i="1" s="1"/>
  <c r="U537" i="1"/>
  <c r="U537" i="1" a="1"/>
  <c r="U536" i="1" a="1"/>
  <c r="U536" i="1" s="1"/>
  <c r="U535" i="1" a="1"/>
  <c r="U535" i="1" s="1"/>
  <c r="U534" i="1" a="1"/>
  <c r="U534" i="1" s="1"/>
  <c r="U533" i="1" a="1"/>
  <c r="U533" i="1" s="1"/>
  <c r="U532" i="1" a="1"/>
  <c r="U532" i="1" s="1"/>
  <c r="U531" i="1" a="1"/>
  <c r="U531" i="1" s="1"/>
  <c r="U530" i="1" a="1"/>
  <c r="U530" i="1" s="1"/>
  <c r="U529" i="1"/>
  <c r="U529" i="1" a="1"/>
  <c r="U528" i="1" a="1"/>
  <c r="U528" i="1" s="1"/>
  <c r="U527" i="1" a="1"/>
  <c r="U527" i="1" s="1"/>
  <c r="U526" i="1" a="1"/>
  <c r="U526" i="1" s="1"/>
  <c r="U525" i="1" a="1"/>
  <c r="U525" i="1" s="1"/>
  <c r="U524" i="1" a="1"/>
  <c r="U524" i="1" s="1"/>
  <c r="U523" i="1" a="1"/>
  <c r="U523" i="1" s="1"/>
  <c r="U522" i="1" a="1"/>
  <c r="U522" i="1" s="1"/>
  <c r="U521" i="1" a="1"/>
  <c r="U521" i="1" s="1"/>
  <c r="U520" i="1" a="1"/>
  <c r="U520" i="1" s="1"/>
  <c r="U519" i="1" a="1"/>
  <c r="U519" i="1" s="1"/>
  <c r="U518" i="1" a="1"/>
  <c r="U518" i="1" s="1"/>
  <c r="U517" i="1"/>
  <c r="U517" i="1" a="1"/>
  <c r="U516" i="1" a="1"/>
  <c r="U516" i="1" s="1"/>
  <c r="U515" i="1" a="1"/>
  <c r="U515" i="1" s="1"/>
  <c r="U514" i="1" a="1"/>
  <c r="U514" i="1" s="1"/>
  <c r="U513" i="1"/>
  <c r="U513" i="1" a="1"/>
  <c r="U512" i="1" a="1"/>
  <c r="U512" i="1" s="1"/>
  <c r="U511" i="1" a="1"/>
  <c r="U511" i="1" s="1"/>
  <c r="U510" i="1" a="1"/>
  <c r="U510" i="1" s="1"/>
  <c r="U509" i="1" a="1"/>
  <c r="U509" i="1" s="1"/>
  <c r="U508" i="1" a="1"/>
  <c r="U508" i="1" s="1"/>
  <c r="U507" i="1" a="1"/>
  <c r="U507" i="1" s="1"/>
  <c r="U506" i="1" a="1"/>
  <c r="U506" i="1" s="1"/>
  <c r="U505" i="1"/>
  <c r="U505" i="1" a="1"/>
  <c r="U504" i="1" a="1"/>
  <c r="U504" i="1" s="1"/>
  <c r="U503" i="1" a="1"/>
  <c r="U503" i="1" s="1"/>
  <c r="U502" i="1" a="1"/>
  <c r="U502" i="1" s="1"/>
  <c r="U501" i="1" a="1"/>
  <c r="U501" i="1" s="1"/>
  <c r="U500" i="1" a="1"/>
  <c r="U500" i="1" s="1"/>
  <c r="U499" i="1" a="1"/>
  <c r="U499" i="1" s="1"/>
  <c r="U498" i="1" a="1"/>
  <c r="U498" i="1" s="1"/>
  <c r="U497" i="1"/>
  <c r="U497" i="1" a="1"/>
  <c r="U496" i="1" a="1"/>
  <c r="U496" i="1" s="1"/>
  <c r="U495" i="1" a="1"/>
  <c r="U495" i="1" s="1"/>
  <c r="U494" i="1" a="1"/>
  <c r="U494" i="1" s="1"/>
  <c r="U493" i="1" a="1"/>
  <c r="U493" i="1" s="1"/>
  <c r="U492" i="1" a="1"/>
  <c r="U492" i="1" s="1"/>
  <c r="U491" i="1" a="1"/>
  <c r="U491" i="1" s="1"/>
  <c r="U490" i="1" a="1"/>
  <c r="U490" i="1" s="1"/>
  <c r="U489" i="1" a="1"/>
  <c r="U489" i="1" s="1"/>
  <c r="U488" i="1" a="1"/>
  <c r="U488" i="1" s="1"/>
  <c r="U487" i="1" a="1"/>
  <c r="U487" i="1" s="1"/>
  <c r="U486" i="1" a="1"/>
  <c r="U486" i="1" s="1"/>
  <c r="U485" i="1"/>
  <c r="U485" i="1" a="1"/>
  <c r="U484" i="1" a="1"/>
  <c r="U484" i="1" s="1"/>
  <c r="U483" i="1" a="1"/>
  <c r="U483" i="1" s="1"/>
  <c r="U482" i="1" a="1"/>
  <c r="U482" i="1" s="1"/>
  <c r="U481" i="1"/>
  <c r="U481" i="1" a="1"/>
  <c r="U480" i="1" a="1"/>
  <c r="U480" i="1" s="1"/>
  <c r="U479" i="1" a="1"/>
  <c r="U479" i="1" s="1"/>
  <c r="U478" i="1" a="1"/>
  <c r="U478" i="1" s="1"/>
  <c r="U477" i="1" a="1"/>
  <c r="U477" i="1" s="1"/>
  <c r="U476" i="1" a="1"/>
  <c r="U476" i="1" s="1"/>
  <c r="U475" i="1" a="1"/>
  <c r="U475" i="1" s="1"/>
  <c r="U474" i="1" a="1"/>
  <c r="U474" i="1" s="1"/>
  <c r="U473" i="1"/>
  <c r="U473" i="1" a="1"/>
  <c r="U472" i="1" a="1"/>
  <c r="U472" i="1" s="1"/>
  <c r="U471" i="1" a="1"/>
  <c r="U471" i="1" s="1"/>
  <c r="U470" i="1" a="1"/>
  <c r="U470" i="1" s="1"/>
  <c r="U469" i="1" a="1"/>
  <c r="U469" i="1" s="1"/>
  <c r="U468" i="1" a="1"/>
  <c r="U468" i="1" s="1"/>
  <c r="U467" i="1" a="1"/>
  <c r="U467" i="1" s="1"/>
  <c r="U466" i="1" a="1"/>
  <c r="U466" i="1" s="1"/>
  <c r="U465" i="1"/>
  <c r="U465" i="1" a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/>
  <c r="U453" i="1" a="1"/>
  <c r="U452" i="1" a="1"/>
  <c r="U452" i="1" s="1"/>
  <c r="U451" i="1" a="1"/>
  <c r="U451" i="1" s="1"/>
  <c r="U450" i="1" a="1"/>
  <c r="U450" i="1" s="1"/>
  <c r="U449" i="1"/>
  <c r="U449" i="1" a="1"/>
  <c r="U448" i="1" a="1"/>
  <c r="U448" i="1" s="1"/>
  <c r="U447" i="1" a="1"/>
  <c r="U447" i="1" s="1"/>
  <c r="U446" i="1" a="1"/>
  <c r="U446" i="1" s="1"/>
  <c r="U445" i="1" a="1"/>
  <c r="U445" i="1" s="1"/>
  <c r="U444" i="1" a="1"/>
  <c r="U444" i="1" s="1"/>
  <c r="U443" i="1" a="1"/>
  <c r="U443" i="1" s="1"/>
  <c r="U442" i="1" a="1"/>
  <c r="U442" i="1" s="1"/>
  <c r="U441" i="1"/>
  <c r="U441" i="1" a="1"/>
  <c r="U440" i="1" a="1"/>
  <c r="U440" i="1" s="1"/>
  <c r="U439" i="1" a="1"/>
  <c r="U439" i="1" s="1"/>
  <c r="U438" i="1" a="1"/>
  <c r="U438" i="1" s="1"/>
  <c r="U437" i="1"/>
  <c r="U437" i="1" a="1"/>
  <c r="U436" i="1" a="1"/>
  <c r="U436" i="1" s="1"/>
  <c r="U435" i="1" a="1"/>
  <c r="U435" i="1" s="1"/>
  <c r="U434" i="1" a="1"/>
  <c r="U434" i="1" s="1"/>
  <c r="U433" i="1"/>
  <c r="U433" i="1" a="1"/>
  <c r="U432" i="1" a="1"/>
  <c r="U432" i="1" s="1"/>
  <c r="U431" i="1" a="1"/>
  <c r="U431" i="1" s="1"/>
  <c r="U430" i="1" a="1"/>
  <c r="U430" i="1" s="1"/>
  <c r="U429" i="1" a="1"/>
  <c r="U429" i="1" s="1"/>
  <c r="U428" i="1" a="1"/>
  <c r="U428" i="1" s="1"/>
  <c r="U427" i="1" a="1"/>
  <c r="U427" i="1" s="1"/>
  <c r="U426" i="1" a="1"/>
  <c r="U426" i="1" s="1"/>
  <c r="U425" i="1" a="1"/>
  <c r="U425" i="1" s="1"/>
  <c r="U424" i="1" a="1"/>
  <c r="U424" i="1" s="1"/>
  <c r="U423" i="1" a="1"/>
  <c r="U423" i="1" s="1"/>
  <c r="U422" i="1" a="1"/>
  <c r="U422" i="1" s="1"/>
  <c r="U421" i="1"/>
  <c r="U421" i="1" a="1"/>
  <c r="U420" i="1" a="1"/>
  <c r="U420" i="1" s="1"/>
  <c r="U419" i="1" a="1"/>
  <c r="U419" i="1" s="1"/>
  <c r="U418" i="1" a="1"/>
  <c r="U418" i="1" s="1"/>
  <c r="U417" i="1"/>
  <c r="U417" i="1" a="1"/>
  <c r="U416" i="1" a="1"/>
  <c r="U416" i="1" s="1"/>
  <c r="U415" i="1" a="1"/>
  <c r="U415" i="1" s="1"/>
  <c r="U414" i="1" a="1"/>
  <c r="U414" i="1" s="1"/>
  <c r="U413" i="1" a="1"/>
  <c r="U413" i="1" s="1"/>
  <c r="U412" i="1" a="1"/>
  <c r="U412" i="1" s="1"/>
  <c r="U411" i="1" a="1"/>
  <c r="U411" i="1" s="1"/>
  <c r="U410" i="1" a="1"/>
  <c r="U410" i="1" s="1"/>
  <c r="U409" i="1"/>
  <c r="U409" i="1" a="1"/>
  <c r="U408" i="1" a="1"/>
  <c r="U408" i="1" s="1"/>
  <c r="U407" i="1" a="1"/>
  <c r="U407" i="1" s="1"/>
  <c r="U406" i="1" a="1"/>
  <c r="U406" i="1" s="1"/>
  <c r="U405" i="1" a="1"/>
  <c r="U405" i="1" s="1"/>
  <c r="U404" i="1" a="1"/>
  <c r="U404" i="1" s="1"/>
  <c r="U403" i="1" a="1"/>
  <c r="U403" i="1" s="1"/>
  <c r="U402" i="1" a="1"/>
  <c r="U402" i="1" s="1"/>
  <c r="U401" i="1" a="1"/>
  <c r="U401" i="1" s="1"/>
  <c r="U400" i="1" a="1"/>
  <c r="U400" i="1" s="1"/>
  <c r="U399" i="1" a="1"/>
  <c r="U399" i="1" s="1"/>
  <c r="U398" i="1" a="1"/>
  <c r="U398" i="1" s="1"/>
  <c r="U397" i="1" a="1"/>
  <c r="U397" i="1" s="1"/>
  <c r="U396" i="1" a="1"/>
  <c r="U396" i="1" s="1"/>
  <c r="U395" i="1" a="1"/>
  <c r="U395" i="1" s="1"/>
  <c r="U394" i="1" a="1"/>
  <c r="U394" i="1" s="1"/>
  <c r="U393" i="1" a="1"/>
  <c r="U393" i="1" s="1"/>
  <c r="U392" i="1" a="1"/>
  <c r="U392" i="1" s="1"/>
  <c r="U391" i="1" a="1"/>
  <c r="U391" i="1" s="1"/>
  <c r="U390" i="1" a="1"/>
  <c r="U390" i="1" s="1"/>
  <c r="U389" i="1"/>
  <c r="U389" i="1" a="1"/>
  <c r="U388" i="1" a="1"/>
  <c r="U388" i="1" s="1"/>
  <c r="U387" i="1" a="1"/>
  <c r="U387" i="1" s="1"/>
  <c r="U386" i="1" a="1"/>
  <c r="U386" i="1" s="1"/>
  <c r="U385" i="1"/>
  <c r="U385" i="1" a="1"/>
  <c r="U384" i="1" a="1"/>
  <c r="U384" i="1" s="1"/>
  <c r="U383" i="1" a="1"/>
  <c r="U383" i="1" s="1"/>
  <c r="U382" i="1" a="1"/>
  <c r="U382" i="1" s="1"/>
  <c r="U381" i="1" a="1"/>
  <c r="U381" i="1" s="1"/>
  <c r="U380" i="1" a="1"/>
  <c r="U380" i="1" s="1"/>
  <c r="U379" i="1" a="1"/>
  <c r="U379" i="1" s="1"/>
  <c r="U378" i="1" a="1"/>
  <c r="U378" i="1" s="1"/>
  <c r="U377" i="1"/>
  <c r="U377" i="1" a="1"/>
  <c r="U376" i="1" a="1"/>
  <c r="U376" i="1" s="1"/>
  <c r="U375" i="1" a="1"/>
  <c r="U375" i="1" s="1"/>
  <c r="U374" i="1" a="1"/>
  <c r="U374" i="1" s="1"/>
  <c r="U373" i="1" a="1"/>
  <c r="U373" i="1" s="1"/>
  <c r="U372" i="1" a="1"/>
  <c r="U372" i="1" s="1"/>
  <c r="U371" i="1" a="1"/>
  <c r="U371" i="1" s="1"/>
  <c r="U370" i="1" a="1"/>
  <c r="U370" i="1" s="1"/>
  <c r="U369" i="1" a="1"/>
  <c r="U369" i="1" s="1"/>
  <c r="U368" i="1" a="1"/>
  <c r="U368" i="1" s="1"/>
  <c r="U367" i="1" a="1"/>
  <c r="U367" i="1" s="1"/>
  <c r="U366" i="1" a="1"/>
  <c r="U366" i="1" s="1"/>
  <c r="U365" i="1" a="1"/>
  <c r="U365" i="1" s="1"/>
  <c r="U364" i="1" a="1"/>
  <c r="U364" i="1" s="1"/>
  <c r="U363" i="1" a="1"/>
  <c r="U363" i="1" s="1"/>
  <c r="U362" i="1" a="1"/>
  <c r="U362" i="1" s="1"/>
  <c r="U361" i="1" a="1"/>
  <c r="U361" i="1" s="1"/>
  <c r="U360" i="1" a="1"/>
  <c r="U360" i="1" s="1"/>
  <c r="U359" i="1" a="1"/>
  <c r="U359" i="1" s="1"/>
  <c r="U358" i="1" a="1"/>
  <c r="U358" i="1" s="1"/>
  <c r="U357" i="1"/>
  <c r="U357" i="1" a="1"/>
  <c r="U356" i="1" a="1"/>
  <c r="U356" i="1" s="1"/>
  <c r="U355" i="1" a="1"/>
  <c r="U355" i="1" s="1"/>
  <c r="U354" i="1" a="1"/>
  <c r="U354" i="1" s="1"/>
  <c r="U353" i="1"/>
  <c r="U353" i="1" a="1"/>
  <c r="U352" i="1" a="1"/>
  <c r="U352" i="1" s="1"/>
  <c r="U351" i="1" a="1"/>
  <c r="U351" i="1" s="1"/>
  <c r="U350" i="1" a="1"/>
  <c r="U350" i="1" s="1"/>
  <c r="U349" i="1" a="1"/>
  <c r="U349" i="1" s="1"/>
  <c r="U348" i="1" a="1"/>
  <c r="U348" i="1" s="1"/>
  <c r="U347" i="1" a="1"/>
  <c r="U347" i="1" s="1"/>
  <c r="U346" i="1" a="1"/>
  <c r="U346" i="1" s="1"/>
  <c r="U345" i="1"/>
  <c r="U345" i="1" a="1"/>
  <c r="U344" i="1" a="1"/>
  <c r="U344" i="1" s="1"/>
  <c r="U343" i="1" a="1"/>
  <c r="U343" i="1" s="1"/>
  <c r="U342" i="1" a="1"/>
  <c r="U342" i="1" s="1"/>
  <c r="U341" i="1" a="1"/>
  <c r="U341" i="1" s="1"/>
  <c r="U340" i="1" a="1"/>
  <c r="U340" i="1" s="1"/>
  <c r="U339" i="1" a="1"/>
  <c r="U339" i="1" s="1"/>
  <c r="U338" i="1" a="1"/>
  <c r="U338" i="1" s="1"/>
  <c r="U337" i="1" a="1"/>
  <c r="U337" i="1" s="1"/>
  <c r="U336" i="1" a="1"/>
  <c r="U336" i="1" s="1"/>
  <c r="U335" i="1" a="1"/>
  <c r="U335" i="1" s="1"/>
  <c r="U334" i="1" a="1"/>
  <c r="U334" i="1" s="1"/>
  <c r="U333" i="1" a="1"/>
  <c r="U333" i="1" s="1"/>
  <c r="U332" i="1" a="1"/>
  <c r="U332" i="1" s="1"/>
  <c r="U331" i="1" a="1"/>
  <c r="U331" i="1" s="1"/>
  <c r="U330" i="1" a="1"/>
  <c r="U330" i="1" s="1"/>
  <c r="U329" i="1" a="1"/>
  <c r="U329" i="1" s="1"/>
  <c r="U328" i="1" a="1"/>
  <c r="U328" i="1" s="1"/>
  <c r="U327" i="1" a="1"/>
  <c r="U327" i="1" s="1"/>
  <c r="U326" i="1" a="1"/>
  <c r="U326" i="1" s="1"/>
  <c r="U325" i="1"/>
  <c r="U325" i="1" a="1"/>
  <c r="U324" i="1" a="1"/>
  <c r="U324" i="1" s="1"/>
  <c r="U323" i="1" a="1"/>
  <c r="U323" i="1" s="1"/>
  <c r="U322" i="1" a="1"/>
  <c r="U322" i="1" s="1"/>
  <c r="U321" i="1"/>
  <c r="U321" i="1" a="1"/>
  <c r="U320" i="1"/>
  <c r="U320" i="1" a="1"/>
  <c r="U319" i="1" a="1"/>
  <c r="U319" i="1" s="1"/>
  <c r="U318" i="1" a="1"/>
  <c r="U318" i="1" s="1"/>
  <c r="U317" i="1"/>
  <c r="U317" i="1" a="1"/>
  <c r="U316" i="1"/>
  <c r="U316" i="1" a="1"/>
  <c r="U315" i="1" a="1"/>
  <c r="U315" i="1" s="1"/>
  <c r="U314" i="1" a="1"/>
  <c r="U314" i="1" s="1"/>
  <c r="U313" i="1"/>
  <c r="U313" i="1" a="1"/>
  <c r="U312" i="1"/>
  <c r="U312" i="1" a="1"/>
  <c r="U311" i="1" a="1"/>
  <c r="U311" i="1" s="1"/>
  <c r="U310" i="1" a="1"/>
  <c r="U310" i="1" s="1"/>
  <c r="U309" i="1"/>
  <c r="U309" i="1" a="1"/>
  <c r="U308" i="1"/>
  <c r="U308" i="1" a="1"/>
  <c r="U307" i="1" a="1"/>
  <c r="U307" i="1" s="1"/>
  <c r="U306" i="1" a="1"/>
  <c r="U306" i="1" s="1"/>
  <c r="U305" i="1"/>
  <c r="U305" i="1" a="1"/>
  <c r="U304" i="1"/>
  <c r="U304" i="1" a="1"/>
  <c r="U303" i="1" a="1"/>
  <c r="U303" i="1" s="1"/>
  <c r="U302" i="1" a="1"/>
  <c r="U302" i="1" s="1"/>
  <c r="U301" i="1"/>
  <c r="U301" i="1" a="1"/>
  <c r="U300" i="1"/>
  <c r="U300" i="1" a="1"/>
  <c r="U299" i="1" a="1"/>
  <c r="U299" i="1" s="1"/>
  <c r="U298" i="1" a="1"/>
  <c r="U298" i="1" s="1"/>
  <c r="U297" i="1"/>
  <c r="U297" i="1" a="1"/>
  <c r="U296" i="1"/>
  <c r="U296" i="1" a="1"/>
  <c r="U295" i="1" a="1"/>
  <c r="U295" i="1" s="1"/>
  <c r="U294" i="1" a="1"/>
  <c r="U294" i="1" s="1"/>
  <c r="U293" i="1"/>
  <c r="U293" i="1" a="1"/>
  <c r="U292" i="1"/>
  <c r="U292" i="1" a="1"/>
  <c r="U291" i="1" a="1"/>
  <c r="U291" i="1" s="1"/>
  <c r="U290" i="1" a="1"/>
  <c r="U290" i="1" s="1"/>
  <c r="U289" i="1"/>
  <c r="U289" i="1" a="1"/>
  <c r="U288" i="1"/>
  <c r="U288" i="1" a="1"/>
  <c r="U287" i="1" a="1"/>
  <c r="U287" i="1" s="1"/>
  <c r="U286" i="1" a="1"/>
  <c r="U286" i="1" s="1"/>
  <c r="U285" i="1"/>
  <c r="U285" i="1" a="1"/>
  <c r="U284" i="1"/>
  <c r="U284" i="1" a="1"/>
  <c r="U283" i="1" a="1"/>
  <c r="U283" i="1" s="1"/>
  <c r="U282" i="1" a="1"/>
  <c r="U282" i="1" s="1"/>
  <c r="U281" i="1"/>
  <c r="U281" i="1" a="1"/>
  <c r="U280" i="1"/>
  <c r="U280" i="1" a="1"/>
  <c r="U279" i="1" a="1"/>
  <c r="U279" i="1" s="1"/>
  <c r="U278" i="1" a="1"/>
  <c r="U278" i="1" s="1"/>
  <c r="U277" i="1"/>
  <c r="U277" i="1" a="1"/>
  <c r="U276" i="1"/>
  <c r="U276" i="1" a="1"/>
  <c r="U275" i="1" a="1"/>
  <c r="U275" i="1" s="1"/>
  <c r="U274" i="1" a="1"/>
  <c r="U274" i="1" s="1"/>
  <c r="U273" i="1"/>
  <c r="U273" i="1" a="1"/>
  <c r="U272" i="1"/>
  <c r="U272" i="1" a="1"/>
  <c r="U271" i="1" a="1"/>
  <c r="U271" i="1" s="1"/>
  <c r="U270" i="1" a="1"/>
  <c r="U270" i="1" s="1"/>
  <c r="U269" i="1"/>
  <c r="U269" i="1" a="1"/>
  <c r="U268" i="1"/>
  <c r="U268" i="1" a="1"/>
  <c r="U267" i="1" a="1"/>
  <c r="U267" i="1" s="1"/>
  <c r="U266" i="1" a="1"/>
  <c r="U266" i="1" s="1"/>
  <c r="U265" i="1"/>
  <c r="U265" i="1" a="1"/>
  <c r="U264" i="1"/>
  <c r="U264" i="1" a="1"/>
  <c r="U263" i="1" a="1"/>
  <c r="U263" i="1" s="1"/>
  <c r="U262" i="1" a="1"/>
  <c r="U262" i="1" s="1"/>
  <c r="U261" i="1"/>
  <c r="U261" i="1" a="1"/>
  <c r="U260" i="1"/>
  <c r="U260" i="1" a="1"/>
  <c r="U259" i="1" a="1"/>
  <c r="U259" i="1" s="1"/>
  <c r="U258" i="1" a="1"/>
  <c r="U258" i="1" s="1"/>
  <c r="U257" i="1"/>
  <c r="U257" i="1" a="1"/>
  <c r="U256" i="1"/>
  <c r="U256" i="1" a="1"/>
  <c r="U255" i="1" a="1"/>
  <c r="U255" i="1" s="1"/>
  <c r="U254" i="1" a="1"/>
  <c r="U254" i="1" s="1"/>
  <c r="U253" i="1"/>
  <c r="U253" i="1" a="1"/>
  <c r="U252" i="1"/>
  <c r="U252" i="1" a="1"/>
  <c r="U251" i="1" a="1"/>
  <c r="U251" i="1" s="1"/>
  <c r="U250" i="1" a="1"/>
  <c r="U250" i="1" s="1"/>
  <c r="U249" i="1"/>
  <c r="U249" i="1" a="1"/>
  <c r="U248" i="1"/>
  <c r="U248" i="1" a="1"/>
  <c r="U247" i="1" a="1"/>
  <c r="U247" i="1" s="1"/>
  <c r="U246" i="1" a="1"/>
  <c r="U246" i="1" s="1"/>
  <c r="U245" i="1"/>
  <c r="U245" i="1" a="1"/>
  <c r="U244" i="1" a="1"/>
  <c r="U244" i="1" s="1"/>
  <c r="U243" i="1" a="1"/>
  <c r="U243" i="1" s="1"/>
  <c r="U242" i="1" a="1"/>
  <c r="U242" i="1" s="1"/>
  <c r="U241" i="1"/>
  <c r="U241" i="1" a="1"/>
  <c r="U240" i="1" a="1"/>
  <c r="U240" i="1" s="1"/>
  <c r="U239" i="1" a="1"/>
  <c r="U239" i="1" s="1"/>
  <c r="U238" i="1" a="1"/>
  <c r="U238" i="1" s="1"/>
  <c r="U237" i="1"/>
  <c r="U237" i="1" a="1"/>
  <c r="U236" i="1" a="1"/>
  <c r="U236" i="1" s="1"/>
  <c r="U235" i="1" a="1"/>
  <c r="U235" i="1" s="1"/>
  <c r="U234" i="1" a="1"/>
  <c r="U234" i="1" s="1"/>
  <c r="U233" i="1"/>
  <c r="U233" i="1" a="1"/>
  <c r="U232" i="1" a="1"/>
  <c r="U232" i="1" s="1"/>
  <c r="U231" i="1" a="1"/>
  <c r="U231" i="1" s="1"/>
  <c r="U230" i="1" a="1"/>
  <c r="U230" i="1" s="1"/>
  <c r="U229" i="1"/>
  <c r="U229" i="1" a="1"/>
  <c r="U228" i="1" a="1"/>
  <c r="U228" i="1" s="1"/>
  <c r="U227" i="1" a="1"/>
  <c r="U227" i="1" s="1"/>
  <c r="U226" i="1" a="1"/>
  <c r="U226" i="1" s="1"/>
  <c r="U225" i="1"/>
  <c r="U225" i="1" a="1"/>
  <c r="U224" i="1" a="1"/>
  <c r="U224" i="1" s="1"/>
  <c r="U223" i="1" a="1"/>
  <c r="U223" i="1" s="1"/>
  <c r="U222" i="1" a="1"/>
  <c r="U222" i="1" s="1"/>
  <c r="U221" i="1"/>
  <c r="U221" i="1" a="1"/>
  <c r="U220" i="1" a="1"/>
  <c r="U220" i="1" s="1"/>
  <c r="U219" i="1" a="1"/>
  <c r="U219" i="1" s="1"/>
  <c r="U218" i="1" a="1"/>
  <c r="U218" i="1" s="1"/>
  <c r="U217" i="1"/>
  <c r="U217" i="1" a="1"/>
  <c r="U216" i="1" a="1"/>
  <c r="U216" i="1" s="1"/>
  <c r="U215" i="1" a="1"/>
  <c r="U215" i="1" s="1"/>
  <c r="U214" i="1" a="1"/>
  <c r="U214" i="1" s="1"/>
  <c r="U213" i="1"/>
  <c r="U213" i="1" a="1"/>
  <c r="U212" i="1" a="1"/>
  <c r="U212" i="1" s="1"/>
  <c r="U211" i="1" a="1"/>
  <c r="U211" i="1" s="1"/>
  <c r="U210" i="1" a="1"/>
  <c r="U210" i="1" s="1"/>
  <c r="U209" i="1"/>
  <c r="U209" i="1" a="1"/>
  <c r="U208" i="1" a="1"/>
  <c r="U208" i="1" s="1"/>
  <c r="U207" i="1" a="1"/>
  <c r="U207" i="1" s="1"/>
  <c r="U206" i="1" a="1"/>
  <c r="U206" i="1" s="1"/>
  <c r="U205" i="1"/>
  <c r="U205" i="1" a="1"/>
  <c r="U204" i="1" a="1"/>
  <c r="U204" i="1" s="1"/>
  <c r="U203" i="1" a="1"/>
  <c r="U203" i="1" s="1"/>
  <c r="U202" i="1" a="1"/>
  <c r="U202" i="1" s="1"/>
  <c r="U201" i="1"/>
  <c r="U201" i="1" a="1"/>
  <c r="U200" i="1" a="1"/>
  <c r="U200" i="1" s="1"/>
  <c r="U199" i="1" a="1"/>
  <c r="U199" i="1" s="1"/>
  <c r="U198" i="1" a="1"/>
  <c r="U198" i="1" s="1"/>
  <c r="U197" i="1"/>
  <c r="U197" i="1" a="1"/>
  <c r="U196" i="1" a="1"/>
  <c r="U196" i="1" s="1"/>
  <c r="U195" i="1" a="1"/>
  <c r="U195" i="1" s="1"/>
  <c r="U194" i="1" a="1"/>
  <c r="U194" i="1" s="1"/>
  <c r="U193" i="1" a="1"/>
  <c r="U193" i="1" s="1"/>
  <c r="U192" i="1" a="1"/>
  <c r="U192" i="1" s="1"/>
  <c r="U191" i="1" a="1"/>
  <c r="U191" i="1" s="1"/>
  <c r="U190" i="1" a="1"/>
  <c r="U190" i="1" s="1"/>
  <c r="U189" i="1" a="1"/>
  <c r="U189" i="1" s="1"/>
  <c r="U188" i="1" a="1"/>
  <c r="U188" i="1" s="1"/>
  <c r="U187" i="1" a="1"/>
  <c r="U187" i="1" s="1"/>
  <c r="U186" i="1" a="1"/>
  <c r="U186" i="1" s="1"/>
  <c r="U185" i="1" a="1"/>
  <c r="U185" i="1" s="1"/>
  <c r="U184" i="1" a="1"/>
  <c r="U184" i="1" s="1"/>
  <c r="U183" i="1" a="1"/>
  <c r="U183" i="1" s="1"/>
  <c r="U182" i="1" a="1"/>
  <c r="U182" i="1" s="1"/>
  <c r="U181" i="1" a="1"/>
  <c r="U181" i="1" s="1"/>
  <c r="U180" i="1" a="1"/>
  <c r="U180" i="1" s="1"/>
  <c r="U179" i="1" a="1"/>
  <c r="U179" i="1" s="1"/>
  <c r="U178" i="1" a="1"/>
  <c r="U178" i="1" s="1"/>
  <c r="U177" i="1" a="1"/>
  <c r="U177" i="1" s="1"/>
  <c r="U176" i="1" a="1"/>
  <c r="U176" i="1" s="1"/>
  <c r="U175" i="1" a="1"/>
  <c r="U175" i="1" s="1"/>
  <c r="U174" i="1" a="1"/>
  <c r="U174" i="1" s="1"/>
  <c r="U173" i="1" a="1"/>
  <c r="U173" i="1" s="1"/>
  <c r="U172" i="1" a="1"/>
  <c r="U172" i="1" s="1"/>
  <c r="U171" i="1" a="1"/>
  <c r="U171" i="1" s="1"/>
  <c r="U170" i="1" a="1"/>
  <c r="U170" i="1" s="1"/>
  <c r="U169" i="1" a="1"/>
  <c r="U169" i="1" s="1"/>
  <c r="U168" i="1" a="1"/>
  <c r="U168" i="1" s="1"/>
  <c r="U167" i="1" a="1"/>
  <c r="U167" i="1" s="1"/>
  <c r="U166" i="1" a="1"/>
  <c r="U166" i="1" s="1"/>
  <c r="U165" i="1" a="1"/>
  <c r="U165" i="1" s="1"/>
  <c r="U164" i="1" a="1"/>
  <c r="U164" i="1" s="1"/>
  <c r="U163" i="1" a="1"/>
  <c r="U163" i="1" s="1"/>
  <c r="U162" i="1" a="1"/>
  <c r="U162" i="1" s="1"/>
  <c r="U161" i="1" a="1"/>
  <c r="U161" i="1" s="1"/>
  <c r="U160" i="1" a="1"/>
  <c r="U160" i="1" s="1"/>
  <c r="U159" i="1" a="1"/>
  <c r="U159" i="1" s="1"/>
  <c r="U158" i="1" a="1"/>
  <c r="U158" i="1" s="1"/>
  <c r="U157" i="1" a="1"/>
  <c r="U157" i="1" s="1"/>
  <c r="U156" i="1" a="1"/>
  <c r="U156" i="1" s="1"/>
  <c r="U155" i="1" a="1"/>
  <c r="U155" i="1" s="1"/>
  <c r="U154" i="1" a="1"/>
  <c r="U154" i="1" s="1"/>
  <c r="U153" i="1" a="1"/>
  <c r="U153" i="1" s="1"/>
  <c r="U152" i="1" a="1"/>
  <c r="U152" i="1" s="1"/>
  <c r="U151" i="1" a="1"/>
  <c r="U151" i="1" s="1"/>
  <c r="U150" i="1" a="1"/>
  <c r="U150" i="1" s="1"/>
  <c r="U149" i="1" a="1"/>
  <c r="U149" i="1" s="1"/>
  <c r="U148" i="1" a="1"/>
  <c r="U148" i="1" s="1"/>
  <c r="U147" i="1" a="1"/>
  <c r="U147" i="1" s="1"/>
  <c r="U146" i="1" a="1"/>
  <c r="U146" i="1" s="1"/>
  <c r="U145" i="1" a="1"/>
  <c r="U145" i="1" s="1"/>
  <c r="U144" i="1" a="1"/>
  <c r="U144" i="1" s="1"/>
  <c r="U143" i="1" a="1"/>
  <c r="U143" i="1" s="1"/>
  <c r="U142" i="1" a="1"/>
  <c r="U142" i="1" s="1"/>
  <c r="U141" i="1" a="1"/>
  <c r="U141" i="1" s="1"/>
  <c r="U140" i="1" a="1"/>
  <c r="U140" i="1" s="1"/>
  <c r="U139" i="1" a="1"/>
  <c r="U139" i="1" s="1"/>
  <c r="U138" i="1" a="1"/>
  <c r="U138" i="1" s="1"/>
  <c r="U137" i="1" a="1"/>
  <c r="U137" i="1" s="1"/>
  <c r="U136" i="1" a="1"/>
  <c r="U136" i="1" s="1"/>
  <c r="U135" i="1" a="1"/>
  <c r="U135" i="1" s="1"/>
  <c r="U134" i="1" a="1"/>
  <c r="U134" i="1" s="1"/>
  <c r="U133" i="1" a="1"/>
  <c r="U133" i="1" s="1"/>
  <c r="U132" i="1" a="1"/>
  <c r="U132" i="1" s="1"/>
  <c r="U131" i="1" a="1"/>
  <c r="U131" i="1" s="1"/>
  <c r="U130" i="1" a="1"/>
  <c r="U130" i="1" s="1"/>
  <c r="U129" i="1" a="1"/>
  <c r="U129" i="1" s="1"/>
  <c r="U128" i="1" a="1"/>
  <c r="U128" i="1" s="1"/>
  <c r="U127" i="1" a="1"/>
  <c r="U127" i="1" s="1"/>
  <c r="U126" i="1" a="1"/>
  <c r="U126" i="1" s="1"/>
  <c r="U125" i="1" a="1"/>
  <c r="U125" i="1" s="1"/>
  <c r="U124" i="1" a="1"/>
  <c r="U124" i="1" s="1"/>
  <c r="U123" i="1" a="1"/>
  <c r="U123" i="1" s="1"/>
  <c r="U122" i="1" a="1"/>
  <c r="U122" i="1" s="1"/>
  <c r="U121" i="1" a="1"/>
  <c r="U121" i="1" s="1"/>
  <c r="U120" i="1" a="1"/>
  <c r="U120" i="1" s="1"/>
  <c r="U119" i="1" a="1"/>
  <c r="U119" i="1" s="1"/>
  <c r="U118" i="1" a="1"/>
  <c r="U118" i="1" s="1"/>
  <c r="U117" i="1" a="1"/>
  <c r="U117" i="1" s="1"/>
  <c r="U116" i="1" a="1"/>
  <c r="U116" i="1" s="1"/>
  <c r="U115" i="1" a="1"/>
  <c r="U115" i="1" s="1"/>
  <c r="U114" i="1" a="1"/>
  <c r="U114" i="1" s="1"/>
  <c r="U113" i="1" a="1"/>
  <c r="U113" i="1" s="1"/>
  <c r="U112" i="1" a="1"/>
  <c r="U112" i="1" s="1"/>
  <c r="U111" i="1" a="1"/>
  <c r="U111" i="1" s="1"/>
  <c r="U110" i="1" a="1"/>
  <c r="U110" i="1" s="1"/>
  <c r="U109" i="1" a="1"/>
  <c r="U109" i="1" s="1"/>
  <c r="U108" i="1" a="1"/>
  <c r="U108" i="1" s="1"/>
  <c r="U107" i="1" a="1"/>
  <c r="U107" i="1" s="1"/>
  <c r="U106" i="1" a="1"/>
  <c r="U106" i="1" s="1"/>
  <c r="U105" i="1" a="1"/>
  <c r="U105" i="1" s="1"/>
  <c r="U104" i="1" a="1"/>
  <c r="U104" i="1" s="1"/>
  <c r="U103" i="1" a="1"/>
  <c r="U103" i="1" s="1"/>
  <c r="U102" i="1" a="1"/>
  <c r="U102" i="1" s="1"/>
  <c r="U101" i="1" a="1"/>
  <c r="U101" i="1" s="1"/>
  <c r="U100" i="1" a="1"/>
  <c r="U100" i="1" s="1"/>
  <c r="U99" i="1" a="1"/>
  <c r="U99" i="1" s="1"/>
  <c r="U98" i="1" a="1"/>
  <c r="U98" i="1" s="1"/>
  <c r="U97" i="1" a="1"/>
  <c r="U97" i="1" s="1"/>
  <c r="U96" i="1" a="1"/>
  <c r="U96" i="1" s="1"/>
  <c r="U95" i="1" a="1"/>
  <c r="U95" i="1" s="1"/>
  <c r="U94" i="1" a="1"/>
  <c r="U94" i="1" s="1"/>
  <c r="U93" i="1" a="1"/>
  <c r="U93" i="1" s="1"/>
  <c r="U92" i="1" a="1"/>
  <c r="U92" i="1" s="1"/>
  <c r="U91" i="1" a="1"/>
  <c r="U91" i="1" s="1"/>
  <c r="U90" i="1" a="1"/>
  <c r="U90" i="1" s="1"/>
  <c r="U89" i="1" a="1"/>
  <c r="U89" i="1" s="1"/>
  <c r="U88" i="1" a="1"/>
  <c r="U88" i="1" s="1"/>
  <c r="U87" i="1" a="1"/>
  <c r="U87" i="1" s="1"/>
  <c r="U86" i="1" a="1"/>
  <c r="U86" i="1" s="1"/>
  <c r="U85" i="1" a="1"/>
  <c r="U85" i="1" s="1"/>
  <c r="U84" i="1" a="1"/>
  <c r="U84" i="1" s="1"/>
  <c r="U83" i="1" a="1"/>
  <c r="U83" i="1" s="1"/>
  <c r="U82" i="1" a="1"/>
  <c r="U82" i="1" s="1"/>
  <c r="U81" i="1" a="1"/>
  <c r="U81" i="1" s="1"/>
  <c r="U80" i="1" a="1"/>
  <c r="U80" i="1" s="1"/>
  <c r="U79" i="1" a="1"/>
  <c r="U79" i="1" s="1"/>
  <c r="U78" i="1" a="1"/>
  <c r="U78" i="1" s="1"/>
  <c r="U77" i="1" a="1"/>
  <c r="U77" i="1" s="1"/>
  <c r="U76" i="1" a="1"/>
  <c r="U76" i="1" s="1"/>
  <c r="U75" i="1" a="1"/>
  <c r="U75" i="1" s="1"/>
  <c r="U74" i="1" a="1"/>
  <c r="U74" i="1" s="1"/>
  <c r="U73" i="1" a="1"/>
  <c r="U73" i="1" s="1"/>
  <c r="U72" i="1" a="1"/>
  <c r="U72" i="1" s="1"/>
  <c r="U71" i="1" a="1"/>
  <c r="U71" i="1" s="1"/>
  <c r="U70" i="1" a="1"/>
  <c r="U70" i="1" s="1"/>
  <c r="U69" i="1" a="1"/>
  <c r="U69" i="1" s="1"/>
  <c r="U68" i="1" a="1"/>
  <c r="U68" i="1" s="1"/>
  <c r="U67" i="1" a="1"/>
  <c r="U67" i="1" s="1"/>
  <c r="U66" i="1" a="1"/>
  <c r="U66" i="1" s="1"/>
  <c r="U65" i="1" a="1"/>
  <c r="U65" i="1" s="1"/>
  <c r="U64" i="1" a="1"/>
  <c r="U64" i="1" s="1"/>
  <c r="U63" i="1" a="1"/>
  <c r="U63" i="1" s="1"/>
  <c r="U62" i="1" a="1"/>
  <c r="U62" i="1" s="1"/>
  <c r="U61" i="1" a="1"/>
  <c r="U61" i="1" s="1"/>
  <c r="U60" i="1" a="1"/>
  <c r="U60" i="1" s="1"/>
  <c r="U59" i="1" a="1"/>
  <c r="U59" i="1" s="1"/>
  <c r="U58" i="1" a="1"/>
  <c r="U58" i="1" s="1"/>
  <c r="U57" i="1" a="1"/>
  <c r="U57" i="1" s="1"/>
  <c r="U56" i="1" a="1"/>
  <c r="U56" i="1" s="1"/>
  <c r="U55" i="1" a="1"/>
  <c r="U55" i="1" s="1"/>
  <c r="U54" i="1" a="1"/>
  <c r="U54" i="1" s="1"/>
  <c r="U53" i="1" a="1"/>
  <c r="U53" i="1" s="1"/>
  <c r="U52" i="1" a="1"/>
  <c r="U52" i="1" s="1"/>
  <c r="U51" i="1" a="1"/>
  <c r="U51" i="1" s="1"/>
  <c r="U50" i="1" a="1"/>
  <c r="U50" i="1" s="1"/>
  <c r="U49" i="1" a="1"/>
  <c r="U49" i="1" s="1"/>
  <c r="U48" i="1" a="1"/>
  <c r="U48" i="1" s="1"/>
  <c r="U47" i="1" a="1"/>
  <c r="U47" i="1" s="1"/>
  <c r="U46" i="1" a="1"/>
  <c r="U46" i="1" s="1"/>
  <c r="U45" i="1" a="1"/>
  <c r="U45" i="1" s="1"/>
  <c r="U44" i="1" a="1"/>
  <c r="U44" i="1" s="1"/>
  <c r="U43" i="1" a="1"/>
  <c r="U43" i="1" s="1"/>
  <c r="U42" i="1" a="1"/>
  <c r="U42" i="1" s="1"/>
  <c r="U41" i="1" a="1"/>
  <c r="U41" i="1" s="1"/>
  <c r="U40" i="1" a="1"/>
  <c r="U40" i="1" s="1"/>
  <c r="U39" i="1" a="1"/>
  <c r="U39" i="1" s="1"/>
  <c r="U38" i="1" a="1"/>
  <c r="U38" i="1" s="1"/>
  <c r="U37" i="1" a="1"/>
  <c r="U37" i="1" s="1"/>
  <c r="U36" i="1" a="1"/>
  <c r="U36" i="1" s="1"/>
  <c r="U35" i="1" a="1"/>
  <c r="U35" i="1" s="1"/>
  <c r="U34" i="1" a="1"/>
  <c r="U34" i="1" s="1"/>
  <c r="U33" i="1" a="1"/>
  <c r="U33" i="1" s="1"/>
  <c r="U32" i="1" a="1"/>
  <c r="U32" i="1" s="1"/>
  <c r="U31" i="1" a="1"/>
  <c r="U31" i="1" s="1"/>
  <c r="U30" i="1" a="1"/>
  <c r="U30" i="1" s="1"/>
  <c r="U29" i="1" a="1"/>
  <c r="U29" i="1" s="1"/>
  <c r="U28" i="1" a="1"/>
  <c r="U28" i="1" s="1"/>
  <c r="U27" i="1" a="1"/>
  <c r="U27" i="1" s="1"/>
  <c r="U26" i="1" a="1"/>
  <c r="U26" i="1" s="1"/>
  <c r="U25" i="1" a="1"/>
  <c r="U25" i="1" s="1"/>
  <c r="U24" i="1" a="1"/>
  <c r="U24" i="1" s="1"/>
  <c r="U23" i="1" a="1"/>
  <c r="U23" i="1" s="1"/>
  <c r="U22" i="1" a="1"/>
  <c r="U22" i="1" s="1"/>
  <c r="U21" i="1" a="1"/>
  <c r="U21" i="1" s="1"/>
  <c r="U20" i="1" a="1"/>
  <c r="U20" i="1" s="1"/>
  <c r="U19" i="1" a="1"/>
  <c r="U19" i="1" s="1"/>
  <c r="U18" i="1" a="1"/>
  <c r="U18" i="1" s="1"/>
  <c r="U17" i="1" a="1"/>
  <c r="U17" i="1" s="1"/>
  <c r="U16" i="1" a="1"/>
  <c r="U16" i="1" s="1"/>
  <c r="U15" i="1" a="1"/>
  <c r="U15" i="1" s="1"/>
  <c r="U14" i="1" a="1"/>
  <c r="U14" i="1" s="1"/>
  <c r="U13" i="1" a="1"/>
  <c r="U13" i="1" s="1"/>
  <c r="U12" i="1" a="1"/>
  <c r="U12" i="1" s="1"/>
  <c r="U11" i="1" a="1"/>
  <c r="U11" i="1" s="1"/>
  <c r="U10" i="1" a="1"/>
  <c r="U10" i="1" s="1"/>
  <c r="U9" i="1" a="1"/>
  <c r="U9" i="1" s="1"/>
  <c r="U8" i="1" a="1"/>
  <c r="U8" i="1" s="1"/>
  <c r="U7" i="1" a="1"/>
  <c r="U7" i="1" s="1"/>
  <c r="U6" i="1" a="1"/>
  <c r="U6" i="1" s="1"/>
  <c r="U5" i="1" a="1"/>
  <c r="U5" i="1" s="1"/>
  <c r="U4" i="1" a="1"/>
  <c r="U4" i="1" s="1"/>
  <c r="U3" i="1" a="1"/>
  <c r="U3" i="1" s="1"/>
  <c r="U2" i="1" a="1"/>
  <c r="U2" i="1" s="1"/>
  <c r="X1001" i="1" a="1"/>
  <c r="X1001" i="1" s="1"/>
  <c r="W1001" i="1" a="1"/>
  <c r="W1001" i="1" s="1"/>
  <c r="V1001" i="1" a="1"/>
  <c r="V1001" i="1" s="1"/>
  <c r="X1000" i="1" a="1"/>
  <c r="X1000" i="1" s="1"/>
  <c r="W1000" i="1" a="1"/>
  <c r="W1000" i="1" s="1"/>
  <c r="V1000" i="1" a="1"/>
  <c r="V1000" i="1" s="1"/>
  <c r="X999" i="1" a="1"/>
  <c r="X999" i="1" s="1"/>
  <c r="W999" i="1"/>
  <c r="W999" i="1" a="1"/>
  <c r="V999" i="1" a="1"/>
  <c r="V999" i="1" s="1"/>
  <c r="X998" i="1" a="1"/>
  <c r="X998" i="1" s="1"/>
  <c r="W998" i="1" a="1"/>
  <c r="W998" i="1" s="1"/>
  <c r="V998" i="1"/>
  <c r="V998" i="1" a="1"/>
  <c r="X997" i="1" a="1"/>
  <c r="X997" i="1" s="1"/>
  <c r="W997" i="1" a="1"/>
  <c r="W997" i="1" s="1"/>
  <c r="V997" i="1" a="1"/>
  <c r="V997" i="1" s="1"/>
  <c r="X996" i="1" a="1"/>
  <c r="X996" i="1" s="1"/>
  <c r="W996" i="1" a="1"/>
  <c r="W996" i="1" s="1"/>
  <c r="V996" i="1" a="1"/>
  <c r="V996" i="1" s="1"/>
  <c r="X995" i="1" a="1"/>
  <c r="X995" i="1" s="1"/>
  <c r="W995" i="1"/>
  <c r="W995" i="1" a="1"/>
  <c r="V995" i="1" a="1"/>
  <c r="V995" i="1" s="1"/>
  <c r="X994" i="1" a="1"/>
  <c r="X994" i="1" s="1"/>
  <c r="W994" i="1" a="1"/>
  <c r="W994" i="1" s="1"/>
  <c r="V994" i="1" a="1"/>
  <c r="V994" i="1" s="1"/>
  <c r="X993" i="1" a="1"/>
  <c r="X993" i="1" s="1"/>
  <c r="W993" i="1" a="1"/>
  <c r="W993" i="1" s="1"/>
  <c r="V993" i="1" a="1"/>
  <c r="V993" i="1" s="1"/>
  <c r="X992" i="1"/>
  <c r="X992" i="1" a="1"/>
  <c r="W992" i="1" a="1"/>
  <c r="W992" i="1" s="1"/>
  <c r="V992" i="1" a="1"/>
  <c r="V992" i="1" s="1"/>
  <c r="X991" i="1" a="1"/>
  <c r="X991" i="1" s="1"/>
  <c r="W991" i="1" a="1"/>
  <c r="W991" i="1" s="1"/>
  <c r="V991" i="1" a="1"/>
  <c r="V991" i="1" s="1"/>
  <c r="X990" i="1" a="1"/>
  <c r="X990" i="1" s="1"/>
  <c r="W990" i="1" a="1"/>
  <c r="W990" i="1" s="1"/>
  <c r="V990" i="1"/>
  <c r="V990" i="1" a="1"/>
  <c r="X989" i="1" a="1"/>
  <c r="X989" i="1" s="1"/>
  <c r="W989" i="1" a="1"/>
  <c r="W989" i="1" s="1"/>
  <c r="V989" i="1" a="1"/>
  <c r="V989" i="1" s="1"/>
  <c r="X988" i="1"/>
  <c r="X988" i="1" a="1"/>
  <c r="W988" i="1" a="1"/>
  <c r="W988" i="1" s="1"/>
  <c r="V988" i="1" a="1"/>
  <c r="V988" i="1" s="1"/>
  <c r="X987" i="1" a="1"/>
  <c r="X987" i="1" s="1"/>
  <c r="W987" i="1"/>
  <c r="W987" i="1" a="1"/>
  <c r="V987" i="1" a="1"/>
  <c r="V987" i="1" s="1"/>
  <c r="X986" i="1" a="1"/>
  <c r="X986" i="1" s="1"/>
  <c r="W986" i="1" a="1"/>
  <c r="W986" i="1" s="1"/>
  <c r="V986" i="1" a="1"/>
  <c r="V986" i="1" s="1"/>
  <c r="X985" i="1" a="1"/>
  <c r="X985" i="1" s="1"/>
  <c r="W985" i="1" a="1"/>
  <c r="W985" i="1" s="1"/>
  <c r="V985" i="1" a="1"/>
  <c r="V985" i="1" s="1"/>
  <c r="X984" i="1"/>
  <c r="X984" i="1" a="1"/>
  <c r="W984" i="1" a="1"/>
  <c r="W984" i="1" s="1"/>
  <c r="V984" i="1" a="1"/>
  <c r="V984" i="1" s="1"/>
  <c r="X983" i="1" a="1"/>
  <c r="X983" i="1" s="1"/>
  <c r="W983" i="1" a="1"/>
  <c r="W983" i="1" s="1"/>
  <c r="V983" i="1" a="1"/>
  <c r="V983" i="1" s="1"/>
  <c r="X982" i="1" a="1"/>
  <c r="X982" i="1" s="1"/>
  <c r="W982" i="1" a="1"/>
  <c r="W982" i="1" s="1"/>
  <c r="V982" i="1"/>
  <c r="V982" i="1" a="1"/>
  <c r="X981" i="1" a="1"/>
  <c r="X981" i="1" s="1"/>
  <c r="W981" i="1" a="1"/>
  <c r="W981" i="1" s="1"/>
  <c r="V981" i="1" a="1"/>
  <c r="V981" i="1" s="1"/>
  <c r="X980" i="1" a="1"/>
  <c r="X980" i="1" s="1"/>
  <c r="W980" i="1" a="1"/>
  <c r="W980" i="1" s="1"/>
  <c r="V980" i="1" a="1"/>
  <c r="V980" i="1" s="1"/>
  <c r="X979" i="1" a="1"/>
  <c r="X979" i="1" s="1"/>
  <c r="W979" i="1"/>
  <c r="W979" i="1" a="1"/>
  <c r="V979" i="1" a="1"/>
  <c r="V979" i="1" s="1"/>
  <c r="X978" i="1" a="1"/>
  <c r="X978" i="1" s="1"/>
  <c r="W978" i="1" a="1"/>
  <c r="W978" i="1" s="1"/>
  <c r="V978" i="1"/>
  <c r="V978" i="1" a="1"/>
  <c r="X977" i="1" a="1"/>
  <c r="X977" i="1" s="1"/>
  <c r="W977" i="1" a="1"/>
  <c r="W977" i="1" s="1"/>
  <c r="V977" i="1" a="1"/>
  <c r="V977" i="1" s="1"/>
  <c r="X976" i="1"/>
  <c r="X976" i="1" a="1"/>
  <c r="W976" i="1" a="1"/>
  <c r="W976" i="1" s="1"/>
  <c r="V976" i="1" a="1"/>
  <c r="V976" i="1" s="1"/>
  <c r="X975" i="1" a="1"/>
  <c r="X975" i="1" s="1"/>
  <c r="W975" i="1" a="1"/>
  <c r="W975" i="1" s="1"/>
  <c r="V975" i="1" a="1"/>
  <c r="V975" i="1" s="1"/>
  <c r="X974" i="1" a="1"/>
  <c r="X974" i="1" s="1"/>
  <c r="W974" i="1" a="1"/>
  <c r="W974" i="1" s="1"/>
  <c r="V974" i="1"/>
  <c r="V974" i="1" a="1"/>
  <c r="X973" i="1" a="1"/>
  <c r="X973" i="1" s="1"/>
  <c r="W973" i="1" a="1"/>
  <c r="W973" i="1" s="1"/>
  <c r="V973" i="1" a="1"/>
  <c r="V973" i="1" s="1"/>
  <c r="X972" i="1" a="1"/>
  <c r="X972" i="1" s="1"/>
  <c r="W972" i="1" a="1"/>
  <c r="W972" i="1" s="1"/>
  <c r="V972" i="1" a="1"/>
  <c r="V972" i="1" s="1"/>
  <c r="X971" i="1" a="1"/>
  <c r="X971" i="1" s="1"/>
  <c r="W971" i="1"/>
  <c r="W971" i="1" a="1"/>
  <c r="V971" i="1" a="1"/>
  <c r="V971" i="1" s="1"/>
  <c r="X970" i="1" a="1"/>
  <c r="X970" i="1" s="1"/>
  <c r="W970" i="1" a="1"/>
  <c r="W970" i="1" s="1"/>
  <c r="V970" i="1" a="1"/>
  <c r="V970" i="1" s="1"/>
  <c r="X969" i="1" a="1"/>
  <c r="X969" i="1" s="1"/>
  <c r="W969" i="1" a="1"/>
  <c r="W969" i="1" s="1"/>
  <c r="V969" i="1" a="1"/>
  <c r="V969" i="1" s="1"/>
  <c r="X968" i="1"/>
  <c r="X968" i="1" a="1"/>
  <c r="W968" i="1" a="1"/>
  <c r="W968" i="1" s="1"/>
  <c r="V968" i="1" a="1"/>
  <c r="V968" i="1" s="1"/>
  <c r="X967" i="1" a="1"/>
  <c r="X967" i="1" s="1"/>
  <c r="W967" i="1"/>
  <c r="W967" i="1" a="1"/>
  <c r="V967" i="1" a="1"/>
  <c r="V967" i="1" s="1"/>
  <c r="X966" i="1" a="1"/>
  <c r="X966" i="1" s="1"/>
  <c r="W966" i="1" a="1"/>
  <c r="W966" i="1" s="1"/>
  <c r="V966" i="1" a="1"/>
  <c r="V966" i="1" s="1"/>
  <c r="X965" i="1" a="1"/>
  <c r="X965" i="1" s="1"/>
  <c r="W965" i="1" a="1"/>
  <c r="W965" i="1" s="1"/>
  <c r="V965" i="1" a="1"/>
  <c r="V965" i="1" s="1"/>
  <c r="X964" i="1" a="1"/>
  <c r="X964" i="1" s="1"/>
  <c r="W964" i="1" a="1"/>
  <c r="W964" i="1" s="1"/>
  <c r="V964" i="1" a="1"/>
  <c r="V964" i="1" s="1"/>
  <c r="X963" i="1" a="1"/>
  <c r="X963" i="1" s="1"/>
  <c r="W963" i="1"/>
  <c r="W963" i="1" a="1"/>
  <c r="V963" i="1" a="1"/>
  <c r="V963" i="1" s="1"/>
  <c r="X962" i="1" a="1"/>
  <c r="X962" i="1" s="1"/>
  <c r="W962" i="1" a="1"/>
  <c r="W962" i="1" s="1"/>
  <c r="V962" i="1" a="1"/>
  <c r="V962" i="1" s="1"/>
  <c r="X961" i="1" a="1"/>
  <c r="X961" i="1" s="1"/>
  <c r="W961" i="1" a="1"/>
  <c r="W961" i="1" s="1"/>
  <c r="V961" i="1" a="1"/>
  <c r="V961" i="1" s="1"/>
  <c r="X960" i="1"/>
  <c r="X960" i="1" a="1"/>
  <c r="W960" i="1" a="1"/>
  <c r="W960" i="1" s="1"/>
  <c r="V960" i="1" a="1"/>
  <c r="V960" i="1" s="1"/>
  <c r="X959" i="1" a="1"/>
  <c r="X959" i="1" s="1"/>
  <c r="W959" i="1" a="1"/>
  <c r="W959" i="1" s="1"/>
  <c r="V959" i="1" a="1"/>
  <c r="V959" i="1" s="1"/>
  <c r="X958" i="1" a="1"/>
  <c r="X958" i="1" s="1"/>
  <c r="W958" i="1" a="1"/>
  <c r="W958" i="1" s="1"/>
  <c r="V958" i="1"/>
  <c r="V958" i="1" a="1"/>
  <c r="X957" i="1" a="1"/>
  <c r="X957" i="1" s="1"/>
  <c r="W957" i="1" a="1"/>
  <c r="W957" i="1" s="1"/>
  <c r="V957" i="1" a="1"/>
  <c r="V957" i="1" s="1"/>
  <c r="X956" i="1"/>
  <c r="X956" i="1" a="1"/>
  <c r="W956" i="1" a="1"/>
  <c r="W956" i="1" s="1"/>
  <c r="V956" i="1" a="1"/>
  <c r="V956" i="1" s="1"/>
  <c r="X955" i="1" a="1"/>
  <c r="X955" i="1" s="1"/>
  <c r="W955" i="1" a="1"/>
  <c r="W955" i="1" s="1"/>
  <c r="V955" i="1" a="1"/>
  <c r="V955" i="1" s="1"/>
  <c r="X954" i="1" a="1"/>
  <c r="X954" i="1" s="1"/>
  <c r="W954" i="1" a="1"/>
  <c r="W954" i="1" s="1"/>
  <c r="V954" i="1" a="1"/>
  <c r="V954" i="1" s="1"/>
  <c r="X953" i="1" a="1"/>
  <c r="X953" i="1" s="1"/>
  <c r="W953" i="1" a="1"/>
  <c r="W953" i="1" s="1"/>
  <c r="V953" i="1" a="1"/>
  <c r="V953" i="1" s="1"/>
  <c r="X952" i="1"/>
  <c r="X952" i="1" a="1"/>
  <c r="W952" i="1" a="1"/>
  <c r="W952" i="1" s="1"/>
  <c r="V952" i="1" a="1"/>
  <c r="V952" i="1" s="1"/>
  <c r="X951" i="1" a="1"/>
  <c r="X951" i="1" s="1"/>
  <c r="W951" i="1" a="1"/>
  <c r="W951" i="1" s="1"/>
  <c r="V951" i="1" a="1"/>
  <c r="V951" i="1" s="1"/>
  <c r="X950" i="1" a="1"/>
  <c r="X950" i="1" s="1"/>
  <c r="W950" i="1" a="1"/>
  <c r="W950" i="1" s="1"/>
  <c r="V950" i="1"/>
  <c r="V950" i="1" a="1"/>
  <c r="X949" i="1" a="1"/>
  <c r="X949" i="1" s="1"/>
  <c r="W949" i="1" a="1"/>
  <c r="W949" i="1" s="1"/>
  <c r="V949" i="1" a="1"/>
  <c r="V949" i="1" s="1"/>
  <c r="X948" i="1" a="1"/>
  <c r="X948" i="1" s="1"/>
  <c r="W948" i="1" a="1"/>
  <c r="W948" i="1" s="1"/>
  <c r="V948" i="1" a="1"/>
  <c r="V948" i="1" s="1"/>
  <c r="X947" i="1" a="1"/>
  <c r="X947" i="1" s="1"/>
  <c r="W947" i="1"/>
  <c r="W947" i="1" a="1"/>
  <c r="V947" i="1" a="1"/>
  <c r="V947" i="1" s="1"/>
  <c r="X946" i="1" a="1"/>
  <c r="X946" i="1" s="1"/>
  <c r="W946" i="1" a="1"/>
  <c r="W946" i="1" s="1"/>
  <c r="V946" i="1"/>
  <c r="V946" i="1" a="1"/>
  <c r="X945" i="1" a="1"/>
  <c r="X945" i="1" s="1"/>
  <c r="W945" i="1" a="1"/>
  <c r="W945" i="1" s="1"/>
  <c r="V945" i="1" a="1"/>
  <c r="V945" i="1" s="1"/>
  <c r="X944" i="1"/>
  <c r="X944" i="1" a="1"/>
  <c r="W944" i="1" a="1"/>
  <c r="W944" i="1" s="1"/>
  <c r="V944" i="1" a="1"/>
  <c r="V944" i="1" s="1"/>
  <c r="X943" i="1" a="1"/>
  <c r="X943" i="1" s="1"/>
  <c r="W943" i="1" a="1"/>
  <c r="W943" i="1" s="1"/>
  <c r="V943" i="1" a="1"/>
  <c r="V943" i="1" s="1"/>
  <c r="X942" i="1" a="1"/>
  <c r="X942" i="1" s="1"/>
  <c r="W942" i="1" a="1"/>
  <c r="W942" i="1" s="1"/>
  <c r="V942" i="1"/>
  <c r="V942" i="1" a="1"/>
  <c r="X941" i="1" a="1"/>
  <c r="X941" i="1" s="1"/>
  <c r="W941" i="1" a="1"/>
  <c r="W941" i="1" s="1"/>
  <c r="V941" i="1" a="1"/>
  <c r="V941" i="1" s="1"/>
  <c r="X940" i="1" a="1"/>
  <c r="X940" i="1" s="1"/>
  <c r="W940" i="1" a="1"/>
  <c r="W940" i="1" s="1"/>
  <c r="V940" i="1" a="1"/>
  <c r="V940" i="1" s="1"/>
  <c r="X939" i="1" a="1"/>
  <c r="X939" i="1" s="1"/>
  <c r="W939" i="1"/>
  <c r="W939" i="1" a="1"/>
  <c r="V939" i="1" a="1"/>
  <c r="V939" i="1" s="1"/>
  <c r="X938" i="1" a="1"/>
  <c r="X938" i="1" s="1"/>
  <c r="W938" i="1" a="1"/>
  <c r="W938" i="1" s="1"/>
  <c r="V938" i="1" a="1"/>
  <c r="V938" i="1" s="1"/>
  <c r="X937" i="1" a="1"/>
  <c r="X937" i="1" s="1"/>
  <c r="W937" i="1" a="1"/>
  <c r="W937" i="1" s="1"/>
  <c r="V937" i="1" a="1"/>
  <c r="V937" i="1" s="1"/>
  <c r="X936" i="1"/>
  <c r="X936" i="1" a="1"/>
  <c r="W936" i="1" a="1"/>
  <c r="W936" i="1" s="1"/>
  <c r="V936" i="1" a="1"/>
  <c r="V936" i="1" s="1"/>
  <c r="X935" i="1" a="1"/>
  <c r="X935" i="1" s="1"/>
  <c r="W935" i="1"/>
  <c r="W935" i="1" a="1"/>
  <c r="V935" i="1" a="1"/>
  <c r="V935" i="1" s="1"/>
  <c r="X934" i="1" a="1"/>
  <c r="X934" i="1" s="1"/>
  <c r="W934" i="1" a="1"/>
  <c r="W934" i="1" s="1"/>
  <c r="V934" i="1"/>
  <c r="V934" i="1" a="1"/>
  <c r="X933" i="1" a="1"/>
  <c r="X933" i="1" s="1"/>
  <c r="W933" i="1" a="1"/>
  <c r="W933" i="1" s="1"/>
  <c r="V933" i="1" a="1"/>
  <c r="V933" i="1" s="1"/>
  <c r="X932" i="1" a="1"/>
  <c r="X932" i="1" s="1"/>
  <c r="W932" i="1" a="1"/>
  <c r="W932" i="1" s="1"/>
  <c r="V932" i="1" a="1"/>
  <c r="V932" i="1" s="1"/>
  <c r="X931" i="1" a="1"/>
  <c r="X931" i="1" s="1"/>
  <c r="W931" i="1"/>
  <c r="W931" i="1" a="1"/>
  <c r="V931" i="1" a="1"/>
  <c r="V931" i="1" s="1"/>
  <c r="X930" i="1" a="1"/>
  <c r="X930" i="1" s="1"/>
  <c r="W930" i="1" a="1"/>
  <c r="W930" i="1" s="1"/>
  <c r="V930" i="1" a="1"/>
  <c r="V930" i="1" s="1"/>
  <c r="X929" i="1" a="1"/>
  <c r="X929" i="1" s="1"/>
  <c r="W929" i="1" a="1"/>
  <c r="W929" i="1" s="1"/>
  <c r="V929" i="1" a="1"/>
  <c r="V929" i="1" s="1"/>
  <c r="X928" i="1"/>
  <c r="X928" i="1" a="1"/>
  <c r="W928" i="1" a="1"/>
  <c r="W928" i="1" s="1"/>
  <c r="V928" i="1" a="1"/>
  <c r="V928" i="1" s="1"/>
  <c r="X927" i="1" a="1"/>
  <c r="X927" i="1" s="1"/>
  <c r="W927" i="1" a="1"/>
  <c r="W927" i="1" s="1"/>
  <c r="V927" i="1" a="1"/>
  <c r="V927" i="1" s="1"/>
  <c r="X926" i="1" a="1"/>
  <c r="X926" i="1" s="1"/>
  <c r="W926" i="1" a="1"/>
  <c r="W926" i="1" s="1"/>
  <c r="V926" i="1"/>
  <c r="V926" i="1" a="1"/>
  <c r="X925" i="1" a="1"/>
  <c r="X925" i="1" s="1"/>
  <c r="W925" i="1" a="1"/>
  <c r="W925" i="1" s="1"/>
  <c r="V925" i="1" a="1"/>
  <c r="V925" i="1" s="1"/>
  <c r="X924" i="1"/>
  <c r="X924" i="1" a="1"/>
  <c r="W924" i="1" a="1"/>
  <c r="W924" i="1" s="1"/>
  <c r="V924" i="1" a="1"/>
  <c r="V924" i="1" s="1"/>
  <c r="X923" i="1" a="1"/>
  <c r="X923" i="1" s="1"/>
  <c r="W923" i="1"/>
  <c r="W923" i="1" a="1"/>
  <c r="V923" i="1" a="1"/>
  <c r="V923" i="1" s="1"/>
  <c r="X922" i="1" a="1"/>
  <c r="X922" i="1" s="1"/>
  <c r="W922" i="1" a="1"/>
  <c r="W922" i="1" s="1"/>
  <c r="V922" i="1" a="1"/>
  <c r="V922" i="1" s="1"/>
  <c r="X921" i="1" a="1"/>
  <c r="X921" i="1" s="1"/>
  <c r="W921" i="1" a="1"/>
  <c r="W921" i="1" s="1"/>
  <c r="V921" i="1" a="1"/>
  <c r="V921" i="1" s="1"/>
  <c r="X920" i="1"/>
  <c r="X920" i="1" a="1"/>
  <c r="W920" i="1" a="1"/>
  <c r="W920" i="1" s="1"/>
  <c r="V920" i="1" a="1"/>
  <c r="V920" i="1" s="1"/>
  <c r="X919" i="1" a="1"/>
  <c r="X919" i="1" s="1"/>
  <c r="W919" i="1" a="1"/>
  <c r="W919" i="1" s="1"/>
  <c r="V919" i="1" a="1"/>
  <c r="V919" i="1" s="1"/>
  <c r="X918" i="1" a="1"/>
  <c r="X918" i="1" s="1"/>
  <c r="W918" i="1" a="1"/>
  <c r="W918" i="1" s="1"/>
  <c r="V918" i="1"/>
  <c r="V918" i="1" a="1"/>
  <c r="X917" i="1" a="1"/>
  <c r="X917" i="1" s="1"/>
  <c r="W917" i="1" a="1"/>
  <c r="W917" i="1" s="1"/>
  <c r="V917" i="1" a="1"/>
  <c r="V917" i="1" s="1"/>
  <c r="X916" i="1" a="1"/>
  <c r="X916" i="1" s="1"/>
  <c r="W916" i="1" a="1"/>
  <c r="W916" i="1" s="1"/>
  <c r="V916" i="1" a="1"/>
  <c r="V916" i="1" s="1"/>
  <c r="X915" i="1" a="1"/>
  <c r="X915" i="1" s="1"/>
  <c r="W915" i="1"/>
  <c r="W915" i="1" a="1"/>
  <c r="V915" i="1" a="1"/>
  <c r="V915" i="1" s="1"/>
  <c r="X914" i="1" a="1"/>
  <c r="X914" i="1" s="1"/>
  <c r="W914" i="1" a="1"/>
  <c r="W914" i="1" s="1"/>
  <c r="V914" i="1"/>
  <c r="V914" i="1" a="1"/>
  <c r="X913" i="1" a="1"/>
  <c r="X913" i="1" s="1"/>
  <c r="W913" i="1" a="1"/>
  <c r="W913" i="1" s="1"/>
  <c r="V913" i="1" a="1"/>
  <c r="V913" i="1" s="1"/>
  <c r="X912" i="1"/>
  <c r="X912" i="1" a="1"/>
  <c r="W912" i="1" a="1"/>
  <c r="W912" i="1" s="1"/>
  <c r="V912" i="1" a="1"/>
  <c r="V912" i="1" s="1"/>
  <c r="X911" i="1" a="1"/>
  <c r="X911" i="1" s="1"/>
  <c r="W911" i="1" a="1"/>
  <c r="W911" i="1" s="1"/>
  <c r="V911" i="1" a="1"/>
  <c r="V911" i="1" s="1"/>
  <c r="X910" i="1" a="1"/>
  <c r="X910" i="1" s="1"/>
  <c r="W910" i="1" a="1"/>
  <c r="W910" i="1" s="1"/>
  <c r="V910" i="1"/>
  <c r="V910" i="1" a="1"/>
  <c r="X909" i="1" a="1"/>
  <c r="X909" i="1" s="1"/>
  <c r="W909" i="1" a="1"/>
  <c r="W909" i="1" s="1"/>
  <c r="V909" i="1" a="1"/>
  <c r="V909" i="1" s="1"/>
  <c r="X908" i="1" a="1"/>
  <c r="X908" i="1" s="1"/>
  <c r="W908" i="1" a="1"/>
  <c r="W908" i="1" s="1"/>
  <c r="V908" i="1" a="1"/>
  <c r="V908" i="1" s="1"/>
  <c r="X907" i="1" a="1"/>
  <c r="X907" i="1" s="1"/>
  <c r="W907" i="1"/>
  <c r="W907" i="1" a="1"/>
  <c r="V907" i="1" a="1"/>
  <c r="V907" i="1" s="1"/>
  <c r="X906" i="1" a="1"/>
  <c r="X906" i="1" s="1"/>
  <c r="W906" i="1" a="1"/>
  <c r="W906" i="1" s="1"/>
  <c r="V906" i="1" a="1"/>
  <c r="V906" i="1" s="1"/>
  <c r="X905" i="1" a="1"/>
  <c r="X905" i="1" s="1"/>
  <c r="W905" i="1" a="1"/>
  <c r="W905" i="1" s="1"/>
  <c r="V905" i="1" a="1"/>
  <c r="V905" i="1" s="1"/>
  <c r="X904" i="1"/>
  <c r="X904" i="1" a="1"/>
  <c r="W904" i="1" a="1"/>
  <c r="W904" i="1" s="1"/>
  <c r="V904" i="1" a="1"/>
  <c r="V904" i="1" s="1"/>
  <c r="X903" i="1" a="1"/>
  <c r="X903" i="1" s="1"/>
  <c r="W903" i="1"/>
  <c r="W903" i="1" a="1"/>
  <c r="V903" i="1" a="1"/>
  <c r="V903" i="1" s="1"/>
  <c r="X902" i="1" a="1"/>
  <c r="X902" i="1" s="1"/>
  <c r="W902" i="1" a="1"/>
  <c r="W902" i="1" s="1"/>
  <c r="V902" i="1"/>
  <c r="V902" i="1" a="1"/>
  <c r="X901" i="1" a="1"/>
  <c r="X901" i="1" s="1"/>
  <c r="W901" i="1" a="1"/>
  <c r="W901" i="1" s="1"/>
  <c r="V901" i="1" a="1"/>
  <c r="V901" i="1" s="1"/>
  <c r="X900" i="1" a="1"/>
  <c r="X900" i="1" s="1"/>
  <c r="W900" i="1" a="1"/>
  <c r="W900" i="1" s="1"/>
  <c r="V900" i="1" a="1"/>
  <c r="V900" i="1" s="1"/>
  <c r="X899" i="1" a="1"/>
  <c r="X899" i="1" s="1"/>
  <c r="W899" i="1"/>
  <c r="W899" i="1" a="1"/>
  <c r="V899" i="1" a="1"/>
  <c r="V899" i="1" s="1"/>
  <c r="X898" i="1" a="1"/>
  <c r="X898" i="1" s="1"/>
  <c r="W898" i="1" a="1"/>
  <c r="W898" i="1" s="1"/>
  <c r="V898" i="1" a="1"/>
  <c r="V898" i="1" s="1"/>
  <c r="X897" i="1" a="1"/>
  <c r="X897" i="1" s="1"/>
  <c r="W897" i="1" a="1"/>
  <c r="W897" i="1" s="1"/>
  <c r="V897" i="1" a="1"/>
  <c r="V897" i="1" s="1"/>
  <c r="X896" i="1"/>
  <c r="X896" i="1" a="1"/>
  <c r="W896" i="1" a="1"/>
  <c r="W896" i="1" s="1"/>
  <c r="V896" i="1" a="1"/>
  <c r="V896" i="1" s="1"/>
  <c r="X895" i="1" a="1"/>
  <c r="X895" i="1" s="1"/>
  <c r="W895" i="1" a="1"/>
  <c r="W895" i="1" s="1"/>
  <c r="V895" i="1" a="1"/>
  <c r="V895" i="1" s="1"/>
  <c r="X894" i="1" a="1"/>
  <c r="X894" i="1" s="1"/>
  <c r="W894" i="1" a="1"/>
  <c r="W894" i="1" s="1"/>
  <c r="V894" i="1"/>
  <c r="V894" i="1" a="1"/>
  <c r="X893" i="1" a="1"/>
  <c r="X893" i="1" s="1"/>
  <c r="W893" i="1" a="1"/>
  <c r="W893" i="1" s="1"/>
  <c r="V893" i="1" a="1"/>
  <c r="V893" i="1" s="1"/>
  <c r="X892" i="1"/>
  <c r="X892" i="1" a="1"/>
  <c r="W892" i="1" a="1"/>
  <c r="W892" i="1" s="1"/>
  <c r="V892" i="1" a="1"/>
  <c r="V892" i="1" s="1"/>
  <c r="X891" i="1" a="1"/>
  <c r="X891" i="1" s="1"/>
  <c r="W891" i="1"/>
  <c r="W891" i="1" a="1"/>
  <c r="V891" i="1" a="1"/>
  <c r="V891" i="1" s="1"/>
  <c r="X890" i="1" a="1"/>
  <c r="X890" i="1" s="1"/>
  <c r="W890" i="1" a="1"/>
  <c r="W890" i="1" s="1"/>
  <c r="V890" i="1" a="1"/>
  <c r="V890" i="1" s="1"/>
  <c r="X889" i="1" a="1"/>
  <c r="X889" i="1" s="1"/>
  <c r="W889" i="1" a="1"/>
  <c r="W889" i="1" s="1"/>
  <c r="V889" i="1" a="1"/>
  <c r="V889" i="1" s="1"/>
  <c r="X888" i="1"/>
  <c r="X888" i="1" a="1"/>
  <c r="W888" i="1"/>
  <c r="W888" i="1" a="1"/>
  <c r="V888" i="1"/>
  <c r="V888" i="1" a="1"/>
  <c r="X887" i="1"/>
  <c r="X887" i="1" a="1"/>
  <c r="W887" i="1"/>
  <c r="W887" i="1" a="1"/>
  <c r="V887" i="1"/>
  <c r="V887" i="1" a="1"/>
  <c r="X886" i="1"/>
  <c r="X886" i="1" a="1"/>
  <c r="W886" i="1"/>
  <c r="W886" i="1" a="1"/>
  <c r="V886" i="1"/>
  <c r="V886" i="1" a="1"/>
  <c r="X885" i="1"/>
  <c r="X885" i="1" a="1"/>
  <c r="W885" i="1"/>
  <c r="W885" i="1" a="1"/>
  <c r="V885" i="1"/>
  <c r="V885" i="1" a="1"/>
  <c r="X884" i="1"/>
  <c r="X884" i="1" a="1"/>
  <c r="W884" i="1"/>
  <c r="W884" i="1" a="1"/>
  <c r="V884" i="1"/>
  <c r="V884" i="1" a="1"/>
  <c r="X883" i="1"/>
  <c r="X883" i="1" a="1"/>
  <c r="W883" i="1"/>
  <c r="W883" i="1" a="1"/>
  <c r="V883" i="1"/>
  <c r="V883" i="1" a="1"/>
  <c r="X882" i="1"/>
  <c r="X882" i="1" a="1"/>
  <c r="W882" i="1"/>
  <c r="W882" i="1" a="1"/>
  <c r="V882" i="1"/>
  <c r="V882" i="1" a="1"/>
  <c r="X881" i="1"/>
  <c r="X881" i="1" a="1"/>
  <c r="W881" i="1"/>
  <c r="W881" i="1" a="1"/>
  <c r="V881" i="1"/>
  <c r="V881" i="1" a="1"/>
  <c r="X880" i="1"/>
  <c r="X880" i="1" a="1"/>
  <c r="W880" i="1"/>
  <c r="W880" i="1" a="1"/>
  <c r="V880" i="1"/>
  <c r="V880" i="1" a="1"/>
  <c r="X879" i="1"/>
  <c r="X879" i="1" a="1"/>
  <c r="W879" i="1"/>
  <c r="W879" i="1" a="1"/>
  <c r="V879" i="1"/>
  <c r="V879" i="1" a="1"/>
  <c r="X878" i="1"/>
  <c r="X878" i="1" a="1"/>
  <c r="W878" i="1"/>
  <c r="W878" i="1" a="1"/>
  <c r="V878" i="1"/>
  <c r="V878" i="1" a="1"/>
  <c r="X877" i="1"/>
  <c r="X877" i="1" a="1"/>
  <c r="W877" i="1"/>
  <c r="W877" i="1" a="1"/>
  <c r="V877" i="1"/>
  <c r="V877" i="1" a="1"/>
  <c r="X876" i="1" a="1"/>
  <c r="X876" i="1" s="1"/>
  <c r="W876" i="1"/>
  <c r="W876" i="1" a="1"/>
  <c r="V876" i="1"/>
  <c r="V876" i="1" a="1"/>
  <c r="X875" i="1"/>
  <c r="X875" i="1" a="1"/>
  <c r="W875" i="1" a="1"/>
  <c r="W875" i="1" s="1"/>
  <c r="V875" i="1"/>
  <c r="V875" i="1" a="1"/>
  <c r="X874" i="1"/>
  <c r="X874" i="1" a="1"/>
  <c r="W874" i="1" a="1"/>
  <c r="W874" i="1" s="1"/>
  <c r="V874" i="1" a="1"/>
  <c r="V874" i="1" s="1"/>
  <c r="X873" i="1"/>
  <c r="X873" i="1" a="1"/>
  <c r="W873" i="1"/>
  <c r="W873" i="1" a="1"/>
  <c r="V873" i="1" a="1"/>
  <c r="V873" i="1" s="1"/>
  <c r="X872" i="1" a="1"/>
  <c r="X872" i="1" s="1"/>
  <c r="W872" i="1" a="1"/>
  <c r="W872" i="1" s="1"/>
  <c r="V872" i="1"/>
  <c r="V872" i="1" a="1"/>
  <c r="X871" i="1" a="1"/>
  <c r="X871" i="1" s="1"/>
  <c r="W871" i="1" a="1"/>
  <c r="W871" i="1" s="1"/>
  <c r="V871" i="1" a="1"/>
  <c r="V871" i="1" s="1"/>
  <c r="X870" i="1"/>
  <c r="X870" i="1" a="1"/>
  <c r="W870" i="1" a="1"/>
  <c r="W870" i="1" s="1"/>
  <c r="V870" i="1"/>
  <c r="V870" i="1" a="1"/>
  <c r="X869" i="1" a="1"/>
  <c r="X869" i="1" s="1"/>
  <c r="W869" i="1"/>
  <c r="W869" i="1" a="1"/>
  <c r="V869" i="1" a="1"/>
  <c r="V869" i="1" s="1"/>
  <c r="X868" i="1" a="1"/>
  <c r="X868" i="1" s="1"/>
  <c r="W868" i="1" a="1"/>
  <c r="W868" i="1" s="1"/>
  <c r="V868" i="1"/>
  <c r="V868" i="1" a="1"/>
  <c r="X867" i="1" a="1"/>
  <c r="X867" i="1" s="1"/>
  <c r="W867" i="1" a="1"/>
  <c r="W867" i="1" s="1"/>
  <c r="V867" i="1" a="1"/>
  <c r="V867" i="1" s="1"/>
  <c r="X866" i="1"/>
  <c r="X866" i="1" a="1"/>
  <c r="W866" i="1" a="1"/>
  <c r="W866" i="1" s="1"/>
  <c r="V866" i="1" a="1"/>
  <c r="V866" i="1" s="1"/>
  <c r="X865" i="1" a="1"/>
  <c r="X865" i="1" s="1"/>
  <c r="W865" i="1"/>
  <c r="W865" i="1" a="1"/>
  <c r="V865" i="1" a="1"/>
  <c r="V865" i="1" s="1"/>
  <c r="X864" i="1"/>
  <c r="X864" i="1" a="1"/>
  <c r="W864" i="1" a="1"/>
  <c r="W864" i="1" s="1"/>
  <c r="V864" i="1"/>
  <c r="V864" i="1" a="1"/>
  <c r="X863" i="1" a="1"/>
  <c r="X863" i="1" s="1"/>
  <c r="W863" i="1" a="1"/>
  <c r="W863" i="1" s="1"/>
  <c r="V863" i="1" a="1"/>
  <c r="V863" i="1" s="1"/>
  <c r="X862" i="1" a="1"/>
  <c r="X862" i="1" s="1"/>
  <c r="W862" i="1" a="1"/>
  <c r="W862" i="1" s="1"/>
  <c r="V862" i="1" a="1"/>
  <c r="V862" i="1" s="1"/>
  <c r="X861" i="1" a="1"/>
  <c r="X861" i="1" s="1"/>
  <c r="W861" i="1" a="1"/>
  <c r="W861" i="1" s="1"/>
  <c r="V861" i="1" a="1"/>
  <c r="V861" i="1" s="1"/>
  <c r="X860" i="1" a="1"/>
  <c r="X860" i="1" s="1"/>
  <c r="W860" i="1" a="1"/>
  <c r="W860" i="1" s="1"/>
  <c r="V860" i="1" a="1"/>
  <c r="V860" i="1" s="1"/>
  <c r="X859" i="1" a="1"/>
  <c r="X859" i="1" s="1"/>
  <c r="W859" i="1"/>
  <c r="W859" i="1" a="1"/>
  <c r="V859" i="1" a="1"/>
  <c r="V859" i="1" s="1"/>
  <c r="X858" i="1"/>
  <c r="X858" i="1" a="1"/>
  <c r="W858" i="1" a="1"/>
  <c r="W858" i="1" s="1"/>
  <c r="V858" i="1" a="1"/>
  <c r="V858" i="1" s="1"/>
  <c r="X857" i="1" a="1"/>
  <c r="X857" i="1" s="1"/>
  <c r="W857" i="1"/>
  <c r="W857" i="1" a="1"/>
  <c r="V857" i="1" a="1"/>
  <c r="V857" i="1" s="1"/>
  <c r="X856" i="1" a="1"/>
  <c r="X856" i="1" s="1"/>
  <c r="W856" i="1" a="1"/>
  <c r="W856" i="1" s="1"/>
  <c r="V856" i="1" a="1"/>
  <c r="V856" i="1" s="1"/>
  <c r="X855" i="1" a="1"/>
  <c r="X855" i="1" s="1"/>
  <c r="W855" i="1" a="1"/>
  <c r="W855" i="1" s="1"/>
  <c r="V855" i="1" a="1"/>
  <c r="V855" i="1" s="1"/>
  <c r="X854" i="1" a="1"/>
  <c r="X854" i="1" s="1"/>
  <c r="W854" i="1" a="1"/>
  <c r="W854" i="1" s="1"/>
  <c r="V854" i="1"/>
  <c r="V854" i="1" a="1"/>
  <c r="X853" i="1" a="1"/>
  <c r="X853" i="1" s="1"/>
  <c r="W853" i="1"/>
  <c r="W853" i="1" a="1"/>
  <c r="V853" i="1" a="1"/>
  <c r="V853" i="1" s="1"/>
  <c r="X852" i="1" a="1"/>
  <c r="X852" i="1" s="1"/>
  <c r="W852" i="1" a="1"/>
  <c r="W852" i="1" s="1"/>
  <c r="V852" i="1"/>
  <c r="V852" i="1" a="1"/>
  <c r="X851" i="1" a="1"/>
  <c r="X851" i="1" s="1"/>
  <c r="W851" i="1" a="1"/>
  <c r="W851" i="1" s="1"/>
  <c r="V851" i="1" a="1"/>
  <c r="V851" i="1" s="1"/>
  <c r="X850" i="1" a="1"/>
  <c r="X850" i="1" s="1"/>
  <c r="W850" i="1" a="1"/>
  <c r="W850" i="1" s="1"/>
  <c r="V850" i="1" a="1"/>
  <c r="V850" i="1" s="1"/>
  <c r="X849" i="1" a="1"/>
  <c r="X849" i="1" s="1"/>
  <c r="W849" i="1"/>
  <c r="W849" i="1" a="1"/>
  <c r="V849" i="1" a="1"/>
  <c r="V849" i="1" s="1"/>
  <c r="X848" i="1"/>
  <c r="X848" i="1" a="1"/>
  <c r="W848" i="1" a="1"/>
  <c r="W848" i="1" s="1"/>
  <c r="V848" i="1"/>
  <c r="V848" i="1" a="1"/>
  <c r="X847" i="1" a="1"/>
  <c r="X847" i="1" s="1"/>
  <c r="W847" i="1" a="1"/>
  <c r="W847" i="1" s="1"/>
  <c r="V847" i="1" a="1"/>
  <c r="V847" i="1" s="1"/>
  <c r="X846" i="1"/>
  <c r="X846" i="1" a="1"/>
  <c r="W846" i="1" a="1"/>
  <c r="W846" i="1" s="1"/>
  <c r="V846" i="1" a="1"/>
  <c r="V846" i="1" s="1"/>
  <c r="X845" i="1" a="1"/>
  <c r="X845" i="1" s="1"/>
  <c r="W845" i="1" a="1"/>
  <c r="W845" i="1" s="1"/>
  <c r="V845" i="1" a="1"/>
  <c r="V845" i="1" s="1"/>
  <c r="X844" i="1" a="1"/>
  <c r="X844" i="1" s="1"/>
  <c r="W844" i="1" a="1"/>
  <c r="W844" i="1" s="1"/>
  <c r="V844" i="1"/>
  <c r="V844" i="1" a="1"/>
  <c r="X843" i="1" a="1"/>
  <c r="X843" i="1" s="1"/>
  <c r="W843" i="1"/>
  <c r="W843" i="1" a="1"/>
  <c r="V843" i="1" a="1"/>
  <c r="V843" i="1" s="1"/>
  <c r="X842" i="1"/>
  <c r="X842" i="1" a="1"/>
  <c r="W842" i="1" a="1"/>
  <c r="W842" i="1" s="1"/>
  <c r="V842" i="1" a="1"/>
  <c r="V842" i="1" s="1"/>
  <c r="X841" i="1" a="1"/>
  <c r="X841" i="1" s="1"/>
  <c r="W841" i="1" a="1"/>
  <c r="W841" i="1" s="1"/>
  <c r="V841" i="1" a="1"/>
  <c r="V841" i="1" s="1"/>
  <c r="X840" i="1" a="1"/>
  <c r="X840" i="1" s="1"/>
  <c r="W840" i="1" a="1"/>
  <c r="W840" i="1" s="1"/>
  <c r="V840" i="1" a="1"/>
  <c r="V840" i="1" s="1"/>
  <c r="X839" i="1" a="1"/>
  <c r="X839" i="1" s="1"/>
  <c r="W839" i="1" a="1"/>
  <c r="W839" i="1" s="1"/>
  <c r="V839" i="1" a="1"/>
  <c r="V839" i="1" s="1"/>
  <c r="X838" i="1"/>
  <c r="X838" i="1" a="1"/>
  <c r="W838" i="1" a="1"/>
  <c r="W838" i="1" s="1"/>
  <c r="V838" i="1"/>
  <c r="V838" i="1" a="1"/>
  <c r="X837" i="1" a="1"/>
  <c r="X837" i="1" s="1"/>
  <c r="W837" i="1"/>
  <c r="W837" i="1" a="1"/>
  <c r="V837" i="1" a="1"/>
  <c r="V837" i="1" s="1"/>
  <c r="X836" i="1" a="1"/>
  <c r="X836" i="1" s="1"/>
  <c r="W836" i="1" a="1"/>
  <c r="W836" i="1" s="1"/>
  <c r="V836" i="1" a="1"/>
  <c r="V836" i="1" s="1"/>
  <c r="X835" i="1" a="1"/>
  <c r="X835" i="1" s="1"/>
  <c r="W835" i="1" a="1"/>
  <c r="W835" i="1" s="1"/>
  <c r="V835" i="1" a="1"/>
  <c r="V835" i="1" s="1"/>
  <c r="X834" i="1" a="1"/>
  <c r="X834" i="1" s="1"/>
  <c r="W834" i="1" a="1"/>
  <c r="W834" i="1" s="1"/>
  <c r="V834" i="1" a="1"/>
  <c r="V834" i="1" s="1"/>
  <c r="X833" i="1" a="1"/>
  <c r="X833" i="1" s="1"/>
  <c r="W833" i="1" a="1"/>
  <c r="W833" i="1" s="1"/>
  <c r="V833" i="1" a="1"/>
  <c r="V833" i="1" s="1"/>
  <c r="X832" i="1"/>
  <c r="X832" i="1" a="1"/>
  <c r="W832" i="1" a="1"/>
  <c r="W832" i="1" s="1"/>
  <c r="V832" i="1"/>
  <c r="V832" i="1" a="1"/>
  <c r="X831" i="1" a="1"/>
  <c r="X831" i="1" s="1"/>
  <c r="W831" i="1" a="1"/>
  <c r="W831" i="1" s="1"/>
  <c r="V831" i="1" a="1"/>
  <c r="V831" i="1" s="1"/>
  <c r="X830" i="1" a="1"/>
  <c r="X830" i="1" s="1"/>
  <c r="W830" i="1" a="1"/>
  <c r="W830" i="1" s="1"/>
  <c r="V830" i="1" a="1"/>
  <c r="V830" i="1" s="1"/>
  <c r="X829" i="1" a="1"/>
  <c r="X829" i="1" s="1"/>
  <c r="W829" i="1" a="1"/>
  <c r="W829" i="1" s="1"/>
  <c r="V829" i="1" a="1"/>
  <c r="V829" i="1" s="1"/>
  <c r="X828" i="1" a="1"/>
  <c r="X828" i="1" s="1"/>
  <c r="W828" i="1" a="1"/>
  <c r="W828" i="1" s="1"/>
  <c r="V828" i="1" a="1"/>
  <c r="V828" i="1" s="1"/>
  <c r="X827" i="1" a="1"/>
  <c r="X827" i="1" s="1"/>
  <c r="W827" i="1"/>
  <c r="W827" i="1" a="1"/>
  <c r="V827" i="1" a="1"/>
  <c r="V827" i="1" s="1"/>
  <c r="X826" i="1"/>
  <c r="X826" i="1" a="1"/>
  <c r="W826" i="1" a="1"/>
  <c r="W826" i="1" s="1"/>
  <c r="V826" i="1" a="1"/>
  <c r="V826" i="1" s="1"/>
  <c r="X825" i="1" a="1"/>
  <c r="X825" i="1" s="1"/>
  <c r="W825" i="1" a="1"/>
  <c r="W825" i="1" s="1"/>
  <c r="V825" i="1" a="1"/>
  <c r="V825" i="1" s="1"/>
  <c r="X824" i="1" a="1"/>
  <c r="X824" i="1" s="1"/>
  <c r="W824" i="1" a="1"/>
  <c r="W824" i="1" s="1"/>
  <c r="V824" i="1" a="1"/>
  <c r="V824" i="1" s="1"/>
  <c r="X823" i="1" a="1"/>
  <c r="X823" i="1" s="1"/>
  <c r="W823" i="1" a="1"/>
  <c r="W823" i="1" s="1"/>
  <c r="V823" i="1" a="1"/>
  <c r="V823" i="1" s="1"/>
  <c r="X822" i="1" a="1"/>
  <c r="X822" i="1" s="1"/>
  <c r="W822" i="1" a="1"/>
  <c r="W822" i="1" s="1"/>
  <c r="V822" i="1"/>
  <c r="V822" i="1" a="1"/>
  <c r="X821" i="1" a="1"/>
  <c r="X821" i="1" s="1"/>
  <c r="W821" i="1"/>
  <c r="W821" i="1" a="1"/>
  <c r="V821" i="1" a="1"/>
  <c r="V821" i="1" s="1"/>
  <c r="X820" i="1" a="1"/>
  <c r="X820" i="1" s="1"/>
  <c r="W820" i="1" a="1"/>
  <c r="W820" i="1" s="1"/>
  <c r="V820" i="1" a="1"/>
  <c r="V820" i="1" s="1"/>
  <c r="X819" i="1" a="1"/>
  <c r="X819" i="1" s="1"/>
  <c r="W819" i="1" a="1"/>
  <c r="W819" i="1" s="1"/>
  <c r="V819" i="1" a="1"/>
  <c r="V819" i="1" s="1"/>
  <c r="X818" i="1" a="1"/>
  <c r="X818" i="1" s="1"/>
  <c r="W818" i="1" a="1"/>
  <c r="W818" i="1" s="1"/>
  <c r="V818" i="1" a="1"/>
  <c r="V818" i="1" s="1"/>
  <c r="X817" i="1" a="1"/>
  <c r="X817" i="1" s="1"/>
  <c r="W817" i="1" a="1"/>
  <c r="W817" i="1" s="1"/>
  <c r="V817" i="1" a="1"/>
  <c r="V817" i="1" s="1"/>
  <c r="X816" i="1"/>
  <c r="X816" i="1" a="1"/>
  <c r="W816" i="1" a="1"/>
  <c r="W816" i="1" s="1"/>
  <c r="V816" i="1"/>
  <c r="V816" i="1" a="1"/>
  <c r="X815" i="1" a="1"/>
  <c r="X815" i="1" s="1"/>
  <c r="W815" i="1" a="1"/>
  <c r="W815" i="1" s="1"/>
  <c r="V815" i="1" a="1"/>
  <c r="V815" i="1" s="1"/>
  <c r="X814" i="1" a="1"/>
  <c r="X814" i="1" s="1"/>
  <c r="W814" i="1" a="1"/>
  <c r="W814" i="1" s="1"/>
  <c r="V814" i="1" a="1"/>
  <c r="V814" i="1" s="1"/>
  <c r="X813" i="1" a="1"/>
  <c r="X813" i="1" s="1"/>
  <c r="W813" i="1" a="1"/>
  <c r="W813" i="1" s="1"/>
  <c r="V813" i="1" a="1"/>
  <c r="V813" i="1" s="1"/>
  <c r="X812" i="1"/>
  <c r="X812" i="1" a="1"/>
  <c r="W812" i="1" a="1"/>
  <c r="W812" i="1" s="1"/>
  <c r="V812" i="1" a="1"/>
  <c r="V812" i="1" s="1"/>
  <c r="X811" i="1" a="1"/>
  <c r="X811" i="1" s="1"/>
  <c r="W811" i="1"/>
  <c r="W811" i="1" a="1"/>
  <c r="V811" i="1" a="1"/>
  <c r="V811" i="1" s="1"/>
  <c r="X810" i="1" a="1"/>
  <c r="X810" i="1" s="1"/>
  <c r="W810" i="1" a="1"/>
  <c r="W810" i="1" s="1"/>
  <c r="V810" i="1" a="1"/>
  <c r="V810" i="1" s="1"/>
  <c r="X809" i="1" a="1"/>
  <c r="X809" i="1" s="1"/>
  <c r="W809" i="1" a="1"/>
  <c r="W809" i="1" s="1"/>
  <c r="V809" i="1" a="1"/>
  <c r="V809" i="1" s="1"/>
  <c r="X808" i="1" a="1"/>
  <c r="X808" i="1" s="1"/>
  <c r="W808" i="1" a="1"/>
  <c r="W808" i="1" s="1"/>
  <c r="V808" i="1" a="1"/>
  <c r="V808" i="1" s="1"/>
  <c r="X807" i="1" a="1"/>
  <c r="X807" i="1" s="1"/>
  <c r="W807" i="1"/>
  <c r="W807" i="1" a="1"/>
  <c r="V807" i="1" a="1"/>
  <c r="V807" i="1" s="1"/>
  <c r="X806" i="1" a="1"/>
  <c r="X806" i="1" s="1"/>
  <c r="W806" i="1" a="1"/>
  <c r="W806" i="1" s="1"/>
  <c r="V806" i="1"/>
  <c r="V806" i="1" a="1"/>
  <c r="X805" i="1" a="1"/>
  <c r="X805" i="1" s="1"/>
  <c r="W805" i="1"/>
  <c r="W805" i="1" a="1"/>
  <c r="V805" i="1" a="1"/>
  <c r="V805" i="1" s="1"/>
  <c r="X804" i="1" a="1"/>
  <c r="X804" i="1" s="1"/>
  <c r="W804" i="1" a="1"/>
  <c r="W804" i="1" s="1"/>
  <c r="V804" i="1" a="1"/>
  <c r="V804" i="1" s="1"/>
  <c r="X803" i="1" a="1"/>
  <c r="X803" i="1" s="1"/>
  <c r="W803" i="1" a="1"/>
  <c r="W803" i="1" s="1"/>
  <c r="V803" i="1" a="1"/>
  <c r="V803" i="1" s="1"/>
  <c r="X802" i="1" a="1"/>
  <c r="X802" i="1" s="1"/>
  <c r="W802" i="1" a="1"/>
  <c r="W802" i="1" s="1"/>
  <c r="V802" i="1" a="1"/>
  <c r="V802" i="1" s="1"/>
  <c r="X801" i="1" a="1"/>
  <c r="X801" i="1" s="1"/>
  <c r="W801" i="1"/>
  <c r="W801" i="1" a="1"/>
  <c r="V801" i="1" a="1"/>
  <c r="V801" i="1" s="1"/>
  <c r="X800" i="1"/>
  <c r="X800" i="1" a="1"/>
  <c r="W800" i="1" a="1"/>
  <c r="W800" i="1" s="1"/>
  <c r="V800" i="1" a="1"/>
  <c r="V800" i="1" s="1"/>
  <c r="X799" i="1" a="1"/>
  <c r="X799" i="1" s="1"/>
  <c r="W799" i="1" a="1"/>
  <c r="W799" i="1" s="1"/>
  <c r="V799" i="1" a="1"/>
  <c r="V799" i="1" s="1"/>
  <c r="X798" i="1" a="1"/>
  <c r="X798" i="1" s="1"/>
  <c r="W798" i="1" a="1"/>
  <c r="W798" i="1" s="1"/>
  <c r="V798" i="1" a="1"/>
  <c r="V798" i="1" s="1"/>
  <c r="X797" i="1" a="1"/>
  <c r="X797" i="1" s="1"/>
  <c r="W797" i="1" a="1"/>
  <c r="W797" i="1" s="1"/>
  <c r="V797" i="1" a="1"/>
  <c r="V797" i="1" s="1"/>
  <c r="X796" i="1" a="1"/>
  <c r="X796" i="1" s="1"/>
  <c r="W796" i="1" a="1"/>
  <c r="W796" i="1" s="1"/>
  <c r="V796" i="1" a="1"/>
  <c r="V796" i="1" s="1"/>
  <c r="X795" i="1" a="1"/>
  <c r="X795" i="1" s="1"/>
  <c r="W795" i="1"/>
  <c r="W795" i="1" a="1"/>
  <c r="V795" i="1" a="1"/>
  <c r="V795" i="1" s="1"/>
  <c r="X794" i="1"/>
  <c r="X794" i="1" a="1"/>
  <c r="W794" i="1" a="1"/>
  <c r="W794" i="1" s="1"/>
  <c r="V794" i="1" a="1"/>
  <c r="V794" i="1" s="1"/>
  <c r="X793" i="1" a="1"/>
  <c r="X793" i="1" s="1"/>
  <c r="W793" i="1" a="1"/>
  <c r="W793" i="1" s="1"/>
  <c r="V793" i="1" a="1"/>
  <c r="V793" i="1" s="1"/>
  <c r="X792" i="1" a="1"/>
  <c r="X792" i="1" s="1"/>
  <c r="W792" i="1" a="1"/>
  <c r="W792" i="1" s="1"/>
  <c r="V792" i="1" a="1"/>
  <c r="V792" i="1" s="1"/>
  <c r="X791" i="1" a="1"/>
  <c r="X791" i="1" s="1"/>
  <c r="W791" i="1" a="1"/>
  <c r="W791" i="1" s="1"/>
  <c r="V791" i="1" a="1"/>
  <c r="V791" i="1" s="1"/>
  <c r="X790" i="1"/>
  <c r="X790" i="1" a="1"/>
  <c r="W790" i="1" a="1"/>
  <c r="W790" i="1" s="1"/>
  <c r="V790" i="1"/>
  <c r="V790" i="1" a="1"/>
  <c r="X789" i="1" a="1"/>
  <c r="X789" i="1" s="1"/>
  <c r="W789" i="1"/>
  <c r="W789" i="1" a="1"/>
  <c r="V789" i="1" a="1"/>
  <c r="V789" i="1" s="1"/>
  <c r="X788" i="1" a="1"/>
  <c r="X788" i="1" s="1"/>
  <c r="W788" i="1" a="1"/>
  <c r="W788" i="1" s="1"/>
  <c r="V788" i="1" a="1"/>
  <c r="V788" i="1" s="1"/>
  <c r="X787" i="1" a="1"/>
  <c r="X787" i="1" s="1"/>
  <c r="W787" i="1" a="1"/>
  <c r="W787" i="1" s="1"/>
  <c r="V787" i="1" a="1"/>
  <c r="V787" i="1" s="1"/>
  <c r="X786" i="1" a="1"/>
  <c r="X786" i="1" s="1"/>
  <c r="W786" i="1" a="1"/>
  <c r="W786" i="1" s="1"/>
  <c r="V786" i="1" a="1"/>
  <c r="V786" i="1" s="1"/>
  <c r="X785" i="1" a="1"/>
  <c r="X785" i="1" s="1"/>
  <c r="W785" i="1"/>
  <c r="W785" i="1" a="1"/>
  <c r="V785" i="1" a="1"/>
  <c r="V785" i="1" s="1"/>
  <c r="X784" i="1"/>
  <c r="X784" i="1" a="1"/>
  <c r="W784" i="1" a="1"/>
  <c r="W784" i="1" s="1"/>
  <c r="V784" i="1"/>
  <c r="V784" i="1" a="1"/>
  <c r="X783" i="1" a="1"/>
  <c r="X783" i="1" s="1"/>
  <c r="W783" i="1" a="1"/>
  <c r="W783" i="1" s="1"/>
  <c r="V783" i="1" a="1"/>
  <c r="V783" i="1" s="1"/>
  <c r="X782" i="1" a="1"/>
  <c r="X782" i="1" s="1"/>
  <c r="W782" i="1" a="1"/>
  <c r="W782" i="1" s="1"/>
  <c r="V782" i="1" a="1"/>
  <c r="V782" i="1" s="1"/>
  <c r="X781" i="1" a="1"/>
  <c r="X781" i="1" s="1"/>
  <c r="W781" i="1" a="1"/>
  <c r="W781" i="1" s="1"/>
  <c r="V781" i="1" a="1"/>
  <c r="V781" i="1" s="1"/>
  <c r="X780" i="1" a="1"/>
  <c r="X780" i="1" s="1"/>
  <c r="W780" i="1" a="1"/>
  <c r="W780" i="1" s="1"/>
  <c r="V780" i="1" a="1"/>
  <c r="V780" i="1" s="1"/>
  <c r="X779" i="1" a="1"/>
  <c r="X779" i="1" s="1"/>
  <c r="W779" i="1"/>
  <c r="W779" i="1" a="1"/>
  <c r="V779" i="1" a="1"/>
  <c r="V779" i="1" s="1"/>
  <c r="X778" i="1"/>
  <c r="X778" i="1" a="1"/>
  <c r="W778" i="1" a="1"/>
  <c r="W778" i="1" s="1"/>
  <c r="V778" i="1" a="1"/>
  <c r="V778" i="1" s="1"/>
  <c r="X777" i="1" a="1"/>
  <c r="X777" i="1" s="1"/>
  <c r="W777" i="1" a="1"/>
  <c r="W777" i="1" s="1"/>
  <c r="V777" i="1" a="1"/>
  <c r="V777" i="1" s="1"/>
  <c r="X776" i="1" a="1"/>
  <c r="X776" i="1" s="1"/>
  <c r="W776" i="1" a="1"/>
  <c r="W776" i="1" s="1"/>
  <c r="V776" i="1" a="1"/>
  <c r="V776" i="1" s="1"/>
  <c r="X775" i="1" a="1"/>
  <c r="X775" i="1" s="1"/>
  <c r="W775" i="1" a="1"/>
  <c r="W775" i="1" s="1"/>
  <c r="V775" i="1" a="1"/>
  <c r="V775" i="1" s="1"/>
  <c r="X774" i="1" a="1"/>
  <c r="X774" i="1" s="1"/>
  <c r="W774" i="1" a="1"/>
  <c r="W774" i="1" s="1"/>
  <c r="V774" i="1"/>
  <c r="V774" i="1" a="1"/>
  <c r="X773" i="1" a="1"/>
  <c r="X773" i="1" s="1"/>
  <c r="W773" i="1"/>
  <c r="W773" i="1" a="1"/>
  <c r="V773" i="1" a="1"/>
  <c r="V773" i="1" s="1"/>
  <c r="X772" i="1" a="1"/>
  <c r="X772" i="1" s="1"/>
  <c r="W772" i="1" a="1"/>
  <c r="W772" i="1" s="1"/>
  <c r="V772" i="1" a="1"/>
  <c r="V772" i="1" s="1"/>
  <c r="X771" i="1" a="1"/>
  <c r="X771" i="1" s="1"/>
  <c r="W771" i="1" a="1"/>
  <c r="W771" i="1" s="1"/>
  <c r="V771" i="1" a="1"/>
  <c r="V771" i="1" s="1"/>
  <c r="X770" i="1" a="1"/>
  <c r="X770" i="1" s="1"/>
  <c r="W770" i="1" a="1"/>
  <c r="W770" i="1" s="1"/>
  <c r="V770" i="1" a="1"/>
  <c r="V770" i="1" s="1"/>
  <c r="X769" i="1" a="1"/>
  <c r="X769" i="1" s="1"/>
  <c r="W769" i="1" a="1"/>
  <c r="W769" i="1" s="1"/>
  <c r="V769" i="1" a="1"/>
  <c r="V769" i="1" s="1"/>
  <c r="X768" i="1"/>
  <c r="X768" i="1" a="1"/>
  <c r="W768" i="1" a="1"/>
  <c r="W768" i="1" s="1"/>
  <c r="V768" i="1" a="1"/>
  <c r="V768" i="1" s="1"/>
  <c r="X767" i="1" a="1"/>
  <c r="X767" i="1" s="1"/>
  <c r="W767" i="1" a="1"/>
  <c r="W767" i="1" s="1"/>
  <c r="V767" i="1" a="1"/>
  <c r="V767" i="1" s="1"/>
  <c r="X766" i="1" a="1"/>
  <c r="X766" i="1" s="1"/>
  <c r="W766" i="1" a="1"/>
  <c r="W766" i="1" s="1"/>
  <c r="V766" i="1" a="1"/>
  <c r="V766" i="1" s="1"/>
  <c r="X765" i="1" a="1"/>
  <c r="X765" i="1" s="1"/>
  <c r="W765" i="1" a="1"/>
  <c r="W765" i="1" s="1"/>
  <c r="V765" i="1" a="1"/>
  <c r="V765" i="1" s="1"/>
  <c r="X764" i="1" a="1"/>
  <c r="X764" i="1" s="1"/>
  <c r="W764" i="1" a="1"/>
  <c r="W764" i="1" s="1"/>
  <c r="V764" i="1" a="1"/>
  <c r="V764" i="1" s="1"/>
  <c r="X763" i="1" a="1"/>
  <c r="X763" i="1" s="1"/>
  <c r="W763" i="1" a="1"/>
  <c r="W763" i="1" s="1"/>
  <c r="V763" i="1" a="1"/>
  <c r="V763" i="1" s="1"/>
  <c r="X762" i="1"/>
  <c r="X762" i="1" a="1"/>
  <c r="W762" i="1" a="1"/>
  <c r="W762" i="1" s="1"/>
  <c r="V762" i="1"/>
  <c r="V762" i="1" a="1"/>
  <c r="X761" i="1" a="1"/>
  <c r="X761" i="1" s="1"/>
  <c r="W761" i="1"/>
  <c r="W761" i="1" a="1"/>
  <c r="V761" i="1" a="1"/>
  <c r="V761" i="1" s="1"/>
  <c r="X760" i="1" a="1"/>
  <c r="X760" i="1" s="1"/>
  <c r="W760" i="1" a="1"/>
  <c r="W760" i="1" s="1"/>
  <c r="V760" i="1" a="1"/>
  <c r="V760" i="1" s="1"/>
  <c r="X759" i="1" a="1"/>
  <c r="X759" i="1" s="1"/>
  <c r="W759" i="1" a="1"/>
  <c r="W759" i="1" s="1"/>
  <c r="V759" i="1" a="1"/>
  <c r="V759" i="1" s="1"/>
  <c r="X758" i="1" a="1"/>
  <c r="X758" i="1" s="1"/>
  <c r="W758" i="1"/>
  <c r="W758" i="1" a="1"/>
  <c r="V758" i="1" a="1"/>
  <c r="V758" i="1" s="1"/>
  <c r="X757" i="1" a="1"/>
  <c r="X757" i="1" s="1"/>
  <c r="W757" i="1"/>
  <c r="W757" i="1" a="1"/>
  <c r="V757" i="1" a="1"/>
  <c r="V757" i="1" s="1"/>
  <c r="X756" i="1"/>
  <c r="X756" i="1" a="1"/>
  <c r="W756" i="1" a="1"/>
  <c r="W756" i="1" s="1"/>
  <c r="V756" i="1" a="1"/>
  <c r="V756" i="1" s="1"/>
  <c r="X755" i="1" a="1"/>
  <c r="X755" i="1" s="1"/>
  <c r="W755" i="1"/>
  <c r="W755" i="1" a="1"/>
  <c r="V755" i="1" a="1"/>
  <c r="V755" i="1" s="1"/>
  <c r="X754" i="1" a="1"/>
  <c r="X754" i="1" s="1"/>
  <c r="W754" i="1"/>
  <c r="W754" i="1" a="1"/>
  <c r="V754" i="1" a="1"/>
  <c r="V754" i="1" s="1"/>
  <c r="X753" i="1" a="1"/>
  <c r="X753" i="1" s="1"/>
  <c r="W753" i="1" a="1"/>
  <c r="W753" i="1" s="1"/>
  <c r="V753" i="1" a="1"/>
  <c r="V753" i="1" s="1"/>
  <c r="X752" i="1" a="1"/>
  <c r="X752" i="1" s="1"/>
  <c r="W752" i="1" a="1"/>
  <c r="W752" i="1" s="1"/>
  <c r="V752" i="1" a="1"/>
  <c r="V752" i="1" s="1"/>
  <c r="X751" i="1" a="1"/>
  <c r="X751" i="1" s="1"/>
  <c r="W751" i="1"/>
  <c r="W751" i="1" a="1"/>
  <c r="V751" i="1" a="1"/>
  <c r="V751" i="1" s="1"/>
  <c r="X750" i="1"/>
  <c r="X750" i="1" a="1"/>
  <c r="W750" i="1" a="1"/>
  <c r="W750" i="1" s="1"/>
  <c r="V750" i="1" a="1"/>
  <c r="V750" i="1" s="1"/>
  <c r="X749" i="1" a="1"/>
  <c r="X749" i="1" s="1"/>
  <c r="W749" i="1" a="1"/>
  <c r="W749" i="1" s="1"/>
  <c r="V749" i="1" a="1"/>
  <c r="V749" i="1" s="1"/>
  <c r="X748" i="1" a="1"/>
  <c r="X748" i="1" s="1"/>
  <c r="W748" i="1" a="1"/>
  <c r="W748" i="1" s="1"/>
  <c r="V748" i="1" a="1"/>
  <c r="V748" i="1" s="1"/>
  <c r="X747" i="1"/>
  <c r="X747" i="1" a="1"/>
  <c r="W747" i="1" a="1"/>
  <c r="W747" i="1" s="1"/>
  <c r="V747" i="1" a="1"/>
  <c r="V747" i="1" s="1"/>
  <c r="X746" i="1"/>
  <c r="X746" i="1" a="1"/>
  <c r="W746" i="1" a="1"/>
  <c r="W746" i="1" s="1"/>
  <c r="V746" i="1" a="1"/>
  <c r="V746" i="1" s="1"/>
  <c r="X745" i="1" a="1"/>
  <c r="X745" i="1" s="1"/>
  <c r="W745" i="1" a="1"/>
  <c r="W745" i="1" s="1"/>
  <c r="V745" i="1" a="1"/>
  <c r="V745" i="1" s="1"/>
  <c r="X744" i="1"/>
  <c r="X744" i="1" a="1"/>
  <c r="W744" i="1" a="1"/>
  <c r="W744" i="1" s="1"/>
  <c r="V744" i="1" a="1"/>
  <c r="V744" i="1" s="1"/>
  <c r="X743" i="1"/>
  <c r="X743" i="1" a="1"/>
  <c r="W743" i="1" a="1"/>
  <c r="W743" i="1" s="1"/>
  <c r="V743" i="1" a="1"/>
  <c r="V743" i="1" s="1"/>
  <c r="X742" i="1" a="1"/>
  <c r="X742" i="1" s="1"/>
  <c r="W742" i="1" a="1"/>
  <c r="W742" i="1" s="1"/>
  <c r="V742" i="1" a="1"/>
  <c r="V742" i="1" s="1"/>
  <c r="X741" i="1" a="1"/>
  <c r="X741" i="1" s="1"/>
  <c r="W741" i="1" a="1"/>
  <c r="W741" i="1" s="1"/>
  <c r="V741" i="1" a="1"/>
  <c r="V741" i="1" s="1"/>
  <c r="X740" i="1"/>
  <c r="X740" i="1" a="1"/>
  <c r="W740" i="1" a="1"/>
  <c r="W740" i="1" s="1"/>
  <c r="V740" i="1"/>
  <c r="V740" i="1" a="1"/>
  <c r="X739" i="1" a="1"/>
  <c r="X739" i="1" s="1"/>
  <c r="W739" i="1" a="1"/>
  <c r="W739" i="1" s="1"/>
  <c r="V739" i="1" a="1"/>
  <c r="V739" i="1" s="1"/>
  <c r="X738" i="1" a="1"/>
  <c r="X738" i="1" s="1"/>
  <c r="W738" i="1" a="1"/>
  <c r="W738" i="1" s="1"/>
  <c r="V738" i="1" a="1"/>
  <c r="V738" i="1" s="1"/>
  <c r="X737" i="1" a="1"/>
  <c r="X737" i="1" s="1"/>
  <c r="W737" i="1" a="1"/>
  <c r="W737" i="1" s="1"/>
  <c r="V737" i="1"/>
  <c r="V737" i="1" a="1"/>
  <c r="X736" i="1" a="1"/>
  <c r="X736" i="1" s="1"/>
  <c r="W736" i="1" a="1"/>
  <c r="W736" i="1" s="1"/>
  <c r="V736" i="1"/>
  <c r="V736" i="1" a="1"/>
  <c r="X735" i="1" a="1"/>
  <c r="X735" i="1" s="1"/>
  <c r="W735" i="1" a="1"/>
  <c r="W735" i="1" s="1"/>
  <c r="V735" i="1" a="1"/>
  <c r="V735" i="1" s="1"/>
  <c r="X734" i="1" a="1"/>
  <c r="X734" i="1" s="1"/>
  <c r="W734" i="1" a="1"/>
  <c r="W734" i="1" s="1"/>
  <c r="V734" i="1"/>
  <c r="V734" i="1" a="1"/>
  <c r="X733" i="1" a="1"/>
  <c r="X733" i="1" s="1"/>
  <c r="W733" i="1" a="1"/>
  <c r="W733" i="1" s="1"/>
  <c r="V733" i="1"/>
  <c r="V733" i="1" a="1"/>
  <c r="X732" i="1" a="1"/>
  <c r="X732" i="1" s="1"/>
  <c r="W732" i="1" a="1"/>
  <c r="W732" i="1" s="1"/>
  <c r="V732" i="1" a="1"/>
  <c r="V732" i="1" s="1"/>
  <c r="X731" i="1" a="1"/>
  <c r="X731" i="1" s="1"/>
  <c r="W731" i="1" a="1"/>
  <c r="W731" i="1" s="1"/>
  <c r="V731" i="1" a="1"/>
  <c r="V731" i="1" s="1"/>
  <c r="X730" i="1" a="1"/>
  <c r="X730" i="1" s="1"/>
  <c r="W730" i="1" a="1"/>
  <c r="W730" i="1" s="1"/>
  <c r="V730" i="1"/>
  <c r="V730" i="1" a="1"/>
  <c r="X729" i="1" a="1"/>
  <c r="X729" i="1" s="1"/>
  <c r="W729" i="1"/>
  <c r="W729" i="1" a="1"/>
  <c r="V729" i="1" a="1"/>
  <c r="V729" i="1" s="1"/>
  <c r="X728" i="1" a="1"/>
  <c r="X728" i="1" s="1"/>
  <c r="W728" i="1" a="1"/>
  <c r="W728" i="1" s="1"/>
  <c r="V728" i="1" a="1"/>
  <c r="V728" i="1" s="1"/>
  <c r="X727" i="1" a="1"/>
  <c r="X727" i="1" s="1"/>
  <c r="W727" i="1" a="1"/>
  <c r="W727" i="1" s="1"/>
  <c r="V727" i="1" a="1"/>
  <c r="V727" i="1" s="1"/>
  <c r="X726" i="1"/>
  <c r="X726" i="1" a="1"/>
  <c r="W726" i="1"/>
  <c r="W726" i="1" a="1"/>
  <c r="V726" i="1" a="1"/>
  <c r="V726" i="1" s="1"/>
  <c r="X725" i="1" a="1"/>
  <c r="X725" i="1" s="1"/>
  <c r="W725" i="1"/>
  <c r="W725" i="1" a="1"/>
  <c r="V725" i="1" a="1"/>
  <c r="V725" i="1" s="1"/>
  <c r="X724" i="1" a="1"/>
  <c r="X724" i="1" s="1"/>
  <c r="W724" i="1" a="1"/>
  <c r="W724" i="1" s="1"/>
  <c r="V724" i="1" a="1"/>
  <c r="V724" i="1" s="1"/>
  <c r="X723" i="1" a="1"/>
  <c r="X723" i="1" s="1"/>
  <c r="W723" i="1"/>
  <c r="W723" i="1" a="1"/>
  <c r="V723" i="1" a="1"/>
  <c r="V723" i="1" s="1"/>
  <c r="X722" i="1" a="1"/>
  <c r="X722" i="1" s="1"/>
  <c r="W722" i="1"/>
  <c r="W722" i="1" a="1"/>
  <c r="V722" i="1" a="1"/>
  <c r="V722" i="1" s="1"/>
  <c r="X721" i="1" a="1"/>
  <c r="X721" i="1" s="1"/>
  <c r="W721" i="1"/>
  <c r="W721" i="1" a="1"/>
  <c r="V721" i="1" a="1"/>
  <c r="V721" i="1" s="1"/>
  <c r="X720" i="1" a="1"/>
  <c r="X720" i="1" s="1"/>
  <c r="W720" i="1" a="1"/>
  <c r="W720" i="1" s="1"/>
  <c r="V720" i="1" a="1"/>
  <c r="V720" i="1" s="1"/>
  <c r="X719" i="1" a="1"/>
  <c r="X719" i="1" s="1"/>
  <c r="W719" i="1"/>
  <c r="W719" i="1" a="1"/>
  <c r="V719" i="1" a="1"/>
  <c r="V719" i="1" s="1"/>
  <c r="X718" i="1"/>
  <c r="X718" i="1" a="1"/>
  <c r="W718" i="1"/>
  <c r="W718" i="1" a="1"/>
  <c r="V718" i="1" a="1"/>
  <c r="V718" i="1" s="1"/>
  <c r="X717" i="1" a="1"/>
  <c r="X717" i="1" s="1"/>
  <c r="W717" i="1" a="1"/>
  <c r="W717" i="1" s="1"/>
  <c r="V717" i="1" a="1"/>
  <c r="V717" i="1" s="1"/>
  <c r="X716" i="1" a="1"/>
  <c r="X716" i="1" s="1"/>
  <c r="W716" i="1" a="1"/>
  <c r="W716" i="1" s="1"/>
  <c r="V716" i="1"/>
  <c r="V716" i="1" a="1"/>
  <c r="X715" i="1"/>
  <c r="X715" i="1" a="1"/>
  <c r="W715" i="1" a="1"/>
  <c r="W715" i="1" s="1"/>
  <c r="V715" i="1" a="1"/>
  <c r="V715" i="1" s="1"/>
  <c r="X714" i="1"/>
  <c r="X714" i="1" a="1"/>
  <c r="W714" i="1" a="1"/>
  <c r="W714" i="1" s="1"/>
  <c r="V714" i="1" a="1"/>
  <c r="V714" i="1" s="1"/>
  <c r="X713" i="1" a="1"/>
  <c r="X713" i="1" s="1"/>
  <c r="W713" i="1" a="1"/>
  <c r="W713" i="1" s="1"/>
  <c r="V713" i="1"/>
  <c r="V713" i="1" a="1"/>
  <c r="X712" i="1"/>
  <c r="X712" i="1" a="1"/>
  <c r="W712" i="1" a="1"/>
  <c r="W712" i="1" s="1"/>
  <c r="V712" i="1" a="1"/>
  <c r="V712" i="1" s="1"/>
  <c r="X711" i="1"/>
  <c r="X711" i="1" a="1"/>
  <c r="W711" i="1" a="1"/>
  <c r="W711" i="1" s="1"/>
  <c r="V711" i="1" a="1"/>
  <c r="V711" i="1" s="1"/>
  <c r="X710" i="1"/>
  <c r="X710" i="1" a="1"/>
  <c r="W710" i="1" a="1"/>
  <c r="W710" i="1" s="1"/>
  <c r="V710" i="1"/>
  <c r="V710" i="1" a="1"/>
  <c r="X709" i="1" a="1"/>
  <c r="X709" i="1" s="1"/>
  <c r="W709" i="1" a="1"/>
  <c r="W709" i="1" s="1"/>
  <c r="V709" i="1" a="1"/>
  <c r="V709" i="1" s="1"/>
  <c r="X708" i="1"/>
  <c r="X708" i="1" a="1"/>
  <c r="W708" i="1" a="1"/>
  <c r="W708" i="1" s="1"/>
  <c r="V708" i="1"/>
  <c r="V708" i="1" a="1"/>
  <c r="X707" i="1"/>
  <c r="X707" i="1" a="1"/>
  <c r="W707" i="1" a="1"/>
  <c r="W707" i="1" s="1"/>
  <c r="V707" i="1" a="1"/>
  <c r="V707" i="1" s="1"/>
  <c r="X706" i="1" a="1"/>
  <c r="X706" i="1" s="1"/>
  <c r="W706" i="1" a="1"/>
  <c r="W706" i="1" s="1"/>
  <c r="V706" i="1" a="1"/>
  <c r="V706" i="1" s="1"/>
  <c r="X705" i="1" a="1"/>
  <c r="X705" i="1" s="1"/>
  <c r="W705" i="1" a="1"/>
  <c r="W705" i="1" s="1"/>
  <c r="V705" i="1"/>
  <c r="V705" i="1" a="1"/>
  <c r="X704" i="1"/>
  <c r="X704" i="1" a="1"/>
  <c r="W704" i="1" a="1"/>
  <c r="W704" i="1" s="1"/>
  <c r="V704" i="1"/>
  <c r="V704" i="1" a="1"/>
  <c r="X703" i="1" a="1"/>
  <c r="X703" i="1" s="1"/>
  <c r="W703" i="1" a="1"/>
  <c r="W703" i="1" s="1"/>
  <c r="V703" i="1" a="1"/>
  <c r="V703" i="1" s="1"/>
  <c r="X702" i="1" a="1"/>
  <c r="X702" i="1" s="1"/>
  <c r="W702" i="1"/>
  <c r="W702" i="1" a="1"/>
  <c r="V702" i="1"/>
  <c r="V702" i="1" a="1"/>
  <c r="X701" i="1" a="1"/>
  <c r="X701" i="1" s="1"/>
  <c r="W701" i="1" a="1"/>
  <c r="W701" i="1" s="1"/>
  <c r="V701" i="1"/>
  <c r="V701" i="1" a="1"/>
  <c r="X700" i="1" a="1"/>
  <c r="X700" i="1" s="1"/>
  <c r="W700" i="1" a="1"/>
  <c r="W700" i="1" s="1"/>
  <c r="V700" i="1"/>
  <c r="V700" i="1" a="1"/>
  <c r="X699" i="1" a="1"/>
  <c r="X699" i="1" s="1"/>
  <c r="W699" i="1" a="1"/>
  <c r="W699" i="1" s="1"/>
  <c r="V699" i="1" a="1"/>
  <c r="V699" i="1" s="1"/>
  <c r="X698" i="1"/>
  <c r="X698" i="1" a="1"/>
  <c r="W698" i="1" a="1"/>
  <c r="W698" i="1" s="1"/>
  <c r="V698" i="1"/>
  <c r="V698" i="1" a="1"/>
  <c r="X697" i="1" a="1"/>
  <c r="X697" i="1" s="1"/>
  <c r="W697" i="1"/>
  <c r="W697" i="1" a="1"/>
  <c r="V697" i="1" a="1"/>
  <c r="V697" i="1" s="1"/>
  <c r="X696" i="1" a="1"/>
  <c r="X696" i="1" s="1"/>
  <c r="W696" i="1" a="1"/>
  <c r="W696" i="1" s="1"/>
  <c r="V696" i="1" a="1"/>
  <c r="V696" i="1" s="1"/>
  <c r="X695" i="1"/>
  <c r="X695" i="1" a="1"/>
  <c r="W695" i="1" a="1"/>
  <c r="W695" i="1" s="1"/>
  <c r="V695" i="1" a="1"/>
  <c r="V695" i="1" s="1"/>
  <c r="X694" i="1"/>
  <c r="X694" i="1" a="1"/>
  <c r="W694" i="1"/>
  <c r="W694" i="1" a="1"/>
  <c r="V694" i="1" a="1"/>
  <c r="V694" i="1" s="1"/>
  <c r="X693" i="1" a="1"/>
  <c r="X693" i="1" s="1"/>
  <c r="W693" i="1"/>
  <c r="W693" i="1" a="1"/>
  <c r="V693" i="1" a="1"/>
  <c r="V693" i="1" s="1"/>
  <c r="X692" i="1" a="1"/>
  <c r="X692" i="1" s="1"/>
  <c r="W692" i="1" a="1"/>
  <c r="W692" i="1" s="1"/>
  <c r="V692" i="1" a="1"/>
  <c r="V692" i="1" s="1"/>
  <c r="X691" i="1"/>
  <c r="X691" i="1" a="1"/>
  <c r="W691" i="1"/>
  <c r="W691" i="1" a="1"/>
  <c r="V691" i="1" a="1"/>
  <c r="V691" i="1" s="1"/>
  <c r="X690" i="1" a="1"/>
  <c r="X690" i="1" s="1"/>
  <c r="W690" i="1"/>
  <c r="W690" i="1" a="1"/>
  <c r="V690" i="1" a="1"/>
  <c r="V690" i="1" s="1"/>
  <c r="X689" i="1" a="1"/>
  <c r="X689" i="1" s="1"/>
  <c r="W689" i="1" a="1"/>
  <c r="W689" i="1" s="1"/>
  <c r="V689" i="1" a="1"/>
  <c r="V689" i="1" s="1"/>
  <c r="X688" i="1"/>
  <c r="X688" i="1" a="1"/>
  <c r="W688" i="1" a="1"/>
  <c r="W688" i="1" s="1"/>
  <c r="V688" i="1" a="1"/>
  <c r="V688" i="1" s="1"/>
  <c r="X687" i="1" a="1"/>
  <c r="X687" i="1" s="1"/>
  <c r="W687" i="1"/>
  <c r="W687" i="1" a="1"/>
  <c r="V687" i="1" a="1"/>
  <c r="V687" i="1" s="1"/>
  <c r="X686" i="1"/>
  <c r="X686" i="1" a="1"/>
  <c r="W686" i="1" a="1"/>
  <c r="W686" i="1" s="1"/>
  <c r="V686" i="1" a="1"/>
  <c r="V686" i="1" s="1"/>
  <c r="X685" i="1" a="1"/>
  <c r="X685" i="1" s="1"/>
  <c r="W685" i="1" a="1"/>
  <c r="W685" i="1" s="1"/>
  <c r="V685" i="1" a="1"/>
  <c r="V685" i="1" s="1"/>
  <c r="X684" i="1" a="1"/>
  <c r="X684" i="1" s="1"/>
  <c r="W684" i="1" a="1"/>
  <c r="W684" i="1" s="1"/>
  <c r="V684" i="1" a="1"/>
  <c r="V684" i="1" s="1"/>
  <c r="X683" i="1"/>
  <c r="X683" i="1" a="1"/>
  <c r="W683" i="1" a="1"/>
  <c r="W683" i="1" s="1"/>
  <c r="V683" i="1" a="1"/>
  <c r="V683" i="1" s="1"/>
  <c r="X682" i="1"/>
  <c r="X682" i="1" a="1"/>
  <c r="W682" i="1" a="1"/>
  <c r="W682" i="1" s="1"/>
  <c r="V682" i="1" a="1"/>
  <c r="V682" i="1" s="1"/>
  <c r="X681" i="1" a="1"/>
  <c r="X681" i="1" s="1"/>
  <c r="W681" i="1" a="1"/>
  <c r="W681" i="1" s="1"/>
  <c r="V681" i="1" a="1"/>
  <c r="V681" i="1" s="1"/>
  <c r="X680" i="1"/>
  <c r="X680" i="1" a="1"/>
  <c r="W680" i="1" a="1"/>
  <c r="W680" i="1" s="1"/>
  <c r="V680" i="1" a="1"/>
  <c r="V680" i="1" s="1"/>
  <c r="X679" i="1"/>
  <c r="X679" i="1" a="1"/>
  <c r="W679" i="1" a="1"/>
  <c r="W679" i="1" s="1"/>
  <c r="V679" i="1" a="1"/>
  <c r="V679" i="1" s="1"/>
  <c r="X678" i="1" a="1"/>
  <c r="X678" i="1" s="1"/>
  <c r="W678" i="1" a="1"/>
  <c r="W678" i="1" s="1"/>
  <c r="V678" i="1" a="1"/>
  <c r="V678" i="1" s="1"/>
  <c r="X677" i="1" a="1"/>
  <c r="X677" i="1" s="1"/>
  <c r="W677" i="1" a="1"/>
  <c r="W677" i="1" s="1"/>
  <c r="V677" i="1"/>
  <c r="V677" i="1" a="1"/>
  <c r="X676" i="1"/>
  <c r="X676" i="1" a="1"/>
  <c r="W676" i="1" a="1"/>
  <c r="W676" i="1" s="1"/>
  <c r="V676" i="1"/>
  <c r="V676" i="1" a="1"/>
  <c r="X675" i="1" a="1"/>
  <c r="X675" i="1" s="1"/>
  <c r="W675" i="1" a="1"/>
  <c r="W675" i="1" s="1"/>
  <c r="V675" i="1" a="1"/>
  <c r="V675" i="1" s="1"/>
  <c r="X674" i="1" a="1"/>
  <c r="X674" i="1" s="1"/>
  <c r="W674" i="1" a="1"/>
  <c r="W674" i="1" s="1"/>
  <c r="V674" i="1"/>
  <c r="V674" i="1" a="1"/>
  <c r="X673" i="1" a="1"/>
  <c r="X673" i="1" s="1"/>
  <c r="W673" i="1" a="1"/>
  <c r="W673" i="1" s="1"/>
  <c r="V673" i="1"/>
  <c r="V673" i="1" a="1"/>
  <c r="X672" i="1" a="1"/>
  <c r="X672" i="1" s="1"/>
  <c r="W672" i="1" a="1"/>
  <c r="W672" i="1" s="1"/>
  <c r="V672" i="1"/>
  <c r="V672" i="1" a="1"/>
  <c r="X671" i="1" a="1"/>
  <c r="X671" i="1" s="1"/>
  <c r="W671" i="1" a="1"/>
  <c r="W671" i="1" s="1"/>
  <c r="V671" i="1" a="1"/>
  <c r="V671" i="1" s="1"/>
  <c r="X670" i="1" a="1"/>
  <c r="X670" i="1" s="1"/>
  <c r="W670" i="1" a="1"/>
  <c r="W670" i="1" s="1"/>
  <c r="V670" i="1"/>
  <c r="V670" i="1" a="1"/>
  <c r="X669" i="1" a="1"/>
  <c r="X669" i="1" s="1"/>
  <c r="W669" i="1"/>
  <c r="W669" i="1" a="1"/>
  <c r="V669" i="1"/>
  <c r="V669" i="1" a="1"/>
  <c r="X668" i="1" a="1"/>
  <c r="X668" i="1" s="1"/>
  <c r="W668" i="1" a="1"/>
  <c r="W668" i="1" s="1"/>
  <c r="V668" i="1" a="1"/>
  <c r="V668" i="1" s="1"/>
  <c r="X667" i="1" a="1"/>
  <c r="X667" i="1" s="1"/>
  <c r="W667" i="1" a="1"/>
  <c r="W667" i="1" s="1"/>
  <c r="V667" i="1" a="1"/>
  <c r="V667" i="1" s="1"/>
  <c r="X666" i="1"/>
  <c r="X666" i="1" a="1"/>
  <c r="W666" i="1"/>
  <c r="W666" i="1" a="1"/>
  <c r="V666" i="1"/>
  <c r="V666" i="1" a="1"/>
  <c r="X665" i="1" a="1"/>
  <c r="X665" i="1" s="1"/>
  <c r="W665" i="1"/>
  <c r="W665" i="1" a="1"/>
  <c r="V665" i="1" a="1"/>
  <c r="V665" i="1" s="1"/>
  <c r="X664" i="1" a="1"/>
  <c r="X664" i="1" s="1"/>
  <c r="W664" i="1" a="1"/>
  <c r="W664" i="1" s="1"/>
  <c r="V664" i="1" a="1"/>
  <c r="V664" i="1" s="1"/>
  <c r="X663" i="1" a="1"/>
  <c r="X663" i="1" s="1"/>
  <c r="W663" i="1"/>
  <c r="W663" i="1" a="1"/>
  <c r="V663" i="1" a="1"/>
  <c r="V663" i="1" s="1"/>
  <c r="X662" i="1"/>
  <c r="X662" i="1" a="1"/>
  <c r="W662" i="1"/>
  <c r="W662" i="1" a="1"/>
  <c r="V662" i="1" a="1"/>
  <c r="V662" i="1" s="1"/>
  <c r="X661" i="1" a="1"/>
  <c r="X661" i="1" s="1"/>
  <c r="W661" i="1" a="1"/>
  <c r="W661" i="1" s="1"/>
  <c r="V661" i="1"/>
  <c r="V661" i="1" a="1"/>
  <c r="X660" i="1" a="1"/>
  <c r="X660" i="1" s="1"/>
  <c r="W660" i="1" a="1"/>
  <c r="W660" i="1" s="1"/>
  <c r="V660" i="1" a="1"/>
  <c r="V660" i="1" s="1"/>
  <c r="X659" i="1"/>
  <c r="X659" i="1" a="1"/>
  <c r="W659" i="1" a="1"/>
  <c r="W659" i="1" s="1"/>
  <c r="V659" i="1" a="1"/>
  <c r="V659" i="1" s="1"/>
  <c r="X658" i="1" a="1"/>
  <c r="X658" i="1" s="1"/>
  <c r="W658" i="1"/>
  <c r="W658" i="1" a="1"/>
  <c r="V658" i="1" a="1"/>
  <c r="V658" i="1" s="1"/>
  <c r="X657" i="1" a="1"/>
  <c r="X657" i="1" s="1"/>
  <c r="W657" i="1" a="1"/>
  <c r="W657" i="1" s="1"/>
  <c r="V657" i="1"/>
  <c r="V657" i="1" a="1"/>
  <c r="X656" i="1" a="1"/>
  <c r="X656" i="1" s="1"/>
  <c r="W656" i="1" a="1"/>
  <c r="W656" i="1" s="1"/>
  <c r="V656" i="1" a="1"/>
  <c r="V656" i="1" s="1"/>
  <c r="X655" i="1" a="1"/>
  <c r="X655" i="1" s="1"/>
  <c r="W655" i="1" a="1"/>
  <c r="W655" i="1" s="1"/>
  <c r="V655" i="1" a="1"/>
  <c r="V655" i="1" s="1"/>
  <c r="X654" i="1" a="1"/>
  <c r="X654" i="1" s="1"/>
  <c r="W654" i="1" a="1"/>
  <c r="W654" i="1" s="1"/>
  <c r="V654" i="1" a="1"/>
  <c r="V654" i="1" s="1"/>
  <c r="X653" i="1" a="1"/>
  <c r="X653" i="1" s="1"/>
  <c r="W653" i="1" a="1"/>
  <c r="W653" i="1" s="1"/>
  <c r="V653" i="1" a="1"/>
  <c r="V653" i="1" s="1"/>
  <c r="X652" i="1" a="1"/>
  <c r="X652" i="1" s="1"/>
  <c r="W652" i="1" a="1"/>
  <c r="W652" i="1" s="1"/>
  <c r="V652" i="1" a="1"/>
  <c r="V652" i="1" s="1"/>
  <c r="X651" i="1" a="1"/>
  <c r="X651" i="1" s="1"/>
  <c r="W651" i="1" a="1"/>
  <c r="W651" i="1" s="1"/>
  <c r="V651" i="1" a="1"/>
  <c r="V651" i="1" s="1"/>
  <c r="X650" i="1" a="1"/>
  <c r="X650" i="1" s="1"/>
  <c r="W650" i="1" a="1"/>
  <c r="W650" i="1" s="1"/>
  <c r="V650" i="1" a="1"/>
  <c r="V650" i="1" s="1"/>
  <c r="X649" i="1" a="1"/>
  <c r="X649" i="1" s="1"/>
  <c r="W649" i="1" a="1"/>
  <c r="W649" i="1" s="1"/>
  <c r="V649" i="1" a="1"/>
  <c r="V649" i="1" s="1"/>
  <c r="X648" i="1" a="1"/>
  <c r="X648" i="1" s="1"/>
  <c r="W648" i="1" a="1"/>
  <c r="W648" i="1" s="1"/>
  <c r="V648" i="1" a="1"/>
  <c r="V648" i="1" s="1"/>
  <c r="X647" i="1" a="1"/>
  <c r="X647" i="1" s="1"/>
  <c r="W647" i="1" a="1"/>
  <c r="W647" i="1" s="1"/>
  <c r="V647" i="1" a="1"/>
  <c r="V647" i="1" s="1"/>
  <c r="X646" i="1" a="1"/>
  <c r="X646" i="1" s="1"/>
  <c r="W646" i="1" a="1"/>
  <c r="W646" i="1" s="1"/>
  <c r="V646" i="1" a="1"/>
  <c r="V646" i="1" s="1"/>
  <c r="X645" i="1" a="1"/>
  <c r="X645" i="1" s="1"/>
  <c r="W645" i="1" a="1"/>
  <c r="W645" i="1" s="1"/>
  <c r="V645" i="1" a="1"/>
  <c r="V645" i="1" s="1"/>
  <c r="X644" i="1" a="1"/>
  <c r="X644" i="1" s="1"/>
  <c r="W644" i="1" a="1"/>
  <c r="W644" i="1" s="1"/>
  <c r="V644" i="1" a="1"/>
  <c r="V644" i="1" s="1"/>
  <c r="X643" i="1" a="1"/>
  <c r="X643" i="1" s="1"/>
  <c r="W643" i="1" a="1"/>
  <c r="W643" i="1" s="1"/>
  <c r="V643" i="1" a="1"/>
  <c r="V643" i="1" s="1"/>
  <c r="X642" i="1" a="1"/>
  <c r="X642" i="1" s="1"/>
  <c r="W642" i="1" a="1"/>
  <c r="W642" i="1" s="1"/>
  <c r="V642" i="1" a="1"/>
  <c r="V642" i="1" s="1"/>
  <c r="X641" i="1" a="1"/>
  <c r="X641" i="1" s="1"/>
  <c r="W641" i="1" a="1"/>
  <c r="W641" i="1" s="1"/>
  <c r="V641" i="1" a="1"/>
  <c r="V641" i="1" s="1"/>
  <c r="X640" i="1" a="1"/>
  <c r="X640" i="1" s="1"/>
  <c r="W640" i="1" a="1"/>
  <c r="W640" i="1" s="1"/>
  <c r="V640" i="1" a="1"/>
  <c r="V640" i="1" s="1"/>
  <c r="X639" i="1" a="1"/>
  <c r="X639" i="1" s="1"/>
  <c r="W639" i="1" a="1"/>
  <c r="W639" i="1" s="1"/>
  <c r="V639" i="1" a="1"/>
  <c r="V639" i="1" s="1"/>
  <c r="X638" i="1" a="1"/>
  <c r="X638" i="1" s="1"/>
  <c r="W638" i="1" a="1"/>
  <c r="W638" i="1" s="1"/>
  <c r="V638" i="1" a="1"/>
  <c r="V638" i="1" s="1"/>
  <c r="X637" i="1" a="1"/>
  <c r="X637" i="1" s="1"/>
  <c r="W637" i="1" a="1"/>
  <c r="W637" i="1" s="1"/>
  <c r="V637" i="1" a="1"/>
  <c r="V637" i="1" s="1"/>
  <c r="X636" i="1" a="1"/>
  <c r="X636" i="1" s="1"/>
  <c r="W636" i="1" a="1"/>
  <c r="W636" i="1" s="1"/>
  <c r="V636" i="1" a="1"/>
  <c r="V636" i="1" s="1"/>
  <c r="X635" i="1" a="1"/>
  <c r="X635" i="1" s="1"/>
  <c r="W635" i="1" a="1"/>
  <c r="W635" i="1" s="1"/>
  <c r="V635" i="1" a="1"/>
  <c r="V635" i="1" s="1"/>
  <c r="X634" i="1" a="1"/>
  <c r="X634" i="1" s="1"/>
  <c r="W634" i="1" a="1"/>
  <c r="W634" i="1" s="1"/>
  <c r="V634" i="1" a="1"/>
  <c r="V634" i="1" s="1"/>
  <c r="X633" i="1" a="1"/>
  <c r="X633" i="1" s="1"/>
  <c r="W633" i="1" a="1"/>
  <c r="W633" i="1" s="1"/>
  <c r="V633" i="1" a="1"/>
  <c r="V633" i="1" s="1"/>
  <c r="X632" i="1" a="1"/>
  <c r="X632" i="1" s="1"/>
  <c r="W632" i="1" a="1"/>
  <c r="W632" i="1" s="1"/>
  <c r="V632" i="1" a="1"/>
  <c r="V632" i="1" s="1"/>
  <c r="X631" i="1" a="1"/>
  <c r="X631" i="1" s="1"/>
  <c r="W631" i="1" a="1"/>
  <c r="W631" i="1" s="1"/>
  <c r="V631" i="1" a="1"/>
  <c r="V631" i="1" s="1"/>
  <c r="X630" i="1" a="1"/>
  <c r="X630" i="1" s="1"/>
  <c r="W630" i="1" a="1"/>
  <c r="W630" i="1" s="1"/>
  <c r="V630" i="1" a="1"/>
  <c r="V630" i="1" s="1"/>
  <c r="X629" i="1" a="1"/>
  <c r="X629" i="1" s="1"/>
  <c r="W629" i="1" a="1"/>
  <c r="W629" i="1" s="1"/>
  <c r="V629" i="1" a="1"/>
  <c r="V629" i="1" s="1"/>
  <c r="X628" i="1" a="1"/>
  <c r="X628" i="1" s="1"/>
  <c r="W628" i="1" a="1"/>
  <c r="W628" i="1" s="1"/>
  <c r="V628" i="1" a="1"/>
  <c r="V628" i="1" s="1"/>
  <c r="X627" i="1" a="1"/>
  <c r="X627" i="1" s="1"/>
  <c r="W627" i="1" a="1"/>
  <c r="W627" i="1" s="1"/>
  <c r="V627" i="1" a="1"/>
  <c r="V627" i="1" s="1"/>
  <c r="X626" i="1" a="1"/>
  <c r="X626" i="1" s="1"/>
  <c r="W626" i="1" a="1"/>
  <c r="W626" i="1" s="1"/>
  <c r="V626" i="1" a="1"/>
  <c r="V626" i="1" s="1"/>
  <c r="X625" i="1" a="1"/>
  <c r="X625" i="1" s="1"/>
  <c r="W625" i="1" a="1"/>
  <c r="W625" i="1" s="1"/>
  <c r="V625" i="1" a="1"/>
  <c r="V625" i="1" s="1"/>
  <c r="X624" i="1" a="1"/>
  <c r="X624" i="1" s="1"/>
  <c r="W624" i="1" a="1"/>
  <c r="W624" i="1" s="1"/>
  <c r="V624" i="1" a="1"/>
  <c r="V624" i="1" s="1"/>
  <c r="X623" i="1" a="1"/>
  <c r="X623" i="1" s="1"/>
  <c r="W623" i="1" a="1"/>
  <c r="W623" i="1" s="1"/>
  <c r="V623" i="1" a="1"/>
  <c r="V623" i="1" s="1"/>
  <c r="X622" i="1" a="1"/>
  <c r="X622" i="1" s="1"/>
  <c r="W622" i="1" a="1"/>
  <c r="W622" i="1" s="1"/>
  <c r="V622" i="1" a="1"/>
  <c r="V622" i="1" s="1"/>
  <c r="X621" i="1" a="1"/>
  <c r="X621" i="1" s="1"/>
  <c r="W621" i="1" a="1"/>
  <c r="W621" i="1" s="1"/>
  <c r="V621" i="1" a="1"/>
  <c r="V621" i="1" s="1"/>
  <c r="X620" i="1" a="1"/>
  <c r="X620" i="1" s="1"/>
  <c r="W620" i="1" a="1"/>
  <c r="W620" i="1" s="1"/>
  <c r="V620" i="1" a="1"/>
  <c r="V620" i="1" s="1"/>
  <c r="X619" i="1" a="1"/>
  <c r="X619" i="1" s="1"/>
  <c r="W619" i="1" a="1"/>
  <c r="W619" i="1" s="1"/>
  <c r="V619" i="1" a="1"/>
  <c r="V619" i="1" s="1"/>
  <c r="X618" i="1" a="1"/>
  <c r="X618" i="1" s="1"/>
  <c r="W618" i="1" a="1"/>
  <c r="W618" i="1" s="1"/>
  <c r="V618" i="1" a="1"/>
  <c r="V618" i="1" s="1"/>
  <c r="X617" i="1" a="1"/>
  <c r="X617" i="1" s="1"/>
  <c r="W617" i="1" a="1"/>
  <c r="W617" i="1" s="1"/>
  <c r="V617" i="1" a="1"/>
  <c r="V617" i="1" s="1"/>
  <c r="X616" i="1" a="1"/>
  <c r="X616" i="1" s="1"/>
  <c r="W616" i="1" a="1"/>
  <c r="W616" i="1" s="1"/>
  <c r="V616" i="1" a="1"/>
  <c r="V616" i="1" s="1"/>
  <c r="X615" i="1" a="1"/>
  <c r="X615" i="1" s="1"/>
  <c r="W615" i="1" a="1"/>
  <c r="W615" i="1" s="1"/>
  <c r="V615" i="1" a="1"/>
  <c r="V615" i="1" s="1"/>
  <c r="X614" i="1" a="1"/>
  <c r="X614" i="1" s="1"/>
  <c r="W614" i="1" a="1"/>
  <c r="W614" i="1" s="1"/>
  <c r="V614" i="1" a="1"/>
  <c r="V614" i="1" s="1"/>
  <c r="X613" i="1" a="1"/>
  <c r="X613" i="1" s="1"/>
  <c r="W613" i="1" a="1"/>
  <c r="W613" i="1" s="1"/>
  <c r="V613" i="1" a="1"/>
  <c r="V613" i="1" s="1"/>
  <c r="X612" i="1" a="1"/>
  <c r="X612" i="1" s="1"/>
  <c r="W612" i="1"/>
  <c r="W612" i="1" a="1"/>
  <c r="V612" i="1" a="1"/>
  <c r="V612" i="1" s="1"/>
  <c r="X611" i="1" a="1"/>
  <c r="X611" i="1" s="1"/>
  <c r="W611" i="1" a="1"/>
  <c r="W611" i="1" s="1"/>
  <c r="V611" i="1"/>
  <c r="V611" i="1" a="1"/>
  <c r="X610" i="1" a="1"/>
  <c r="X610" i="1" s="1"/>
  <c r="W610" i="1" a="1"/>
  <c r="W610" i="1" s="1"/>
  <c r="V610" i="1" a="1"/>
  <c r="V610" i="1" s="1"/>
  <c r="X609" i="1"/>
  <c r="X609" i="1" a="1"/>
  <c r="W609" i="1" a="1"/>
  <c r="W609" i="1" s="1"/>
  <c r="V609" i="1" a="1"/>
  <c r="V609" i="1" s="1"/>
  <c r="X608" i="1" a="1"/>
  <c r="X608" i="1" s="1"/>
  <c r="W608" i="1" a="1"/>
  <c r="W608" i="1" s="1"/>
  <c r="V608" i="1" a="1"/>
  <c r="V608" i="1" s="1"/>
  <c r="X607" i="1" a="1"/>
  <c r="X607" i="1" s="1"/>
  <c r="W607" i="1" a="1"/>
  <c r="W607" i="1" s="1"/>
  <c r="V607" i="1" a="1"/>
  <c r="V607" i="1" s="1"/>
  <c r="X606" i="1" a="1"/>
  <c r="X606" i="1" s="1"/>
  <c r="W606" i="1" a="1"/>
  <c r="W606" i="1" s="1"/>
  <c r="V606" i="1" a="1"/>
  <c r="V606" i="1" s="1"/>
  <c r="X605" i="1" a="1"/>
  <c r="X605" i="1" s="1"/>
  <c r="W605" i="1" a="1"/>
  <c r="W605" i="1" s="1"/>
  <c r="V605" i="1" a="1"/>
  <c r="V605" i="1" s="1"/>
  <c r="X604" i="1" a="1"/>
  <c r="X604" i="1" s="1"/>
  <c r="W604" i="1" a="1"/>
  <c r="W604" i="1" s="1"/>
  <c r="V604" i="1" a="1"/>
  <c r="V604" i="1" s="1"/>
  <c r="X603" i="1" a="1"/>
  <c r="X603" i="1" s="1"/>
  <c r="W603" i="1" a="1"/>
  <c r="W603" i="1" s="1"/>
  <c r="V603" i="1" a="1"/>
  <c r="V603" i="1" s="1"/>
  <c r="X602" i="1" a="1"/>
  <c r="X602" i="1" s="1"/>
  <c r="W602" i="1" a="1"/>
  <c r="W602" i="1" s="1"/>
  <c r="V602" i="1" a="1"/>
  <c r="V602" i="1" s="1"/>
  <c r="X601" i="1" a="1"/>
  <c r="X601" i="1" s="1"/>
  <c r="W601" i="1" a="1"/>
  <c r="W601" i="1" s="1"/>
  <c r="V601" i="1" a="1"/>
  <c r="V601" i="1" s="1"/>
  <c r="X600" i="1" a="1"/>
  <c r="X600" i="1" s="1"/>
  <c r="W600" i="1" a="1"/>
  <c r="W600" i="1" s="1"/>
  <c r="V600" i="1" a="1"/>
  <c r="V600" i="1" s="1"/>
  <c r="X599" i="1" a="1"/>
  <c r="X599" i="1" s="1"/>
  <c r="W599" i="1" a="1"/>
  <c r="W599" i="1" s="1"/>
  <c r="V599" i="1" a="1"/>
  <c r="V599" i="1" s="1"/>
  <c r="X598" i="1" a="1"/>
  <c r="X598" i="1" s="1"/>
  <c r="W598" i="1" a="1"/>
  <c r="W598" i="1" s="1"/>
  <c r="V598" i="1" a="1"/>
  <c r="V598" i="1" s="1"/>
  <c r="X597" i="1" a="1"/>
  <c r="X597" i="1" s="1"/>
  <c r="W597" i="1" a="1"/>
  <c r="W597" i="1" s="1"/>
  <c r="V597" i="1" a="1"/>
  <c r="V597" i="1" s="1"/>
  <c r="X596" i="1" a="1"/>
  <c r="X596" i="1" s="1"/>
  <c r="W596" i="1" a="1"/>
  <c r="W596" i="1" s="1"/>
  <c r="V596" i="1" a="1"/>
  <c r="V596" i="1" s="1"/>
  <c r="X595" i="1" a="1"/>
  <c r="X595" i="1" s="1"/>
  <c r="W595" i="1" a="1"/>
  <c r="W595" i="1" s="1"/>
  <c r="V595" i="1" a="1"/>
  <c r="V595" i="1" s="1"/>
  <c r="X594" i="1" a="1"/>
  <c r="X594" i="1" s="1"/>
  <c r="W594" i="1" a="1"/>
  <c r="W594" i="1" s="1"/>
  <c r="V594" i="1" a="1"/>
  <c r="V594" i="1" s="1"/>
  <c r="X593" i="1" a="1"/>
  <c r="X593" i="1" s="1"/>
  <c r="W593" i="1" a="1"/>
  <c r="W593" i="1" s="1"/>
  <c r="V593" i="1" a="1"/>
  <c r="V593" i="1" s="1"/>
  <c r="X592" i="1" a="1"/>
  <c r="X592" i="1" s="1"/>
  <c r="W592" i="1" a="1"/>
  <c r="W592" i="1" s="1"/>
  <c r="V592" i="1" a="1"/>
  <c r="V592" i="1" s="1"/>
  <c r="X591" i="1" a="1"/>
  <c r="X591" i="1" s="1"/>
  <c r="W591" i="1" a="1"/>
  <c r="W591" i="1" s="1"/>
  <c r="V591" i="1" a="1"/>
  <c r="V591" i="1" s="1"/>
  <c r="X590" i="1" a="1"/>
  <c r="X590" i="1" s="1"/>
  <c r="W590" i="1" a="1"/>
  <c r="W590" i="1" s="1"/>
  <c r="V590" i="1" a="1"/>
  <c r="V590" i="1" s="1"/>
  <c r="X589" i="1" a="1"/>
  <c r="X589" i="1" s="1"/>
  <c r="W589" i="1" a="1"/>
  <c r="W589" i="1" s="1"/>
  <c r="V589" i="1" a="1"/>
  <c r="V589" i="1" s="1"/>
  <c r="X588" i="1" a="1"/>
  <c r="X588" i="1" s="1"/>
  <c r="W588" i="1" a="1"/>
  <c r="W588" i="1" s="1"/>
  <c r="V588" i="1" a="1"/>
  <c r="V588" i="1" s="1"/>
  <c r="X587" i="1" a="1"/>
  <c r="X587" i="1" s="1"/>
  <c r="W587" i="1" a="1"/>
  <c r="W587" i="1" s="1"/>
  <c r="V587" i="1" a="1"/>
  <c r="V587" i="1" s="1"/>
  <c r="X586" i="1" a="1"/>
  <c r="X586" i="1" s="1"/>
  <c r="W586" i="1" a="1"/>
  <c r="W586" i="1" s="1"/>
  <c r="V586" i="1" a="1"/>
  <c r="V586" i="1" s="1"/>
  <c r="X585" i="1" a="1"/>
  <c r="X585" i="1" s="1"/>
  <c r="W585" i="1" a="1"/>
  <c r="W585" i="1" s="1"/>
  <c r="V585" i="1" a="1"/>
  <c r="V585" i="1" s="1"/>
  <c r="X584" i="1" a="1"/>
  <c r="X584" i="1" s="1"/>
  <c r="W584" i="1" a="1"/>
  <c r="W584" i="1" s="1"/>
  <c r="V584" i="1" a="1"/>
  <c r="V584" i="1" s="1"/>
  <c r="X583" i="1" a="1"/>
  <c r="X583" i="1" s="1"/>
  <c r="W583" i="1" a="1"/>
  <c r="W583" i="1" s="1"/>
  <c r="V583" i="1" a="1"/>
  <c r="V583" i="1" s="1"/>
  <c r="X582" i="1" a="1"/>
  <c r="X582" i="1" s="1"/>
  <c r="W582" i="1" a="1"/>
  <c r="W582" i="1" s="1"/>
  <c r="V582" i="1" a="1"/>
  <c r="V582" i="1" s="1"/>
  <c r="X581" i="1" a="1"/>
  <c r="X581" i="1" s="1"/>
  <c r="W581" i="1" a="1"/>
  <c r="W581" i="1" s="1"/>
  <c r="V581" i="1" a="1"/>
  <c r="V581" i="1" s="1"/>
  <c r="X580" i="1" a="1"/>
  <c r="X580" i="1" s="1"/>
  <c r="W580" i="1" a="1"/>
  <c r="W580" i="1" s="1"/>
  <c r="V580" i="1" a="1"/>
  <c r="V580" i="1" s="1"/>
  <c r="X579" i="1" a="1"/>
  <c r="X579" i="1" s="1"/>
  <c r="W579" i="1" a="1"/>
  <c r="W579" i="1" s="1"/>
  <c r="V579" i="1" a="1"/>
  <c r="V579" i="1" s="1"/>
  <c r="X578" i="1" a="1"/>
  <c r="X578" i="1" s="1"/>
  <c r="W578" i="1" a="1"/>
  <c r="W578" i="1" s="1"/>
  <c r="V578" i="1" a="1"/>
  <c r="V578" i="1" s="1"/>
  <c r="X577" i="1" a="1"/>
  <c r="X577" i="1" s="1"/>
  <c r="W577" i="1" a="1"/>
  <c r="W577" i="1" s="1"/>
  <c r="V577" i="1" a="1"/>
  <c r="V577" i="1" s="1"/>
  <c r="X576" i="1" a="1"/>
  <c r="X576" i="1" s="1"/>
  <c r="W576" i="1" a="1"/>
  <c r="W576" i="1" s="1"/>
  <c r="V576" i="1" a="1"/>
  <c r="V576" i="1" s="1"/>
  <c r="X575" i="1" a="1"/>
  <c r="X575" i="1" s="1"/>
  <c r="W575" i="1" a="1"/>
  <c r="W575" i="1" s="1"/>
  <c r="V575" i="1" a="1"/>
  <c r="V575" i="1" s="1"/>
  <c r="X574" i="1" a="1"/>
  <c r="X574" i="1" s="1"/>
  <c r="W574" i="1" a="1"/>
  <c r="W574" i="1" s="1"/>
  <c r="V574" i="1" a="1"/>
  <c r="V574" i="1" s="1"/>
  <c r="X573" i="1" a="1"/>
  <c r="X573" i="1" s="1"/>
  <c r="W573" i="1" a="1"/>
  <c r="W573" i="1" s="1"/>
  <c r="V573" i="1" a="1"/>
  <c r="V573" i="1" s="1"/>
  <c r="X572" i="1" a="1"/>
  <c r="X572" i="1" s="1"/>
  <c r="W572" i="1" a="1"/>
  <c r="W572" i="1" s="1"/>
  <c r="V572" i="1" a="1"/>
  <c r="V572" i="1" s="1"/>
  <c r="X571" i="1" a="1"/>
  <c r="X571" i="1" s="1"/>
  <c r="W571" i="1" a="1"/>
  <c r="W571" i="1" s="1"/>
  <c r="V571" i="1" a="1"/>
  <c r="V571" i="1" s="1"/>
  <c r="X570" i="1" a="1"/>
  <c r="X570" i="1" s="1"/>
  <c r="W570" i="1" a="1"/>
  <c r="W570" i="1" s="1"/>
  <c r="V570" i="1" a="1"/>
  <c r="V570" i="1" s="1"/>
  <c r="X569" i="1" a="1"/>
  <c r="X569" i="1" s="1"/>
  <c r="W569" i="1" a="1"/>
  <c r="W569" i="1" s="1"/>
  <c r="V569" i="1" a="1"/>
  <c r="V569" i="1" s="1"/>
  <c r="X568" i="1" a="1"/>
  <c r="X568" i="1" s="1"/>
  <c r="W568" i="1" a="1"/>
  <c r="W568" i="1" s="1"/>
  <c r="V568" i="1" a="1"/>
  <c r="V568" i="1" s="1"/>
  <c r="X567" i="1" a="1"/>
  <c r="X567" i="1" s="1"/>
  <c r="W567" i="1" a="1"/>
  <c r="W567" i="1" s="1"/>
  <c r="V567" i="1" a="1"/>
  <c r="V567" i="1" s="1"/>
  <c r="X566" i="1" a="1"/>
  <c r="X566" i="1" s="1"/>
  <c r="W566" i="1" a="1"/>
  <c r="W566" i="1" s="1"/>
  <c r="V566" i="1" a="1"/>
  <c r="V566" i="1" s="1"/>
  <c r="X565" i="1" a="1"/>
  <c r="X565" i="1" s="1"/>
  <c r="W565" i="1" a="1"/>
  <c r="W565" i="1" s="1"/>
  <c r="V565" i="1" a="1"/>
  <c r="V565" i="1" s="1"/>
  <c r="X564" i="1" a="1"/>
  <c r="X564" i="1" s="1"/>
  <c r="W564" i="1" a="1"/>
  <c r="W564" i="1" s="1"/>
  <c r="V564" i="1" a="1"/>
  <c r="V564" i="1" s="1"/>
  <c r="X563" i="1" a="1"/>
  <c r="X563" i="1" s="1"/>
  <c r="W563" i="1" a="1"/>
  <c r="W563" i="1" s="1"/>
  <c r="V563" i="1" a="1"/>
  <c r="V563" i="1" s="1"/>
  <c r="X562" i="1" a="1"/>
  <c r="X562" i="1" s="1"/>
  <c r="W562" i="1" a="1"/>
  <c r="W562" i="1" s="1"/>
  <c r="V562" i="1" a="1"/>
  <c r="V562" i="1" s="1"/>
  <c r="X561" i="1" a="1"/>
  <c r="X561" i="1" s="1"/>
  <c r="W561" i="1" a="1"/>
  <c r="W561" i="1" s="1"/>
  <c r="V561" i="1" a="1"/>
  <c r="V561" i="1" s="1"/>
  <c r="X560" i="1" a="1"/>
  <c r="X560" i="1" s="1"/>
  <c r="W560" i="1" a="1"/>
  <c r="W560" i="1" s="1"/>
  <c r="V560" i="1" a="1"/>
  <c r="V560" i="1" s="1"/>
  <c r="X559" i="1" a="1"/>
  <c r="X559" i="1" s="1"/>
  <c r="W559" i="1" a="1"/>
  <c r="W559" i="1" s="1"/>
  <c r="V559" i="1" a="1"/>
  <c r="V559" i="1" s="1"/>
  <c r="X558" i="1" a="1"/>
  <c r="X558" i="1" s="1"/>
  <c r="W558" i="1" a="1"/>
  <c r="W558" i="1" s="1"/>
  <c r="V558" i="1" a="1"/>
  <c r="V558" i="1" s="1"/>
  <c r="X557" i="1" a="1"/>
  <c r="X557" i="1" s="1"/>
  <c r="W557" i="1" a="1"/>
  <c r="W557" i="1" s="1"/>
  <c r="V557" i="1" a="1"/>
  <c r="V557" i="1" s="1"/>
  <c r="X556" i="1" a="1"/>
  <c r="X556" i="1" s="1"/>
  <c r="W556" i="1" a="1"/>
  <c r="W556" i="1" s="1"/>
  <c r="V556" i="1" a="1"/>
  <c r="V556" i="1" s="1"/>
  <c r="X555" i="1" a="1"/>
  <c r="X555" i="1" s="1"/>
  <c r="W555" i="1" a="1"/>
  <c r="W555" i="1" s="1"/>
  <c r="V555" i="1" a="1"/>
  <c r="V555" i="1" s="1"/>
  <c r="X554" i="1" a="1"/>
  <c r="X554" i="1" s="1"/>
  <c r="W554" i="1" a="1"/>
  <c r="W554" i="1" s="1"/>
  <c r="V554" i="1" a="1"/>
  <c r="V554" i="1" s="1"/>
  <c r="X553" i="1" a="1"/>
  <c r="X553" i="1" s="1"/>
  <c r="W553" i="1" a="1"/>
  <c r="W553" i="1" s="1"/>
  <c r="V553" i="1" a="1"/>
  <c r="V553" i="1" s="1"/>
  <c r="X552" i="1" a="1"/>
  <c r="X552" i="1" s="1"/>
  <c r="W552" i="1" a="1"/>
  <c r="W552" i="1" s="1"/>
  <c r="V552" i="1" a="1"/>
  <c r="V552" i="1" s="1"/>
  <c r="X551" i="1" a="1"/>
  <c r="X551" i="1" s="1"/>
  <c r="W551" i="1" a="1"/>
  <c r="W551" i="1" s="1"/>
  <c r="V551" i="1" a="1"/>
  <c r="V551" i="1" s="1"/>
  <c r="X550" i="1" a="1"/>
  <c r="X550" i="1" s="1"/>
  <c r="W550" i="1" a="1"/>
  <c r="W550" i="1" s="1"/>
  <c r="V550" i="1" a="1"/>
  <c r="V550" i="1" s="1"/>
  <c r="X549" i="1" a="1"/>
  <c r="X549" i="1" s="1"/>
  <c r="W549" i="1" a="1"/>
  <c r="W549" i="1" s="1"/>
  <c r="V549" i="1" a="1"/>
  <c r="V549" i="1" s="1"/>
  <c r="X548" i="1" a="1"/>
  <c r="X548" i="1" s="1"/>
  <c r="W548" i="1" a="1"/>
  <c r="W548" i="1" s="1"/>
  <c r="V548" i="1" a="1"/>
  <c r="V548" i="1" s="1"/>
  <c r="X547" i="1" a="1"/>
  <c r="X547" i="1" s="1"/>
  <c r="W547" i="1" a="1"/>
  <c r="W547" i="1" s="1"/>
  <c r="V547" i="1" a="1"/>
  <c r="V547" i="1" s="1"/>
  <c r="X546" i="1" a="1"/>
  <c r="X546" i="1" s="1"/>
  <c r="W546" i="1" a="1"/>
  <c r="W546" i="1" s="1"/>
  <c r="V546" i="1" a="1"/>
  <c r="V546" i="1" s="1"/>
  <c r="X545" i="1" a="1"/>
  <c r="X545" i="1" s="1"/>
  <c r="W545" i="1" a="1"/>
  <c r="W545" i="1" s="1"/>
  <c r="V545" i="1" a="1"/>
  <c r="V545" i="1" s="1"/>
  <c r="X544" i="1" a="1"/>
  <c r="X544" i="1" s="1"/>
  <c r="W544" i="1" a="1"/>
  <c r="W544" i="1" s="1"/>
  <c r="V544" i="1" a="1"/>
  <c r="V544" i="1" s="1"/>
  <c r="X543" i="1" a="1"/>
  <c r="X543" i="1" s="1"/>
  <c r="W543" i="1" a="1"/>
  <c r="W543" i="1" s="1"/>
  <c r="V543" i="1" a="1"/>
  <c r="V543" i="1" s="1"/>
  <c r="X542" i="1" a="1"/>
  <c r="X542" i="1" s="1"/>
  <c r="W542" i="1" a="1"/>
  <c r="W542" i="1" s="1"/>
  <c r="V542" i="1" a="1"/>
  <c r="V542" i="1" s="1"/>
  <c r="X541" i="1" a="1"/>
  <c r="X541" i="1" s="1"/>
  <c r="W541" i="1" a="1"/>
  <c r="W541" i="1" s="1"/>
  <c r="V541" i="1" a="1"/>
  <c r="V541" i="1" s="1"/>
  <c r="X540" i="1" a="1"/>
  <c r="X540" i="1" s="1"/>
  <c r="W540" i="1" a="1"/>
  <c r="W540" i="1" s="1"/>
  <c r="V540" i="1" a="1"/>
  <c r="V540" i="1" s="1"/>
  <c r="X539" i="1" a="1"/>
  <c r="X539" i="1" s="1"/>
  <c r="W539" i="1" a="1"/>
  <c r="W539" i="1" s="1"/>
  <c r="V539" i="1" a="1"/>
  <c r="V539" i="1" s="1"/>
  <c r="X538" i="1" a="1"/>
  <c r="X538" i="1" s="1"/>
  <c r="W538" i="1" a="1"/>
  <c r="W538" i="1" s="1"/>
  <c r="V538" i="1" a="1"/>
  <c r="V538" i="1" s="1"/>
  <c r="X537" i="1" a="1"/>
  <c r="X537" i="1" s="1"/>
  <c r="W537" i="1" a="1"/>
  <c r="W537" i="1" s="1"/>
  <c r="V537" i="1" a="1"/>
  <c r="V537" i="1" s="1"/>
  <c r="X536" i="1" a="1"/>
  <c r="X536" i="1" s="1"/>
  <c r="W536" i="1" a="1"/>
  <c r="W536" i="1" s="1"/>
  <c r="V536" i="1" a="1"/>
  <c r="V536" i="1" s="1"/>
  <c r="X535" i="1" a="1"/>
  <c r="X535" i="1" s="1"/>
  <c r="W535" i="1" a="1"/>
  <c r="W535" i="1" s="1"/>
  <c r="V535" i="1" a="1"/>
  <c r="V535" i="1" s="1"/>
  <c r="X534" i="1" a="1"/>
  <c r="X534" i="1" s="1"/>
  <c r="W534" i="1" a="1"/>
  <c r="W534" i="1" s="1"/>
  <c r="V534" i="1" a="1"/>
  <c r="V534" i="1" s="1"/>
  <c r="X533" i="1" a="1"/>
  <c r="X533" i="1" s="1"/>
  <c r="W533" i="1" a="1"/>
  <c r="W533" i="1" s="1"/>
  <c r="V533" i="1" a="1"/>
  <c r="V533" i="1" s="1"/>
  <c r="X532" i="1" a="1"/>
  <c r="X532" i="1" s="1"/>
  <c r="W532" i="1" a="1"/>
  <c r="W532" i="1" s="1"/>
  <c r="V532" i="1" a="1"/>
  <c r="V532" i="1" s="1"/>
  <c r="X531" i="1" a="1"/>
  <c r="X531" i="1" s="1"/>
  <c r="W531" i="1" a="1"/>
  <c r="W531" i="1" s="1"/>
  <c r="V531" i="1" a="1"/>
  <c r="V531" i="1" s="1"/>
  <c r="X530" i="1" a="1"/>
  <c r="X530" i="1" s="1"/>
  <c r="W530" i="1" a="1"/>
  <c r="W530" i="1" s="1"/>
  <c r="V530" i="1" a="1"/>
  <c r="V530" i="1" s="1"/>
  <c r="X529" i="1" a="1"/>
  <c r="X529" i="1" s="1"/>
  <c r="W529" i="1" a="1"/>
  <c r="W529" i="1" s="1"/>
  <c r="V529" i="1" a="1"/>
  <c r="V529" i="1" s="1"/>
  <c r="X528" i="1" a="1"/>
  <c r="X528" i="1" s="1"/>
  <c r="W528" i="1" a="1"/>
  <c r="W528" i="1" s="1"/>
  <c r="V528" i="1" a="1"/>
  <c r="V528" i="1" s="1"/>
  <c r="X527" i="1" a="1"/>
  <c r="X527" i="1" s="1"/>
  <c r="W527" i="1" a="1"/>
  <c r="W527" i="1" s="1"/>
  <c r="V527" i="1" a="1"/>
  <c r="V527" i="1" s="1"/>
  <c r="X526" i="1" a="1"/>
  <c r="X526" i="1" s="1"/>
  <c r="W526" i="1" a="1"/>
  <c r="W526" i="1" s="1"/>
  <c r="V526" i="1" a="1"/>
  <c r="V526" i="1" s="1"/>
  <c r="X525" i="1" a="1"/>
  <c r="X525" i="1" s="1"/>
  <c r="W525" i="1" a="1"/>
  <c r="W525" i="1" s="1"/>
  <c r="V525" i="1" a="1"/>
  <c r="V525" i="1" s="1"/>
  <c r="X524" i="1" a="1"/>
  <c r="X524" i="1" s="1"/>
  <c r="W524" i="1" a="1"/>
  <c r="W524" i="1" s="1"/>
  <c r="V524" i="1" a="1"/>
  <c r="V524" i="1" s="1"/>
  <c r="X523" i="1" a="1"/>
  <c r="X523" i="1" s="1"/>
  <c r="W523" i="1" a="1"/>
  <c r="W523" i="1" s="1"/>
  <c r="V523" i="1" a="1"/>
  <c r="V523" i="1" s="1"/>
  <c r="X522" i="1" a="1"/>
  <c r="X522" i="1" s="1"/>
  <c r="W522" i="1" a="1"/>
  <c r="W522" i="1" s="1"/>
  <c r="V522" i="1" a="1"/>
  <c r="V522" i="1" s="1"/>
  <c r="X521" i="1" a="1"/>
  <c r="X521" i="1" s="1"/>
  <c r="W521" i="1" a="1"/>
  <c r="W521" i="1" s="1"/>
  <c r="V521" i="1" a="1"/>
  <c r="V521" i="1" s="1"/>
  <c r="X520" i="1" a="1"/>
  <c r="X520" i="1" s="1"/>
  <c r="W520" i="1" a="1"/>
  <c r="W520" i="1" s="1"/>
  <c r="V520" i="1" a="1"/>
  <c r="V520" i="1" s="1"/>
  <c r="X519" i="1" a="1"/>
  <c r="X519" i="1" s="1"/>
  <c r="W519" i="1" a="1"/>
  <c r="W519" i="1" s="1"/>
  <c r="V519" i="1" a="1"/>
  <c r="V519" i="1" s="1"/>
  <c r="X518" i="1" a="1"/>
  <c r="X518" i="1" s="1"/>
  <c r="W518" i="1" a="1"/>
  <c r="W518" i="1" s="1"/>
  <c r="V518" i="1" a="1"/>
  <c r="V518" i="1" s="1"/>
  <c r="X517" i="1" a="1"/>
  <c r="X517" i="1" s="1"/>
  <c r="W517" i="1" a="1"/>
  <c r="W517" i="1" s="1"/>
  <c r="V517" i="1" a="1"/>
  <c r="V517" i="1" s="1"/>
  <c r="X516" i="1" a="1"/>
  <c r="X516" i="1" s="1"/>
  <c r="W516" i="1" a="1"/>
  <c r="W516" i="1" s="1"/>
  <c r="V516" i="1" a="1"/>
  <c r="V516" i="1" s="1"/>
  <c r="X515" i="1" a="1"/>
  <c r="X515" i="1" s="1"/>
  <c r="W515" i="1" a="1"/>
  <c r="W515" i="1" s="1"/>
  <c r="V515" i="1" a="1"/>
  <c r="V515" i="1" s="1"/>
  <c r="X514" i="1" a="1"/>
  <c r="X514" i="1" s="1"/>
  <c r="W514" i="1" a="1"/>
  <c r="W514" i="1" s="1"/>
  <c r="V514" i="1" a="1"/>
  <c r="V514" i="1" s="1"/>
  <c r="X513" i="1" a="1"/>
  <c r="X513" i="1" s="1"/>
  <c r="W513" i="1" a="1"/>
  <c r="W513" i="1" s="1"/>
  <c r="V513" i="1" a="1"/>
  <c r="V513" i="1" s="1"/>
  <c r="X512" i="1" a="1"/>
  <c r="X512" i="1" s="1"/>
  <c r="W512" i="1" a="1"/>
  <c r="W512" i="1" s="1"/>
  <c r="V512" i="1" a="1"/>
  <c r="V512" i="1" s="1"/>
  <c r="X511" i="1" a="1"/>
  <c r="X511" i="1" s="1"/>
  <c r="W511" i="1" a="1"/>
  <c r="W511" i="1" s="1"/>
  <c r="V511" i="1" a="1"/>
  <c r="V511" i="1" s="1"/>
  <c r="X510" i="1" a="1"/>
  <c r="X510" i="1" s="1"/>
  <c r="W510" i="1" a="1"/>
  <c r="W510" i="1" s="1"/>
  <c r="V510" i="1" a="1"/>
  <c r="V510" i="1" s="1"/>
  <c r="X509" i="1" a="1"/>
  <c r="X509" i="1" s="1"/>
  <c r="W509" i="1" a="1"/>
  <c r="W509" i="1" s="1"/>
  <c r="V509" i="1" a="1"/>
  <c r="V509" i="1" s="1"/>
  <c r="X508" i="1" a="1"/>
  <c r="X508" i="1" s="1"/>
  <c r="W508" i="1" a="1"/>
  <c r="W508" i="1" s="1"/>
  <c r="V508" i="1" a="1"/>
  <c r="V508" i="1" s="1"/>
  <c r="X507" i="1" a="1"/>
  <c r="X507" i="1" s="1"/>
  <c r="W507" i="1" a="1"/>
  <c r="W507" i="1" s="1"/>
  <c r="V507" i="1" a="1"/>
  <c r="V507" i="1" s="1"/>
  <c r="X506" i="1" a="1"/>
  <c r="X506" i="1" s="1"/>
  <c r="W506" i="1" a="1"/>
  <c r="W506" i="1" s="1"/>
  <c r="V506" i="1" a="1"/>
  <c r="V506" i="1" s="1"/>
  <c r="X505" i="1" a="1"/>
  <c r="X505" i="1" s="1"/>
  <c r="W505" i="1" a="1"/>
  <c r="W505" i="1" s="1"/>
  <c r="V505" i="1" a="1"/>
  <c r="V505" i="1" s="1"/>
  <c r="X504" i="1" a="1"/>
  <c r="X504" i="1" s="1"/>
  <c r="W504" i="1" a="1"/>
  <c r="W504" i="1" s="1"/>
  <c r="V504" i="1" a="1"/>
  <c r="V504" i="1" s="1"/>
  <c r="X503" i="1" a="1"/>
  <c r="X503" i="1" s="1"/>
  <c r="W503" i="1" a="1"/>
  <c r="W503" i="1" s="1"/>
  <c r="V503" i="1" a="1"/>
  <c r="V503" i="1" s="1"/>
  <c r="X502" i="1" a="1"/>
  <c r="X502" i="1" s="1"/>
  <c r="W502" i="1" a="1"/>
  <c r="W502" i="1" s="1"/>
  <c r="V502" i="1" a="1"/>
  <c r="V502" i="1" s="1"/>
  <c r="X501" i="1" a="1"/>
  <c r="X501" i="1" s="1"/>
  <c r="W501" i="1" a="1"/>
  <c r="W501" i="1" s="1"/>
  <c r="V501" i="1" a="1"/>
  <c r="V501" i="1" s="1"/>
  <c r="X500" i="1" a="1"/>
  <c r="X500" i="1" s="1"/>
  <c r="W500" i="1" a="1"/>
  <c r="W500" i="1" s="1"/>
  <c r="V500" i="1" a="1"/>
  <c r="V500" i="1" s="1"/>
  <c r="X499" i="1" a="1"/>
  <c r="X499" i="1" s="1"/>
  <c r="W499" i="1" a="1"/>
  <c r="W499" i="1" s="1"/>
  <c r="V499" i="1"/>
  <c r="V499" i="1" a="1"/>
  <c r="X498" i="1" a="1"/>
  <c r="X498" i="1" s="1"/>
  <c r="W498" i="1" a="1"/>
  <c r="W498" i="1" s="1"/>
  <c r="V498" i="1"/>
  <c r="V498" i="1" a="1"/>
  <c r="X497" i="1" a="1"/>
  <c r="X497" i="1" s="1"/>
  <c r="W497" i="1" a="1"/>
  <c r="W497" i="1" s="1"/>
  <c r="V497" i="1" a="1"/>
  <c r="V497" i="1" s="1"/>
  <c r="X496" i="1"/>
  <c r="X496" i="1" a="1"/>
  <c r="W496" i="1"/>
  <c r="W496" i="1" a="1"/>
  <c r="V496" i="1" a="1"/>
  <c r="V496" i="1" s="1"/>
  <c r="X495" i="1" a="1"/>
  <c r="X495" i="1" s="1"/>
  <c r="W495" i="1"/>
  <c r="W495" i="1" a="1"/>
  <c r="V495" i="1"/>
  <c r="V495" i="1" a="1"/>
  <c r="X494" i="1" a="1"/>
  <c r="X494" i="1" s="1"/>
  <c r="W494" i="1" a="1"/>
  <c r="W494" i="1" s="1"/>
  <c r="V494" i="1" a="1"/>
  <c r="V494" i="1" s="1"/>
  <c r="X493" i="1"/>
  <c r="X493" i="1" a="1"/>
  <c r="W493" i="1" a="1"/>
  <c r="W493" i="1" s="1"/>
  <c r="V493" i="1" a="1"/>
  <c r="V493" i="1" s="1"/>
  <c r="X492" i="1"/>
  <c r="X492" i="1" a="1"/>
  <c r="W492" i="1" a="1"/>
  <c r="W492" i="1" s="1"/>
  <c r="V492" i="1" a="1"/>
  <c r="V492" i="1" s="1"/>
  <c r="X491" i="1" a="1"/>
  <c r="X491" i="1" s="1"/>
  <c r="W491" i="1"/>
  <c r="W491" i="1" a="1"/>
  <c r="V491" i="1"/>
  <c r="V491" i="1" a="1"/>
  <c r="X490" i="1" a="1"/>
  <c r="X490" i="1" s="1"/>
  <c r="W490" i="1" a="1"/>
  <c r="W490" i="1" s="1"/>
  <c r="V490" i="1"/>
  <c r="V490" i="1" a="1"/>
  <c r="X489" i="1"/>
  <c r="X489" i="1" a="1"/>
  <c r="W489" i="1" a="1"/>
  <c r="W489" i="1" s="1"/>
  <c r="V489" i="1" a="1"/>
  <c r="V489" i="1" s="1"/>
  <c r="X488" i="1" a="1"/>
  <c r="X488" i="1" s="1"/>
  <c r="W488" i="1" a="1"/>
  <c r="W488" i="1" s="1"/>
  <c r="V488" i="1" a="1"/>
  <c r="V488" i="1" s="1"/>
  <c r="X487" i="1" a="1"/>
  <c r="X487" i="1" s="1"/>
  <c r="W487" i="1"/>
  <c r="W487" i="1" a="1"/>
  <c r="V487" i="1" a="1"/>
  <c r="V487" i="1" s="1"/>
  <c r="X486" i="1" a="1"/>
  <c r="X486" i="1" s="1"/>
  <c r="W486" i="1" a="1"/>
  <c r="W486" i="1" s="1"/>
  <c r="V486" i="1"/>
  <c r="V486" i="1" a="1"/>
  <c r="X485" i="1"/>
  <c r="X485" i="1" a="1"/>
  <c r="W485" i="1" a="1"/>
  <c r="W485" i="1" s="1"/>
  <c r="V485" i="1" a="1"/>
  <c r="V485" i="1" s="1"/>
  <c r="X484" i="1"/>
  <c r="X484" i="1" a="1"/>
  <c r="W484" i="1"/>
  <c r="W484" i="1" a="1"/>
  <c r="V484" i="1" a="1"/>
  <c r="V484" i="1" s="1"/>
  <c r="X483" i="1" a="1"/>
  <c r="X483" i="1" s="1"/>
  <c r="W483" i="1" a="1"/>
  <c r="W483" i="1" s="1"/>
  <c r="V483" i="1" a="1"/>
  <c r="V483" i="1" s="1"/>
  <c r="X482" i="1" a="1"/>
  <c r="X482" i="1" s="1"/>
  <c r="W482" i="1" a="1"/>
  <c r="W482" i="1" s="1"/>
  <c r="V482" i="1"/>
  <c r="V482" i="1" a="1"/>
  <c r="X481" i="1" a="1"/>
  <c r="X481" i="1" s="1"/>
  <c r="W481" i="1" a="1"/>
  <c r="W481" i="1" s="1"/>
  <c r="V481" i="1" a="1"/>
  <c r="V481" i="1" s="1"/>
  <c r="X480" i="1"/>
  <c r="X480" i="1" a="1"/>
  <c r="W480" i="1"/>
  <c r="W480" i="1" a="1"/>
  <c r="V480" i="1" a="1"/>
  <c r="V480" i="1" s="1"/>
  <c r="X479" i="1" a="1"/>
  <c r="X479" i="1" s="1"/>
  <c r="W479" i="1"/>
  <c r="W479" i="1" a="1"/>
  <c r="V479" i="1"/>
  <c r="V479" i="1" a="1"/>
  <c r="X478" i="1" a="1"/>
  <c r="X478" i="1" s="1"/>
  <c r="W478" i="1" a="1"/>
  <c r="W478" i="1" s="1"/>
  <c r="V478" i="1" a="1"/>
  <c r="V478" i="1" s="1"/>
  <c r="X477" i="1"/>
  <c r="X477" i="1" a="1"/>
  <c r="W477" i="1" a="1"/>
  <c r="W477" i="1" s="1"/>
  <c r="V477" i="1" a="1"/>
  <c r="V477" i="1" s="1"/>
  <c r="X476" i="1"/>
  <c r="X476" i="1" a="1"/>
  <c r="W476" i="1" a="1"/>
  <c r="W476" i="1" s="1"/>
  <c r="V476" i="1" a="1"/>
  <c r="V476" i="1" s="1"/>
  <c r="X475" i="1" a="1"/>
  <c r="X475" i="1" s="1"/>
  <c r="W475" i="1"/>
  <c r="W475" i="1" a="1"/>
  <c r="V475" i="1"/>
  <c r="V475" i="1" a="1"/>
  <c r="X474" i="1" a="1"/>
  <c r="X474" i="1" s="1"/>
  <c r="W474" i="1" a="1"/>
  <c r="W474" i="1" s="1"/>
  <c r="V474" i="1" a="1"/>
  <c r="V474" i="1" s="1"/>
  <c r="X473" i="1"/>
  <c r="X473" i="1" a="1"/>
  <c r="W473" i="1" a="1"/>
  <c r="W473" i="1" s="1"/>
  <c r="V473" i="1" a="1"/>
  <c r="V473" i="1" s="1"/>
  <c r="X472" i="1" a="1"/>
  <c r="X472" i="1" s="1"/>
  <c r="W472" i="1"/>
  <c r="W472" i="1" a="1"/>
  <c r="V472" i="1" a="1"/>
  <c r="V472" i="1" s="1"/>
  <c r="X471" i="1" a="1"/>
  <c r="X471" i="1" s="1"/>
  <c r="W471" i="1"/>
  <c r="W471" i="1" a="1"/>
  <c r="V471" i="1" a="1"/>
  <c r="V471" i="1" s="1"/>
  <c r="X470" i="1" a="1"/>
  <c r="X470" i="1" s="1"/>
  <c r="W470" i="1" a="1"/>
  <c r="W470" i="1" s="1"/>
  <c r="V470" i="1"/>
  <c r="V470" i="1" a="1"/>
  <c r="X469" i="1"/>
  <c r="X469" i="1" a="1"/>
  <c r="W469" i="1" a="1"/>
  <c r="W469" i="1" s="1"/>
  <c r="V469" i="1" a="1"/>
  <c r="V469" i="1" s="1"/>
  <c r="X468" i="1" a="1"/>
  <c r="X468" i="1" s="1"/>
  <c r="W468" i="1"/>
  <c r="W468" i="1" a="1"/>
  <c r="V468" i="1" a="1"/>
  <c r="V468" i="1" s="1"/>
  <c r="X467" i="1" a="1"/>
  <c r="X467" i="1" s="1"/>
  <c r="W467" i="1" a="1"/>
  <c r="W467" i="1" s="1"/>
  <c r="V467" i="1" a="1"/>
  <c r="V467" i="1" s="1"/>
  <c r="X466" i="1" a="1"/>
  <c r="X466" i="1" s="1"/>
  <c r="W466" i="1" a="1"/>
  <c r="W466" i="1" s="1"/>
  <c r="V466" i="1"/>
  <c r="V466" i="1" a="1"/>
  <c r="X465" i="1" a="1"/>
  <c r="X465" i="1" s="1"/>
  <c r="W465" i="1" a="1"/>
  <c r="W465" i="1" s="1"/>
  <c r="V465" i="1" a="1"/>
  <c r="V465" i="1" s="1"/>
  <c r="X464" i="1"/>
  <c r="X464" i="1" a="1"/>
  <c r="W464" i="1"/>
  <c r="W464" i="1" a="1"/>
  <c r="V464" i="1" a="1"/>
  <c r="V464" i="1" s="1"/>
  <c r="X463" i="1" a="1"/>
  <c r="X463" i="1" s="1"/>
  <c r="W463" i="1"/>
  <c r="W463" i="1" a="1"/>
  <c r="V463" i="1" a="1"/>
  <c r="V463" i="1" s="1"/>
  <c r="X462" i="1" a="1"/>
  <c r="X462" i="1" s="1"/>
  <c r="W462" i="1" a="1"/>
  <c r="W462" i="1" s="1"/>
  <c r="V462" i="1" a="1"/>
  <c r="V462" i="1" s="1"/>
  <c r="X461" i="1"/>
  <c r="X461" i="1" a="1"/>
  <c r="W461" i="1" a="1"/>
  <c r="W461" i="1" s="1"/>
  <c r="V461" i="1" a="1"/>
  <c r="V461" i="1" s="1"/>
  <c r="X460" i="1"/>
  <c r="X460" i="1" a="1"/>
  <c r="W460" i="1" a="1"/>
  <c r="W460" i="1" s="1"/>
  <c r="V460" i="1" a="1"/>
  <c r="V460" i="1" s="1"/>
  <c r="X459" i="1" a="1"/>
  <c r="X459" i="1" s="1"/>
  <c r="W459" i="1" a="1"/>
  <c r="W459" i="1" s="1"/>
  <c r="V459" i="1"/>
  <c r="V459" i="1" a="1"/>
  <c r="X458" i="1" a="1"/>
  <c r="X458" i="1" s="1"/>
  <c r="W458" i="1" a="1"/>
  <c r="W458" i="1" s="1"/>
  <c r="V458" i="1" a="1"/>
  <c r="V458" i="1" s="1"/>
  <c r="X457" i="1" a="1"/>
  <c r="X457" i="1" s="1"/>
  <c r="W457" i="1" a="1"/>
  <c r="W457" i="1" s="1"/>
  <c r="V457" i="1" a="1"/>
  <c r="V457" i="1" s="1"/>
  <c r="X456" i="1" a="1"/>
  <c r="X456" i="1" s="1"/>
  <c r="W456" i="1" a="1"/>
  <c r="W456" i="1" s="1"/>
  <c r="V456" i="1" a="1"/>
  <c r="V456" i="1" s="1"/>
  <c r="X455" i="1" a="1"/>
  <c r="X455" i="1" s="1"/>
  <c r="W455" i="1"/>
  <c r="W455" i="1" a="1"/>
  <c r="V455" i="1" a="1"/>
  <c r="V455" i="1" s="1"/>
  <c r="X454" i="1" a="1"/>
  <c r="X454" i="1" s="1"/>
  <c r="W454" i="1" a="1"/>
  <c r="W454" i="1" s="1"/>
  <c r="V454" i="1" a="1"/>
  <c r="V454" i="1" s="1"/>
  <c r="X453" i="1"/>
  <c r="X453" i="1" a="1"/>
  <c r="W453" i="1" a="1"/>
  <c r="W453" i="1" s="1"/>
  <c r="V453" i="1" a="1"/>
  <c r="V453" i="1" s="1"/>
  <c r="X452" i="1"/>
  <c r="X452" i="1" a="1"/>
  <c r="W452" i="1" a="1"/>
  <c r="W452" i="1" s="1"/>
  <c r="V452" i="1" a="1"/>
  <c r="V452" i="1" s="1"/>
  <c r="X451" i="1" a="1"/>
  <c r="X451" i="1" s="1"/>
  <c r="W451" i="1" a="1"/>
  <c r="W451" i="1" s="1"/>
  <c r="V451" i="1"/>
  <c r="V451" i="1" a="1"/>
  <c r="X450" i="1" a="1"/>
  <c r="X450" i="1" s="1"/>
  <c r="W450" i="1" a="1"/>
  <c r="W450" i="1" s="1"/>
  <c r="V450" i="1"/>
  <c r="V450" i="1" a="1"/>
  <c r="X449" i="1" a="1"/>
  <c r="X449" i="1" s="1"/>
  <c r="W449" i="1" a="1"/>
  <c r="W449" i="1" s="1"/>
  <c r="V449" i="1" a="1"/>
  <c r="V449" i="1" s="1"/>
  <c r="X448" i="1" a="1"/>
  <c r="X448" i="1" s="1"/>
  <c r="W448" i="1"/>
  <c r="W448" i="1" a="1"/>
  <c r="V448" i="1" a="1"/>
  <c r="V448" i="1" s="1"/>
  <c r="X447" i="1" a="1"/>
  <c r="X447" i="1" s="1"/>
  <c r="W447" i="1" a="1"/>
  <c r="W447" i="1" s="1"/>
  <c r="V447" i="1" a="1"/>
  <c r="V447" i="1" s="1"/>
  <c r="X446" i="1" a="1"/>
  <c r="X446" i="1" s="1"/>
  <c r="W446" i="1" a="1"/>
  <c r="W446" i="1" s="1"/>
  <c r="V446" i="1" a="1"/>
  <c r="V446" i="1" s="1"/>
  <c r="X445" i="1" a="1"/>
  <c r="X445" i="1" s="1"/>
  <c r="W445" i="1" a="1"/>
  <c r="W445" i="1" s="1"/>
  <c r="V445" i="1" a="1"/>
  <c r="V445" i="1" s="1"/>
  <c r="X444" i="1"/>
  <c r="X444" i="1" a="1"/>
  <c r="W444" i="1" a="1"/>
  <c r="W444" i="1" s="1"/>
  <c r="V444" i="1" a="1"/>
  <c r="V444" i="1" s="1"/>
  <c r="X443" i="1" a="1"/>
  <c r="X443" i="1" s="1"/>
  <c r="W443" i="1"/>
  <c r="W443" i="1" a="1"/>
  <c r="V443" i="1"/>
  <c r="V443" i="1" a="1"/>
  <c r="X442" i="1" a="1"/>
  <c r="X442" i="1" s="1"/>
  <c r="W442" i="1" a="1"/>
  <c r="W442" i="1" s="1"/>
  <c r="V442" i="1"/>
  <c r="V442" i="1" a="1"/>
  <c r="X441" i="1"/>
  <c r="X441" i="1" a="1"/>
  <c r="W441" i="1" a="1"/>
  <c r="W441" i="1" s="1"/>
  <c r="V441" i="1" a="1"/>
  <c r="V441" i="1" s="1"/>
  <c r="X440" i="1" a="1"/>
  <c r="X440" i="1" s="1"/>
  <c r="W440" i="1" a="1"/>
  <c r="W440" i="1" s="1"/>
  <c r="V440" i="1" a="1"/>
  <c r="V440" i="1" s="1"/>
  <c r="X439" i="1" a="1"/>
  <c r="X439" i="1" s="1"/>
  <c r="W439" i="1"/>
  <c r="W439" i="1" a="1"/>
  <c r="V439" i="1" a="1"/>
  <c r="V439" i="1" s="1"/>
  <c r="X438" i="1" a="1"/>
  <c r="X438" i="1" s="1"/>
  <c r="W438" i="1" a="1"/>
  <c r="W438" i="1" s="1"/>
  <c r="V438" i="1"/>
  <c r="V438" i="1" a="1"/>
  <c r="X437" i="1"/>
  <c r="X437" i="1" a="1"/>
  <c r="W437" i="1" a="1"/>
  <c r="W437" i="1" s="1"/>
  <c r="V437" i="1" a="1"/>
  <c r="V437" i="1" s="1"/>
  <c r="X436" i="1" a="1"/>
  <c r="X436" i="1" s="1"/>
  <c r="W436" i="1" a="1"/>
  <c r="W436" i="1" s="1"/>
  <c r="V436" i="1" a="1"/>
  <c r="V436" i="1" s="1"/>
  <c r="X435" i="1" a="1"/>
  <c r="X435" i="1" s="1"/>
  <c r="W435" i="1" a="1"/>
  <c r="W435" i="1" s="1"/>
  <c r="V435" i="1"/>
  <c r="V435" i="1" a="1"/>
  <c r="X434" i="1" a="1"/>
  <c r="X434" i="1" s="1"/>
  <c r="W434" i="1" a="1"/>
  <c r="W434" i="1" s="1"/>
  <c r="V434" i="1" a="1"/>
  <c r="V434" i="1" s="1"/>
  <c r="X433" i="1" a="1"/>
  <c r="X433" i="1" s="1"/>
  <c r="W433" i="1" a="1"/>
  <c r="W433" i="1" s="1"/>
  <c r="V433" i="1" a="1"/>
  <c r="V433" i="1" s="1"/>
  <c r="X432" i="1" a="1"/>
  <c r="X432" i="1" s="1"/>
  <c r="W432" i="1" a="1"/>
  <c r="W432" i="1" s="1"/>
  <c r="V432" i="1" a="1"/>
  <c r="V432" i="1" s="1"/>
  <c r="X431" i="1" a="1"/>
  <c r="X431" i="1" s="1"/>
  <c r="W431" i="1"/>
  <c r="W431" i="1" a="1"/>
  <c r="V431" i="1" a="1"/>
  <c r="V431" i="1" s="1"/>
  <c r="X430" i="1" a="1"/>
  <c r="X430" i="1" s="1"/>
  <c r="W430" i="1" a="1"/>
  <c r="W430" i="1" s="1"/>
  <c r="V430" i="1" a="1"/>
  <c r="V430" i="1" s="1"/>
  <c r="X429" i="1" a="1"/>
  <c r="X429" i="1" s="1"/>
  <c r="W429" i="1" a="1"/>
  <c r="W429" i="1" s="1"/>
  <c r="V429" i="1" a="1"/>
  <c r="V429" i="1" s="1"/>
  <c r="X428" i="1"/>
  <c r="X428" i="1" a="1"/>
  <c r="W428" i="1" a="1"/>
  <c r="W428" i="1" s="1"/>
  <c r="V428" i="1" a="1"/>
  <c r="V428" i="1" s="1"/>
  <c r="X427" i="1" a="1"/>
  <c r="X427" i="1" s="1"/>
  <c r="W427" i="1"/>
  <c r="W427" i="1" a="1"/>
  <c r="V427" i="1" a="1"/>
  <c r="V427" i="1" s="1"/>
  <c r="X426" i="1" a="1"/>
  <c r="X426" i="1" s="1"/>
  <c r="W426" i="1" a="1"/>
  <c r="W426" i="1" s="1"/>
  <c r="V426" i="1"/>
  <c r="V426" i="1" a="1"/>
  <c r="X425" i="1"/>
  <c r="X425" i="1" a="1"/>
  <c r="W425" i="1" a="1"/>
  <c r="W425" i="1" s="1"/>
  <c r="V425" i="1" a="1"/>
  <c r="V425" i="1" s="1"/>
  <c r="X424" i="1" a="1"/>
  <c r="X424" i="1" s="1"/>
  <c r="W424" i="1" a="1"/>
  <c r="W424" i="1" s="1"/>
  <c r="V424" i="1" a="1"/>
  <c r="V424" i="1" s="1"/>
  <c r="X423" i="1" a="1"/>
  <c r="X423" i="1" s="1"/>
  <c r="W423" i="1"/>
  <c r="W423" i="1" a="1"/>
  <c r="V423" i="1" a="1"/>
  <c r="V423" i="1" s="1"/>
  <c r="X422" i="1" a="1"/>
  <c r="X422" i="1" s="1"/>
  <c r="W422" i="1" a="1"/>
  <c r="W422" i="1" s="1"/>
  <c r="V422" i="1"/>
  <c r="V422" i="1" a="1"/>
  <c r="X421" i="1"/>
  <c r="X421" i="1" a="1"/>
  <c r="W421" i="1" a="1"/>
  <c r="W421" i="1" s="1"/>
  <c r="V421" i="1" a="1"/>
  <c r="V421" i="1" s="1"/>
  <c r="X420" i="1" a="1"/>
  <c r="X420" i="1" s="1"/>
  <c r="W420" i="1"/>
  <c r="W420" i="1" a="1"/>
  <c r="V420" i="1" a="1"/>
  <c r="V420" i="1" s="1"/>
  <c r="X419" i="1" a="1"/>
  <c r="X419" i="1" s="1"/>
  <c r="W419" i="1" a="1"/>
  <c r="W419" i="1" s="1"/>
  <c r="V419" i="1"/>
  <c r="V419" i="1" a="1"/>
  <c r="X418" i="1" a="1"/>
  <c r="X418" i="1" s="1"/>
  <c r="W418" i="1" a="1"/>
  <c r="W418" i="1" s="1"/>
  <c r="V418" i="1" a="1"/>
  <c r="V418" i="1" s="1"/>
  <c r="X417" i="1" a="1"/>
  <c r="X417" i="1" s="1"/>
  <c r="W417" i="1" a="1"/>
  <c r="W417" i="1" s="1"/>
  <c r="V417" i="1" a="1"/>
  <c r="V417" i="1" s="1"/>
  <c r="X416" i="1" a="1"/>
  <c r="X416" i="1" s="1"/>
  <c r="W416" i="1"/>
  <c r="W416" i="1" a="1"/>
  <c r="V416" i="1" a="1"/>
  <c r="V416" i="1" s="1"/>
  <c r="X415" i="1" a="1"/>
  <c r="X415" i="1" s="1"/>
  <c r="W415" i="1" a="1"/>
  <c r="W415" i="1" s="1"/>
  <c r="V415" i="1" a="1"/>
  <c r="V415" i="1" s="1"/>
  <c r="X414" i="1" a="1"/>
  <c r="X414" i="1" s="1"/>
  <c r="W414" i="1" a="1"/>
  <c r="W414" i="1" s="1"/>
  <c r="V414" i="1" a="1"/>
  <c r="V414" i="1" s="1"/>
  <c r="X413" i="1"/>
  <c r="X413" i="1" a="1"/>
  <c r="W413" i="1" a="1"/>
  <c r="W413" i="1" s="1"/>
  <c r="V413" i="1" a="1"/>
  <c r="V413" i="1" s="1"/>
  <c r="X412" i="1" a="1"/>
  <c r="X412" i="1" s="1"/>
  <c r="W412" i="1" a="1"/>
  <c r="W412" i="1" s="1"/>
  <c r="V412" i="1" a="1"/>
  <c r="V412" i="1" s="1"/>
  <c r="X411" i="1" a="1"/>
  <c r="X411" i="1" s="1"/>
  <c r="W411" i="1" a="1"/>
  <c r="W411" i="1" s="1"/>
  <c r="V411" i="1" a="1"/>
  <c r="V411" i="1" s="1"/>
  <c r="X410" i="1" a="1"/>
  <c r="X410" i="1" s="1"/>
  <c r="W410" i="1" a="1"/>
  <c r="W410" i="1" s="1"/>
  <c r="V410" i="1"/>
  <c r="V410" i="1" a="1"/>
  <c r="X409" i="1" a="1"/>
  <c r="X409" i="1" s="1"/>
  <c r="W409" i="1" a="1"/>
  <c r="W409" i="1" s="1"/>
  <c r="V409" i="1" a="1"/>
  <c r="V409" i="1" s="1"/>
  <c r="X408" i="1" a="1"/>
  <c r="X408" i="1" s="1"/>
  <c r="W408" i="1" a="1"/>
  <c r="W408" i="1" s="1"/>
  <c r="V408" i="1" a="1"/>
  <c r="V408" i="1" s="1"/>
  <c r="X407" i="1" a="1"/>
  <c r="X407" i="1" s="1"/>
  <c r="W407" i="1"/>
  <c r="W407" i="1" a="1"/>
  <c r="V407" i="1"/>
  <c r="V407" i="1" a="1"/>
  <c r="X406" i="1" a="1"/>
  <c r="X406" i="1" s="1"/>
  <c r="W406" i="1"/>
  <c r="W406" i="1" a="1"/>
  <c r="V406" i="1"/>
  <c r="V406" i="1" a="1"/>
  <c r="X405" i="1" a="1"/>
  <c r="X405" i="1" s="1"/>
  <c r="W405" i="1" a="1"/>
  <c r="W405" i="1" s="1"/>
  <c r="V405" i="1" a="1"/>
  <c r="V405" i="1" s="1"/>
  <c r="X404" i="1"/>
  <c r="X404" i="1" a="1"/>
  <c r="W404" i="1"/>
  <c r="W404" i="1" a="1"/>
  <c r="V404" i="1" a="1"/>
  <c r="V404" i="1" s="1"/>
  <c r="X403" i="1"/>
  <c r="X403" i="1" a="1"/>
  <c r="W403" i="1"/>
  <c r="W403" i="1" a="1"/>
  <c r="V403" i="1" a="1"/>
  <c r="V403" i="1" s="1"/>
  <c r="X402" i="1" a="1"/>
  <c r="X402" i="1" s="1"/>
  <c r="W402" i="1" a="1"/>
  <c r="W402" i="1" s="1"/>
  <c r="V402" i="1" a="1"/>
  <c r="V402" i="1" s="1"/>
  <c r="X401" i="1"/>
  <c r="X401" i="1" a="1"/>
  <c r="W401" i="1" a="1"/>
  <c r="W401" i="1" s="1"/>
  <c r="V401" i="1" a="1"/>
  <c r="V401" i="1" s="1"/>
  <c r="X400" i="1" a="1"/>
  <c r="X400" i="1" s="1"/>
  <c r="W400" i="1" a="1"/>
  <c r="W400" i="1" s="1"/>
  <c r="V400" i="1" a="1"/>
  <c r="V400" i="1" s="1"/>
  <c r="X399" i="1"/>
  <c r="X399" i="1" a="1"/>
  <c r="W399" i="1" a="1"/>
  <c r="W399" i="1" s="1"/>
  <c r="V399" i="1"/>
  <c r="V399" i="1" a="1"/>
  <c r="X398" i="1" a="1"/>
  <c r="X398" i="1" s="1"/>
  <c r="W398" i="1"/>
  <c r="W398" i="1" a="1"/>
  <c r="V398" i="1" a="1"/>
  <c r="V398" i="1" s="1"/>
  <c r="X397" i="1" a="1"/>
  <c r="X397" i="1" s="1"/>
  <c r="W397" i="1" a="1"/>
  <c r="W397" i="1" s="1"/>
  <c r="V397" i="1" a="1"/>
  <c r="V397" i="1" s="1"/>
  <c r="X396" i="1"/>
  <c r="X396" i="1" a="1"/>
  <c r="W396" i="1"/>
  <c r="W396" i="1" a="1"/>
  <c r="V396" i="1" a="1"/>
  <c r="V396" i="1" s="1"/>
  <c r="X395" i="1"/>
  <c r="X395" i="1" a="1"/>
  <c r="W395" i="1"/>
  <c r="W395" i="1" a="1"/>
  <c r="V395" i="1" a="1"/>
  <c r="V395" i="1" s="1"/>
  <c r="X394" i="1" a="1"/>
  <c r="X394" i="1" s="1"/>
  <c r="W394" i="1" a="1"/>
  <c r="W394" i="1" s="1"/>
  <c r="V394" i="1"/>
  <c r="V394" i="1" a="1"/>
  <c r="X393" i="1"/>
  <c r="X393" i="1" a="1"/>
  <c r="W393" i="1" a="1"/>
  <c r="W393" i="1" s="1"/>
  <c r="V393" i="1"/>
  <c r="V393" i="1" a="1"/>
  <c r="X392" i="1" a="1"/>
  <c r="X392" i="1" s="1"/>
  <c r="W392" i="1" a="1"/>
  <c r="W392" i="1" s="1"/>
  <c r="V392" i="1" a="1"/>
  <c r="V392" i="1" s="1"/>
  <c r="X391" i="1" a="1"/>
  <c r="X391" i="1" s="1"/>
  <c r="W391" i="1" a="1"/>
  <c r="W391" i="1" s="1"/>
  <c r="V391" i="1"/>
  <c r="V391" i="1" a="1"/>
  <c r="X390" i="1" a="1"/>
  <c r="X390" i="1" s="1"/>
  <c r="W390" i="1" a="1"/>
  <c r="W390" i="1" s="1"/>
  <c r="V390" i="1" a="1"/>
  <c r="V390" i="1" s="1"/>
  <c r="X389" i="1" a="1"/>
  <c r="X389" i="1" s="1"/>
  <c r="W389" i="1" a="1"/>
  <c r="W389" i="1" s="1"/>
  <c r="V389" i="1"/>
  <c r="V389" i="1" a="1"/>
  <c r="X388" i="1"/>
  <c r="X388" i="1" a="1"/>
  <c r="W388" i="1"/>
  <c r="W388" i="1" a="1"/>
  <c r="V388" i="1" a="1"/>
  <c r="V388" i="1" s="1"/>
  <c r="X387" i="1"/>
  <c r="X387" i="1" a="1"/>
  <c r="W387" i="1" a="1"/>
  <c r="W387" i="1" s="1"/>
  <c r="V387" i="1"/>
  <c r="V387" i="1" a="1"/>
  <c r="X386" i="1"/>
  <c r="X386" i="1" a="1"/>
  <c r="W386" i="1" a="1"/>
  <c r="W386" i="1" s="1"/>
  <c r="V386" i="1" a="1"/>
  <c r="V386" i="1" s="1"/>
  <c r="X385" i="1"/>
  <c r="X385" i="1" a="1"/>
  <c r="W385" i="1" a="1"/>
  <c r="W385" i="1" s="1"/>
  <c r="V385" i="1" a="1"/>
  <c r="V385" i="1" s="1"/>
  <c r="X384" i="1" a="1"/>
  <c r="X384" i="1" s="1"/>
  <c r="W384" i="1" a="1"/>
  <c r="W384" i="1" s="1"/>
  <c r="V384" i="1"/>
  <c r="V384" i="1" a="1"/>
  <c r="X383" i="1"/>
  <c r="X383" i="1" a="1"/>
  <c r="W383" i="1" a="1"/>
  <c r="W383" i="1" s="1"/>
  <c r="V383" i="1"/>
  <c r="V383" i="1" a="1"/>
  <c r="X382" i="1"/>
  <c r="X382" i="1" a="1"/>
  <c r="W382" i="1" a="1"/>
  <c r="W382" i="1" s="1"/>
  <c r="V382" i="1" a="1"/>
  <c r="V382" i="1" s="1"/>
  <c r="X381" i="1" a="1"/>
  <c r="X381" i="1" s="1"/>
  <c r="W381" i="1" a="1"/>
  <c r="W381" i="1" s="1"/>
  <c r="V381" i="1"/>
  <c r="V381" i="1" a="1"/>
  <c r="X380" i="1" a="1"/>
  <c r="X380" i="1" s="1"/>
  <c r="W380" i="1" a="1"/>
  <c r="W380" i="1" s="1"/>
  <c r="V380" i="1"/>
  <c r="V380" i="1" a="1"/>
  <c r="X379" i="1"/>
  <c r="X379" i="1" a="1"/>
  <c r="W379" i="1" a="1"/>
  <c r="W379" i="1" s="1"/>
  <c r="V379" i="1"/>
  <c r="V379" i="1" a="1"/>
  <c r="X378" i="1" a="1"/>
  <c r="X378" i="1" s="1"/>
  <c r="W378" i="1" a="1"/>
  <c r="W378" i="1" s="1"/>
  <c r="V378" i="1" a="1"/>
  <c r="V378" i="1" s="1"/>
  <c r="X377" i="1" a="1"/>
  <c r="X377" i="1" s="1"/>
  <c r="W377" i="1" a="1"/>
  <c r="W377" i="1" s="1"/>
  <c r="V377" i="1"/>
  <c r="V377" i="1" a="1"/>
  <c r="X376" i="1" a="1"/>
  <c r="X376" i="1" s="1"/>
  <c r="W376" i="1"/>
  <c r="W376" i="1" a="1"/>
  <c r="V376" i="1"/>
  <c r="V376" i="1" a="1"/>
  <c r="X375" i="1" a="1"/>
  <c r="X375" i="1" s="1"/>
  <c r="W375" i="1" a="1"/>
  <c r="W375" i="1" s="1"/>
  <c r="V375" i="1"/>
  <c r="V375" i="1" a="1"/>
  <c r="X374" i="1" a="1"/>
  <c r="X374" i="1" s="1"/>
  <c r="W374" i="1" a="1"/>
  <c r="W374" i="1" s="1"/>
  <c r="V374" i="1" a="1"/>
  <c r="V374" i="1" s="1"/>
  <c r="X373" i="1" a="1"/>
  <c r="X373" i="1" s="1"/>
  <c r="W373" i="1"/>
  <c r="W373" i="1" a="1"/>
  <c r="V373" i="1"/>
  <c r="V373" i="1" a="1"/>
  <c r="X372" i="1" a="1"/>
  <c r="X372" i="1" s="1"/>
  <c r="W372" i="1"/>
  <c r="W372" i="1" a="1"/>
  <c r="V372" i="1"/>
  <c r="V372" i="1" a="1"/>
  <c r="X371" i="1" a="1"/>
  <c r="X371" i="1" s="1"/>
  <c r="W371" i="1" a="1"/>
  <c r="W371" i="1" s="1"/>
  <c r="V371" i="1" a="1"/>
  <c r="V371" i="1" s="1"/>
  <c r="X370" i="1" a="1"/>
  <c r="X370" i="1" s="1"/>
  <c r="W370" i="1"/>
  <c r="W370" i="1" a="1"/>
  <c r="V370" i="1" a="1"/>
  <c r="V370" i="1" s="1"/>
  <c r="X369" i="1" a="1"/>
  <c r="X369" i="1" s="1"/>
  <c r="W369" i="1"/>
  <c r="W369" i="1" a="1"/>
  <c r="V369" i="1"/>
  <c r="V369" i="1" a="1"/>
  <c r="X368" i="1" a="1"/>
  <c r="X368" i="1" s="1"/>
  <c r="W368" i="1"/>
  <c r="W368" i="1" a="1"/>
  <c r="V368" i="1" a="1"/>
  <c r="V368" i="1" s="1"/>
  <c r="X367" i="1" a="1"/>
  <c r="X367" i="1" s="1"/>
  <c r="W367" i="1" a="1"/>
  <c r="W367" i="1" s="1"/>
  <c r="V367" i="1" a="1"/>
  <c r="V367" i="1" s="1"/>
  <c r="X366" i="1" a="1"/>
  <c r="X366" i="1" s="1"/>
  <c r="W366" i="1"/>
  <c r="W366" i="1" a="1"/>
  <c r="V366" i="1" a="1"/>
  <c r="V366" i="1" s="1"/>
  <c r="X365" i="1"/>
  <c r="X365" i="1" a="1"/>
  <c r="W365" i="1"/>
  <c r="W365" i="1" a="1"/>
  <c r="V365" i="1" a="1"/>
  <c r="V365" i="1" s="1"/>
  <c r="X364" i="1" a="1"/>
  <c r="X364" i="1" s="1"/>
  <c r="W364" i="1"/>
  <c r="W364" i="1" a="1"/>
  <c r="V364" i="1" a="1"/>
  <c r="V364" i="1" s="1"/>
  <c r="X363" i="1" a="1"/>
  <c r="X363" i="1" s="1"/>
  <c r="W363" i="1" a="1"/>
  <c r="W363" i="1" s="1"/>
  <c r="V363" i="1" a="1"/>
  <c r="V363" i="1" s="1"/>
  <c r="X362" i="1"/>
  <c r="X362" i="1" a="1"/>
  <c r="W362" i="1"/>
  <c r="W362" i="1" a="1"/>
  <c r="V362" i="1" a="1"/>
  <c r="V362" i="1" s="1"/>
  <c r="X361" i="1"/>
  <c r="X361" i="1" a="1"/>
  <c r="W361" i="1"/>
  <c r="W361" i="1" a="1"/>
  <c r="V361" i="1" a="1"/>
  <c r="V361" i="1" s="1"/>
  <c r="X360" i="1" a="1"/>
  <c r="X360" i="1" s="1"/>
  <c r="W360" i="1" a="1"/>
  <c r="W360" i="1" s="1"/>
  <c r="V360" i="1" a="1"/>
  <c r="V360" i="1" s="1"/>
  <c r="X359" i="1"/>
  <c r="X359" i="1" a="1"/>
  <c r="W359" i="1" a="1"/>
  <c r="W359" i="1" s="1"/>
  <c r="V359" i="1" a="1"/>
  <c r="V359" i="1" s="1"/>
  <c r="X358" i="1"/>
  <c r="X358" i="1" a="1"/>
  <c r="W358" i="1"/>
  <c r="W358" i="1" a="1"/>
  <c r="V358" i="1" a="1"/>
  <c r="V358" i="1" s="1"/>
  <c r="X357" i="1"/>
  <c r="X357" i="1" a="1"/>
  <c r="W357" i="1" a="1"/>
  <c r="W357" i="1" s="1"/>
  <c r="V357" i="1" a="1"/>
  <c r="V357" i="1" s="1"/>
  <c r="X356" i="1" a="1"/>
  <c r="X356" i="1" s="1"/>
  <c r="W356" i="1" a="1"/>
  <c r="W356" i="1" s="1"/>
  <c r="V356" i="1" a="1"/>
  <c r="V356" i="1" s="1"/>
  <c r="X355" i="1"/>
  <c r="X355" i="1" a="1"/>
  <c r="W355" i="1" a="1"/>
  <c r="W355" i="1" s="1"/>
  <c r="V355" i="1"/>
  <c r="V355" i="1" a="1"/>
  <c r="X354" i="1"/>
  <c r="X354" i="1" a="1"/>
  <c r="W354" i="1" a="1"/>
  <c r="W354" i="1" s="1"/>
  <c r="V354" i="1" a="1"/>
  <c r="V354" i="1" s="1"/>
  <c r="X353" i="1"/>
  <c r="X353" i="1" a="1"/>
  <c r="W353" i="1" a="1"/>
  <c r="W353" i="1" s="1"/>
  <c r="V353" i="1" a="1"/>
  <c r="V353" i="1" s="1"/>
  <c r="X352" i="1" a="1"/>
  <c r="X352" i="1" s="1"/>
  <c r="W352" i="1" a="1"/>
  <c r="W352" i="1" s="1"/>
  <c r="V352" i="1"/>
  <c r="V352" i="1" a="1"/>
  <c r="X351" i="1"/>
  <c r="X351" i="1" a="1"/>
  <c r="W351" i="1" a="1"/>
  <c r="W351" i="1" s="1"/>
  <c r="V351" i="1"/>
  <c r="V351" i="1" a="1"/>
  <c r="X350" i="1"/>
  <c r="X350" i="1" a="1"/>
  <c r="W350" i="1" a="1"/>
  <c r="W350" i="1" s="1"/>
  <c r="V350" i="1" a="1"/>
  <c r="V350" i="1" s="1"/>
  <c r="X349" i="1" a="1"/>
  <c r="X349" i="1" s="1"/>
  <c r="W349" i="1" a="1"/>
  <c r="W349" i="1" s="1"/>
  <c r="V349" i="1"/>
  <c r="V349" i="1" a="1"/>
  <c r="X348" i="1" a="1"/>
  <c r="X348" i="1" s="1"/>
  <c r="W348" i="1" a="1"/>
  <c r="W348" i="1" s="1"/>
  <c r="V348" i="1"/>
  <c r="V348" i="1" a="1"/>
  <c r="X347" i="1"/>
  <c r="X347" i="1" a="1"/>
  <c r="W347" i="1" a="1"/>
  <c r="W347" i="1" s="1"/>
  <c r="V347" i="1"/>
  <c r="V347" i="1" a="1"/>
  <c r="X346" i="1" a="1"/>
  <c r="X346" i="1" s="1"/>
  <c r="W346" i="1" a="1"/>
  <c r="W346" i="1" s="1"/>
  <c r="V346" i="1" a="1"/>
  <c r="V346" i="1" s="1"/>
  <c r="X345" i="1" a="1"/>
  <c r="X345" i="1" s="1"/>
  <c r="W345" i="1" a="1"/>
  <c r="W345" i="1" s="1"/>
  <c r="V345" i="1"/>
  <c r="V345" i="1" a="1"/>
  <c r="X344" i="1" a="1"/>
  <c r="X344" i="1" s="1"/>
  <c r="W344" i="1"/>
  <c r="W344" i="1" a="1"/>
  <c r="V344" i="1"/>
  <c r="V344" i="1" a="1"/>
  <c r="X343" i="1" a="1"/>
  <c r="X343" i="1" s="1"/>
  <c r="W343" i="1" a="1"/>
  <c r="W343" i="1" s="1"/>
  <c r="V343" i="1"/>
  <c r="V343" i="1" a="1"/>
  <c r="X342" i="1" a="1"/>
  <c r="X342" i="1" s="1"/>
  <c r="W342" i="1" a="1"/>
  <c r="W342" i="1" s="1"/>
  <c r="V342" i="1" a="1"/>
  <c r="V342" i="1" s="1"/>
  <c r="X341" i="1" a="1"/>
  <c r="X341" i="1" s="1"/>
  <c r="W341" i="1"/>
  <c r="W341" i="1" a="1"/>
  <c r="V341" i="1"/>
  <c r="V341" i="1" a="1"/>
  <c r="X340" i="1" a="1"/>
  <c r="X340" i="1" s="1"/>
  <c r="W340" i="1"/>
  <c r="W340" i="1" a="1"/>
  <c r="V340" i="1"/>
  <c r="V340" i="1" a="1"/>
  <c r="X339" i="1" a="1"/>
  <c r="X339" i="1" s="1"/>
  <c r="W339" i="1" a="1"/>
  <c r="W339" i="1" s="1"/>
  <c r="V339" i="1" a="1"/>
  <c r="V339" i="1" s="1"/>
  <c r="X338" i="1" a="1"/>
  <c r="X338" i="1" s="1"/>
  <c r="W338" i="1"/>
  <c r="W338" i="1" a="1"/>
  <c r="V338" i="1" a="1"/>
  <c r="V338" i="1" s="1"/>
  <c r="X337" i="1" a="1"/>
  <c r="X337" i="1" s="1"/>
  <c r="W337" i="1"/>
  <c r="W337" i="1" a="1"/>
  <c r="V337" i="1"/>
  <c r="V337" i="1" a="1"/>
  <c r="X336" i="1" a="1"/>
  <c r="X336" i="1" s="1"/>
  <c r="W336" i="1"/>
  <c r="W336" i="1" a="1"/>
  <c r="V336" i="1" a="1"/>
  <c r="V336" i="1" s="1"/>
  <c r="X335" i="1" a="1"/>
  <c r="X335" i="1" s="1"/>
  <c r="W335" i="1" a="1"/>
  <c r="W335" i="1" s="1"/>
  <c r="V335" i="1" a="1"/>
  <c r="V335" i="1" s="1"/>
  <c r="X334" i="1"/>
  <c r="X334" i="1" a="1"/>
  <c r="W334" i="1"/>
  <c r="W334" i="1" a="1"/>
  <c r="V334" i="1" a="1"/>
  <c r="V334" i="1" s="1"/>
  <c r="X333" i="1"/>
  <c r="X333" i="1" a="1"/>
  <c r="W333" i="1"/>
  <c r="W333" i="1" a="1"/>
  <c r="V333" i="1" a="1"/>
  <c r="V333" i="1" s="1"/>
  <c r="X332" i="1" a="1"/>
  <c r="X332" i="1" s="1"/>
  <c r="W332" i="1" a="1"/>
  <c r="W332" i="1" s="1"/>
  <c r="V332" i="1" a="1"/>
  <c r="V332" i="1" s="1"/>
  <c r="X331" i="1"/>
  <c r="X331" i="1" a="1"/>
  <c r="W331" i="1" a="1"/>
  <c r="W331" i="1" s="1"/>
  <c r="V331" i="1" a="1"/>
  <c r="V331" i="1" s="1"/>
  <c r="X330" i="1"/>
  <c r="X330" i="1" a="1"/>
  <c r="W330" i="1"/>
  <c r="W330" i="1" a="1"/>
  <c r="V330" i="1" a="1"/>
  <c r="V330" i="1" s="1"/>
  <c r="X329" i="1"/>
  <c r="X329" i="1" a="1"/>
  <c r="W329" i="1"/>
  <c r="W329" i="1" a="1"/>
  <c r="V329" i="1" a="1"/>
  <c r="V329" i="1" s="1"/>
  <c r="X328" i="1" a="1"/>
  <c r="X328" i="1" s="1"/>
  <c r="W328" i="1" a="1"/>
  <c r="W328" i="1" s="1"/>
  <c r="V328" i="1" a="1"/>
  <c r="V328" i="1" s="1"/>
  <c r="X327" i="1"/>
  <c r="X327" i="1" a="1"/>
  <c r="W327" i="1" a="1"/>
  <c r="W327" i="1" s="1"/>
  <c r="V327" i="1"/>
  <c r="V327" i="1" a="1"/>
  <c r="X326" i="1"/>
  <c r="X326" i="1" a="1"/>
  <c r="W326" i="1" a="1"/>
  <c r="W326" i="1" s="1"/>
  <c r="V326" i="1" a="1"/>
  <c r="V326" i="1" s="1"/>
  <c r="X325" i="1"/>
  <c r="X325" i="1" a="1"/>
  <c r="W325" i="1"/>
  <c r="W325" i="1" a="1"/>
  <c r="V325" i="1"/>
  <c r="V325" i="1" a="1"/>
  <c r="X324" i="1" a="1"/>
  <c r="X324" i="1" s="1"/>
  <c r="W324" i="1" a="1"/>
  <c r="W324" i="1" s="1"/>
  <c r="V324" i="1"/>
  <c r="V324" i="1" a="1"/>
  <c r="X323" i="1" a="1"/>
  <c r="X323" i="1" s="1"/>
  <c r="W323" i="1" a="1"/>
  <c r="W323" i="1" s="1"/>
  <c r="V323" i="1" a="1"/>
  <c r="V323" i="1" s="1"/>
  <c r="X322" i="1"/>
  <c r="X322" i="1" a="1"/>
  <c r="W322" i="1"/>
  <c r="W322" i="1" a="1"/>
  <c r="V322" i="1" a="1"/>
  <c r="V322" i="1" s="1"/>
  <c r="X321" i="1" a="1"/>
  <c r="X321" i="1" s="1"/>
  <c r="W321" i="1"/>
  <c r="W321" i="1" a="1"/>
  <c r="V321" i="1"/>
  <c r="V321" i="1" a="1"/>
  <c r="X320" i="1" a="1"/>
  <c r="X320" i="1" s="1"/>
  <c r="W320" i="1" a="1"/>
  <c r="W320" i="1" s="1"/>
  <c r="V320" i="1"/>
  <c r="V320" i="1" a="1"/>
  <c r="X319" i="1"/>
  <c r="X319" i="1" a="1"/>
  <c r="W319" i="1" a="1"/>
  <c r="W319" i="1" s="1"/>
  <c r="V319" i="1" a="1"/>
  <c r="V319" i="1" s="1"/>
  <c r="X318" i="1"/>
  <c r="X318" i="1" a="1"/>
  <c r="W318" i="1" a="1"/>
  <c r="W318" i="1" s="1"/>
  <c r="V318" i="1" a="1"/>
  <c r="V318" i="1" s="1"/>
  <c r="X317" i="1" a="1"/>
  <c r="X317" i="1" s="1"/>
  <c r="W317" i="1"/>
  <c r="W317" i="1" a="1"/>
  <c r="V317" i="1"/>
  <c r="V317" i="1" a="1"/>
  <c r="X316" i="1" a="1"/>
  <c r="X316" i="1" s="1"/>
  <c r="W316" i="1" a="1"/>
  <c r="W316" i="1" s="1"/>
  <c r="V316" i="1"/>
  <c r="V316" i="1" a="1"/>
  <c r="X315" i="1"/>
  <c r="X315" i="1" a="1"/>
  <c r="W315" i="1" a="1"/>
  <c r="W315" i="1" s="1"/>
  <c r="V315" i="1" a="1"/>
  <c r="V315" i="1" s="1"/>
  <c r="X314" i="1" a="1"/>
  <c r="X314" i="1" s="1"/>
  <c r="W314" i="1"/>
  <c r="W314" i="1" a="1"/>
  <c r="V314" i="1" a="1"/>
  <c r="V314" i="1" s="1"/>
  <c r="X313" i="1" a="1"/>
  <c r="X313" i="1" s="1"/>
  <c r="W313" i="1"/>
  <c r="W313" i="1" a="1"/>
  <c r="V313" i="1" a="1"/>
  <c r="V313" i="1" s="1"/>
  <c r="X312" i="1" a="1"/>
  <c r="X312" i="1" s="1"/>
  <c r="W312" i="1" a="1"/>
  <c r="W312" i="1" s="1"/>
  <c r="V312" i="1"/>
  <c r="V312" i="1" a="1"/>
  <c r="X311" i="1"/>
  <c r="X311" i="1" a="1"/>
  <c r="W311" i="1" a="1"/>
  <c r="W311" i="1" s="1"/>
  <c r="V311" i="1" a="1"/>
  <c r="V311" i="1" s="1"/>
  <c r="X310" i="1"/>
  <c r="X310" i="1" a="1"/>
  <c r="W310" i="1"/>
  <c r="W310" i="1" a="1"/>
  <c r="V310" i="1" a="1"/>
  <c r="V310" i="1" s="1"/>
  <c r="X309" i="1" a="1"/>
  <c r="X309" i="1" s="1"/>
  <c r="W309" i="1" a="1"/>
  <c r="W309" i="1" s="1"/>
  <c r="V309" i="1"/>
  <c r="V309" i="1" a="1"/>
  <c r="X308" i="1" a="1"/>
  <c r="X308" i="1" s="1"/>
  <c r="W308" i="1" a="1"/>
  <c r="W308" i="1" s="1"/>
  <c r="V308" i="1"/>
  <c r="V308" i="1" a="1"/>
  <c r="X307" i="1" a="1"/>
  <c r="X307" i="1" s="1"/>
  <c r="W307" i="1" a="1"/>
  <c r="W307" i="1" s="1"/>
  <c r="V307" i="1" a="1"/>
  <c r="V307" i="1" s="1"/>
  <c r="X306" i="1"/>
  <c r="X306" i="1" a="1"/>
  <c r="W306" i="1"/>
  <c r="W306" i="1" a="1"/>
  <c r="V306" i="1" a="1"/>
  <c r="V306" i="1" s="1"/>
  <c r="X305" i="1" a="1"/>
  <c r="X305" i="1" s="1"/>
  <c r="W305" i="1"/>
  <c r="W305" i="1" a="1"/>
  <c r="V305" i="1"/>
  <c r="V305" i="1" a="1"/>
  <c r="X304" i="1" a="1"/>
  <c r="X304" i="1" s="1"/>
  <c r="W304" i="1" a="1"/>
  <c r="W304" i="1" s="1"/>
  <c r="V304" i="1" a="1"/>
  <c r="V304" i="1" s="1"/>
  <c r="X303" i="1"/>
  <c r="X303" i="1" a="1"/>
  <c r="W303" i="1" a="1"/>
  <c r="W303" i="1" s="1"/>
  <c r="V303" i="1" a="1"/>
  <c r="V303" i="1" s="1"/>
  <c r="X302" i="1"/>
  <c r="X302" i="1" a="1"/>
  <c r="W302" i="1" a="1"/>
  <c r="W302" i="1" s="1"/>
  <c r="V302" i="1" a="1"/>
  <c r="V302" i="1" s="1"/>
  <c r="X301" i="1" a="1"/>
  <c r="X301" i="1" s="1"/>
  <c r="W301" i="1"/>
  <c r="W301" i="1" a="1"/>
  <c r="V301" i="1" a="1"/>
  <c r="V301" i="1" s="1"/>
  <c r="X300" i="1" a="1"/>
  <c r="X300" i="1" s="1"/>
  <c r="W300" i="1" a="1"/>
  <c r="W300" i="1" s="1"/>
  <c r="V300" i="1"/>
  <c r="V300" i="1" a="1"/>
  <c r="X299" i="1"/>
  <c r="X299" i="1" a="1"/>
  <c r="W299" i="1" a="1"/>
  <c r="W299" i="1" s="1"/>
  <c r="V299" i="1" a="1"/>
  <c r="V299" i="1" s="1"/>
  <c r="X298" i="1" a="1"/>
  <c r="X298" i="1" s="1"/>
  <c r="W298" i="1"/>
  <c r="W298" i="1" a="1"/>
  <c r="V298" i="1" a="1"/>
  <c r="V298" i="1" s="1"/>
  <c r="X297" i="1" a="1"/>
  <c r="X297" i="1" s="1"/>
  <c r="W297" i="1"/>
  <c r="W297" i="1" a="1"/>
  <c r="V297" i="1" a="1"/>
  <c r="V297" i="1" s="1"/>
  <c r="X296" i="1" a="1"/>
  <c r="X296" i="1" s="1"/>
  <c r="W296" i="1" a="1"/>
  <c r="W296" i="1" s="1"/>
  <c r="V296" i="1"/>
  <c r="V296" i="1" a="1"/>
  <c r="X295" i="1" a="1"/>
  <c r="X295" i="1" s="1"/>
  <c r="W295" i="1" a="1"/>
  <c r="W295" i="1" s="1"/>
  <c r="V295" i="1" a="1"/>
  <c r="V295" i="1" s="1"/>
  <c r="X294" i="1"/>
  <c r="X294" i="1" a="1"/>
  <c r="W294" i="1"/>
  <c r="W294" i="1" a="1"/>
  <c r="V294" i="1" a="1"/>
  <c r="V294" i="1" s="1"/>
  <c r="X293" i="1" a="1"/>
  <c r="X293" i="1" s="1"/>
  <c r="W293" i="1" a="1"/>
  <c r="W293" i="1" s="1"/>
  <c r="V293" i="1"/>
  <c r="V293" i="1" a="1"/>
  <c r="X292" i="1" a="1"/>
  <c r="X292" i="1" s="1"/>
  <c r="W292" i="1" a="1"/>
  <c r="W292" i="1" s="1"/>
  <c r="V292" i="1" a="1"/>
  <c r="V292" i="1" s="1"/>
  <c r="X291" i="1" a="1"/>
  <c r="X291" i="1" s="1"/>
  <c r="W291" i="1" a="1"/>
  <c r="W291" i="1" s="1"/>
  <c r="V291" i="1" a="1"/>
  <c r="V291" i="1" s="1"/>
  <c r="X290" i="1"/>
  <c r="X290" i="1" a="1"/>
  <c r="W290" i="1" a="1"/>
  <c r="W290" i="1" s="1"/>
  <c r="V290" i="1" a="1"/>
  <c r="V290" i="1" s="1"/>
  <c r="X289" i="1" a="1"/>
  <c r="X289" i="1" s="1"/>
  <c r="W289" i="1"/>
  <c r="W289" i="1" a="1"/>
  <c r="V289" i="1"/>
  <c r="V289" i="1" a="1"/>
  <c r="X288" i="1" a="1"/>
  <c r="X288" i="1" s="1"/>
  <c r="W288" i="1" a="1"/>
  <c r="W288" i="1" s="1"/>
  <c r="V288" i="1" a="1"/>
  <c r="V288" i="1" s="1"/>
  <c r="X287" i="1"/>
  <c r="X287" i="1" a="1"/>
  <c r="W287" i="1" a="1"/>
  <c r="W287" i="1" s="1"/>
  <c r="V287" i="1" a="1"/>
  <c r="V287" i="1" s="1"/>
  <c r="X286" i="1" a="1"/>
  <c r="X286" i="1" s="1"/>
  <c r="W286" i="1" a="1"/>
  <c r="W286" i="1" s="1"/>
  <c r="V286" i="1" a="1"/>
  <c r="V286" i="1" s="1"/>
  <c r="X285" i="1" a="1"/>
  <c r="X285" i="1" s="1"/>
  <c r="W285" i="1"/>
  <c r="W285" i="1" a="1"/>
  <c r="V285" i="1" a="1"/>
  <c r="V285" i="1" s="1"/>
  <c r="X284" i="1" a="1"/>
  <c r="X284" i="1" s="1"/>
  <c r="W284" i="1" a="1"/>
  <c r="W284" i="1" s="1"/>
  <c r="V284" i="1" a="1"/>
  <c r="V284" i="1" s="1"/>
  <c r="X283" i="1"/>
  <c r="X283" i="1" a="1"/>
  <c r="W283" i="1" a="1"/>
  <c r="W283" i="1" s="1"/>
  <c r="V283" i="1" a="1"/>
  <c r="V283" i="1" s="1"/>
  <c r="X282" i="1" a="1"/>
  <c r="X282" i="1" s="1"/>
  <c r="W282" i="1"/>
  <c r="W282" i="1" a="1"/>
  <c r="V282" i="1" a="1"/>
  <c r="V282" i="1" s="1"/>
  <c r="X281" i="1" a="1"/>
  <c r="X281" i="1" s="1"/>
  <c r="W281" i="1" a="1"/>
  <c r="W281" i="1" s="1"/>
  <c r="V281" i="1" a="1"/>
  <c r="V281" i="1" s="1"/>
  <c r="X280" i="1" a="1"/>
  <c r="X280" i="1" s="1"/>
  <c r="W280" i="1" a="1"/>
  <c r="W280" i="1" s="1"/>
  <c r="V280" i="1"/>
  <c r="V280" i="1" a="1"/>
  <c r="X279" i="1" a="1"/>
  <c r="X279" i="1" s="1"/>
  <c r="W279" i="1" a="1"/>
  <c r="W279" i="1" s="1"/>
  <c r="V279" i="1" a="1"/>
  <c r="V279" i="1" s="1"/>
  <c r="X278" i="1" a="1"/>
  <c r="X278" i="1" s="1"/>
  <c r="W278" i="1"/>
  <c r="W278" i="1" a="1"/>
  <c r="V278" i="1" a="1"/>
  <c r="V278" i="1" s="1"/>
  <c r="X277" i="1" a="1"/>
  <c r="X277" i="1" s="1"/>
  <c r="W277" i="1" a="1"/>
  <c r="W277" i="1" s="1"/>
  <c r="V277" i="1" a="1"/>
  <c r="V277" i="1" s="1"/>
  <c r="X276" i="1" a="1"/>
  <c r="X276" i="1" s="1"/>
  <c r="W276" i="1" a="1"/>
  <c r="W276" i="1" s="1"/>
  <c r="V276" i="1" a="1"/>
  <c r="V276" i="1" s="1"/>
  <c r="X275" i="1" a="1"/>
  <c r="X275" i="1" s="1"/>
  <c r="W275" i="1" a="1"/>
  <c r="W275" i="1" s="1"/>
  <c r="V275" i="1" a="1"/>
  <c r="V275" i="1" s="1"/>
  <c r="X274" i="1"/>
  <c r="X274" i="1" a="1"/>
  <c r="W274" i="1" a="1"/>
  <c r="W274" i="1" s="1"/>
  <c r="V274" i="1" a="1"/>
  <c r="V274" i="1" s="1"/>
  <c r="X273" i="1" a="1"/>
  <c r="X273" i="1" s="1"/>
  <c r="W273" i="1" a="1"/>
  <c r="W273" i="1" s="1"/>
  <c r="V273" i="1"/>
  <c r="V273" i="1" a="1"/>
  <c r="X272" i="1" a="1"/>
  <c r="X272" i="1" s="1"/>
  <c r="W272" i="1" a="1"/>
  <c r="W272" i="1" s="1"/>
  <c r="V272" i="1" a="1"/>
  <c r="V272" i="1" s="1"/>
  <c r="X271" i="1"/>
  <c r="X271" i="1" a="1"/>
  <c r="W271" i="1" a="1"/>
  <c r="W271" i="1" s="1"/>
  <c r="V271" i="1" a="1"/>
  <c r="V271" i="1" s="1"/>
  <c r="X270" i="1" a="1"/>
  <c r="X270" i="1" s="1"/>
  <c r="W270" i="1" a="1"/>
  <c r="W270" i="1" s="1"/>
  <c r="V270" i="1" a="1"/>
  <c r="V270" i="1" s="1"/>
  <c r="X269" i="1" a="1"/>
  <c r="X269" i="1" s="1"/>
  <c r="W269" i="1"/>
  <c r="W269" i="1" a="1"/>
  <c r="V269" i="1" a="1"/>
  <c r="V269" i="1" s="1"/>
  <c r="X268" i="1" a="1"/>
  <c r="X268" i="1" s="1"/>
  <c r="W268" i="1" a="1"/>
  <c r="W268" i="1" s="1"/>
  <c r="V268" i="1" a="1"/>
  <c r="V268" i="1" s="1"/>
  <c r="X267" i="1"/>
  <c r="X267" i="1" a="1"/>
  <c r="W267" i="1" a="1"/>
  <c r="W267" i="1" s="1"/>
  <c r="V267" i="1" a="1"/>
  <c r="V267" i="1" s="1"/>
  <c r="X266" i="1" a="1"/>
  <c r="X266" i="1" s="1"/>
  <c r="W266" i="1" a="1"/>
  <c r="W266" i="1" s="1"/>
  <c r="V266" i="1" a="1"/>
  <c r="V266" i="1" s="1"/>
  <c r="X265" i="1" a="1"/>
  <c r="X265" i="1" s="1"/>
  <c r="W265" i="1" a="1"/>
  <c r="W265" i="1" s="1"/>
  <c r="V265" i="1" a="1"/>
  <c r="V265" i="1" s="1"/>
  <c r="X264" i="1" a="1"/>
  <c r="X264" i="1" s="1"/>
  <c r="W264" i="1" a="1"/>
  <c r="W264" i="1" s="1"/>
  <c r="V264" i="1"/>
  <c r="V264" i="1" a="1"/>
  <c r="X263" i="1" a="1"/>
  <c r="X263" i="1" s="1"/>
  <c r="W263" i="1" a="1"/>
  <c r="W263" i="1" s="1"/>
  <c r="V263" i="1" a="1"/>
  <c r="V263" i="1" s="1"/>
  <c r="X262" i="1" a="1"/>
  <c r="X262" i="1" s="1"/>
  <c r="W262" i="1"/>
  <c r="W262" i="1" a="1"/>
  <c r="V262" i="1" a="1"/>
  <c r="V262" i="1" s="1"/>
  <c r="X261" i="1" a="1"/>
  <c r="X261" i="1" s="1"/>
  <c r="W261" i="1" a="1"/>
  <c r="W261" i="1" s="1"/>
  <c r="V261" i="1"/>
  <c r="V261" i="1" a="1"/>
  <c r="X260" i="1" a="1"/>
  <c r="X260" i="1" s="1"/>
  <c r="W260" i="1" a="1"/>
  <c r="W260" i="1" s="1"/>
  <c r="V260" i="1" a="1"/>
  <c r="V260" i="1" s="1"/>
  <c r="X259" i="1" a="1"/>
  <c r="X259" i="1" s="1"/>
  <c r="W259" i="1" a="1"/>
  <c r="W259" i="1" s="1"/>
  <c r="V259" i="1" a="1"/>
  <c r="V259" i="1" s="1"/>
  <c r="X258" i="1"/>
  <c r="X258" i="1" a="1"/>
  <c r="W258" i="1" a="1"/>
  <c r="W258" i="1" s="1"/>
  <c r="V258" i="1" a="1"/>
  <c r="V258" i="1" s="1"/>
  <c r="X257" i="1" a="1"/>
  <c r="X257" i="1" s="1"/>
  <c r="W257" i="1" a="1"/>
  <c r="W257" i="1" s="1"/>
  <c r="V257" i="1"/>
  <c r="V257" i="1" a="1"/>
  <c r="X256" i="1" a="1"/>
  <c r="X256" i="1" s="1"/>
  <c r="W256" i="1" a="1"/>
  <c r="W256" i="1" s="1"/>
  <c r="V256" i="1" a="1"/>
  <c r="V256" i="1" s="1"/>
  <c r="X255" i="1" a="1"/>
  <c r="X255" i="1" s="1"/>
  <c r="W255" i="1" a="1"/>
  <c r="W255" i="1" s="1"/>
  <c r="V255" i="1" a="1"/>
  <c r="V255" i="1" s="1"/>
  <c r="X254" i="1" a="1"/>
  <c r="X254" i="1" s="1"/>
  <c r="W254" i="1" a="1"/>
  <c r="W254" i="1" s="1"/>
  <c r="V254" i="1" a="1"/>
  <c r="V254" i="1" s="1"/>
  <c r="X253" i="1" a="1"/>
  <c r="X253" i="1" s="1"/>
  <c r="W253" i="1"/>
  <c r="W253" i="1" a="1"/>
  <c r="V253" i="1" a="1"/>
  <c r="V253" i="1" s="1"/>
  <c r="X252" i="1" a="1"/>
  <c r="X252" i="1" s="1"/>
  <c r="W252" i="1" a="1"/>
  <c r="W252" i="1" s="1"/>
  <c r="V252" i="1" a="1"/>
  <c r="V252" i="1" s="1"/>
  <c r="X251" i="1"/>
  <c r="X251" i="1" a="1"/>
  <c r="W251" i="1" a="1"/>
  <c r="W251" i="1" s="1"/>
  <c r="V251" i="1" a="1"/>
  <c r="V251" i="1" s="1"/>
  <c r="X250" i="1" a="1"/>
  <c r="X250" i="1" s="1"/>
  <c r="W250" i="1"/>
  <c r="W250" i="1" a="1"/>
  <c r="V250" i="1"/>
  <c r="V250" i="1" a="1"/>
  <c r="X249" i="1"/>
  <c r="X249" i="1" a="1"/>
  <c r="W249" i="1" a="1"/>
  <c r="W249" i="1" s="1"/>
  <c r="V249" i="1"/>
  <c r="V249" i="1" a="1"/>
  <c r="X248" i="1"/>
  <c r="X248" i="1" a="1"/>
  <c r="W248" i="1"/>
  <c r="W248" i="1" a="1"/>
  <c r="V248" i="1" a="1"/>
  <c r="V248" i="1" s="1"/>
  <c r="X247" i="1" a="1"/>
  <c r="X247" i="1" s="1"/>
  <c r="W247" i="1"/>
  <c r="W247" i="1" a="1"/>
  <c r="V247" i="1"/>
  <c r="V247" i="1" a="1"/>
  <c r="X246" i="1" a="1"/>
  <c r="X246" i="1" s="1"/>
  <c r="W246" i="1" a="1"/>
  <c r="W246" i="1" s="1"/>
  <c r="V246" i="1"/>
  <c r="V246" i="1" a="1"/>
  <c r="X245" i="1"/>
  <c r="X245" i="1" a="1"/>
  <c r="W245" i="1" a="1"/>
  <c r="W245" i="1" s="1"/>
  <c r="V245" i="1" a="1"/>
  <c r="V245" i="1" s="1"/>
  <c r="X244" i="1"/>
  <c r="X244" i="1" a="1"/>
  <c r="W244" i="1"/>
  <c r="W244" i="1" a="1"/>
  <c r="V244" i="1" a="1"/>
  <c r="V244" i="1" s="1"/>
  <c r="X243" i="1"/>
  <c r="X243" i="1" a="1"/>
  <c r="W243" i="1"/>
  <c r="W243" i="1" a="1"/>
  <c r="V243" i="1"/>
  <c r="V243" i="1" a="1"/>
  <c r="X242" i="1" a="1"/>
  <c r="X242" i="1" s="1"/>
  <c r="W242" i="1" a="1"/>
  <c r="W242" i="1" s="1"/>
  <c r="V242" i="1"/>
  <c r="V242" i="1" a="1"/>
  <c r="X241" i="1"/>
  <c r="X241" i="1" a="1"/>
  <c r="W241" i="1" a="1"/>
  <c r="W241" i="1" s="1"/>
  <c r="V241" i="1" a="1"/>
  <c r="V241" i="1" s="1"/>
  <c r="X240" i="1"/>
  <c r="X240" i="1" a="1"/>
  <c r="W240" i="1"/>
  <c r="W240" i="1" a="1"/>
  <c r="V240" i="1" a="1"/>
  <c r="V240" i="1" s="1"/>
  <c r="X239" i="1"/>
  <c r="X239" i="1" a="1"/>
  <c r="W239" i="1"/>
  <c r="W239" i="1" a="1"/>
  <c r="V239" i="1"/>
  <c r="V239" i="1" a="1"/>
  <c r="X238" i="1" a="1"/>
  <c r="X238" i="1" s="1"/>
  <c r="W238" i="1"/>
  <c r="W238" i="1" a="1"/>
  <c r="V238" i="1"/>
  <c r="V238" i="1" a="1"/>
  <c r="X237" i="1"/>
  <c r="X237" i="1" a="1"/>
  <c r="W237" i="1" a="1"/>
  <c r="W237" i="1" s="1"/>
  <c r="V237" i="1" a="1"/>
  <c r="V237" i="1" s="1"/>
  <c r="X236" i="1"/>
  <c r="X236" i="1" a="1"/>
  <c r="W236" i="1"/>
  <c r="W236" i="1" a="1"/>
  <c r="V236" i="1" a="1"/>
  <c r="V236" i="1" s="1"/>
  <c r="X235" i="1" a="1"/>
  <c r="X235" i="1" s="1"/>
  <c r="W235" i="1"/>
  <c r="W235" i="1" a="1"/>
  <c r="V235" i="1"/>
  <c r="V235" i="1" a="1"/>
  <c r="X234" i="1" a="1"/>
  <c r="X234" i="1" s="1"/>
  <c r="W234" i="1" a="1"/>
  <c r="W234" i="1" s="1"/>
  <c r="V234" i="1"/>
  <c r="V234" i="1" a="1"/>
  <c r="X233" i="1"/>
  <c r="X233" i="1" a="1"/>
  <c r="W233" i="1" a="1"/>
  <c r="W233" i="1" s="1"/>
  <c r="V233" i="1"/>
  <c r="V233" i="1" a="1"/>
  <c r="X232" i="1"/>
  <c r="X232" i="1" a="1"/>
  <c r="W232" i="1" a="1"/>
  <c r="W232" i="1" s="1"/>
  <c r="V232" i="1" a="1"/>
  <c r="V232" i="1" s="1"/>
  <c r="X231" i="1" a="1"/>
  <c r="X231" i="1" s="1"/>
  <c r="W231" i="1"/>
  <c r="W231" i="1" a="1"/>
  <c r="V231" i="1" a="1"/>
  <c r="V231" i="1" s="1"/>
  <c r="X230" i="1" a="1"/>
  <c r="X230" i="1" s="1"/>
  <c r="W230" i="1"/>
  <c r="W230" i="1" a="1"/>
  <c r="V230" i="1"/>
  <c r="V230" i="1" a="1"/>
  <c r="X229" i="1" a="1"/>
  <c r="X229" i="1" s="1"/>
  <c r="W229" i="1" a="1"/>
  <c r="W229" i="1" s="1"/>
  <c r="V229" i="1" a="1"/>
  <c r="V229" i="1" s="1"/>
  <c r="X228" i="1"/>
  <c r="X228" i="1" a="1"/>
  <c r="W228" i="1" a="1"/>
  <c r="W228" i="1" s="1"/>
  <c r="V228" i="1" a="1"/>
  <c r="V228" i="1" s="1"/>
  <c r="X227" i="1"/>
  <c r="X227" i="1" a="1"/>
  <c r="W227" i="1"/>
  <c r="W227" i="1" a="1"/>
  <c r="V227" i="1" a="1"/>
  <c r="V227" i="1" s="1"/>
  <c r="X226" i="1" a="1"/>
  <c r="X226" i="1" s="1"/>
  <c r="W226" i="1" a="1"/>
  <c r="W226" i="1" s="1"/>
  <c r="V226" i="1"/>
  <c r="V226" i="1" a="1"/>
  <c r="X225" i="1" a="1"/>
  <c r="X225" i="1" s="1"/>
  <c r="W225" i="1" a="1"/>
  <c r="W225" i="1" s="1"/>
  <c r="V225" i="1"/>
  <c r="V225" i="1" a="1"/>
  <c r="X224" i="1"/>
  <c r="X224" i="1" a="1"/>
  <c r="W224" i="1" a="1"/>
  <c r="W224" i="1" s="1"/>
  <c r="V224" i="1" a="1"/>
  <c r="V224" i="1" s="1"/>
  <c r="X223" i="1" a="1"/>
  <c r="X223" i="1" s="1"/>
  <c r="W223" i="1"/>
  <c r="W223" i="1" a="1"/>
  <c r="V223" i="1" a="1"/>
  <c r="V223" i="1" s="1"/>
  <c r="X222" i="1" a="1"/>
  <c r="X222" i="1" s="1"/>
  <c r="W222" i="1"/>
  <c r="W222" i="1" a="1"/>
  <c r="V222" i="1"/>
  <c r="V222" i="1" a="1"/>
  <c r="X221" i="1" a="1"/>
  <c r="X221" i="1" s="1"/>
  <c r="W221" i="1" a="1"/>
  <c r="W221" i="1" s="1"/>
  <c r="V221" i="1" a="1"/>
  <c r="V221" i="1" s="1"/>
  <c r="X220" i="1"/>
  <c r="X220" i="1" a="1"/>
  <c r="W220" i="1" a="1"/>
  <c r="W220" i="1" s="1"/>
  <c r="V220" i="1" a="1"/>
  <c r="V220" i="1" s="1"/>
  <c r="X219" i="1"/>
  <c r="X219" i="1" a="1"/>
  <c r="W219" i="1"/>
  <c r="W219" i="1" a="1"/>
  <c r="V219" i="1" a="1"/>
  <c r="V219" i="1" s="1"/>
  <c r="X218" i="1" a="1"/>
  <c r="X218" i="1" s="1"/>
  <c r="W218" i="1" a="1"/>
  <c r="W218" i="1" s="1"/>
  <c r="V218" i="1"/>
  <c r="V218" i="1" a="1"/>
  <c r="X217" i="1" a="1"/>
  <c r="X217" i="1" s="1"/>
  <c r="W217" i="1" a="1"/>
  <c r="W217" i="1" s="1"/>
  <c r="V217" i="1"/>
  <c r="V217" i="1" a="1"/>
  <c r="X216" i="1"/>
  <c r="X216" i="1" a="1"/>
  <c r="W216" i="1" a="1"/>
  <c r="W216" i="1" s="1"/>
  <c r="V216" i="1" a="1"/>
  <c r="V216" i="1" s="1"/>
  <c r="X215" i="1" a="1"/>
  <c r="X215" i="1" s="1"/>
  <c r="W215" i="1" a="1"/>
  <c r="W215" i="1" s="1"/>
  <c r="V215" i="1" a="1"/>
  <c r="V215" i="1" s="1"/>
  <c r="X214" i="1" a="1"/>
  <c r="X214" i="1" s="1"/>
  <c r="W214" i="1" a="1"/>
  <c r="W214" i="1" s="1"/>
  <c r="V214" i="1" a="1"/>
  <c r="V214" i="1" s="1"/>
  <c r="X213" i="1" a="1"/>
  <c r="X213" i="1" s="1"/>
  <c r="W213" i="1" a="1"/>
  <c r="W213" i="1" s="1"/>
  <c r="V213" i="1"/>
  <c r="V213" i="1" a="1"/>
  <c r="X212" i="1" a="1"/>
  <c r="X212" i="1" s="1"/>
  <c r="W212" i="1" a="1"/>
  <c r="W212" i="1" s="1"/>
  <c r="V212" i="1" a="1"/>
  <c r="V212" i="1" s="1"/>
  <c r="X211" i="1"/>
  <c r="X211" i="1" a="1"/>
  <c r="W211" i="1" a="1"/>
  <c r="W211" i="1" s="1"/>
  <c r="V211" i="1" a="1"/>
  <c r="V211" i="1" s="1"/>
  <c r="X210" i="1" a="1"/>
  <c r="X210" i="1" s="1"/>
  <c r="W210" i="1" a="1"/>
  <c r="W210" i="1" s="1"/>
  <c r="V210" i="1" a="1"/>
  <c r="V210" i="1" s="1"/>
  <c r="X209" i="1" a="1"/>
  <c r="X209" i="1" s="1"/>
  <c r="W209" i="1" a="1"/>
  <c r="W209" i="1" s="1"/>
  <c r="V209" i="1" a="1"/>
  <c r="V209" i="1" s="1"/>
  <c r="X208" i="1" a="1"/>
  <c r="X208" i="1" s="1"/>
  <c r="W208" i="1" a="1"/>
  <c r="W208" i="1" s="1"/>
  <c r="V208" i="1" a="1"/>
  <c r="V208" i="1" s="1"/>
  <c r="X207" i="1"/>
  <c r="X207" i="1" a="1"/>
  <c r="W207" i="1" a="1"/>
  <c r="W207" i="1" s="1"/>
  <c r="V207" i="1" a="1"/>
  <c r="V207" i="1" s="1"/>
  <c r="X206" i="1" a="1"/>
  <c r="X206" i="1" s="1"/>
  <c r="W206" i="1"/>
  <c r="W206" i="1" a="1"/>
  <c r="V206" i="1" a="1"/>
  <c r="V206" i="1" s="1"/>
  <c r="X205" i="1" a="1"/>
  <c r="X205" i="1" s="1"/>
  <c r="W205" i="1" a="1"/>
  <c r="W205" i="1" s="1"/>
  <c r="V205" i="1" a="1"/>
  <c r="V205" i="1" s="1"/>
  <c r="X204" i="1" a="1"/>
  <c r="X204" i="1" s="1"/>
  <c r="W204" i="1" a="1"/>
  <c r="W204" i="1" s="1"/>
  <c r="V204" i="1" a="1"/>
  <c r="V204" i="1" s="1"/>
  <c r="X203" i="1" a="1"/>
  <c r="X203" i="1" s="1"/>
  <c r="W203" i="1" a="1"/>
  <c r="W203" i="1" s="1"/>
  <c r="V203" i="1" a="1"/>
  <c r="V203" i="1" s="1"/>
  <c r="X202" i="1" a="1"/>
  <c r="X202" i="1" s="1"/>
  <c r="W202" i="1"/>
  <c r="W202" i="1" a="1"/>
  <c r="V202" i="1" a="1"/>
  <c r="V202" i="1" s="1"/>
  <c r="X201" i="1" a="1"/>
  <c r="X201" i="1" s="1"/>
  <c r="W201" i="1" a="1"/>
  <c r="W201" i="1" s="1"/>
  <c r="V201" i="1"/>
  <c r="V201" i="1" a="1"/>
  <c r="X200" i="1" a="1"/>
  <c r="X200" i="1" s="1"/>
  <c r="W200" i="1" a="1"/>
  <c r="W200" i="1" s="1"/>
  <c r="V200" i="1" a="1"/>
  <c r="V200" i="1" s="1"/>
  <c r="X199" i="1" a="1"/>
  <c r="X199" i="1" s="1"/>
  <c r="W199" i="1" a="1"/>
  <c r="W199" i="1" s="1"/>
  <c r="V199" i="1" a="1"/>
  <c r="V199" i="1" s="1"/>
  <c r="X198" i="1" a="1"/>
  <c r="X198" i="1" s="1"/>
  <c r="W198" i="1" a="1"/>
  <c r="W198" i="1" s="1"/>
  <c r="V198" i="1" a="1"/>
  <c r="V198" i="1" s="1"/>
  <c r="X197" i="1" a="1"/>
  <c r="X197" i="1" s="1"/>
  <c r="W197" i="1" a="1"/>
  <c r="W197" i="1" s="1"/>
  <c r="V197" i="1"/>
  <c r="V197" i="1" a="1"/>
  <c r="X196" i="1" a="1"/>
  <c r="X196" i="1" s="1"/>
  <c r="W196" i="1" a="1"/>
  <c r="W196" i="1" s="1"/>
  <c r="V196" i="1" a="1"/>
  <c r="V196" i="1" s="1"/>
  <c r="X195" i="1"/>
  <c r="X195" i="1" a="1"/>
  <c r="W195" i="1" a="1"/>
  <c r="W195" i="1" s="1"/>
  <c r="V195" i="1" a="1"/>
  <c r="V195" i="1" s="1"/>
  <c r="X194" i="1" a="1"/>
  <c r="X194" i="1" s="1"/>
  <c r="W194" i="1" a="1"/>
  <c r="W194" i="1" s="1"/>
  <c r="V194" i="1" a="1"/>
  <c r="V194" i="1" s="1"/>
  <c r="X193" i="1" a="1"/>
  <c r="X193" i="1" s="1"/>
  <c r="W193" i="1" a="1"/>
  <c r="W193" i="1" s="1"/>
  <c r="V193" i="1" a="1"/>
  <c r="V193" i="1" s="1"/>
  <c r="X192" i="1" a="1"/>
  <c r="X192" i="1" s="1"/>
  <c r="W192" i="1" a="1"/>
  <c r="W192" i="1" s="1"/>
  <c r="V192" i="1" a="1"/>
  <c r="V192" i="1" s="1"/>
  <c r="X191" i="1"/>
  <c r="X191" i="1" a="1"/>
  <c r="W191" i="1" a="1"/>
  <c r="W191" i="1" s="1"/>
  <c r="V191" i="1" a="1"/>
  <c r="V191" i="1" s="1"/>
  <c r="X190" i="1" a="1"/>
  <c r="X190" i="1" s="1"/>
  <c r="W190" i="1"/>
  <c r="W190" i="1" a="1"/>
  <c r="V190" i="1" a="1"/>
  <c r="V190" i="1" s="1"/>
  <c r="X189" i="1" a="1"/>
  <c r="X189" i="1" s="1"/>
  <c r="W189" i="1" a="1"/>
  <c r="W189" i="1" s="1"/>
  <c r="V189" i="1" a="1"/>
  <c r="V189" i="1" s="1"/>
  <c r="X188" i="1" a="1"/>
  <c r="X188" i="1" s="1"/>
  <c r="W188" i="1" a="1"/>
  <c r="W188" i="1" s="1"/>
  <c r="V188" i="1" a="1"/>
  <c r="V188" i="1" s="1"/>
  <c r="X187" i="1" a="1"/>
  <c r="X187" i="1" s="1"/>
  <c r="W187" i="1" a="1"/>
  <c r="W187" i="1" s="1"/>
  <c r="V187" i="1" a="1"/>
  <c r="V187" i="1" s="1"/>
  <c r="X186" i="1" a="1"/>
  <c r="X186" i="1" s="1"/>
  <c r="W186" i="1"/>
  <c r="W186" i="1" a="1"/>
  <c r="V186" i="1" a="1"/>
  <c r="V186" i="1" s="1"/>
  <c r="X185" i="1" a="1"/>
  <c r="X185" i="1" s="1"/>
  <c r="W185" i="1" a="1"/>
  <c r="W185" i="1" s="1"/>
  <c r="V185" i="1"/>
  <c r="V185" i="1" a="1"/>
  <c r="X184" i="1" a="1"/>
  <c r="X184" i="1" s="1"/>
  <c r="W184" i="1" a="1"/>
  <c r="W184" i="1" s="1"/>
  <c r="V184" i="1" a="1"/>
  <c r="V184" i="1" s="1"/>
  <c r="X183" i="1" a="1"/>
  <c r="X183" i="1" s="1"/>
  <c r="W183" i="1" a="1"/>
  <c r="W183" i="1" s="1"/>
  <c r="V183" i="1" a="1"/>
  <c r="V183" i="1" s="1"/>
  <c r="X182" i="1" a="1"/>
  <c r="X182" i="1" s="1"/>
  <c r="W182" i="1" a="1"/>
  <c r="W182" i="1" s="1"/>
  <c r="V182" i="1" a="1"/>
  <c r="V182" i="1" s="1"/>
  <c r="X181" i="1" a="1"/>
  <c r="X181" i="1" s="1"/>
  <c r="W181" i="1" a="1"/>
  <c r="W181" i="1" s="1"/>
  <c r="V181" i="1"/>
  <c r="V181" i="1" a="1"/>
  <c r="X180" i="1" a="1"/>
  <c r="X180" i="1" s="1"/>
  <c r="W180" i="1" a="1"/>
  <c r="W180" i="1" s="1"/>
  <c r="V180" i="1" a="1"/>
  <c r="V180" i="1" s="1"/>
  <c r="X179" i="1"/>
  <c r="X179" i="1" a="1"/>
  <c r="W179" i="1" a="1"/>
  <c r="W179" i="1" s="1"/>
  <c r="V179" i="1" a="1"/>
  <c r="V179" i="1" s="1"/>
  <c r="X178" i="1" a="1"/>
  <c r="X178" i="1" s="1"/>
  <c r="W178" i="1" a="1"/>
  <c r="W178" i="1" s="1"/>
  <c r="V178" i="1" a="1"/>
  <c r="V178" i="1" s="1"/>
  <c r="X177" i="1" a="1"/>
  <c r="X177" i="1" s="1"/>
  <c r="W177" i="1" a="1"/>
  <c r="W177" i="1" s="1"/>
  <c r="V177" i="1" a="1"/>
  <c r="V177" i="1" s="1"/>
  <c r="X176" i="1" a="1"/>
  <c r="X176" i="1" s="1"/>
  <c r="W176" i="1" a="1"/>
  <c r="W176" i="1" s="1"/>
  <c r="V176" i="1" a="1"/>
  <c r="V176" i="1" s="1"/>
  <c r="X175" i="1"/>
  <c r="X175" i="1" a="1"/>
  <c r="W175" i="1" a="1"/>
  <c r="W175" i="1" s="1"/>
  <c r="V175" i="1" a="1"/>
  <c r="V175" i="1" s="1"/>
  <c r="X174" i="1" a="1"/>
  <c r="X174" i="1" s="1"/>
  <c r="W174" i="1"/>
  <c r="W174" i="1" a="1"/>
  <c r="V174" i="1" a="1"/>
  <c r="V174" i="1" s="1"/>
  <c r="X173" i="1" a="1"/>
  <c r="X173" i="1" s="1"/>
  <c r="W173" i="1" a="1"/>
  <c r="W173" i="1" s="1"/>
  <c r="V173" i="1" a="1"/>
  <c r="V173" i="1" s="1"/>
  <c r="X172" i="1" a="1"/>
  <c r="X172" i="1" s="1"/>
  <c r="W172" i="1" a="1"/>
  <c r="W172" i="1" s="1"/>
  <c r="V172" i="1" a="1"/>
  <c r="V172" i="1" s="1"/>
  <c r="X171" i="1" a="1"/>
  <c r="X171" i="1" s="1"/>
  <c r="W171" i="1" a="1"/>
  <c r="W171" i="1" s="1"/>
  <c r="V171" i="1" a="1"/>
  <c r="V171" i="1" s="1"/>
  <c r="X170" i="1" a="1"/>
  <c r="X170" i="1" s="1"/>
  <c r="W170" i="1"/>
  <c r="W170" i="1" a="1"/>
  <c r="V170" i="1" a="1"/>
  <c r="V170" i="1" s="1"/>
  <c r="X169" i="1" a="1"/>
  <c r="X169" i="1" s="1"/>
  <c r="W169" i="1" a="1"/>
  <c r="W169" i="1" s="1"/>
  <c r="V169" i="1"/>
  <c r="V169" i="1" a="1"/>
  <c r="X168" i="1" a="1"/>
  <c r="X168" i="1" s="1"/>
  <c r="W168" i="1" a="1"/>
  <c r="W168" i="1" s="1"/>
  <c r="V168" i="1" a="1"/>
  <c r="V168" i="1" s="1"/>
  <c r="X167" i="1" a="1"/>
  <c r="X167" i="1" s="1"/>
  <c r="W167" i="1" a="1"/>
  <c r="W167" i="1" s="1"/>
  <c r="V167" i="1" a="1"/>
  <c r="V167" i="1" s="1"/>
  <c r="X166" i="1" a="1"/>
  <c r="X166" i="1" s="1"/>
  <c r="W166" i="1" a="1"/>
  <c r="W166" i="1" s="1"/>
  <c r="V166" i="1" a="1"/>
  <c r="V166" i="1" s="1"/>
  <c r="X165" i="1" a="1"/>
  <c r="X165" i="1" s="1"/>
  <c r="W165" i="1" a="1"/>
  <c r="W165" i="1" s="1"/>
  <c r="V165" i="1"/>
  <c r="V165" i="1" a="1"/>
  <c r="X164" i="1" a="1"/>
  <c r="X164" i="1" s="1"/>
  <c r="W164" i="1" a="1"/>
  <c r="W164" i="1" s="1"/>
  <c r="V164" i="1" a="1"/>
  <c r="V164" i="1" s="1"/>
  <c r="X163" i="1"/>
  <c r="X163" i="1" a="1"/>
  <c r="W163" i="1" a="1"/>
  <c r="W163" i="1" s="1"/>
  <c r="V163" i="1" a="1"/>
  <c r="V163" i="1" s="1"/>
  <c r="X162" i="1" a="1"/>
  <c r="X162" i="1" s="1"/>
  <c r="W162" i="1" a="1"/>
  <c r="W162" i="1" s="1"/>
  <c r="V162" i="1" a="1"/>
  <c r="V162" i="1" s="1"/>
  <c r="X161" i="1" a="1"/>
  <c r="X161" i="1" s="1"/>
  <c r="W161" i="1" a="1"/>
  <c r="W161" i="1" s="1"/>
  <c r="V161" i="1" a="1"/>
  <c r="V161" i="1" s="1"/>
  <c r="X160" i="1" a="1"/>
  <c r="X160" i="1" s="1"/>
  <c r="W160" i="1" a="1"/>
  <c r="W160" i="1" s="1"/>
  <c r="V160" i="1" a="1"/>
  <c r="V160" i="1" s="1"/>
  <c r="X159" i="1"/>
  <c r="X159" i="1" a="1"/>
  <c r="W159" i="1" a="1"/>
  <c r="W159" i="1" s="1"/>
  <c r="V159" i="1" a="1"/>
  <c r="V159" i="1" s="1"/>
  <c r="X158" i="1" a="1"/>
  <c r="X158" i="1" s="1"/>
  <c r="W158" i="1"/>
  <c r="W158" i="1" a="1"/>
  <c r="V158" i="1" a="1"/>
  <c r="V158" i="1" s="1"/>
  <c r="X157" i="1" a="1"/>
  <c r="X157" i="1" s="1"/>
  <c r="W157" i="1" a="1"/>
  <c r="W157" i="1" s="1"/>
  <c r="V157" i="1" a="1"/>
  <c r="V157" i="1" s="1"/>
  <c r="X156" i="1" a="1"/>
  <c r="X156" i="1" s="1"/>
  <c r="W156" i="1" a="1"/>
  <c r="W156" i="1" s="1"/>
  <c r="V156" i="1" a="1"/>
  <c r="V156" i="1" s="1"/>
  <c r="X155" i="1" a="1"/>
  <c r="X155" i="1" s="1"/>
  <c r="W155" i="1" a="1"/>
  <c r="W155" i="1" s="1"/>
  <c r="V155" i="1" a="1"/>
  <c r="V155" i="1" s="1"/>
  <c r="X154" i="1" a="1"/>
  <c r="X154" i="1" s="1"/>
  <c r="W154" i="1"/>
  <c r="W154" i="1" a="1"/>
  <c r="V154" i="1" a="1"/>
  <c r="V154" i="1" s="1"/>
  <c r="X153" i="1" a="1"/>
  <c r="X153" i="1" s="1"/>
  <c r="W153" i="1" a="1"/>
  <c r="W153" i="1" s="1"/>
  <c r="V153" i="1" a="1"/>
  <c r="V153" i="1" s="1"/>
  <c r="X152" i="1" a="1"/>
  <c r="X152" i="1" s="1"/>
  <c r="W152" i="1" a="1"/>
  <c r="W152" i="1" s="1"/>
  <c r="V152" i="1" a="1"/>
  <c r="V152" i="1" s="1"/>
  <c r="X151" i="1" a="1"/>
  <c r="X151" i="1" s="1"/>
  <c r="W151" i="1" a="1"/>
  <c r="W151" i="1" s="1"/>
  <c r="V151" i="1" a="1"/>
  <c r="V151" i="1" s="1"/>
  <c r="X150" i="1" a="1"/>
  <c r="X150" i="1" s="1"/>
  <c r="W150" i="1" a="1"/>
  <c r="W150" i="1" s="1"/>
  <c r="V150" i="1" a="1"/>
  <c r="V150" i="1" s="1"/>
  <c r="X149" i="1" a="1"/>
  <c r="X149" i="1" s="1"/>
  <c r="W149" i="1" a="1"/>
  <c r="W149" i="1" s="1"/>
  <c r="V149" i="1"/>
  <c r="V149" i="1" a="1"/>
  <c r="X148" i="1" a="1"/>
  <c r="X148" i="1" s="1"/>
  <c r="W148" i="1" a="1"/>
  <c r="W148" i="1" s="1"/>
  <c r="V148" i="1" a="1"/>
  <c r="V148" i="1" s="1"/>
  <c r="X147" i="1"/>
  <c r="X147" i="1" a="1"/>
  <c r="W147" i="1" a="1"/>
  <c r="W147" i="1" s="1"/>
  <c r="V147" i="1" a="1"/>
  <c r="V147" i="1" s="1"/>
  <c r="X146" i="1" a="1"/>
  <c r="X146" i="1" s="1"/>
  <c r="W146" i="1" a="1"/>
  <c r="W146" i="1" s="1"/>
  <c r="V146" i="1" a="1"/>
  <c r="V146" i="1" s="1"/>
  <c r="X145" i="1" a="1"/>
  <c r="X145" i="1" s="1"/>
  <c r="W145" i="1" a="1"/>
  <c r="W145" i="1" s="1"/>
  <c r="V145" i="1" a="1"/>
  <c r="V145" i="1" s="1"/>
  <c r="X144" i="1" a="1"/>
  <c r="X144" i="1" s="1"/>
  <c r="W144" i="1" a="1"/>
  <c r="W144" i="1" s="1"/>
  <c r="V144" i="1" a="1"/>
  <c r="V144" i="1" s="1"/>
  <c r="X143" i="1"/>
  <c r="X143" i="1" a="1"/>
  <c r="W143" i="1" a="1"/>
  <c r="W143" i="1" s="1"/>
  <c r="V143" i="1" a="1"/>
  <c r="V143" i="1" s="1"/>
  <c r="X142" i="1" a="1"/>
  <c r="X142" i="1" s="1"/>
  <c r="W142" i="1" a="1"/>
  <c r="W142" i="1" s="1"/>
  <c r="V142" i="1" a="1"/>
  <c r="V142" i="1" s="1"/>
  <c r="X141" i="1" a="1"/>
  <c r="X141" i="1" s="1"/>
  <c r="W141" i="1" a="1"/>
  <c r="W141" i="1" s="1"/>
  <c r="V141" i="1" a="1"/>
  <c r="V141" i="1" s="1"/>
  <c r="X140" i="1" a="1"/>
  <c r="X140" i="1" s="1"/>
  <c r="W140" i="1" a="1"/>
  <c r="W140" i="1" s="1"/>
  <c r="V140" i="1" a="1"/>
  <c r="V140" i="1" s="1"/>
  <c r="X139" i="1" a="1"/>
  <c r="X139" i="1" s="1"/>
  <c r="W139" i="1" a="1"/>
  <c r="W139" i="1" s="1"/>
  <c r="V139" i="1" a="1"/>
  <c r="V139" i="1" s="1"/>
  <c r="X138" i="1" a="1"/>
  <c r="X138" i="1" s="1"/>
  <c r="W138" i="1"/>
  <c r="W138" i="1" a="1"/>
  <c r="V138" i="1" a="1"/>
  <c r="V138" i="1" s="1"/>
  <c r="X137" i="1" a="1"/>
  <c r="X137" i="1" s="1"/>
  <c r="W137" i="1" a="1"/>
  <c r="W137" i="1" s="1"/>
  <c r="V137" i="1"/>
  <c r="V137" i="1" a="1"/>
  <c r="X136" i="1" a="1"/>
  <c r="X136" i="1" s="1"/>
  <c r="W136" i="1" a="1"/>
  <c r="W136" i="1" s="1"/>
  <c r="V136" i="1" a="1"/>
  <c r="V136" i="1" s="1"/>
  <c r="X135" i="1" a="1"/>
  <c r="X135" i="1" s="1"/>
  <c r="W135" i="1" a="1"/>
  <c r="W135" i="1" s="1"/>
  <c r="V135" i="1" a="1"/>
  <c r="V135" i="1" s="1"/>
  <c r="X134" i="1" a="1"/>
  <c r="X134" i="1" s="1"/>
  <c r="W134" i="1" a="1"/>
  <c r="W134" i="1" s="1"/>
  <c r="V134" i="1" a="1"/>
  <c r="V134" i="1" s="1"/>
  <c r="X133" i="1" a="1"/>
  <c r="X133" i="1" s="1"/>
  <c r="W133" i="1" a="1"/>
  <c r="W133" i="1" s="1"/>
  <c r="V133" i="1"/>
  <c r="V133" i="1" a="1"/>
  <c r="X132" i="1" a="1"/>
  <c r="X132" i="1" s="1"/>
  <c r="W132" i="1" a="1"/>
  <c r="W132" i="1" s="1"/>
  <c r="V132" i="1" a="1"/>
  <c r="V132" i="1" s="1"/>
  <c r="X131" i="1" a="1"/>
  <c r="X131" i="1" s="1"/>
  <c r="W131" i="1" a="1"/>
  <c r="W131" i="1" s="1"/>
  <c r="V131" i="1" a="1"/>
  <c r="V131" i="1" s="1"/>
  <c r="X130" i="1" a="1"/>
  <c r="X130" i="1" s="1"/>
  <c r="W130" i="1" a="1"/>
  <c r="W130" i="1" s="1"/>
  <c r="V130" i="1" a="1"/>
  <c r="V130" i="1" s="1"/>
  <c r="X129" i="1" a="1"/>
  <c r="X129" i="1" s="1"/>
  <c r="W129" i="1" a="1"/>
  <c r="W129" i="1" s="1"/>
  <c r="V129" i="1" a="1"/>
  <c r="V129" i="1" s="1"/>
  <c r="X128" i="1" a="1"/>
  <c r="X128" i="1" s="1"/>
  <c r="W128" i="1" a="1"/>
  <c r="W128" i="1" s="1"/>
  <c r="V128" i="1" a="1"/>
  <c r="V128" i="1" s="1"/>
  <c r="X127" i="1"/>
  <c r="X127" i="1" a="1"/>
  <c r="W127" i="1" a="1"/>
  <c r="W127" i="1" s="1"/>
  <c r="V127" i="1" a="1"/>
  <c r="V127" i="1" s="1"/>
  <c r="X126" i="1" a="1"/>
  <c r="X126" i="1" s="1"/>
  <c r="W126" i="1"/>
  <c r="W126" i="1" a="1"/>
  <c r="V126" i="1" a="1"/>
  <c r="V126" i="1" s="1"/>
  <c r="X125" i="1" a="1"/>
  <c r="X125" i="1" s="1"/>
  <c r="W125" i="1" a="1"/>
  <c r="W125" i="1" s="1"/>
  <c r="V125" i="1" a="1"/>
  <c r="V125" i="1" s="1"/>
  <c r="X124" i="1" a="1"/>
  <c r="X124" i="1" s="1"/>
  <c r="W124" i="1" a="1"/>
  <c r="W124" i="1" s="1"/>
  <c r="V124" i="1" a="1"/>
  <c r="V124" i="1" s="1"/>
  <c r="X123" i="1" a="1"/>
  <c r="X123" i="1" s="1"/>
  <c r="W123" i="1" a="1"/>
  <c r="W123" i="1" s="1"/>
  <c r="V123" i="1" a="1"/>
  <c r="V123" i="1" s="1"/>
  <c r="X122" i="1" a="1"/>
  <c r="X122" i="1" s="1"/>
  <c r="W122" i="1"/>
  <c r="W122" i="1" a="1"/>
  <c r="V122" i="1" a="1"/>
  <c r="V122" i="1" s="1"/>
  <c r="X121" i="1" a="1"/>
  <c r="X121" i="1" s="1"/>
  <c r="W121" i="1" a="1"/>
  <c r="W121" i="1" s="1"/>
  <c r="V121" i="1" a="1"/>
  <c r="V121" i="1" s="1"/>
  <c r="X120" i="1" a="1"/>
  <c r="X120" i="1" s="1"/>
  <c r="W120" i="1" a="1"/>
  <c r="W120" i="1" s="1"/>
  <c r="V120" i="1" a="1"/>
  <c r="V120" i="1" s="1"/>
  <c r="X119" i="1" a="1"/>
  <c r="X119" i="1" s="1"/>
  <c r="W119" i="1" a="1"/>
  <c r="W119" i="1" s="1"/>
  <c r="V119" i="1" a="1"/>
  <c r="V119" i="1" s="1"/>
  <c r="X118" i="1" a="1"/>
  <c r="X118" i="1" s="1"/>
  <c r="W118" i="1" a="1"/>
  <c r="W118" i="1" s="1"/>
  <c r="V118" i="1" a="1"/>
  <c r="V118" i="1" s="1"/>
  <c r="X117" i="1" a="1"/>
  <c r="X117" i="1" s="1"/>
  <c r="W117" i="1" a="1"/>
  <c r="W117" i="1" s="1"/>
  <c r="V117" i="1"/>
  <c r="V117" i="1" a="1"/>
  <c r="X116" i="1" a="1"/>
  <c r="X116" i="1" s="1"/>
  <c r="W116" i="1" a="1"/>
  <c r="W116" i="1" s="1"/>
  <c r="V116" i="1" a="1"/>
  <c r="V116" i="1" s="1"/>
  <c r="X115" i="1"/>
  <c r="X115" i="1" a="1"/>
  <c r="W115" i="1" a="1"/>
  <c r="W115" i="1" s="1"/>
  <c r="V115" i="1" a="1"/>
  <c r="V115" i="1" s="1"/>
  <c r="X114" i="1" a="1"/>
  <c r="X114" i="1" s="1"/>
  <c r="W114" i="1" a="1"/>
  <c r="W114" i="1" s="1"/>
  <c r="V114" i="1" a="1"/>
  <c r="V114" i="1" s="1"/>
  <c r="X113" i="1" a="1"/>
  <c r="X113" i="1" s="1"/>
  <c r="W113" i="1" a="1"/>
  <c r="W113" i="1" s="1"/>
  <c r="V113" i="1" a="1"/>
  <c r="V113" i="1" s="1"/>
  <c r="X112" i="1" a="1"/>
  <c r="X112" i="1" s="1"/>
  <c r="W112" i="1" a="1"/>
  <c r="W112" i="1" s="1"/>
  <c r="V112" i="1" a="1"/>
  <c r="V112" i="1" s="1"/>
  <c r="X111" i="1"/>
  <c r="X111" i="1" a="1"/>
  <c r="W111" i="1" a="1"/>
  <c r="W111" i="1" s="1"/>
  <c r="V111" i="1" a="1"/>
  <c r="V111" i="1" s="1"/>
  <c r="X110" i="1" a="1"/>
  <c r="X110" i="1" s="1"/>
  <c r="W110" i="1" a="1"/>
  <c r="W110" i="1" s="1"/>
  <c r="V110" i="1" a="1"/>
  <c r="V110" i="1" s="1"/>
  <c r="X109" i="1" a="1"/>
  <c r="X109" i="1" s="1"/>
  <c r="W109" i="1" a="1"/>
  <c r="W109" i="1" s="1"/>
  <c r="V109" i="1" a="1"/>
  <c r="V109" i="1" s="1"/>
  <c r="X108" i="1" a="1"/>
  <c r="X108" i="1" s="1"/>
  <c r="W108" i="1" a="1"/>
  <c r="W108" i="1" s="1"/>
  <c r="V108" i="1" a="1"/>
  <c r="V108" i="1" s="1"/>
  <c r="X107" i="1" a="1"/>
  <c r="X107" i="1" s="1"/>
  <c r="W107" i="1" a="1"/>
  <c r="W107" i="1" s="1"/>
  <c r="V107" i="1" a="1"/>
  <c r="V107" i="1" s="1"/>
  <c r="X106" i="1" a="1"/>
  <c r="X106" i="1" s="1"/>
  <c r="W106" i="1"/>
  <c r="W106" i="1" a="1"/>
  <c r="V106" i="1" a="1"/>
  <c r="V106" i="1" s="1"/>
  <c r="X105" i="1" a="1"/>
  <c r="X105" i="1" s="1"/>
  <c r="W105" i="1" a="1"/>
  <c r="W105" i="1" s="1"/>
  <c r="V105" i="1"/>
  <c r="V105" i="1" a="1"/>
  <c r="X104" i="1" a="1"/>
  <c r="X104" i="1" s="1"/>
  <c r="W104" i="1" a="1"/>
  <c r="W104" i="1" s="1"/>
  <c r="V104" i="1" a="1"/>
  <c r="V104" i="1" s="1"/>
  <c r="X103" i="1" a="1"/>
  <c r="X103" i="1" s="1"/>
  <c r="W103" i="1" a="1"/>
  <c r="W103" i="1" s="1"/>
  <c r="V103" i="1" a="1"/>
  <c r="V103" i="1" s="1"/>
  <c r="X102" i="1" a="1"/>
  <c r="X102" i="1" s="1"/>
  <c r="W102" i="1" a="1"/>
  <c r="W102" i="1" s="1"/>
  <c r="V102" i="1" a="1"/>
  <c r="V102" i="1" s="1"/>
  <c r="X101" i="1" a="1"/>
  <c r="X101" i="1" s="1"/>
  <c r="W101" i="1" a="1"/>
  <c r="W101" i="1" s="1"/>
  <c r="V101" i="1"/>
  <c r="V101" i="1" a="1"/>
  <c r="X100" i="1" a="1"/>
  <c r="X100" i="1" s="1"/>
  <c r="W100" i="1" a="1"/>
  <c r="W100" i="1" s="1"/>
  <c r="V100" i="1" a="1"/>
  <c r="V100" i="1" s="1"/>
  <c r="X99" i="1" a="1"/>
  <c r="X99" i="1" s="1"/>
  <c r="W99" i="1" a="1"/>
  <c r="W99" i="1" s="1"/>
  <c r="V99" i="1" a="1"/>
  <c r="V99" i="1" s="1"/>
  <c r="X98" i="1" a="1"/>
  <c r="X98" i="1" s="1"/>
  <c r="W98" i="1" a="1"/>
  <c r="W98" i="1" s="1"/>
  <c r="V98" i="1" a="1"/>
  <c r="V98" i="1" s="1"/>
  <c r="X97" i="1" a="1"/>
  <c r="X97" i="1" s="1"/>
  <c r="W97" i="1" a="1"/>
  <c r="W97" i="1" s="1"/>
  <c r="V97" i="1" a="1"/>
  <c r="V97" i="1" s="1"/>
  <c r="X96" i="1" a="1"/>
  <c r="X96" i="1" s="1"/>
  <c r="W96" i="1" a="1"/>
  <c r="W96" i="1" s="1"/>
  <c r="V96" i="1" a="1"/>
  <c r="V96" i="1" s="1"/>
  <c r="X95" i="1"/>
  <c r="X95" i="1" a="1"/>
  <c r="W95" i="1" a="1"/>
  <c r="W95" i="1" s="1"/>
  <c r="V95" i="1" a="1"/>
  <c r="V95" i="1" s="1"/>
  <c r="X94" i="1" a="1"/>
  <c r="X94" i="1" s="1"/>
  <c r="W94" i="1"/>
  <c r="W94" i="1" a="1"/>
  <c r="V94" i="1" a="1"/>
  <c r="V94" i="1" s="1"/>
  <c r="X93" i="1" a="1"/>
  <c r="X93" i="1" s="1"/>
  <c r="W93" i="1" a="1"/>
  <c r="W93" i="1" s="1"/>
  <c r="V93" i="1" a="1"/>
  <c r="V93" i="1" s="1"/>
  <c r="X92" i="1" a="1"/>
  <c r="X92" i="1" s="1"/>
  <c r="W92" i="1" a="1"/>
  <c r="W92" i="1" s="1"/>
  <c r="V92" i="1" a="1"/>
  <c r="V92" i="1" s="1"/>
  <c r="X91" i="1" a="1"/>
  <c r="X91" i="1" s="1"/>
  <c r="W91" i="1" a="1"/>
  <c r="W91" i="1" s="1"/>
  <c r="V91" i="1" a="1"/>
  <c r="V91" i="1" s="1"/>
  <c r="X90" i="1" a="1"/>
  <c r="X90" i="1" s="1"/>
  <c r="W90" i="1"/>
  <c r="W90" i="1" a="1"/>
  <c r="V90" i="1" a="1"/>
  <c r="V90" i="1" s="1"/>
  <c r="X89" i="1" a="1"/>
  <c r="X89" i="1" s="1"/>
  <c r="W89" i="1" a="1"/>
  <c r="W89" i="1" s="1"/>
  <c r="V89" i="1" a="1"/>
  <c r="V89" i="1" s="1"/>
  <c r="X88" i="1" a="1"/>
  <c r="X88" i="1" s="1"/>
  <c r="W88" i="1" a="1"/>
  <c r="W88" i="1" s="1"/>
  <c r="V88" i="1" a="1"/>
  <c r="V88" i="1" s="1"/>
  <c r="X87" i="1" a="1"/>
  <c r="X87" i="1" s="1"/>
  <c r="W87" i="1" a="1"/>
  <c r="W87" i="1" s="1"/>
  <c r="V87" i="1" a="1"/>
  <c r="V87" i="1" s="1"/>
  <c r="X86" i="1" a="1"/>
  <c r="X86" i="1" s="1"/>
  <c r="W86" i="1" a="1"/>
  <c r="W86" i="1" s="1"/>
  <c r="V86" i="1" a="1"/>
  <c r="V86" i="1" s="1"/>
  <c r="X85" i="1" a="1"/>
  <c r="X85" i="1" s="1"/>
  <c r="W85" i="1" a="1"/>
  <c r="W85" i="1" s="1"/>
  <c r="V85" i="1"/>
  <c r="V85" i="1" a="1"/>
  <c r="X84" i="1" a="1"/>
  <c r="X84" i="1" s="1"/>
  <c r="W84" i="1" a="1"/>
  <c r="W84" i="1" s="1"/>
  <c r="V84" i="1" a="1"/>
  <c r="V84" i="1" s="1"/>
  <c r="X83" i="1"/>
  <c r="X83" i="1" a="1"/>
  <c r="W83" i="1" a="1"/>
  <c r="W83" i="1" s="1"/>
  <c r="V83" i="1" a="1"/>
  <c r="V83" i="1" s="1"/>
  <c r="X82" i="1" a="1"/>
  <c r="X82" i="1" s="1"/>
  <c r="W82" i="1" a="1"/>
  <c r="W82" i="1" s="1"/>
  <c r="V82" i="1" a="1"/>
  <c r="V82" i="1" s="1"/>
  <c r="X81" i="1" a="1"/>
  <c r="X81" i="1" s="1"/>
  <c r="W81" i="1" a="1"/>
  <c r="W81" i="1" s="1"/>
  <c r="V81" i="1" a="1"/>
  <c r="V81" i="1" s="1"/>
  <c r="X80" i="1" a="1"/>
  <c r="X80" i="1" s="1"/>
  <c r="W80" i="1" a="1"/>
  <c r="W80" i="1" s="1"/>
  <c r="V80" i="1" a="1"/>
  <c r="V80" i="1" s="1"/>
  <c r="X79" i="1"/>
  <c r="X79" i="1" a="1"/>
  <c r="W79" i="1" a="1"/>
  <c r="W79" i="1" s="1"/>
  <c r="V79" i="1" a="1"/>
  <c r="V79" i="1" s="1"/>
  <c r="X78" i="1" a="1"/>
  <c r="X78" i="1" s="1"/>
  <c r="W78" i="1" a="1"/>
  <c r="W78" i="1" s="1"/>
  <c r="V78" i="1" a="1"/>
  <c r="V78" i="1" s="1"/>
  <c r="X77" i="1" a="1"/>
  <c r="X77" i="1" s="1"/>
  <c r="W77" i="1" a="1"/>
  <c r="W77" i="1" s="1"/>
  <c r="V77" i="1" a="1"/>
  <c r="V77" i="1" s="1"/>
  <c r="X76" i="1" a="1"/>
  <c r="X76" i="1" s="1"/>
  <c r="W76" i="1" a="1"/>
  <c r="W76" i="1" s="1"/>
  <c r="V76" i="1" a="1"/>
  <c r="V76" i="1" s="1"/>
  <c r="X75" i="1" a="1"/>
  <c r="X75" i="1" s="1"/>
  <c r="W75" i="1" a="1"/>
  <c r="W75" i="1" s="1"/>
  <c r="V75" i="1" a="1"/>
  <c r="V75" i="1" s="1"/>
  <c r="X74" i="1" a="1"/>
  <c r="X74" i="1" s="1"/>
  <c r="W74" i="1"/>
  <c r="W74" i="1" a="1"/>
  <c r="V74" i="1" a="1"/>
  <c r="V74" i="1" s="1"/>
  <c r="X73" i="1" a="1"/>
  <c r="X73" i="1" s="1"/>
  <c r="W73" i="1" a="1"/>
  <c r="W73" i="1" s="1"/>
  <c r="V73" i="1"/>
  <c r="V73" i="1" a="1"/>
  <c r="X72" i="1" a="1"/>
  <c r="X72" i="1" s="1"/>
  <c r="W72" i="1" a="1"/>
  <c r="W72" i="1" s="1"/>
  <c r="V72" i="1" a="1"/>
  <c r="V72" i="1" s="1"/>
  <c r="X71" i="1" a="1"/>
  <c r="X71" i="1" s="1"/>
  <c r="W71" i="1" a="1"/>
  <c r="W71" i="1" s="1"/>
  <c r="V71" i="1" a="1"/>
  <c r="V71" i="1" s="1"/>
  <c r="X70" i="1" a="1"/>
  <c r="X70" i="1" s="1"/>
  <c r="W70" i="1" a="1"/>
  <c r="W70" i="1" s="1"/>
  <c r="V70" i="1" a="1"/>
  <c r="V70" i="1" s="1"/>
  <c r="X69" i="1" a="1"/>
  <c r="X69" i="1" s="1"/>
  <c r="W69" i="1" a="1"/>
  <c r="W69" i="1" s="1"/>
  <c r="V69" i="1"/>
  <c r="V69" i="1" a="1"/>
  <c r="X68" i="1" a="1"/>
  <c r="X68" i="1" s="1"/>
  <c r="W68" i="1" a="1"/>
  <c r="W68" i="1" s="1"/>
  <c r="V68" i="1" a="1"/>
  <c r="V68" i="1" s="1"/>
  <c r="X67" i="1" a="1"/>
  <c r="X67" i="1" s="1"/>
  <c r="W67" i="1" a="1"/>
  <c r="W67" i="1" s="1"/>
  <c r="V67" i="1" a="1"/>
  <c r="V67" i="1" s="1"/>
  <c r="X66" i="1" a="1"/>
  <c r="X66" i="1" s="1"/>
  <c r="W66" i="1" a="1"/>
  <c r="W66" i="1" s="1"/>
  <c r="V66" i="1" a="1"/>
  <c r="V66" i="1" s="1"/>
  <c r="X65" i="1" a="1"/>
  <c r="X65" i="1" s="1"/>
  <c r="W65" i="1" a="1"/>
  <c r="W65" i="1" s="1"/>
  <c r="V65" i="1" a="1"/>
  <c r="V65" i="1" s="1"/>
  <c r="X64" i="1" a="1"/>
  <c r="X64" i="1" s="1"/>
  <c r="W64" i="1" a="1"/>
  <c r="W64" i="1" s="1"/>
  <c r="V64" i="1" a="1"/>
  <c r="V64" i="1" s="1"/>
  <c r="X63" i="1"/>
  <c r="X63" i="1" a="1"/>
  <c r="W63" i="1" a="1"/>
  <c r="W63" i="1" s="1"/>
  <c r="V63" i="1" a="1"/>
  <c r="V63" i="1" s="1"/>
  <c r="X62" i="1" a="1"/>
  <c r="X62" i="1" s="1"/>
  <c r="W62" i="1"/>
  <c r="W62" i="1" a="1"/>
  <c r="V62" i="1" a="1"/>
  <c r="V62" i="1" s="1"/>
  <c r="X61" i="1" a="1"/>
  <c r="X61" i="1" s="1"/>
  <c r="W61" i="1" a="1"/>
  <c r="W61" i="1" s="1"/>
  <c r="V61" i="1" a="1"/>
  <c r="V61" i="1" s="1"/>
  <c r="X60" i="1" a="1"/>
  <c r="X60" i="1" s="1"/>
  <c r="W60" i="1" a="1"/>
  <c r="W60" i="1" s="1"/>
  <c r="V60" i="1" a="1"/>
  <c r="V60" i="1" s="1"/>
  <c r="X59" i="1" a="1"/>
  <c r="X59" i="1" s="1"/>
  <c r="W59" i="1" a="1"/>
  <c r="W59" i="1" s="1"/>
  <c r="V59" i="1" a="1"/>
  <c r="V59" i="1" s="1"/>
  <c r="X58" i="1" a="1"/>
  <c r="X58" i="1" s="1"/>
  <c r="W58" i="1"/>
  <c r="W58" i="1" a="1"/>
  <c r="V58" i="1" a="1"/>
  <c r="V58" i="1" s="1"/>
  <c r="X57" i="1" a="1"/>
  <c r="X57" i="1" s="1"/>
  <c r="W57" i="1" a="1"/>
  <c r="W57" i="1" s="1"/>
  <c r="V57" i="1" a="1"/>
  <c r="V57" i="1" s="1"/>
  <c r="X56" i="1" a="1"/>
  <c r="X56" i="1" s="1"/>
  <c r="W56" i="1" a="1"/>
  <c r="W56" i="1" s="1"/>
  <c r="V56" i="1" a="1"/>
  <c r="V56" i="1" s="1"/>
  <c r="X55" i="1" a="1"/>
  <c r="X55" i="1" s="1"/>
  <c r="W55" i="1" a="1"/>
  <c r="W55" i="1" s="1"/>
  <c r="V55" i="1" a="1"/>
  <c r="V55" i="1" s="1"/>
  <c r="X54" i="1" a="1"/>
  <c r="X54" i="1" s="1"/>
  <c r="W54" i="1" a="1"/>
  <c r="W54" i="1" s="1"/>
  <c r="V54" i="1" a="1"/>
  <c r="V54" i="1" s="1"/>
  <c r="X53" i="1" a="1"/>
  <c r="X53" i="1" s="1"/>
  <c r="W53" i="1" a="1"/>
  <c r="W53" i="1" s="1"/>
  <c r="V53" i="1"/>
  <c r="V53" i="1" a="1"/>
  <c r="X52" i="1" a="1"/>
  <c r="X52" i="1" s="1"/>
  <c r="W52" i="1" a="1"/>
  <c r="W52" i="1" s="1"/>
  <c r="V52" i="1" a="1"/>
  <c r="V52" i="1" s="1"/>
  <c r="X51" i="1"/>
  <c r="X51" i="1" a="1"/>
  <c r="W51" i="1" a="1"/>
  <c r="W51" i="1" s="1"/>
  <c r="V51" i="1" a="1"/>
  <c r="V51" i="1" s="1"/>
  <c r="X50" i="1" a="1"/>
  <c r="X50" i="1" s="1"/>
  <c r="W50" i="1" a="1"/>
  <c r="W50" i="1" s="1"/>
  <c r="V50" i="1" a="1"/>
  <c r="V50" i="1" s="1"/>
  <c r="X49" i="1" a="1"/>
  <c r="X49" i="1" s="1"/>
  <c r="W49" i="1" a="1"/>
  <c r="W49" i="1" s="1"/>
  <c r="V49" i="1" a="1"/>
  <c r="V49" i="1" s="1"/>
  <c r="X48" i="1" a="1"/>
  <c r="X48" i="1" s="1"/>
  <c r="W48" i="1" a="1"/>
  <c r="W48" i="1" s="1"/>
  <c r="V48" i="1" a="1"/>
  <c r="V48" i="1" s="1"/>
  <c r="X47" i="1"/>
  <c r="X47" i="1" a="1"/>
  <c r="W47" i="1" a="1"/>
  <c r="W47" i="1" s="1"/>
  <c r="V47" i="1" a="1"/>
  <c r="V47" i="1" s="1"/>
  <c r="X46" i="1" a="1"/>
  <c r="X46" i="1" s="1"/>
  <c r="W46" i="1" a="1"/>
  <c r="W46" i="1" s="1"/>
  <c r="V46" i="1" a="1"/>
  <c r="V46" i="1" s="1"/>
  <c r="X45" i="1" a="1"/>
  <c r="X45" i="1" s="1"/>
  <c r="W45" i="1" a="1"/>
  <c r="W45" i="1" s="1"/>
  <c r="V45" i="1" a="1"/>
  <c r="V45" i="1" s="1"/>
  <c r="X44" i="1" a="1"/>
  <c r="X44" i="1" s="1"/>
  <c r="W44" i="1" a="1"/>
  <c r="W44" i="1" s="1"/>
  <c r="V44" i="1" a="1"/>
  <c r="V44" i="1" s="1"/>
  <c r="X43" i="1" a="1"/>
  <c r="X43" i="1" s="1"/>
  <c r="W43" i="1" a="1"/>
  <c r="W43" i="1" s="1"/>
  <c r="V43" i="1" a="1"/>
  <c r="V43" i="1" s="1"/>
  <c r="X42" i="1" a="1"/>
  <c r="X42" i="1" s="1"/>
  <c r="W42" i="1"/>
  <c r="W42" i="1" a="1"/>
  <c r="V42" i="1" a="1"/>
  <c r="V42" i="1" s="1"/>
  <c r="X41" i="1" a="1"/>
  <c r="X41" i="1" s="1"/>
  <c r="W41" i="1" a="1"/>
  <c r="W41" i="1" s="1"/>
  <c r="V41" i="1"/>
  <c r="V41" i="1" a="1"/>
  <c r="X40" i="1" a="1"/>
  <c r="X40" i="1" s="1"/>
  <c r="W40" i="1" a="1"/>
  <c r="W40" i="1" s="1"/>
  <c r="V40" i="1" a="1"/>
  <c r="V40" i="1" s="1"/>
  <c r="X39" i="1" a="1"/>
  <c r="X39" i="1" s="1"/>
  <c r="W39" i="1" a="1"/>
  <c r="W39" i="1" s="1"/>
  <c r="V39" i="1" a="1"/>
  <c r="V39" i="1" s="1"/>
  <c r="X38" i="1" a="1"/>
  <c r="X38" i="1" s="1"/>
  <c r="W38" i="1" a="1"/>
  <c r="W38" i="1" s="1"/>
  <c r="V38" i="1" a="1"/>
  <c r="V38" i="1" s="1"/>
  <c r="X37" i="1" a="1"/>
  <c r="X37" i="1" s="1"/>
  <c r="W37" i="1" a="1"/>
  <c r="W37" i="1" s="1"/>
  <c r="V37" i="1"/>
  <c r="V37" i="1" a="1"/>
  <c r="X36" i="1" a="1"/>
  <c r="X36" i="1" s="1"/>
  <c r="W36" i="1" a="1"/>
  <c r="W36" i="1" s="1"/>
  <c r="V36" i="1" a="1"/>
  <c r="V36" i="1" s="1"/>
  <c r="X35" i="1"/>
  <c r="X35" i="1" a="1"/>
  <c r="W35" i="1" a="1"/>
  <c r="W35" i="1" s="1"/>
  <c r="V35" i="1" a="1"/>
  <c r="V35" i="1" s="1"/>
  <c r="X34" i="1" a="1"/>
  <c r="X34" i="1" s="1"/>
  <c r="W34" i="1" a="1"/>
  <c r="W34" i="1" s="1"/>
  <c r="V34" i="1" a="1"/>
  <c r="V34" i="1" s="1"/>
  <c r="X33" i="1" a="1"/>
  <c r="X33" i="1" s="1"/>
  <c r="W33" i="1" a="1"/>
  <c r="W33" i="1" s="1"/>
  <c r="V33" i="1" a="1"/>
  <c r="V33" i="1" s="1"/>
  <c r="X32" i="1" a="1"/>
  <c r="X32" i="1" s="1"/>
  <c r="W32" i="1" a="1"/>
  <c r="W32" i="1" s="1"/>
  <c r="V32" i="1" a="1"/>
  <c r="V32" i="1" s="1"/>
  <c r="X31" i="1"/>
  <c r="X31" i="1" a="1"/>
  <c r="W31" i="1" a="1"/>
  <c r="W31" i="1" s="1"/>
  <c r="V31" i="1" a="1"/>
  <c r="V31" i="1" s="1"/>
  <c r="X30" i="1" a="1"/>
  <c r="X30" i="1" s="1"/>
  <c r="W30" i="1"/>
  <c r="W30" i="1" a="1"/>
  <c r="V30" i="1" a="1"/>
  <c r="V30" i="1" s="1"/>
  <c r="X29" i="1" a="1"/>
  <c r="X29" i="1" s="1"/>
  <c r="W29" i="1" a="1"/>
  <c r="W29" i="1" s="1"/>
  <c r="V29" i="1" a="1"/>
  <c r="V29" i="1" s="1"/>
  <c r="X28" i="1" a="1"/>
  <c r="X28" i="1" s="1"/>
  <c r="W28" i="1" a="1"/>
  <c r="W28" i="1" s="1"/>
  <c r="V28" i="1" a="1"/>
  <c r="V28" i="1" s="1"/>
  <c r="X27" i="1" a="1"/>
  <c r="X27" i="1" s="1"/>
  <c r="W27" i="1" a="1"/>
  <c r="W27" i="1" s="1"/>
  <c r="V27" i="1" a="1"/>
  <c r="V27" i="1" s="1"/>
  <c r="X26" i="1" a="1"/>
  <c r="X26" i="1" s="1"/>
  <c r="W26" i="1"/>
  <c r="W26" i="1" a="1"/>
  <c r="V26" i="1" a="1"/>
  <c r="V26" i="1" s="1"/>
  <c r="X25" i="1" a="1"/>
  <c r="X25" i="1" s="1"/>
  <c r="W25" i="1" a="1"/>
  <c r="W25" i="1" s="1"/>
  <c r="V25" i="1" a="1"/>
  <c r="V25" i="1" s="1"/>
  <c r="X24" i="1" a="1"/>
  <c r="X24" i="1" s="1"/>
  <c r="W24" i="1" a="1"/>
  <c r="W24" i="1" s="1"/>
  <c r="V24" i="1"/>
  <c r="V24" i="1" a="1"/>
  <c r="X23" i="1" a="1"/>
  <c r="X23" i="1" s="1"/>
  <c r="W23" i="1" a="1"/>
  <c r="W23" i="1" s="1"/>
  <c r="V23" i="1" a="1"/>
  <c r="V23" i="1" s="1"/>
  <c r="X22" i="1"/>
  <c r="X22" i="1" a="1"/>
  <c r="W22" i="1" a="1"/>
  <c r="W22" i="1" s="1"/>
  <c r="V22" i="1" a="1"/>
  <c r="V22" i="1" s="1"/>
  <c r="X21" i="1" a="1"/>
  <c r="X21" i="1" s="1"/>
  <c r="W21" i="1"/>
  <c r="W21" i="1" a="1"/>
  <c r="V21" i="1" a="1"/>
  <c r="V21" i="1" s="1"/>
  <c r="X20" i="1" a="1"/>
  <c r="X20" i="1" s="1"/>
  <c r="W20" i="1" a="1"/>
  <c r="W20" i="1" s="1"/>
  <c r="V20" i="1"/>
  <c r="V20" i="1" a="1"/>
  <c r="X19" i="1" a="1"/>
  <c r="X19" i="1" s="1"/>
  <c r="W19" i="1" a="1"/>
  <c r="W19" i="1" s="1"/>
  <c r="V19" i="1" a="1"/>
  <c r="V19" i="1" s="1"/>
  <c r="X18" i="1"/>
  <c r="X18" i="1" a="1"/>
  <c r="W18" i="1" a="1"/>
  <c r="W18" i="1" s="1"/>
  <c r="V18" i="1" a="1"/>
  <c r="V18" i="1" s="1"/>
  <c r="X17" i="1" a="1"/>
  <c r="X17" i="1" s="1"/>
  <c r="W17" i="1"/>
  <c r="W17" i="1" a="1"/>
  <c r="V17" i="1" a="1"/>
  <c r="V17" i="1" s="1"/>
  <c r="X16" i="1" a="1"/>
  <c r="X16" i="1" s="1"/>
  <c r="W16" i="1" a="1"/>
  <c r="W16" i="1" s="1"/>
  <c r="V16" i="1"/>
  <c r="V16" i="1" a="1"/>
  <c r="X15" i="1" a="1"/>
  <c r="X15" i="1" s="1"/>
  <c r="W15" i="1" a="1"/>
  <c r="W15" i="1" s="1"/>
  <c r="V15" i="1" a="1"/>
  <c r="V15" i="1" s="1"/>
  <c r="X14" i="1"/>
  <c r="X14" i="1" a="1"/>
  <c r="W14" i="1" a="1"/>
  <c r="W14" i="1" s="1"/>
  <c r="V14" i="1" a="1"/>
  <c r="V14" i="1" s="1"/>
  <c r="X13" i="1" a="1"/>
  <c r="X13" i="1" s="1"/>
  <c r="W13" i="1"/>
  <c r="W13" i="1" a="1"/>
  <c r="V13" i="1" a="1"/>
  <c r="V13" i="1" s="1"/>
  <c r="X12" i="1" a="1"/>
  <c r="X12" i="1" s="1"/>
  <c r="W12" i="1" a="1"/>
  <c r="W12" i="1" s="1"/>
  <c r="V12" i="1"/>
  <c r="V12" i="1" a="1"/>
  <c r="X11" i="1" a="1"/>
  <c r="X11" i="1" s="1"/>
  <c r="W11" i="1" a="1"/>
  <c r="W11" i="1" s="1"/>
  <c r="V11" i="1" a="1"/>
  <c r="V11" i="1" s="1"/>
  <c r="X10" i="1"/>
  <c r="X10" i="1" a="1"/>
  <c r="W10" i="1" a="1"/>
  <c r="W10" i="1" s="1"/>
  <c r="V10" i="1" a="1"/>
  <c r="V10" i="1" s="1"/>
  <c r="X9" i="1" a="1"/>
  <c r="X9" i="1" s="1"/>
  <c r="W9" i="1"/>
  <c r="W9" i="1" a="1"/>
  <c r="V9" i="1" a="1"/>
  <c r="V9" i="1" s="1"/>
  <c r="X8" i="1" a="1"/>
  <c r="X8" i="1" s="1"/>
  <c r="W8" i="1" a="1"/>
  <c r="W8" i="1" s="1"/>
  <c r="V8" i="1" a="1"/>
  <c r="V8" i="1" s="1"/>
  <c r="X7" i="1" a="1"/>
  <c r="X7" i="1" s="1"/>
  <c r="W7" i="1" a="1"/>
  <c r="W7" i="1" s="1"/>
  <c r="V7" i="1" a="1"/>
  <c r="V7" i="1" s="1"/>
  <c r="X6" i="1" a="1"/>
  <c r="X6" i="1" s="1"/>
  <c r="W6" i="1" a="1"/>
  <c r="W6" i="1" s="1"/>
  <c r="V6" i="1" a="1"/>
  <c r="V6" i="1" s="1"/>
  <c r="X5" i="1" a="1"/>
  <c r="X5" i="1" s="1"/>
  <c r="W5" i="1" a="1"/>
  <c r="W5" i="1" s="1"/>
  <c r="V5" i="1" a="1"/>
  <c r="V5" i="1" s="1"/>
  <c r="X4" i="1" a="1"/>
  <c r="X4" i="1" s="1"/>
  <c r="W4" i="1" a="1"/>
  <c r="W4" i="1" s="1"/>
  <c r="V4" i="1" a="1"/>
  <c r="V4" i="1" s="1"/>
  <c r="X3" i="1" a="1"/>
  <c r="X3" i="1" s="1"/>
  <c r="W3" i="1" a="1"/>
  <c r="W3" i="1" s="1"/>
  <c r="V3" i="1" a="1"/>
  <c r="V3" i="1" s="1"/>
  <c r="X2" i="1" a="1"/>
  <c r="X2" i="1" s="1"/>
  <c r="V2" i="1" a="1"/>
  <c r="V2" i="1"/>
  <c r="W2" i="1" a="1"/>
  <c r="W2" i="1" s="1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S2" i="1"/>
  <c r="T2" i="1"/>
  <c r="Q450" i="1"/>
  <c r="R450" i="1"/>
  <c r="Q451" i="1"/>
  <c r="R451" i="1"/>
  <c r="Q452" i="1"/>
  <c r="R45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225" i="1"/>
  <c r="P340" i="1"/>
  <c r="P1001" i="1"/>
  <c r="P1000" i="1"/>
  <c r="P224" i="1"/>
  <c r="P561" i="1"/>
  <c r="P494" i="1"/>
  <c r="P132" i="1"/>
  <c r="P449" i="1"/>
  <c r="P131" i="1"/>
  <c r="P560" i="1"/>
  <c r="P540" i="1"/>
  <c r="P95" i="1"/>
  <c r="P448" i="1"/>
  <c r="P447" i="1"/>
  <c r="P999" i="1"/>
  <c r="P94" i="1"/>
  <c r="P93" i="1"/>
  <c r="P657" i="1"/>
  <c r="P532" i="1"/>
  <c r="P998" i="1"/>
  <c r="P273" i="1"/>
  <c r="P223" i="1"/>
  <c r="P997" i="1"/>
  <c r="P996" i="1"/>
  <c r="P339" i="1"/>
  <c r="P995" i="1"/>
  <c r="P656" i="1"/>
  <c r="P179" i="1"/>
  <c r="P994" i="1"/>
  <c r="P993" i="1"/>
  <c r="P222" i="1"/>
  <c r="P452" i="1"/>
  <c r="P992" i="1"/>
  <c r="P446" i="1"/>
  <c r="P991" i="1"/>
  <c r="P493" i="1"/>
  <c r="P221" i="1"/>
  <c r="P559" i="1"/>
  <c r="P655" i="1"/>
  <c r="P558" i="1"/>
  <c r="P35" i="1"/>
  <c r="P990" i="1"/>
  <c r="P146" i="1"/>
  <c r="P989" i="1"/>
  <c r="P654" i="1"/>
  <c r="P145" i="1"/>
  <c r="P92" i="1"/>
  <c r="P445" i="1"/>
  <c r="P988" i="1"/>
  <c r="P653" i="1"/>
  <c r="P91" i="1"/>
  <c r="P987" i="1"/>
  <c r="P986" i="1"/>
  <c r="P492" i="1"/>
  <c r="P491" i="1"/>
  <c r="P220" i="1"/>
  <c r="P985" i="1"/>
  <c r="P984" i="1"/>
  <c r="P652" i="1"/>
  <c r="P272" i="1"/>
  <c r="P511" i="1"/>
  <c r="P90" i="1"/>
  <c r="P983" i="1"/>
  <c r="P982" i="1"/>
  <c r="P981" i="1"/>
  <c r="P980" i="1"/>
  <c r="P444" i="1"/>
  <c r="P979" i="1"/>
  <c r="P978" i="1"/>
  <c r="P977" i="1"/>
  <c r="P651" i="1"/>
  <c r="P976" i="1"/>
  <c r="P219" i="1"/>
  <c r="P975" i="1"/>
  <c r="P974" i="1"/>
  <c r="P973" i="1"/>
  <c r="P451" i="1"/>
  <c r="P650" i="1"/>
  <c r="P34" i="1"/>
  <c r="P972" i="1"/>
  <c r="P539" i="1"/>
  <c r="P162" i="1"/>
  <c r="P490" i="1"/>
  <c r="P178" i="1"/>
  <c r="P971" i="1"/>
  <c r="P130" i="1"/>
  <c r="P129" i="1"/>
  <c r="P649" i="1"/>
  <c r="P970" i="1"/>
  <c r="P969" i="1"/>
  <c r="P271" i="1"/>
  <c r="P968" i="1"/>
  <c r="P89" i="1"/>
  <c r="P967" i="1"/>
  <c r="P538" i="1"/>
  <c r="P531" i="1"/>
  <c r="P648" i="1"/>
  <c r="P443" i="1"/>
  <c r="P647" i="1"/>
  <c r="P357" i="1"/>
  <c r="P88" i="1"/>
  <c r="P966" i="1"/>
  <c r="P218" i="1"/>
  <c r="P965" i="1"/>
  <c r="P177" i="1"/>
  <c r="P87" i="1"/>
  <c r="P557" i="1"/>
  <c r="P86" i="1"/>
  <c r="P338" i="1"/>
  <c r="P295" i="1"/>
  <c r="P964" i="1"/>
  <c r="P963" i="1"/>
  <c r="P337" i="1"/>
  <c r="P962" i="1"/>
  <c r="P961" i="1"/>
  <c r="P161" i="1"/>
  <c r="P960" i="1"/>
  <c r="P959" i="1"/>
  <c r="P294" i="1"/>
  <c r="P530" i="1"/>
  <c r="P364" i="1"/>
  <c r="P217" i="1"/>
  <c r="P489" i="1"/>
  <c r="P442" i="1"/>
  <c r="P488" i="1"/>
  <c r="P487" i="1"/>
  <c r="P144" i="1"/>
  <c r="P958" i="1"/>
  <c r="P957" i="1"/>
  <c r="P128" i="1"/>
  <c r="P956" i="1"/>
  <c r="P216" i="1"/>
  <c r="P486" i="1"/>
  <c r="P955" i="1"/>
  <c r="P160" i="1"/>
  <c r="P176" i="1"/>
  <c r="P954" i="1"/>
  <c r="P953" i="1"/>
  <c r="P606" i="1"/>
  <c r="P952" i="1"/>
  <c r="P215" i="1"/>
  <c r="P159" i="1"/>
  <c r="P214" i="1"/>
  <c r="P951" i="1"/>
  <c r="P510" i="1"/>
  <c r="P336" i="1"/>
  <c r="P270" i="1"/>
  <c r="P293" i="1"/>
  <c r="P441" i="1"/>
  <c r="P335" i="1"/>
  <c r="P127" i="1"/>
  <c r="P213" i="1"/>
  <c r="P646" i="1"/>
  <c r="P645" i="1"/>
  <c r="P85" i="1"/>
  <c r="P485" i="1"/>
  <c r="P605" i="1"/>
  <c r="P644" i="1"/>
  <c r="P950" i="1"/>
  <c r="P84" i="1"/>
  <c r="P949" i="1"/>
  <c r="P356" i="1"/>
  <c r="P334" i="1"/>
  <c r="P643" i="1"/>
  <c r="P948" i="1"/>
  <c r="P556" i="1"/>
  <c r="P555" i="1"/>
  <c r="P484" i="1"/>
  <c r="P947" i="1"/>
  <c r="P946" i="1"/>
  <c r="P945" i="1"/>
  <c r="P126" i="1"/>
  <c r="P944" i="1"/>
  <c r="P158" i="1"/>
  <c r="P529" i="1"/>
  <c r="P440" i="1"/>
  <c r="P439" i="1"/>
  <c r="P83" i="1"/>
  <c r="P438" i="1"/>
  <c r="P269" i="1"/>
  <c r="P943" i="1"/>
  <c r="P528" i="1"/>
  <c r="P942" i="1"/>
  <c r="P437" i="1"/>
  <c r="P436" i="1"/>
  <c r="P268" i="1"/>
  <c r="P527" i="1"/>
  <c r="P267" i="1"/>
  <c r="P941" i="1"/>
  <c r="P82" i="1"/>
  <c r="P212" i="1"/>
  <c r="P940" i="1"/>
  <c r="P125" i="1"/>
  <c r="P81" i="1"/>
  <c r="P435" i="1"/>
  <c r="P939" i="1"/>
  <c r="P483" i="1"/>
  <c r="P482" i="1"/>
  <c r="P434" i="1"/>
  <c r="P938" i="1"/>
  <c r="P937" i="1"/>
  <c r="P642" i="1"/>
  <c r="P238" i="1"/>
  <c r="P124" i="1"/>
  <c r="P433" i="1"/>
  <c r="P526" i="1"/>
  <c r="P936" i="1"/>
  <c r="P211" i="1"/>
  <c r="P935" i="1"/>
  <c r="P934" i="1"/>
  <c r="P33" i="1"/>
  <c r="P432" i="1"/>
  <c r="P355" i="1"/>
  <c r="P32" i="1"/>
  <c r="P641" i="1"/>
  <c r="P431" i="1"/>
  <c r="P31" i="1"/>
  <c r="P933" i="1"/>
  <c r="P123" i="1"/>
  <c r="P932" i="1"/>
  <c r="P30" i="1"/>
  <c r="P931" i="1"/>
  <c r="P930" i="1"/>
  <c r="P430" i="1"/>
  <c r="P640" i="1"/>
  <c r="P929" i="1"/>
  <c r="P333" i="1"/>
  <c r="P928" i="1"/>
  <c r="P927" i="1"/>
  <c r="P266" i="1"/>
  <c r="P926" i="1"/>
  <c r="P554" i="1"/>
  <c r="P143" i="1"/>
  <c r="P332" i="1"/>
  <c r="P429" i="1"/>
  <c r="P925" i="1"/>
  <c r="P354" i="1"/>
  <c r="P428" i="1"/>
  <c r="P265" i="1"/>
  <c r="P292" i="1"/>
  <c r="P427" i="1"/>
  <c r="P122" i="1"/>
  <c r="P924" i="1"/>
  <c r="P923" i="1"/>
  <c r="P922" i="1"/>
  <c r="P481" i="1"/>
  <c r="P921" i="1"/>
  <c r="P525" i="1"/>
  <c r="P291" i="1"/>
  <c r="P604" i="1"/>
  <c r="P29" i="1"/>
  <c r="P920" i="1"/>
  <c r="P639" i="1"/>
  <c r="P603" i="1"/>
  <c r="P919" i="1"/>
  <c r="P918" i="1"/>
  <c r="P290" i="1"/>
  <c r="P917" i="1"/>
  <c r="P916" i="1"/>
  <c r="P331" i="1"/>
  <c r="P915" i="1"/>
  <c r="P330" i="1"/>
  <c r="P524" i="1"/>
  <c r="P480" i="1"/>
  <c r="P914" i="1"/>
  <c r="P363" i="1"/>
  <c r="P426" i="1"/>
  <c r="P638" i="1"/>
  <c r="P602" i="1"/>
  <c r="P121" i="1"/>
  <c r="P913" i="1"/>
  <c r="P637" i="1"/>
  <c r="P912" i="1"/>
  <c r="P237" i="1"/>
  <c r="P911" i="1"/>
  <c r="P910" i="1"/>
  <c r="P80" i="1"/>
  <c r="P425" i="1"/>
  <c r="P909" i="1"/>
  <c r="P509" i="1"/>
  <c r="P601" i="1"/>
  <c r="P79" i="1"/>
  <c r="P908" i="1"/>
  <c r="P236" i="1"/>
  <c r="P424" i="1"/>
  <c r="P537" i="1"/>
  <c r="P907" i="1"/>
  <c r="P906" i="1"/>
  <c r="P905" i="1"/>
  <c r="P904" i="1"/>
  <c r="P903" i="1"/>
  <c r="P120" i="1"/>
  <c r="P636" i="1"/>
  <c r="P523" i="1"/>
  <c r="P28" i="1"/>
  <c r="P553" i="1"/>
  <c r="P600" i="1"/>
  <c r="P902" i="1"/>
  <c r="P599" i="1"/>
  <c r="P119" i="1"/>
  <c r="P598" i="1"/>
  <c r="P289" i="1"/>
  <c r="P901" i="1"/>
  <c r="P423" i="1"/>
  <c r="P900" i="1"/>
  <c r="P899" i="1"/>
  <c r="P422" i="1"/>
  <c r="P78" i="1"/>
  <c r="P77" i="1"/>
  <c r="P635" i="1"/>
  <c r="P175" i="1"/>
  <c r="P898" i="1"/>
  <c r="P597" i="1"/>
  <c r="P897" i="1"/>
  <c r="P522" i="1"/>
  <c r="P896" i="1"/>
  <c r="P895" i="1"/>
  <c r="P894" i="1"/>
  <c r="P235" i="1"/>
  <c r="P210" i="1"/>
  <c r="P118" i="1"/>
  <c r="P508" i="1"/>
  <c r="P479" i="1"/>
  <c r="P277" i="1"/>
  <c r="P478" i="1"/>
  <c r="P329" i="1"/>
  <c r="P893" i="1"/>
  <c r="P892" i="1"/>
  <c r="P328" i="1"/>
  <c r="P891" i="1"/>
  <c r="P890" i="1"/>
  <c r="P276" i="1"/>
  <c r="P889" i="1"/>
  <c r="P76" i="1"/>
  <c r="P353" i="1"/>
  <c r="P888" i="1"/>
  <c r="P887" i="1"/>
  <c r="P352" i="1"/>
  <c r="P886" i="1"/>
  <c r="P75" i="1"/>
  <c r="P421" i="1"/>
  <c r="P142" i="1"/>
  <c r="P209" i="1"/>
  <c r="P477" i="1"/>
  <c r="P362" i="1"/>
  <c r="P634" i="1"/>
  <c r="P633" i="1"/>
  <c r="P157" i="1"/>
  <c r="P351" i="1"/>
  <c r="P885" i="1"/>
  <c r="P208" i="1"/>
  <c r="P552" i="1"/>
  <c r="P264" i="1"/>
  <c r="P420" i="1"/>
  <c r="P884" i="1"/>
  <c r="P883" i="1"/>
  <c r="P596" i="1"/>
  <c r="P882" i="1"/>
  <c r="P881" i="1"/>
  <c r="P117" i="1"/>
  <c r="P880" i="1"/>
  <c r="P879" i="1"/>
  <c r="P27" i="1"/>
  <c r="P174" i="1"/>
  <c r="P173" i="1"/>
  <c r="P26" i="1"/>
  <c r="P878" i="1"/>
  <c r="P877" i="1"/>
  <c r="P876" i="1"/>
  <c r="P875" i="1"/>
  <c r="P327" i="1"/>
  <c r="P207" i="1"/>
  <c r="P874" i="1"/>
  <c r="P873" i="1"/>
  <c r="P476" i="1"/>
  <c r="P872" i="1"/>
  <c r="P326" i="1"/>
  <c r="P871" i="1"/>
  <c r="P475" i="1"/>
  <c r="P870" i="1"/>
  <c r="P521" i="1"/>
  <c r="P869" i="1"/>
  <c r="P325" i="1"/>
  <c r="P868" i="1"/>
  <c r="P867" i="1"/>
  <c r="P866" i="1"/>
  <c r="P288" i="1"/>
  <c r="P865" i="1"/>
  <c r="P864" i="1"/>
  <c r="P141" i="1"/>
  <c r="P350" i="1"/>
  <c r="P206" i="1"/>
  <c r="P419" i="1"/>
  <c r="P520" i="1"/>
  <c r="P863" i="1"/>
  <c r="P862" i="1"/>
  <c r="P861" i="1"/>
  <c r="P595" i="1"/>
  <c r="P205" i="1"/>
  <c r="P74" i="1"/>
  <c r="P418" i="1"/>
  <c r="P860" i="1"/>
  <c r="P116" i="1"/>
  <c r="P859" i="1"/>
  <c r="P858" i="1"/>
  <c r="P25" i="1"/>
  <c r="P857" i="1"/>
  <c r="P263" i="1"/>
  <c r="P536" i="1"/>
  <c r="P73" i="1"/>
  <c r="P856" i="1"/>
  <c r="P204" i="1"/>
  <c r="P417" i="1"/>
  <c r="P551" i="1"/>
  <c r="P632" i="1"/>
  <c r="P72" i="1"/>
  <c r="P262" i="1"/>
  <c r="P631" i="1"/>
  <c r="P855" i="1"/>
  <c r="P349" i="1"/>
  <c r="P140" i="1"/>
  <c r="P348" i="1"/>
  <c r="P854" i="1"/>
  <c r="P853" i="1"/>
  <c r="P203" i="1"/>
  <c r="P275" i="1"/>
  <c r="P416" i="1"/>
  <c r="P156" i="1"/>
  <c r="P415" i="1"/>
  <c r="P24" i="1"/>
  <c r="P852" i="1"/>
  <c r="P414" i="1"/>
  <c r="P287" i="1"/>
  <c r="P851" i="1"/>
  <c r="P850" i="1"/>
  <c r="P71" i="1"/>
  <c r="P413" i="1"/>
  <c r="P849" i="1"/>
  <c r="P23" i="1"/>
  <c r="P848" i="1"/>
  <c r="P847" i="1"/>
  <c r="P139" i="1"/>
  <c r="P550" i="1"/>
  <c r="P412" i="1"/>
  <c r="P324" i="1"/>
  <c r="P411" i="1"/>
  <c r="P846" i="1"/>
  <c r="P630" i="1"/>
  <c r="P323" i="1"/>
  <c r="P594" i="1"/>
  <c r="P845" i="1"/>
  <c r="P115" i="1"/>
  <c r="P844" i="1"/>
  <c r="P843" i="1"/>
  <c r="P410" i="1"/>
  <c r="P261" i="1"/>
  <c r="P322" i="1"/>
  <c r="P234" i="1"/>
  <c r="P474" i="1"/>
  <c r="P202" i="1"/>
  <c r="P233" i="1"/>
  <c r="P70" i="1"/>
  <c r="P507" i="1"/>
  <c r="P842" i="1"/>
  <c r="P114" i="1"/>
  <c r="P321" i="1"/>
  <c r="P841" i="1"/>
  <c r="P260" i="1"/>
  <c r="P506" i="1"/>
  <c r="P259" i="1"/>
  <c r="P320" i="1"/>
  <c r="P22" i="1"/>
  <c r="P840" i="1"/>
  <c r="P593" i="1"/>
  <c r="P839" i="1"/>
  <c r="P155" i="1"/>
  <c r="P154" i="1"/>
  <c r="P113" i="1"/>
  <c r="P838" i="1"/>
  <c r="P409" i="1"/>
  <c r="P21" i="1"/>
  <c r="P201" i="1"/>
  <c r="P519" i="1"/>
  <c r="P837" i="1"/>
  <c r="P408" i="1"/>
  <c r="P172" i="1"/>
  <c r="P258" i="1"/>
  <c r="P836" i="1"/>
  <c r="P112" i="1"/>
  <c r="P835" i="1"/>
  <c r="P834" i="1"/>
  <c r="P629" i="1"/>
  <c r="P833" i="1"/>
  <c r="P535" i="1"/>
  <c r="P407" i="1"/>
  <c r="P111" i="1"/>
  <c r="P257" i="1"/>
  <c r="P69" i="1"/>
  <c r="P832" i="1"/>
  <c r="P68" i="1"/>
  <c r="P628" i="1"/>
  <c r="P592" i="1"/>
  <c r="P20" i="1"/>
  <c r="P831" i="1"/>
  <c r="P591" i="1"/>
  <c r="P473" i="1"/>
  <c r="P153" i="1"/>
  <c r="P200" i="1"/>
  <c r="P274" i="1"/>
  <c r="P590" i="1"/>
  <c r="P830" i="1"/>
  <c r="P829" i="1"/>
  <c r="P549" i="1"/>
  <c r="P828" i="1"/>
  <c r="P199" i="1"/>
  <c r="P827" i="1"/>
  <c r="P505" i="1"/>
  <c r="P826" i="1"/>
  <c r="P472" i="1"/>
  <c r="P198" i="1"/>
  <c r="P589" i="1"/>
  <c r="P138" i="1"/>
  <c r="P504" i="1"/>
  <c r="P548" i="1"/>
  <c r="P171" i="1"/>
  <c r="P286" i="1"/>
  <c r="P406" i="1"/>
  <c r="P197" i="1"/>
  <c r="P588" i="1"/>
  <c r="P110" i="1"/>
  <c r="P825" i="1"/>
  <c r="P627" i="1"/>
  <c r="P587" i="1"/>
  <c r="P547" i="1"/>
  <c r="P824" i="1"/>
  <c r="P19" i="1"/>
  <c r="P232" i="1"/>
  <c r="P109" i="1"/>
  <c r="P823" i="1"/>
  <c r="P67" i="1"/>
  <c r="P822" i="1"/>
  <c r="P821" i="1"/>
  <c r="P319" i="1"/>
  <c r="P820" i="1"/>
  <c r="P108" i="1"/>
  <c r="P137" i="1"/>
  <c r="P107" i="1"/>
  <c r="P405" i="1"/>
  <c r="P18" i="1"/>
  <c r="P256" i="1"/>
  <c r="P255" i="1"/>
  <c r="P170" i="1"/>
  <c r="P586" i="1"/>
  <c r="P819" i="1"/>
  <c r="P318" i="1"/>
  <c r="P818" i="1"/>
  <c r="P817" i="1"/>
  <c r="P585" i="1"/>
  <c r="P169" i="1"/>
  <c r="P136" i="1"/>
  <c r="P816" i="1"/>
  <c r="P17" i="1"/>
  <c r="P347" i="1"/>
  <c r="P815" i="1"/>
  <c r="P814" i="1"/>
  <c r="P66" i="1"/>
  <c r="P813" i="1"/>
  <c r="P812" i="1"/>
  <c r="P811" i="1"/>
  <c r="P471" i="1"/>
  <c r="P16" i="1"/>
  <c r="P810" i="1"/>
  <c r="P809" i="1"/>
  <c r="P470" i="1"/>
  <c r="P317" i="1"/>
  <c r="P196" i="1"/>
  <c r="P808" i="1"/>
  <c r="P584" i="1"/>
  <c r="P807" i="1"/>
  <c r="P626" i="1"/>
  <c r="P65" i="1"/>
  <c r="P806" i="1"/>
  <c r="P64" i="1"/>
  <c r="P805" i="1"/>
  <c r="P195" i="1"/>
  <c r="P15" i="1"/>
  <c r="P503" i="1"/>
  <c r="P804" i="1"/>
  <c r="P231" i="1"/>
  <c r="P404" i="1"/>
  <c r="P63" i="1"/>
  <c r="P803" i="1"/>
  <c r="P62" i="1"/>
  <c r="P802" i="1"/>
  <c r="P801" i="1"/>
  <c r="P800" i="1"/>
  <c r="P152" i="1"/>
  <c r="P799" i="1"/>
  <c r="P469" i="1"/>
  <c r="P316" i="1"/>
  <c r="P14" i="1"/>
  <c r="P403" i="1"/>
  <c r="P106" i="1"/>
  <c r="P798" i="1"/>
  <c r="P61" i="1"/>
  <c r="P346" i="1"/>
  <c r="P583" i="1"/>
  <c r="P518" i="1"/>
  <c r="P468" i="1"/>
  <c r="P797" i="1"/>
  <c r="P315" i="1"/>
  <c r="P582" i="1"/>
  <c r="P796" i="1"/>
  <c r="P517" i="1"/>
  <c r="P60" i="1"/>
  <c r="P194" i="1"/>
  <c r="P467" i="1"/>
  <c r="P795" i="1"/>
  <c r="P794" i="1"/>
  <c r="P793" i="1"/>
  <c r="P59" i="1"/>
  <c r="P792" i="1"/>
  <c r="P402" i="1"/>
  <c r="P314" i="1"/>
  <c r="P58" i="1"/>
  <c r="P791" i="1"/>
  <c r="P57" i="1"/>
  <c r="P790" i="1"/>
  <c r="P789" i="1"/>
  <c r="P168" i="1"/>
  <c r="P56" i="1"/>
  <c r="P788" i="1"/>
  <c r="P787" i="1"/>
  <c r="P786" i="1"/>
  <c r="P313" i="1"/>
  <c r="P401" i="1"/>
  <c r="P400" i="1"/>
  <c r="P785" i="1"/>
  <c r="P784" i="1"/>
  <c r="P13" i="1"/>
  <c r="P466" i="1"/>
  <c r="P254" i="1"/>
  <c r="P783" i="1"/>
  <c r="P581" i="1"/>
  <c r="P55" i="1"/>
  <c r="P782" i="1"/>
  <c r="P781" i="1"/>
  <c r="P399" i="1"/>
  <c r="P345" i="1"/>
  <c r="P780" i="1"/>
  <c r="P193" i="1"/>
  <c r="P625" i="1"/>
  <c r="P312" i="1"/>
  <c r="P105" i="1"/>
  <c r="P253" i="1"/>
  <c r="P779" i="1"/>
  <c r="P778" i="1"/>
  <c r="P311" i="1"/>
  <c r="P465" i="1"/>
  <c r="P777" i="1"/>
  <c r="P776" i="1"/>
  <c r="P775" i="1"/>
  <c r="P398" i="1"/>
  <c r="P397" i="1"/>
  <c r="P396" i="1"/>
  <c r="P774" i="1"/>
  <c r="P580" i="1"/>
  <c r="P192" i="1"/>
  <c r="P54" i="1"/>
  <c r="P252" i="1"/>
  <c r="P395" i="1"/>
  <c r="P773" i="1"/>
  <c r="P12" i="1"/>
  <c r="P772" i="1"/>
  <c r="P771" i="1"/>
  <c r="P53" i="1"/>
  <c r="P770" i="1"/>
  <c r="P151" i="1"/>
  <c r="P502" i="1"/>
  <c r="P624" i="1"/>
  <c r="P394" i="1"/>
  <c r="P769" i="1"/>
  <c r="P191" i="1"/>
  <c r="P768" i="1"/>
  <c r="P52" i="1"/>
  <c r="P393" i="1"/>
  <c r="P767" i="1"/>
  <c r="P766" i="1"/>
  <c r="P251" i="1"/>
  <c r="P310" i="1"/>
  <c r="P765" i="1"/>
  <c r="P501" i="1"/>
  <c r="P764" i="1"/>
  <c r="P763" i="1"/>
  <c r="P51" i="1"/>
  <c r="P309" i="1"/>
  <c r="P762" i="1"/>
  <c r="P50" i="1"/>
  <c r="P516" i="1"/>
  <c r="P190" i="1"/>
  <c r="P392" i="1"/>
  <c r="P761" i="1"/>
  <c r="P760" i="1"/>
  <c r="P759" i="1"/>
  <c r="P758" i="1"/>
  <c r="P757" i="1"/>
  <c r="P189" i="1"/>
  <c r="P623" i="1"/>
  <c r="P49" i="1"/>
  <c r="P756" i="1"/>
  <c r="P361" i="1"/>
  <c r="P285" i="1"/>
  <c r="P755" i="1"/>
  <c r="P754" i="1"/>
  <c r="P622" i="1"/>
  <c r="P391" i="1"/>
  <c r="P167" i="1"/>
  <c r="P753" i="1"/>
  <c r="P11" i="1"/>
  <c r="P752" i="1"/>
  <c r="P621" i="1"/>
  <c r="P751" i="1"/>
  <c r="P250" i="1"/>
  <c r="P546" i="1"/>
  <c r="P750" i="1"/>
  <c r="P749" i="1"/>
  <c r="P748" i="1"/>
  <c r="P464" i="1"/>
  <c r="P249" i="1"/>
  <c r="P166" i="1"/>
  <c r="P48" i="1"/>
  <c r="P747" i="1"/>
  <c r="P344" i="1"/>
  <c r="P746" i="1"/>
  <c r="P745" i="1"/>
  <c r="P463" i="1"/>
  <c r="P308" i="1"/>
  <c r="P390" i="1"/>
  <c r="P389" i="1"/>
  <c r="P462" i="1"/>
  <c r="P744" i="1"/>
  <c r="P743" i="1"/>
  <c r="P388" i="1"/>
  <c r="P387" i="1"/>
  <c r="P515" i="1"/>
  <c r="P104" i="1"/>
  <c r="P742" i="1"/>
  <c r="P741" i="1"/>
  <c r="P386" i="1"/>
  <c r="P545" i="1"/>
  <c r="P230" i="1"/>
  <c r="P500" i="1"/>
  <c r="P620" i="1"/>
  <c r="P740" i="1"/>
  <c r="P739" i="1"/>
  <c r="P738" i="1"/>
  <c r="P385" i="1"/>
  <c r="P514" i="1"/>
  <c r="P737" i="1"/>
  <c r="P579" i="1"/>
  <c r="P736" i="1"/>
  <c r="P10" i="1"/>
  <c r="P384" i="1"/>
  <c r="P9" i="1"/>
  <c r="P248" i="1"/>
  <c r="P8" i="1"/>
  <c r="P735" i="1"/>
  <c r="P734" i="1"/>
  <c r="P247" i="1"/>
  <c r="P229" i="1"/>
  <c r="P7" i="1"/>
  <c r="P228" i="1"/>
  <c r="P461" i="1"/>
  <c r="P383" i="1"/>
  <c r="P135" i="1"/>
  <c r="P733" i="1"/>
  <c r="P460" i="1"/>
  <c r="P188" i="1"/>
  <c r="P732" i="1"/>
  <c r="P6" i="1"/>
  <c r="P150" i="1"/>
  <c r="P134" i="1"/>
  <c r="P731" i="1"/>
  <c r="P730" i="1"/>
  <c r="P382" i="1"/>
  <c r="P307" i="1"/>
  <c r="P729" i="1"/>
  <c r="P728" i="1"/>
  <c r="P133" i="1"/>
  <c r="P47" i="1"/>
  <c r="P46" i="1"/>
  <c r="P381" i="1"/>
  <c r="P499" i="1"/>
  <c r="P727" i="1"/>
  <c r="P343" i="1"/>
  <c r="P726" i="1"/>
  <c r="P187" i="1"/>
  <c r="P619" i="1"/>
  <c r="P725" i="1"/>
  <c r="P380" i="1"/>
  <c r="P284" i="1"/>
  <c r="P103" i="1"/>
  <c r="P578" i="1"/>
  <c r="P283" i="1"/>
  <c r="P360" i="1"/>
  <c r="P306" i="1"/>
  <c r="P379" i="1"/>
  <c r="P724" i="1"/>
  <c r="P723" i="1"/>
  <c r="P722" i="1"/>
  <c r="P721" i="1"/>
  <c r="P149" i="1"/>
  <c r="P720" i="1"/>
  <c r="P165" i="1"/>
  <c r="P719" i="1"/>
  <c r="P378" i="1"/>
  <c r="P718" i="1"/>
  <c r="P618" i="1"/>
  <c r="P577" i="1"/>
  <c r="P717" i="1"/>
  <c r="P186" i="1"/>
  <c r="P716" i="1"/>
  <c r="P715" i="1"/>
  <c r="P714" i="1"/>
  <c r="P576" i="1"/>
  <c r="P713" i="1"/>
  <c r="P45" i="1"/>
  <c r="P544" i="1"/>
  <c r="P305" i="1"/>
  <c r="P148" i="1"/>
  <c r="P304" i="1"/>
  <c r="P712" i="1"/>
  <c r="P459" i="1"/>
  <c r="P617" i="1"/>
  <c r="P711" i="1"/>
  <c r="P458" i="1"/>
  <c r="P377" i="1"/>
  <c r="P616" i="1"/>
  <c r="P575" i="1"/>
  <c r="P710" i="1"/>
  <c r="P376" i="1"/>
  <c r="P457" i="1"/>
  <c r="P375" i="1"/>
  <c r="P709" i="1"/>
  <c r="P303" i="1"/>
  <c r="P708" i="1"/>
  <c r="P302" i="1"/>
  <c r="P282" i="1"/>
  <c r="P374" i="1"/>
  <c r="P301" i="1"/>
  <c r="P574" i="1"/>
  <c r="P707" i="1"/>
  <c r="P706" i="1"/>
  <c r="P573" i="1"/>
  <c r="P705" i="1"/>
  <c r="P300" i="1"/>
  <c r="P615" i="1"/>
  <c r="P614" i="1"/>
  <c r="P44" i="1"/>
  <c r="P572" i="1"/>
  <c r="P227" i="1"/>
  <c r="P513" i="1"/>
  <c r="P102" i="1"/>
  <c r="P704" i="1"/>
  <c r="P43" i="1"/>
  <c r="P450" i="1"/>
  <c r="P703" i="1"/>
  <c r="P613" i="1"/>
  <c r="P101" i="1"/>
  <c r="P185" i="1"/>
  <c r="P373" i="1"/>
  <c r="P702" i="1"/>
  <c r="P701" i="1"/>
  <c r="P700" i="1"/>
  <c r="P456" i="1"/>
  <c r="P699" i="1"/>
  <c r="P498" i="1"/>
  <c r="P246" i="1"/>
  <c r="P226" i="1"/>
  <c r="P42" i="1"/>
  <c r="P455" i="1"/>
  <c r="P164" i="1"/>
  <c r="P698" i="1"/>
  <c r="P497" i="1"/>
  <c r="P571" i="1"/>
  <c r="P184" i="1"/>
  <c r="P612" i="1"/>
  <c r="P534" i="1"/>
  <c r="P183" i="1"/>
  <c r="P163" i="1"/>
  <c r="P41" i="1"/>
  <c r="P697" i="1"/>
  <c r="P696" i="1"/>
  <c r="P611" i="1"/>
  <c r="P299" i="1"/>
  <c r="P281" i="1"/>
  <c r="P570" i="1"/>
  <c r="P280" i="1"/>
  <c r="P695" i="1"/>
  <c r="P694" i="1"/>
  <c r="P245" i="1"/>
  <c r="P182" i="1"/>
  <c r="P693" i="1"/>
  <c r="P40" i="1"/>
  <c r="P610" i="1"/>
  <c r="P692" i="1"/>
  <c r="P244" i="1"/>
  <c r="P543" i="1"/>
  <c r="P691" i="1"/>
  <c r="P690" i="1"/>
  <c r="P542" i="1"/>
  <c r="P372" i="1"/>
  <c r="P689" i="1"/>
  <c r="P298" i="1"/>
  <c r="P569" i="1"/>
  <c r="P279" i="1"/>
  <c r="P243" i="1"/>
  <c r="P371" i="1"/>
  <c r="P242" i="1"/>
  <c r="P688" i="1"/>
  <c r="P541" i="1"/>
  <c r="P5" i="1"/>
  <c r="P687" i="1"/>
  <c r="P454" i="1"/>
  <c r="P359" i="1"/>
  <c r="P342" i="1"/>
  <c r="P4" i="1"/>
  <c r="P686" i="1"/>
  <c r="P685" i="1"/>
  <c r="P684" i="1"/>
  <c r="P683" i="1"/>
  <c r="P568" i="1"/>
  <c r="P682" i="1"/>
  <c r="P681" i="1"/>
  <c r="P609" i="1"/>
  <c r="P680" i="1"/>
  <c r="P608" i="1"/>
  <c r="P679" i="1"/>
  <c r="P678" i="1"/>
  <c r="P677" i="1"/>
  <c r="P676" i="1"/>
  <c r="P241" i="1"/>
  <c r="P567" i="1"/>
  <c r="P341" i="1"/>
  <c r="P566" i="1"/>
  <c r="P100" i="1"/>
  <c r="P675" i="1"/>
  <c r="P565" i="1"/>
  <c r="P358" i="1"/>
  <c r="P370" i="1"/>
  <c r="P674" i="1"/>
  <c r="P673" i="1"/>
  <c r="P369" i="1"/>
  <c r="P672" i="1"/>
  <c r="P496" i="1"/>
  <c r="P533" i="1"/>
  <c r="P181" i="1"/>
  <c r="P368" i="1"/>
  <c r="P564" i="1"/>
  <c r="P671" i="1"/>
  <c r="P453" i="1"/>
  <c r="P495" i="1"/>
  <c r="P670" i="1"/>
  <c r="P99" i="1"/>
  <c r="P39" i="1"/>
  <c r="P669" i="1"/>
  <c r="P38" i="1"/>
  <c r="P240" i="1"/>
  <c r="P3" i="1"/>
  <c r="P147" i="1"/>
  <c r="P668" i="1"/>
  <c r="P367" i="1"/>
  <c r="P667" i="1"/>
  <c r="P239" i="1"/>
  <c r="P563" i="1"/>
  <c r="P37" i="1"/>
  <c r="P666" i="1"/>
  <c r="P665" i="1"/>
  <c r="P98" i="1"/>
  <c r="P664" i="1"/>
  <c r="P663" i="1"/>
  <c r="P2" i="1"/>
  <c r="P512" i="1"/>
  <c r="P562" i="1"/>
  <c r="P297" i="1"/>
  <c r="P296" i="1"/>
  <c r="P97" i="1"/>
  <c r="P662" i="1"/>
  <c r="P96" i="1"/>
  <c r="P278" i="1"/>
  <c r="P661" i="1"/>
  <c r="P660" i="1"/>
  <c r="P36" i="1"/>
  <c r="P659" i="1"/>
  <c r="P658" i="1"/>
  <c r="P366" i="1"/>
  <c r="P607" i="1"/>
  <c r="P365" i="1"/>
  <c r="P180" i="1"/>
  <c r="O225" i="1"/>
  <c r="O340" i="1"/>
  <c r="O1001" i="1"/>
  <c r="O1000" i="1"/>
  <c r="O224" i="1"/>
  <c r="O561" i="1"/>
  <c r="O494" i="1"/>
  <c r="O132" i="1"/>
  <c r="O449" i="1"/>
  <c r="O131" i="1"/>
  <c r="O560" i="1"/>
  <c r="O540" i="1"/>
  <c r="O95" i="1"/>
  <c r="O448" i="1"/>
  <c r="O447" i="1"/>
  <c r="O999" i="1"/>
  <c r="O94" i="1"/>
  <c r="O93" i="1"/>
  <c r="O657" i="1"/>
  <c r="O532" i="1"/>
  <c r="O998" i="1"/>
  <c r="O273" i="1"/>
  <c r="O223" i="1"/>
  <c r="O997" i="1"/>
  <c r="O996" i="1"/>
  <c r="O339" i="1"/>
  <c r="O995" i="1"/>
  <c r="O656" i="1"/>
  <c r="O179" i="1"/>
  <c r="O994" i="1"/>
  <c r="O993" i="1"/>
  <c r="O222" i="1"/>
  <c r="O452" i="1"/>
  <c r="O992" i="1"/>
  <c r="O446" i="1"/>
  <c r="O991" i="1"/>
  <c r="O493" i="1"/>
  <c r="O221" i="1"/>
  <c r="O559" i="1"/>
  <c r="O655" i="1"/>
  <c r="O558" i="1"/>
  <c r="O35" i="1"/>
  <c r="O990" i="1"/>
  <c r="O146" i="1"/>
  <c r="O989" i="1"/>
  <c r="O654" i="1"/>
  <c r="O145" i="1"/>
  <c r="O92" i="1"/>
  <c r="O445" i="1"/>
  <c r="O988" i="1"/>
  <c r="O653" i="1"/>
  <c r="O91" i="1"/>
  <c r="O987" i="1"/>
  <c r="O986" i="1"/>
  <c r="O492" i="1"/>
  <c r="O491" i="1"/>
  <c r="O220" i="1"/>
  <c r="O985" i="1"/>
  <c r="O984" i="1"/>
  <c r="O652" i="1"/>
  <c r="O272" i="1"/>
  <c r="O511" i="1"/>
  <c r="O90" i="1"/>
  <c r="O983" i="1"/>
  <c r="O982" i="1"/>
  <c r="O981" i="1"/>
  <c r="O980" i="1"/>
  <c r="O444" i="1"/>
  <c r="O979" i="1"/>
  <c r="O978" i="1"/>
  <c r="O977" i="1"/>
  <c r="O651" i="1"/>
  <c r="O976" i="1"/>
  <c r="O219" i="1"/>
  <c r="O975" i="1"/>
  <c r="O974" i="1"/>
  <c r="O973" i="1"/>
  <c r="O451" i="1"/>
  <c r="O650" i="1"/>
  <c r="O34" i="1"/>
  <c r="O972" i="1"/>
  <c r="O539" i="1"/>
  <c r="O162" i="1"/>
  <c r="O490" i="1"/>
  <c r="O178" i="1"/>
  <c r="O971" i="1"/>
  <c r="O130" i="1"/>
  <c r="O129" i="1"/>
  <c r="O649" i="1"/>
  <c r="O970" i="1"/>
  <c r="O969" i="1"/>
  <c r="O271" i="1"/>
  <c r="O968" i="1"/>
  <c r="O89" i="1"/>
  <c r="O967" i="1"/>
  <c r="O538" i="1"/>
  <c r="O531" i="1"/>
  <c r="O648" i="1"/>
  <c r="O443" i="1"/>
  <c r="O647" i="1"/>
  <c r="O357" i="1"/>
  <c r="O88" i="1"/>
  <c r="O966" i="1"/>
  <c r="O218" i="1"/>
  <c r="O965" i="1"/>
  <c r="O177" i="1"/>
  <c r="O87" i="1"/>
  <c r="O557" i="1"/>
  <c r="O86" i="1"/>
  <c r="O338" i="1"/>
  <c r="O295" i="1"/>
  <c r="O964" i="1"/>
  <c r="O963" i="1"/>
  <c r="O337" i="1"/>
  <c r="O962" i="1"/>
  <c r="O961" i="1"/>
  <c r="O161" i="1"/>
  <c r="O960" i="1"/>
  <c r="O959" i="1"/>
  <c r="O294" i="1"/>
  <c r="O530" i="1"/>
  <c r="O364" i="1"/>
  <c r="O217" i="1"/>
  <c r="O489" i="1"/>
  <c r="O442" i="1"/>
  <c r="O488" i="1"/>
  <c r="O487" i="1"/>
  <c r="O144" i="1"/>
  <c r="O958" i="1"/>
  <c r="O957" i="1"/>
  <c r="O128" i="1"/>
  <c r="O956" i="1"/>
  <c r="O216" i="1"/>
  <c r="O486" i="1"/>
  <c r="O955" i="1"/>
  <c r="O160" i="1"/>
  <c r="O176" i="1"/>
  <c r="O954" i="1"/>
  <c r="O953" i="1"/>
  <c r="O606" i="1"/>
  <c r="O952" i="1"/>
  <c r="O215" i="1"/>
  <c r="O159" i="1"/>
  <c r="O214" i="1"/>
  <c r="O951" i="1"/>
  <c r="O510" i="1"/>
  <c r="O336" i="1"/>
  <c r="O270" i="1"/>
  <c r="O293" i="1"/>
  <c r="O441" i="1"/>
  <c r="O335" i="1"/>
  <c r="O127" i="1"/>
  <c r="O213" i="1"/>
  <c r="O646" i="1"/>
  <c r="O645" i="1"/>
  <c r="O85" i="1"/>
  <c r="O485" i="1"/>
  <c r="O605" i="1"/>
  <c r="O644" i="1"/>
  <c r="O950" i="1"/>
  <c r="O84" i="1"/>
  <c r="O949" i="1"/>
  <c r="O356" i="1"/>
  <c r="O334" i="1"/>
  <c r="O643" i="1"/>
  <c r="O948" i="1"/>
  <c r="O556" i="1"/>
  <c r="O555" i="1"/>
  <c r="O484" i="1"/>
  <c r="O947" i="1"/>
  <c r="O946" i="1"/>
  <c r="O945" i="1"/>
  <c r="O126" i="1"/>
  <c r="O944" i="1"/>
  <c r="O158" i="1"/>
  <c r="O529" i="1"/>
  <c r="O440" i="1"/>
  <c r="O439" i="1"/>
  <c r="O83" i="1"/>
  <c r="O438" i="1"/>
  <c r="O269" i="1"/>
  <c r="O943" i="1"/>
  <c r="O528" i="1"/>
  <c r="O942" i="1"/>
  <c r="O437" i="1"/>
  <c r="O436" i="1"/>
  <c r="O268" i="1"/>
  <c r="O527" i="1"/>
  <c r="O267" i="1"/>
  <c r="O941" i="1"/>
  <c r="O82" i="1"/>
  <c r="O212" i="1"/>
  <c r="O940" i="1"/>
  <c r="O125" i="1"/>
  <c r="O81" i="1"/>
  <c r="O435" i="1"/>
  <c r="O939" i="1"/>
  <c r="O483" i="1"/>
  <c r="O482" i="1"/>
  <c r="O434" i="1"/>
  <c r="O938" i="1"/>
  <c r="O937" i="1"/>
  <c r="O642" i="1"/>
  <c r="O238" i="1"/>
  <c r="O124" i="1"/>
  <c r="O433" i="1"/>
  <c r="O526" i="1"/>
  <c r="O936" i="1"/>
  <c r="O211" i="1"/>
  <c r="O935" i="1"/>
  <c r="O934" i="1"/>
  <c r="O33" i="1"/>
  <c r="O432" i="1"/>
  <c r="O355" i="1"/>
  <c r="O32" i="1"/>
  <c r="O641" i="1"/>
  <c r="O431" i="1"/>
  <c r="O31" i="1"/>
  <c r="O933" i="1"/>
  <c r="O123" i="1"/>
  <c r="O932" i="1"/>
  <c r="O30" i="1"/>
  <c r="O931" i="1"/>
  <c r="O930" i="1"/>
  <c r="O430" i="1"/>
  <c r="O640" i="1"/>
  <c r="O929" i="1"/>
  <c r="O333" i="1"/>
  <c r="O928" i="1"/>
  <c r="O927" i="1"/>
  <c r="O266" i="1"/>
  <c r="O926" i="1"/>
  <c r="O554" i="1"/>
  <c r="O143" i="1"/>
  <c r="O332" i="1"/>
  <c r="O429" i="1"/>
  <c r="O925" i="1"/>
  <c r="O354" i="1"/>
  <c r="O428" i="1"/>
  <c r="O265" i="1"/>
  <c r="O292" i="1"/>
  <c r="O427" i="1"/>
  <c r="O122" i="1"/>
  <c r="O924" i="1"/>
  <c r="O923" i="1"/>
  <c r="O922" i="1"/>
  <c r="O481" i="1"/>
  <c r="O921" i="1"/>
  <c r="O525" i="1"/>
  <c r="O291" i="1"/>
  <c r="O604" i="1"/>
  <c r="O29" i="1"/>
  <c r="O920" i="1"/>
  <c r="O639" i="1"/>
  <c r="O603" i="1"/>
  <c r="O919" i="1"/>
  <c r="O918" i="1"/>
  <c r="O290" i="1"/>
  <c r="O917" i="1"/>
  <c r="O916" i="1"/>
  <c r="O331" i="1"/>
  <c r="O915" i="1"/>
  <c r="O330" i="1"/>
  <c r="O524" i="1"/>
  <c r="O480" i="1"/>
  <c r="O914" i="1"/>
  <c r="O363" i="1"/>
  <c r="O426" i="1"/>
  <c r="O638" i="1"/>
  <c r="O602" i="1"/>
  <c r="O121" i="1"/>
  <c r="O913" i="1"/>
  <c r="O637" i="1"/>
  <c r="O912" i="1"/>
  <c r="O237" i="1"/>
  <c r="O911" i="1"/>
  <c r="O910" i="1"/>
  <c r="O80" i="1"/>
  <c r="O425" i="1"/>
  <c r="O909" i="1"/>
  <c r="O509" i="1"/>
  <c r="O601" i="1"/>
  <c r="O79" i="1"/>
  <c r="O908" i="1"/>
  <c r="O236" i="1"/>
  <c r="O424" i="1"/>
  <c r="O537" i="1"/>
  <c r="O907" i="1"/>
  <c r="O906" i="1"/>
  <c r="O905" i="1"/>
  <c r="O904" i="1"/>
  <c r="O903" i="1"/>
  <c r="O120" i="1"/>
  <c r="O636" i="1"/>
  <c r="O523" i="1"/>
  <c r="O28" i="1"/>
  <c r="O553" i="1"/>
  <c r="O600" i="1"/>
  <c r="O902" i="1"/>
  <c r="O599" i="1"/>
  <c r="O119" i="1"/>
  <c r="O598" i="1"/>
  <c r="O289" i="1"/>
  <c r="O901" i="1"/>
  <c r="O423" i="1"/>
  <c r="O900" i="1"/>
  <c r="O899" i="1"/>
  <c r="O422" i="1"/>
  <c r="O78" i="1"/>
  <c r="O77" i="1"/>
  <c r="O635" i="1"/>
  <c r="O175" i="1"/>
  <c r="O898" i="1"/>
  <c r="O597" i="1"/>
  <c r="O897" i="1"/>
  <c r="O522" i="1"/>
  <c r="O896" i="1"/>
  <c r="O895" i="1"/>
  <c r="O894" i="1"/>
  <c r="O235" i="1"/>
  <c r="O210" i="1"/>
  <c r="O118" i="1"/>
  <c r="O508" i="1"/>
  <c r="O479" i="1"/>
  <c r="O277" i="1"/>
  <c r="O478" i="1"/>
  <c r="O329" i="1"/>
  <c r="O893" i="1"/>
  <c r="O892" i="1"/>
  <c r="O328" i="1"/>
  <c r="O891" i="1"/>
  <c r="O890" i="1"/>
  <c r="O276" i="1"/>
  <c r="O889" i="1"/>
  <c r="O76" i="1"/>
  <c r="O353" i="1"/>
  <c r="O888" i="1"/>
  <c r="O887" i="1"/>
  <c r="O352" i="1"/>
  <c r="O886" i="1"/>
  <c r="O75" i="1"/>
  <c r="O421" i="1"/>
  <c r="O142" i="1"/>
  <c r="O209" i="1"/>
  <c r="O477" i="1"/>
  <c r="O362" i="1"/>
  <c r="O634" i="1"/>
  <c r="O633" i="1"/>
  <c r="O157" i="1"/>
  <c r="O351" i="1"/>
  <c r="O885" i="1"/>
  <c r="O208" i="1"/>
  <c r="O552" i="1"/>
  <c r="O264" i="1"/>
  <c r="O420" i="1"/>
  <c r="O884" i="1"/>
  <c r="O883" i="1"/>
  <c r="O596" i="1"/>
  <c r="O882" i="1"/>
  <c r="O881" i="1"/>
  <c r="O117" i="1"/>
  <c r="O880" i="1"/>
  <c r="O879" i="1"/>
  <c r="O27" i="1"/>
  <c r="O174" i="1"/>
  <c r="O173" i="1"/>
  <c r="O26" i="1"/>
  <c r="O878" i="1"/>
  <c r="O877" i="1"/>
  <c r="O876" i="1"/>
  <c r="O875" i="1"/>
  <c r="O327" i="1"/>
  <c r="O207" i="1"/>
  <c r="O874" i="1"/>
  <c r="O873" i="1"/>
  <c r="O476" i="1"/>
  <c r="O872" i="1"/>
  <c r="O326" i="1"/>
  <c r="O871" i="1"/>
  <c r="O475" i="1"/>
  <c r="O870" i="1"/>
  <c r="O521" i="1"/>
  <c r="O869" i="1"/>
  <c r="O325" i="1"/>
  <c r="O868" i="1"/>
  <c r="O867" i="1"/>
  <c r="O866" i="1"/>
  <c r="O288" i="1"/>
  <c r="O865" i="1"/>
  <c r="O864" i="1"/>
  <c r="O141" i="1"/>
  <c r="O350" i="1"/>
  <c r="O206" i="1"/>
  <c r="O419" i="1"/>
  <c r="O520" i="1"/>
  <c r="O863" i="1"/>
  <c r="O862" i="1"/>
  <c r="O861" i="1"/>
  <c r="O595" i="1"/>
  <c r="O205" i="1"/>
  <c r="O74" i="1"/>
  <c r="O418" i="1"/>
  <c r="O860" i="1"/>
  <c r="O116" i="1"/>
  <c r="O859" i="1"/>
  <c r="O858" i="1"/>
  <c r="O25" i="1"/>
  <c r="O857" i="1"/>
  <c r="O263" i="1"/>
  <c r="O536" i="1"/>
  <c r="O73" i="1"/>
  <c r="O856" i="1"/>
  <c r="O204" i="1"/>
  <c r="O417" i="1"/>
  <c r="O551" i="1"/>
  <c r="O632" i="1"/>
  <c r="O72" i="1"/>
  <c r="O262" i="1"/>
  <c r="O631" i="1"/>
  <c r="O855" i="1"/>
  <c r="O349" i="1"/>
  <c r="O140" i="1"/>
  <c r="O348" i="1"/>
  <c r="O854" i="1"/>
  <c r="O853" i="1"/>
  <c r="O203" i="1"/>
  <c r="O275" i="1"/>
  <c r="O416" i="1"/>
  <c r="O156" i="1"/>
  <c r="O415" i="1"/>
  <c r="O24" i="1"/>
  <c r="O852" i="1"/>
  <c r="O414" i="1"/>
  <c r="O287" i="1"/>
  <c r="O851" i="1"/>
  <c r="O850" i="1"/>
  <c r="O71" i="1"/>
  <c r="O413" i="1"/>
  <c r="O849" i="1"/>
  <c r="O23" i="1"/>
  <c r="O848" i="1"/>
  <c r="O847" i="1"/>
  <c r="O139" i="1"/>
  <c r="O550" i="1"/>
  <c r="O412" i="1"/>
  <c r="O324" i="1"/>
  <c r="O411" i="1"/>
  <c r="O846" i="1"/>
  <c r="O630" i="1"/>
  <c r="O323" i="1"/>
  <c r="O594" i="1"/>
  <c r="O845" i="1"/>
  <c r="O115" i="1"/>
  <c r="O844" i="1"/>
  <c r="O843" i="1"/>
  <c r="O410" i="1"/>
  <c r="O261" i="1"/>
  <c r="O322" i="1"/>
  <c r="O234" i="1"/>
  <c r="O474" i="1"/>
  <c r="O202" i="1"/>
  <c r="O233" i="1"/>
  <c r="O70" i="1"/>
  <c r="O507" i="1"/>
  <c r="O842" i="1"/>
  <c r="O114" i="1"/>
  <c r="O321" i="1"/>
  <c r="O841" i="1"/>
  <c r="O260" i="1"/>
  <c r="O506" i="1"/>
  <c r="O259" i="1"/>
  <c r="O320" i="1"/>
  <c r="O22" i="1"/>
  <c r="O840" i="1"/>
  <c r="O593" i="1"/>
  <c r="O839" i="1"/>
  <c r="O155" i="1"/>
  <c r="O154" i="1"/>
  <c r="O113" i="1"/>
  <c r="O838" i="1"/>
  <c r="O409" i="1"/>
  <c r="O21" i="1"/>
  <c r="O201" i="1"/>
  <c r="O519" i="1"/>
  <c r="O837" i="1"/>
  <c r="O408" i="1"/>
  <c r="O172" i="1"/>
  <c r="O258" i="1"/>
  <c r="O836" i="1"/>
  <c r="O112" i="1"/>
  <c r="O835" i="1"/>
  <c r="O834" i="1"/>
  <c r="O629" i="1"/>
  <c r="O833" i="1"/>
  <c r="O535" i="1"/>
  <c r="O407" i="1"/>
  <c r="O111" i="1"/>
  <c r="O257" i="1"/>
  <c r="O69" i="1"/>
  <c r="O832" i="1"/>
  <c r="O68" i="1"/>
  <c r="O628" i="1"/>
  <c r="O592" i="1"/>
  <c r="O20" i="1"/>
  <c r="O831" i="1"/>
  <c r="O591" i="1"/>
  <c r="O473" i="1"/>
  <c r="O153" i="1"/>
  <c r="O200" i="1"/>
  <c r="O274" i="1"/>
  <c r="O590" i="1"/>
  <c r="O830" i="1"/>
  <c r="O829" i="1"/>
  <c r="O549" i="1"/>
  <c r="O828" i="1"/>
  <c r="O199" i="1"/>
  <c r="O827" i="1"/>
  <c r="O505" i="1"/>
  <c r="O826" i="1"/>
  <c r="O472" i="1"/>
  <c r="O198" i="1"/>
  <c r="O589" i="1"/>
  <c r="O138" i="1"/>
  <c r="O504" i="1"/>
  <c r="O548" i="1"/>
  <c r="O171" i="1"/>
  <c r="O286" i="1"/>
  <c r="O406" i="1"/>
  <c r="O197" i="1"/>
  <c r="O588" i="1"/>
  <c r="O110" i="1"/>
  <c r="O825" i="1"/>
  <c r="O627" i="1"/>
  <c r="O587" i="1"/>
  <c r="O547" i="1"/>
  <c r="O824" i="1"/>
  <c r="O19" i="1"/>
  <c r="O232" i="1"/>
  <c r="O109" i="1"/>
  <c r="O823" i="1"/>
  <c r="O67" i="1"/>
  <c r="O822" i="1"/>
  <c r="O821" i="1"/>
  <c r="O319" i="1"/>
  <c r="O820" i="1"/>
  <c r="O108" i="1"/>
  <c r="O137" i="1"/>
  <c r="O107" i="1"/>
  <c r="O405" i="1"/>
  <c r="O18" i="1"/>
  <c r="O256" i="1"/>
  <c r="O255" i="1"/>
  <c r="O170" i="1"/>
  <c r="O586" i="1"/>
  <c r="O819" i="1"/>
  <c r="O318" i="1"/>
  <c r="O818" i="1"/>
  <c r="O817" i="1"/>
  <c r="O585" i="1"/>
  <c r="O169" i="1"/>
  <c r="O136" i="1"/>
  <c r="O816" i="1"/>
  <c r="O17" i="1"/>
  <c r="O347" i="1"/>
  <c r="O815" i="1"/>
  <c r="O814" i="1"/>
  <c r="O66" i="1"/>
  <c r="O813" i="1"/>
  <c r="O812" i="1"/>
  <c r="O811" i="1"/>
  <c r="O471" i="1"/>
  <c r="O16" i="1"/>
  <c r="O810" i="1"/>
  <c r="O809" i="1"/>
  <c r="O470" i="1"/>
  <c r="O317" i="1"/>
  <c r="O196" i="1"/>
  <c r="O808" i="1"/>
  <c r="O584" i="1"/>
  <c r="O807" i="1"/>
  <c r="O626" i="1"/>
  <c r="O65" i="1"/>
  <c r="O806" i="1"/>
  <c r="O64" i="1"/>
  <c r="O805" i="1"/>
  <c r="O195" i="1"/>
  <c r="O15" i="1"/>
  <c r="O503" i="1"/>
  <c r="O804" i="1"/>
  <c r="O231" i="1"/>
  <c r="O404" i="1"/>
  <c r="O63" i="1"/>
  <c r="O803" i="1"/>
  <c r="O62" i="1"/>
  <c r="O802" i="1"/>
  <c r="O801" i="1"/>
  <c r="O800" i="1"/>
  <c r="O152" i="1"/>
  <c r="O799" i="1"/>
  <c r="O469" i="1"/>
  <c r="O316" i="1"/>
  <c r="O14" i="1"/>
  <c r="O403" i="1"/>
  <c r="O106" i="1"/>
  <c r="O798" i="1"/>
  <c r="O61" i="1"/>
  <c r="O346" i="1"/>
  <c r="O583" i="1"/>
  <c r="O518" i="1"/>
  <c r="O468" i="1"/>
  <c r="O797" i="1"/>
  <c r="O315" i="1"/>
  <c r="O582" i="1"/>
  <c r="O796" i="1"/>
  <c r="O517" i="1"/>
  <c r="O60" i="1"/>
  <c r="O194" i="1"/>
  <c r="O467" i="1"/>
  <c r="O795" i="1"/>
  <c r="O794" i="1"/>
  <c r="O793" i="1"/>
  <c r="O59" i="1"/>
  <c r="O792" i="1"/>
  <c r="O402" i="1"/>
  <c r="O314" i="1"/>
  <c r="O58" i="1"/>
  <c r="O791" i="1"/>
  <c r="O57" i="1"/>
  <c r="O790" i="1"/>
  <c r="O789" i="1"/>
  <c r="O168" i="1"/>
  <c r="O56" i="1"/>
  <c r="O788" i="1"/>
  <c r="O787" i="1"/>
  <c r="O786" i="1"/>
  <c r="O313" i="1"/>
  <c r="O401" i="1"/>
  <c r="O400" i="1"/>
  <c r="O785" i="1"/>
  <c r="O784" i="1"/>
  <c r="O13" i="1"/>
  <c r="O466" i="1"/>
  <c r="O254" i="1"/>
  <c r="O783" i="1"/>
  <c r="O581" i="1"/>
  <c r="O55" i="1"/>
  <c r="O782" i="1"/>
  <c r="O781" i="1"/>
  <c r="O399" i="1"/>
  <c r="O345" i="1"/>
  <c r="O780" i="1"/>
  <c r="O193" i="1"/>
  <c r="O625" i="1"/>
  <c r="O312" i="1"/>
  <c r="O105" i="1"/>
  <c r="O253" i="1"/>
  <c r="O779" i="1"/>
  <c r="O778" i="1"/>
  <c r="O311" i="1"/>
  <c r="O465" i="1"/>
  <c r="O777" i="1"/>
  <c r="O776" i="1"/>
  <c r="O775" i="1"/>
  <c r="O398" i="1"/>
  <c r="O397" i="1"/>
  <c r="O396" i="1"/>
  <c r="O774" i="1"/>
  <c r="O580" i="1"/>
  <c r="O192" i="1"/>
  <c r="O54" i="1"/>
  <c r="O252" i="1"/>
  <c r="O395" i="1"/>
  <c r="O773" i="1"/>
  <c r="O12" i="1"/>
  <c r="O772" i="1"/>
  <c r="O771" i="1"/>
  <c r="O53" i="1"/>
  <c r="O770" i="1"/>
  <c r="O151" i="1"/>
  <c r="O502" i="1"/>
  <c r="O624" i="1"/>
  <c r="O394" i="1"/>
  <c r="O769" i="1"/>
  <c r="O191" i="1"/>
  <c r="O768" i="1"/>
  <c r="O52" i="1"/>
  <c r="O393" i="1"/>
  <c r="O767" i="1"/>
  <c r="O766" i="1"/>
  <c r="O251" i="1"/>
  <c r="O310" i="1"/>
  <c r="O765" i="1"/>
  <c r="O501" i="1"/>
  <c r="O764" i="1"/>
  <c r="O763" i="1"/>
  <c r="O51" i="1"/>
  <c r="O309" i="1"/>
  <c r="O762" i="1"/>
  <c r="O50" i="1"/>
  <c r="O516" i="1"/>
  <c r="O190" i="1"/>
  <c r="O392" i="1"/>
  <c r="O761" i="1"/>
  <c r="O760" i="1"/>
  <c r="O759" i="1"/>
  <c r="O758" i="1"/>
  <c r="O757" i="1"/>
  <c r="O189" i="1"/>
  <c r="O623" i="1"/>
  <c r="O49" i="1"/>
  <c r="O756" i="1"/>
  <c r="O361" i="1"/>
  <c r="O285" i="1"/>
  <c r="O755" i="1"/>
  <c r="O754" i="1"/>
  <c r="O622" i="1"/>
  <c r="O391" i="1"/>
  <c r="O167" i="1"/>
  <c r="O753" i="1"/>
  <c r="O11" i="1"/>
  <c r="O752" i="1"/>
  <c r="O621" i="1"/>
  <c r="O751" i="1"/>
  <c r="O250" i="1"/>
  <c r="O546" i="1"/>
  <c r="O750" i="1"/>
  <c r="O749" i="1"/>
  <c r="O748" i="1"/>
  <c r="O464" i="1"/>
  <c r="O249" i="1"/>
  <c r="O166" i="1"/>
  <c r="O48" i="1"/>
  <c r="O747" i="1"/>
  <c r="O344" i="1"/>
  <c r="O746" i="1"/>
  <c r="O745" i="1"/>
  <c r="O463" i="1"/>
  <c r="O308" i="1"/>
  <c r="O390" i="1"/>
  <c r="O389" i="1"/>
  <c r="O462" i="1"/>
  <c r="O744" i="1"/>
  <c r="O743" i="1"/>
  <c r="O388" i="1"/>
  <c r="O387" i="1"/>
  <c r="O515" i="1"/>
  <c r="O104" i="1"/>
  <c r="O742" i="1"/>
  <c r="O741" i="1"/>
  <c r="O386" i="1"/>
  <c r="O545" i="1"/>
  <c r="O230" i="1"/>
  <c r="O500" i="1"/>
  <c r="O620" i="1"/>
  <c r="O740" i="1"/>
  <c r="O739" i="1"/>
  <c r="O738" i="1"/>
  <c r="O385" i="1"/>
  <c r="O514" i="1"/>
  <c r="O737" i="1"/>
  <c r="O579" i="1"/>
  <c r="O736" i="1"/>
  <c r="O10" i="1"/>
  <c r="O384" i="1"/>
  <c r="O9" i="1"/>
  <c r="O248" i="1"/>
  <c r="O8" i="1"/>
  <c r="O735" i="1"/>
  <c r="O734" i="1"/>
  <c r="O247" i="1"/>
  <c r="O229" i="1"/>
  <c r="O7" i="1"/>
  <c r="O228" i="1"/>
  <c r="O461" i="1"/>
  <c r="O383" i="1"/>
  <c r="O135" i="1"/>
  <c r="O733" i="1"/>
  <c r="O460" i="1"/>
  <c r="O188" i="1"/>
  <c r="O732" i="1"/>
  <c r="O6" i="1"/>
  <c r="O150" i="1"/>
  <c r="O134" i="1"/>
  <c r="O731" i="1"/>
  <c r="O730" i="1"/>
  <c r="O382" i="1"/>
  <c r="O307" i="1"/>
  <c r="O729" i="1"/>
  <c r="O728" i="1"/>
  <c r="O133" i="1"/>
  <c r="O47" i="1"/>
  <c r="O46" i="1"/>
  <c r="O381" i="1"/>
  <c r="O499" i="1"/>
  <c r="O727" i="1"/>
  <c r="O343" i="1"/>
  <c r="O726" i="1"/>
  <c r="O187" i="1"/>
  <c r="O619" i="1"/>
  <c r="O725" i="1"/>
  <c r="O380" i="1"/>
  <c r="O284" i="1"/>
  <c r="O103" i="1"/>
  <c r="O578" i="1"/>
  <c r="O283" i="1"/>
  <c r="O360" i="1"/>
  <c r="O306" i="1"/>
  <c r="O379" i="1"/>
  <c r="O724" i="1"/>
  <c r="O723" i="1"/>
  <c r="O722" i="1"/>
  <c r="O721" i="1"/>
  <c r="O149" i="1"/>
  <c r="O720" i="1"/>
  <c r="O165" i="1"/>
  <c r="O719" i="1"/>
  <c r="O378" i="1"/>
  <c r="O718" i="1"/>
  <c r="O618" i="1"/>
  <c r="O577" i="1"/>
  <c r="O717" i="1"/>
  <c r="O186" i="1"/>
  <c r="O716" i="1"/>
  <c r="O715" i="1"/>
  <c r="O714" i="1"/>
  <c r="O576" i="1"/>
  <c r="O713" i="1"/>
  <c r="O45" i="1"/>
  <c r="O544" i="1"/>
  <c r="O305" i="1"/>
  <c r="O148" i="1"/>
  <c r="O304" i="1"/>
  <c r="O712" i="1"/>
  <c r="O459" i="1"/>
  <c r="O617" i="1"/>
  <c r="O711" i="1"/>
  <c r="O458" i="1"/>
  <c r="O377" i="1"/>
  <c r="O616" i="1"/>
  <c r="O575" i="1"/>
  <c r="O710" i="1"/>
  <c r="O376" i="1"/>
  <c r="O457" i="1"/>
  <c r="O375" i="1"/>
  <c r="O709" i="1"/>
  <c r="O303" i="1"/>
  <c r="O708" i="1"/>
  <c r="O302" i="1"/>
  <c r="O282" i="1"/>
  <c r="O374" i="1"/>
  <c r="O301" i="1"/>
  <c r="O574" i="1"/>
  <c r="O707" i="1"/>
  <c r="O706" i="1"/>
  <c r="O573" i="1"/>
  <c r="O705" i="1"/>
  <c r="O300" i="1"/>
  <c r="O615" i="1"/>
  <c r="O614" i="1"/>
  <c r="O44" i="1"/>
  <c r="O572" i="1"/>
  <c r="O227" i="1"/>
  <c r="O513" i="1"/>
  <c r="O102" i="1"/>
  <c r="O704" i="1"/>
  <c r="O43" i="1"/>
  <c r="O450" i="1"/>
  <c r="O703" i="1"/>
  <c r="O613" i="1"/>
  <c r="O101" i="1"/>
  <c r="O185" i="1"/>
  <c r="O373" i="1"/>
  <c r="O702" i="1"/>
  <c r="O701" i="1"/>
  <c r="O700" i="1"/>
  <c r="O456" i="1"/>
  <c r="O699" i="1"/>
  <c r="O498" i="1"/>
  <c r="O246" i="1"/>
  <c r="O226" i="1"/>
  <c r="O42" i="1"/>
  <c r="O455" i="1"/>
  <c r="O164" i="1"/>
  <c r="O698" i="1"/>
  <c r="O497" i="1"/>
  <c r="O571" i="1"/>
  <c r="O184" i="1"/>
  <c r="O612" i="1"/>
  <c r="O534" i="1"/>
  <c r="O183" i="1"/>
  <c r="O163" i="1"/>
  <c r="O41" i="1"/>
  <c r="O697" i="1"/>
  <c r="O696" i="1"/>
  <c r="O611" i="1"/>
  <c r="O299" i="1"/>
  <c r="O281" i="1"/>
  <c r="O570" i="1"/>
  <c r="O280" i="1"/>
  <c r="O695" i="1"/>
  <c r="O694" i="1"/>
  <c r="O245" i="1"/>
  <c r="O182" i="1"/>
  <c r="O693" i="1"/>
  <c r="O40" i="1"/>
  <c r="O610" i="1"/>
  <c r="O692" i="1"/>
  <c r="O244" i="1"/>
  <c r="O543" i="1"/>
  <c r="O691" i="1"/>
  <c r="O690" i="1"/>
  <c r="O542" i="1"/>
  <c r="O372" i="1"/>
  <c r="O689" i="1"/>
  <c r="O298" i="1"/>
  <c r="O569" i="1"/>
  <c r="O279" i="1"/>
  <c r="O243" i="1"/>
  <c r="O371" i="1"/>
  <c r="O242" i="1"/>
  <c r="O688" i="1"/>
  <c r="O541" i="1"/>
  <c r="O5" i="1"/>
  <c r="O687" i="1"/>
  <c r="O454" i="1"/>
  <c r="O359" i="1"/>
  <c r="O342" i="1"/>
  <c r="O4" i="1"/>
  <c r="O686" i="1"/>
  <c r="O685" i="1"/>
  <c r="O684" i="1"/>
  <c r="O683" i="1"/>
  <c r="O568" i="1"/>
  <c r="O682" i="1"/>
  <c r="O681" i="1"/>
  <c r="O609" i="1"/>
  <c r="O680" i="1"/>
  <c r="O608" i="1"/>
  <c r="O679" i="1"/>
  <c r="O678" i="1"/>
  <c r="O677" i="1"/>
  <c r="O676" i="1"/>
  <c r="O241" i="1"/>
  <c r="O567" i="1"/>
  <c r="O341" i="1"/>
  <c r="O566" i="1"/>
  <c r="O100" i="1"/>
  <c r="O675" i="1"/>
  <c r="O565" i="1"/>
  <c r="O358" i="1"/>
  <c r="O370" i="1"/>
  <c r="O674" i="1"/>
  <c r="O673" i="1"/>
  <c r="O369" i="1"/>
  <c r="O672" i="1"/>
  <c r="O496" i="1"/>
  <c r="O533" i="1"/>
  <c r="O181" i="1"/>
  <c r="O368" i="1"/>
  <c r="O564" i="1"/>
  <c r="O671" i="1"/>
  <c r="O453" i="1"/>
  <c r="O495" i="1"/>
  <c r="O670" i="1"/>
  <c r="O99" i="1"/>
  <c r="O39" i="1"/>
  <c r="O669" i="1"/>
  <c r="O38" i="1"/>
  <c r="O240" i="1"/>
  <c r="O3" i="1"/>
  <c r="O147" i="1"/>
  <c r="O668" i="1"/>
  <c r="O367" i="1"/>
  <c r="O667" i="1"/>
  <c r="O239" i="1"/>
  <c r="O563" i="1"/>
  <c r="O37" i="1"/>
  <c r="O666" i="1"/>
  <c r="O665" i="1"/>
  <c r="O98" i="1"/>
  <c r="O664" i="1"/>
  <c r="O663" i="1"/>
  <c r="O2" i="1"/>
  <c r="O512" i="1"/>
  <c r="O562" i="1"/>
  <c r="O297" i="1"/>
  <c r="O296" i="1"/>
  <c r="O97" i="1"/>
  <c r="O662" i="1"/>
  <c r="O96" i="1"/>
  <c r="O278" i="1"/>
  <c r="O661" i="1"/>
  <c r="O660" i="1"/>
  <c r="O36" i="1"/>
  <c r="O659" i="1"/>
  <c r="O658" i="1"/>
  <c r="O366" i="1"/>
  <c r="O607" i="1"/>
  <c r="O365" i="1"/>
  <c r="O180" i="1"/>
  <c r="G14" i="2"/>
  <c r="G13" i="2"/>
  <c r="G12" i="2"/>
  <c r="G11" i="2"/>
  <c r="G10" i="2"/>
  <c r="G9" i="2"/>
  <c r="G8" i="2"/>
  <c r="G7" i="2"/>
  <c r="G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<sst xmlns="http://schemas.openxmlformats.org/spreadsheetml/2006/main" count="6214" uniqueCount="2122">
  <si>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</si>
  <si>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</si>
  <si>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</si>
  <si>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</si>
  <si>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</si>
  <si>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</si>
  <si>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</si>
  <si>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</si>
  <si>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</si>
  <si>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</si>
  <si>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</si>
  <si>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</si>
  <si>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</si>
  <si>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</si>
  <si>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</si>
  <si>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</si>
  <si>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</si>
  <si>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</si>
  <si>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</si>
  <si>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</si>
  <si>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</si>
  <si>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</si>
  <si>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</si>
  <si>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</si>
  <si>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</si>
  <si>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</si>
  <si>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</si>
  <si>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</si>
  <si>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</si>
  <si>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</si>
  <si>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</si>
  <si>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</si>
  <si>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</si>
  <si>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</si>
  <si>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</si>
  <si>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</si>
  <si>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</si>
  <si>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</si>
  <si>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</si>
  <si>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</si>
  <si>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</si>
  <si>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</si>
  <si>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</si>
  <si>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</si>
  <si>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</si>
  <si>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</si>
  <si>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</si>
  <si>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</si>
  <si>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</si>
  <si>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</si>
  <si>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</si>
  <si>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</si>
  <si>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</si>
  <si>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</si>
  <si>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</si>
  <si>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</si>
  <si>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</si>
  <si>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</si>
  <si>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</si>
  <si>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</si>
  <si>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</si>
  <si>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</si>
  <si>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</si>
  <si>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</si>
  <si>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</si>
  <si>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</si>
  <si>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</si>
  <si>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</si>
  <si>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</si>
  <si>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</si>
  <si>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</si>
  <si>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</si>
  <si>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</si>
  <si>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</si>
  <si>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</si>
  <si>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</si>
  <si>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</si>
  <si>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</si>
  <si>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</si>
  <si>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</si>
  <si>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</si>
  <si>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</si>
  <si>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</si>
  <si>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</si>
  <si>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</si>
  <si>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</si>
  <si>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</si>
  <si>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</si>
  <si>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</si>
  <si>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</si>
  <si>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</si>
  <si>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</si>
  <si>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</si>
  <si>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</si>
  <si>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</si>
  <si>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</si>
  <si>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</si>
  <si>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</si>
  <si>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</si>
  <si>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</si>
  <si>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</si>
  <si>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</si>
  <si>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</si>
  <si>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</si>
  <si>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</si>
  <si>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</si>
  <si>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</si>
  <si>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</si>
  <si>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</si>
  <si>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</si>
  <si>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</si>
  <si>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</si>
  <si>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</si>
  <si>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</si>
  <si>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</si>
  <si>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</si>
  <si>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</si>
  <si>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</si>
  <si>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</si>
  <si>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</si>
  <si>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</si>
  <si>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</si>
  <si>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</si>
  <si>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</si>
  <si>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</si>
  <si>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</si>
  <si>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</si>
  <si>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</si>
  <si>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</si>
  <si>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</si>
  <si>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</si>
  <si>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</si>
  <si>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</si>
  <si>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</si>
  <si>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</si>
  <si>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</si>
  <si>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</si>
  <si>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</si>
  <si>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</si>
  <si>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</si>
  <si>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</si>
  <si>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</si>
  <si>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</si>
  <si>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</si>
  <si>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</si>
  <si>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</si>
  <si>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</si>
  <si>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</si>
  <si>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</si>
  <si>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</si>
  <si>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</si>
  <si>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</si>
  <si>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</si>
  <si>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</si>
  <si>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</si>
  <si>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</si>
  <si>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</si>
  <si>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</si>
  <si>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</si>
  <si>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</si>
  <si>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</si>
  <si>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</si>
  <si>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</si>
  <si>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</si>
  <si>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</si>
  <si>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</si>
  <si>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</si>
  <si>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</si>
  <si>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</si>
  <si>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</si>
  <si>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</si>
  <si>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</si>
  <si>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</si>
  <si>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</si>
  <si>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</si>
  <si>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</si>
  <si>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</si>
  <si>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</si>
  <si>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</si>
  <si>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</si>
  <si>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</si>
  <si>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</si>
  <si>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</si>
  <si>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</si>
  <si>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</si>
  <si>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</si>
  <si>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</si>
  <si>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</si>
  <si>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</si>
  <si>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</si>
  <si>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</si>
  <si>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</si>
  <si>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</si>
  <si>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</si>
  <si>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</si>
  <si>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</si>
  <si>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</si>
  <si>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</si>
  <si>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</si>
  <si>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</si>
  <si>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</si>
  <si>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</si>
  <si>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</si>
  <si>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</si>
  <si>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</si>
  <si>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</si>
  <si>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</si>
  <si>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</si>
  <si>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</si>
  <si>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</si>
  <si>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</si>
  <si>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</si>
  <si>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</si>
  <si>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</si>
  <si>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</si>
  <si>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</si>
  <si>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</si>
  <si>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</si>
  <si>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</si>
  <si>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</si>
  <si>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</si>
  <si>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</si>
  <si>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</si>
  <si>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</si>
  <si>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</si>
  <si>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</si>
  <si>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</si>
  <si>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</si>
  <si>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</si>
  <si>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</si>
  <si>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</si>
  <si>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</si>
  <si>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</si>
  <si>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</si>
  <si>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</si>
  <si>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</si>
  <si>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</si>
  <si>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</si>
  <si>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</si>
  <si>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</si>
  <si>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</si>
  <si>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</si>
  <si>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</si>
  <si>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</si>
  <si>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</si>
  <si>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</si>
  <si>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</si>
  <si>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</si>
  <si>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</si>
  <si>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</si>
  <si>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</si>
  <si>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</si>
  <si>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</si>
  <si>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</si>
  <si>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</si>
  <si>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</si>
  <si>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</si>
  <si>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</si>
  <si>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</si>
  <si>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</si>
  <si>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</si>
  <si>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</si>
  <si>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</si>
  <si>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</si>
  <si>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</si>
  <si>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</si>
  <si>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</si>
  <si>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</si>
  <si>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</si>
  <si>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</si>
  <si>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</si>
  <si>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</si>
  <si>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</si>
  <si>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</si>
  <si>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</si>
  <si>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</si>
  <si>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</si>
  <si>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</si>
  <si>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</si>
  <si>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</si>
  <si>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</si>
  <si>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</si>
  <si>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</si>
  <si>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</si>
  <si>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</si>
  <si>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</si>
  <si>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</si>
  <si>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</si>
  <si>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</si>
  <si>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</si>
  <si>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</si>
  <si>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</si>
  <si>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</si>
  <si>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</si>
  <si>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</si>
  <si>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</si>
  <si>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</si>
  <si>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</si>
  <si>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</si>
  <si>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</si>
  <si>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</si>
  <si>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</si>
  <si>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</si>
  <si>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</si>
  <si>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</si>
  <si>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</si>
  <si>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</si>
  <si>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</si>
  <si>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</si>
  <si>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</si>
  <si>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</si>
  <si>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</si>
  <si>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</si>
  <si>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</si>
  <si>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</si>
  <si>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</si>
  <si>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</si>
  <si>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</si>
  <si>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</si>
  <si>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</si>
  <si>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</si>
  <si>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</si>
  <si>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</si>
  <si>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</si>
  <si>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</si>
  <si>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</si>
  <si>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</si>
  <si>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</si>
  <si>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</si>
  <si>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</si>
  <si>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</si>
  <si>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</si>
  <si>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</si>
  <si>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</si>
  <si>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</si>
  <si>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</si>
  <si>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</si>
  <si>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</si>
  <si>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</si>
  <si>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</si>
  <si>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</si>
  <si>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</si>
  <si>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</si>
  <si>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</si>
  <si>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</si>
  <si>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</si>
  <si>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</si>
  <si>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</si>
  <si>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</si>
  <si>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</si>
  <si>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</si>
  <si>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</si>
  <si>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</si>
  <si>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</si>
  <si>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</si>
  <si>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</si>
  <si>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</si>
  <si>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</si>
  <si>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</si>
  <si>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</si>
  <si>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</si>
  <si>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</si>
  <si>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</si>
  <si>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</si>
  <si>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</si>
  <si>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</si>
  <si>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</si>
  <si>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</si>
  <si>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</si>
  <si>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</si>
  <si>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</si>
  <si>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</si>
  <si>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</si>
  <si>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</si>
  <si>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</si>
  <si>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</si>
  <si>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</si>
  <si>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</si>
  <si>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</si>
  <si>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</si>
  <si>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</si>
  <si>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</si>
  <si>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</si>
  <si>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</si>
  <si>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</si>
  <si>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</si>
  <si>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</si>
  <si>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</si>
  <si>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</si>
  <si>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</si>
  <si>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</si>
  <si>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</si>
  <si>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</si>
  <si>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</si>
  <si>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</si>
  <si>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</si>
  <si>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</si>
  <si>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</si>
  <si>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</si>
  <si>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</si>
  <si>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</si>
  <si>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</si>
  <si>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</si>
  <si>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</si>
  <si>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</si>
  <si>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</si>
  <si>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</si>
  <si>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</si>
  <si>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</si>
  <si>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</si>
  <si>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</si>
  <si>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</si>
  <si>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</si>
  <si>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</si>
  <si>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</si>
  <si>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</si>
  <si>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</si>
  <si>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</si>
  <si>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</si>
  <si>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</si>
  <si>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</si>
  <si>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</si>
  <si>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</si>
  <si>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</si>
  <si>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</si>
  <si>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</si>
  <si>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</si>
  <si>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</si>
  <si>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</si>
  <si>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</si>
  <si>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</si>
  <si>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</si>
  <si>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</si>
  <si>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</si>
  <si>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</si>
  <si>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</si>
  <si>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</si>
  <si>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</si>
  <si>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</si>
  <si>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</si>
  <si>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</si>
  <si>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</si>
  <si>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</si>
  <si>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</si>
  <si>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</si>
  <si>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</si>
  <si>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</si>
  <si>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</si>
  <si>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</si>
  <si>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</si>
  <si>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</si>
  <si>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</si>
  <si>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</si>
  <si>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</si>
  <si>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</si>
  <si>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</si>
  <si>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</si>
  <si>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</si>
  <si>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</si>
  <si>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</si>
  <si>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</si>
  <si>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</si>
  <si>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</si>
  <si>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</si>
  <si>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</si>
  <si>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</si>
  <si>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</si>
  <si>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</si>
  <si>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</si>
  <si>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</si>
  <si>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</si>
  <si>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</si>
  <si>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</si>
  <si>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</si>
  <si>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</si>
  <si>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</si>
  <si>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</si>
  <si>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</si>
  <si>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</si>
  <si>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</si>
  <si>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</si>
  <si>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</si>
  <si>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</si>
  <si>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</si>
  <si>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</si>
  <si>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</si>
  <si>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</si>
  <si>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</si>
  <si>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</si>
  <si>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</si>
  <si>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</si>
  <si>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</si>
  <si>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</si>
  <si>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</si>
  <si>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</si>
  <si>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</si>
  <si>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</si>
  <si>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</si>
  <si>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</si>
  <si>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</si>
  <si>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</si>
  <si>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</si>
  <si>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</si>
  <si>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</si>
  <si>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</si>
  <si>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</si>
  <si>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</si>
  <si>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</si>
  <si>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</si>
  <si>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</si>
  <si>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</si>
  <si>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</si>
  <si>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</si>
  <si>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</si>
  <si>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</si>
  <si>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</si>
  <si>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</si>
  <si>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</si>
  <si>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</si>
  <si>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</si>
  <si>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</si>
  <si>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</si>
  <si>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</si>
  <si>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</si>
  <si>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</si>
  <si>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</si>
  <si>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</si>
  <si>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</si>
  <si>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</si>
  <si>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</si>
  <si>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</si>
  <si>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</si>
  <si>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</si>
  <si>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</si>
  <si>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</si>
  <si>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</si>
  <si>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</si>
  <si>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</si>
  <si>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</si>
  <si>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</si>
  <si>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</si>
  <si>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</si>
  <si>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</si>
  <si>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</si>
  <si>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</si>
  <si>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</si>
  <si>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</si>
  <si>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</si>
  <si>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</si>
  <si>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</si>
  <si>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</si>
  <si>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</si>
  <si>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</si>
  <si>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</si>
  <si>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</si>
  <si>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</si>
  <si>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</si>
  <si>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</si>
  <si>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</si>
  <si>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</si>
  <si>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</si>
  <si>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</si>
  <si>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</si>
  <si>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</si>
  <si>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</si>
  <si>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</si>
  <si>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</si>
  <si>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</si>
  <si>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</si>
  <si>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</si>
  <si>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</si>
  <si>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</si>
  <si>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</si>
  <si>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</si>
  <si>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</si>
  <si>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</si>
  <si>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</si>
  <si>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</si>
  <si>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</si>
  <si>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</si>
  <si>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</si>
  <si>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</si>
  <si>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</si>
  <si>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</si>
  <si>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</si>
  <si>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</si>
  <si>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</si>
  <si>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</si>
  <si>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</si>
  <si>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</si>
  <si>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</si>
  <si>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</si>
  <si>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</si>
  <si>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</si>
  <si>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</si>
  <si>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</si>
  <si>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</si>
  <si>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</si>
  <si>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</si>
  <si>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</si>
  <si>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</si>
  <si>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</si>
  <si>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</si>
  <si>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</si>
  <si>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</si>
  <si>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</si>
  <si>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</si>
  <si>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</si>
  <si>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</si>
  <si>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</si>
  <si>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</si>
  <si>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</si>
  <si>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</si>
  <si>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</si>
  <si>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</si>
  <si>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</si>
  <si>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</si>
  <si>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</si>
  <si>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</si>
  <si>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</si>
  <si>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</si>
  <si>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</si>
  <si>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</si>
  <si>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</si>
  <si>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</si>
  <si>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</si>
  <si>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</si>
  <si>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</si>
  <si>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</si>
  <si>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</si>
  <si>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</si>
  <si>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</si>
  <si>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</si>
  <si>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</si>
  <si>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</si>
  <si>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</si>
  <si>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</si>
  <si>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</si>
  <si>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</si>
  <si>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</si>
  <si>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</si>
  <si>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</si>
  <si>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</si>
  <si>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</si>
  <si>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</si>
  <si>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</si>
  <si>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</si>
  <si>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</si>
  <si>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</si>
  <si>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</si>
  <si>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</si>
  <si>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</si>
  <si>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</si>
  <si>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</si>
  <si>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</si>
  <si>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</si>
  <si>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</si>
  <si>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</si>
  <si>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</si>
  <si>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</si>
  <si>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</si>
  <si>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</si>
  <si>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</si>
  <si>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</si>
  <si>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</si>
  <si>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</si>
  <si>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</si>
  <si>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</si>
  <si>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</si>
  <si>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</si>
  <si>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</si>
  <si>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</si>
  <si>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</si>
  <si>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</si>
  <si>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</si>
  <si>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</si>
  <si>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</si>
  <si>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</si>
  <si>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</si>
  <si>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</si>
  <si>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</si>
  <si>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</si>
  <si>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</si>
  <si>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</si>
  <si>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</si>
  <si>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</si>
  <si>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</si>
  <si>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</si>
  <si>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</si>
  <si>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</si>
  <si>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</si>
  <si>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</si>
  <si>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</si>
  <si>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</si>
  <si>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</si>
  <si>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</si>
  <si>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</si>
  <si>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</si>
  <si>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</si>
  <si>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</si>
  <si>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</si>
  <si>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</si>
  <si>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</si>
  <si>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</si>
  <si>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</si>
  <si>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</si>
  <si>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</si>
  <si>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</si>
  <si>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</si>
  <si>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</si>
  <si>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</si>
  <si>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</si>
  <si>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</si>
  <si>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</si>
  <si>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</si>
  <si>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</si>
  <si>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</si>
  <si>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</si>
  <si>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</si>
  <si>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</si>
  <si>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</si>
  <si>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</si>
  <si>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</si>
  <si>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</si>
  <si>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</si>
  <si>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</si>
  <si>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</si>
  <si>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</si>
  <si>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</si>
  <si>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</si>
  <si>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</si>
  <si>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</si>
  <si>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</si>
  <si>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</si>
  <si>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</si>
  <si>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</si>
  <si>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</si>
  <si>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</si>
  <si>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</si>
  <si>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</si>
  <si>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</si>
  <si>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</si>
  <si>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</si>
  <si>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</si>
  <si>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</si>
  <si>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</si>
  <si>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</si>
  <si>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</si>
  <si>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</si>
  <si>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</si>
  <si>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</si>
  <si>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</si>
  <si>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</si>
  <si>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</si>
  <si>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</si>
  <si>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</si>
  <si>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</si>
  <si>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</si>
  <si>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</si>
  <si>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</si>
  <si>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</si>
  <si>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</si>
  <si>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</si>
  <si>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</si>
  <si>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</si>
  <si>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</si>
  <si>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</si>
  <si>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</si>
  <si>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</si>
  <si>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</si>
  <si>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</si>
  <si>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</si>
  <si>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</si>
  <si>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</si>
  <si>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</si>
  <si>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</si>
  <si>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</si>
  <si>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</si>
  <si>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</si>
  <si>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</si>
  <si>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</si>
  <si>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</si>
  <si>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</si>
  <si>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</si>
  <si>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</si>
  <si>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</si>
  <si>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</si>
  <si>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</si>
  <si>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</si>
  <si>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</si>
  <si>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</si>
  <si>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</si>
  <si>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</si>
  <si>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</si>
  <si>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</si>
  <si>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</si>
  <si>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</si>
  <si>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</si>
  <si>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</si>
  <si>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</si>
  <si>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</si>
  <si>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</si>
  <si>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</si>
  <si>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</si>
  <si>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</si>
  <si>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</si>
  <si>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</si>
  <si>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</si>
  <si>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</si>
  <si>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</si>
  <si>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</si>
  <si>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</si>
  <si>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</si>
  <si>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</si>
  <si>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</si>
  <si>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</si>
  <si>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</si>
  <si>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</si>
  <si>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</si>
  <si>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</si>
  <si>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</si>
  <si>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</si>
  <si>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</si>
  <si>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</si>
  <si>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</si>
  <si>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</si>
  <si>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</si>
  <si>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</si>
  <si>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</si>
  <si>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</si>
  <si>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</si>
  <si>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</si>
  <si>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</si>
  <si>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</si>
  <si>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</si>
  <si>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</si>
  <si>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</si>
  <si>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</si>
  <si>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</si>
  <si>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</si>
  <si>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</si>
  <si>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</si>
  <si>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</si>
  <si>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</si>
  <si>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</si>
  <si>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</si>
  <si>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</si>
  <si>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</si>
  <si>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</si>
  <si>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</si>
  <si>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</si>
  <si>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</si>
  <si>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</si>
  <si>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</si>
  <si>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</si>
  <si>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</si>
  <si>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</si>
  <si>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</si>
  <si>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</si>
  <si>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</si>
  <si>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</si>
  <si>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</si>
  <si>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</si>
  <si>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</si>
  <si>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</si>
  <si>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</si>
  <si>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</si>
  <si>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</si>
  <si>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</si>
  <si>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</si>
  <si>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</si>
  <si>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</si>
  <si>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</si>
  <si>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</si>
  <si>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</si>
  <si>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</si>
  <si>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</si>
  <si>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</si>
  <si>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</si>
  <si>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</si>
  <si>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</si>
  <si>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</si>
  <si>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</si>
  <si>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</si>
  <si>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</si>
  <si>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</si>
  <si>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</si>
  <si>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</si>
  <si>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</si>
  <si>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</si>
  <si>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</si>
  <si>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</si>
  <si>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</si>
  <si>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</si>
  <si>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</si>
  <si>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</si>
  <si>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</si>
  <si>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</si>
  <si>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</si>
  <si>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</si>
  <si>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</si>
  <si>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</si>
  <si>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</si>
  <si>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</si>
  <si>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</si>
  <si>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</si>
  <si>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</si>
  <si>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</si>
  <si>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</si>
  <si>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</si>
  <si>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</si>
  <si>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</si>
  <si>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</si>
  <si>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</si>
  <si>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</si>
  <si>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</si>
  <si>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</si>
  <si>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</si>
  <si>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</si>
  <si>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</si>
  <si>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</si>
  <si>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</si>
  <si>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</si>
  <si>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</si>
  <si>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</si>
  <si>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</si>
  <si>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</si>
  <si>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</si>
  <si>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</si>
  <si>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</si>
  <si>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</si>
  <si>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</si>
  <si>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</si>
  <si>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</si>
  <si>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</si>
  <si>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</si>
  <si>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</si>
  <si>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</si>
  <si>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</si>
  <si>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</si>
  <si>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</si>
  <si>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</si>
  <si>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</si>
  <si>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</si>
  <si>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</si>
  <si>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</si>
  <si>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</si>
  <si>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</si>
  <si>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</si>
  <si>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</si>
  <si>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</si>
  <si>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</si>
  <si>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</si>
  <si>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</si>
  <si>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</si>
  <si>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</si>
  <si>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</si>
  <si>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</si>
  <si>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</si>
  <si>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</si>
  <si>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</si>
  <si>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</si>
  <si>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</si>
  <si>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</si>
  <si>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</si>
  <si>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</si>
  <si>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</si>
  <si>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</si>
  <si>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</si>
  <si>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</si>
  <si>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</si>
  <si>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</si>
  <si>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</si>
  <si>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</si>
  <si>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</si>
  <si>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</si>
  <si>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</si>
  <si>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</si>
  <si>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</si>
  <si>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</si>
  <si>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</si>
  <si>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</si>
  <si>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</si>
  <si>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</si>
  <si>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</si>
  <si>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</si>
  <si>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</si>
  <si>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</si>
  <si>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</si>
  <si>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</si>
  <si>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</si>
  <si>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</si>
  <si>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</si>
  <si>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</si>
  <si>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</si>
  <si>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</si>
  <si>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</si>
  <si>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</si>
  <si>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</si>
  <si>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</si>
  <si>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</si>
  <si>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</si>
  <si>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</si>
  <si>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</si>
  <si>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</si>
  <si>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</si>
  <si>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</si>
  <si>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</si>
  <si>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</si>
  <si>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</si>
  <si>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</si>
  <si>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</si>
  <si>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</si>
  <si>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</si>
  <si>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</si>
  <si>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</si>
  <si>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</si>
  <si>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</si>
  <si>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</si>
  <si>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</si>
  <si>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</si>
  <si>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</si>
  <si>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</si>
  <si>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</si>
  <si>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</si>
  <si>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</si>
  <si>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</si>
  <si>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</si>
  <si>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</si>
  <si>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</si>
  <si>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</si>
  <si>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</si>
  <si>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</si>
  <si>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</si>
  <si>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</si>
  <si>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</si>
  <si>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</si>
  <si>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</si>
  <si>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</si>
  <si>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</si>
  <si>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</si>
  <si>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</si>
  <si>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</si>
  <si>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</si>
  <si>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</si>
  <si>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</si>
  <si>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</si>
  <si>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</si>
  <si>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</si>
  <si>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</si>
  <si>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</si>
  <si>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</si>
  <si>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</si>
  <si>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</si>
  <si>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</si>
  <si>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</si>
  <si>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</si>
  <si>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</si>
  <si>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</si>
  <si>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</si>
  <si>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</si>
  <si>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</si>
  <si>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</si>
  <si>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</si>
  <si>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</si>
  <si>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</si>
  <si>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</si>
  <si>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</si>
  <si>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</si>
  <si>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</si>
  <si>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</si>
  <si>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</si>
  <si>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</si>
  <si>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</si>
  <si>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</si>
  <si>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</si>
  <si>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</si>
  <si>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</si>
  <si>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</si>
  <si>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</si>
  <si>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</si>
  <si>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</si>
  <si>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</si>
  <si>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</si>
  <si>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</si>
  <si>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</si>
  <si>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</si>
  <si>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</si>
  <si>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</si>
  <si>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</si>
  <si>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</si>
  <si>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</si>
  <si>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</si>
  <si>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</si>
  <si>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</si>
  <si>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</si>
  <si>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</si>
  <si>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</si>
  <si>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</si>
  <si>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</si>
  <si>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</si>
  <si>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</si>
  <si>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</si>
  <si>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</si>
  <si>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</si>
  <si>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</si>
  <si>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</si>
  <si>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</si>
  <si>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</si>
  <si>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</si>
  <si>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</si>
  <si>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</si>
  <si>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</si>
  <si>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</si>
  <si>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</si>
  <si>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</si>
  <si>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</si>
  <si>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</si>
  <si>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</si>
  <si>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</si>
  <si>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</si>
  <si>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</si>
  <si>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</si>
  <si>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</si>
  <si>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</si>
  <si>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</si>
  <si>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</si>
  <si>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</si>
  <si>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</si>
  <si>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</si>
  <si>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</si>
  <si>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</si>
  <si>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</si>
  <si>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</si>
  <si>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</si>
  <si>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</si>
  <si>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</si>
  <si>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</si>
  <si>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</si>
  <si>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</si>
  <si>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</si>
  <si>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</si>
  <si>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</si>
  <si>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</si>
  <si>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</si>
  <si>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</si>
  <si>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</si>
  <si>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</si>
  <si>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</si>
  <si>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</si>
  <si>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</si>
  <si>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</si>
  <si>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</si>
  <si>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</si>
  <si>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</si>
  <si>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</si>
  <si>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</si>
  <si>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</si>
  <si>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</si>
  <si>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</si>
  <si>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</si>
  <si>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</si>
  <si>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</si>
  <si>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</si>
  <si>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</si>
  <si>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</si>
  <si>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</si>
  <si>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</si>
  <si>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</si>
  <si>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</si>
  <si>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</si>
  <si>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</si>
  <si>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</si>
  <si>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</si>
  <si>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</si>
  <si>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</si>
  <si>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</si>
  <si>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</si>
  <si>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</si>
  <si>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</si>
  <si>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</si>
  <si>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</si>
  <si>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</si>
  <si>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</si>
  <si>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</si>
  <si>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</si>
  <si>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</si>
  <si>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</si>
  <si>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</si>
  <si>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</si>
  <si>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</si>
  <si>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</si>
  <si>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</si>
  <si>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</si>
  <si>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</si>
  <si>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</si>
  <si>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</si>
  <si>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</si>
  <si>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</si>
  <si>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</si>
  <si>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</si>
  <si>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</si>
  <si>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</si>
  <si>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</si>
  <si>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</si>
  <si>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</si>
  <si>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</si>
  <si>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</si>
  <si>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</si>
  <si>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</si>
  <si>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</si>
  <si>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</si>
  <si>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</si>
  <si>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</si>
  <si>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</si>
  <si>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</si>
  <si>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</si>
  <si>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</si>
  <si>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</si>
  <si>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</si>
  <si>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</si>
  <si>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</si>
  <si>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</si>
  <si>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</si>
  <si>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</si>
  <si>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</si>
  <si>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</si>
  <si>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</si>
  <si>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</si>
  <si>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</si>
  <si>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</si>
  <si>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</si>
  <si>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</si>
  <si>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</si>
  <si>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</si>
  <si>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</si>
  <si>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</si>
  <si>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</si>
  <si>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</si>
  <si>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</si>
  <si>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</si>
  <si>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</si>
  <si>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</si>
  <si>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</si>
  <si>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</si>
  <si>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</si>
  <si>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</si>
  <si>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</si>
  <si>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</si>
  <si>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</si>
  <si>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</si>
  <si>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</si>
  <si>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</si>
  <si>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</si>
  <si>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</si>
  <si>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</si>
  <si>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</si>
  <si>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</si>
  <si>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</si>
  <si>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</si>
  <si>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</si>
  <si>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</si>
  <si>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</si>
  <si>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</si>
  <si>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</si>
  <si>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</si>
  <si>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</si>
  <si>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</si>
  <si>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</si>
  <si>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</si>
  <si>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</si>
  <si>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</si>
  <si>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</si>
  <si>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</si>
  <si>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</si>
  <si>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</si>
  <si>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</si>
  <si>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</si>
  <si>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</si>
  <si>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</si>
  <si>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</si>
  <si>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</si>
  <si>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</si>
  <si>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</si>
  <si>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</si>
  <si>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</si>
  <si>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</si>
  <si>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</si>
  <si>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</si>
  <si>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</si>
  <si>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</si>
  <si>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</si>
  <si>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</si>
  <si>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</si>
  <si>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</si>
  <si>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</si>
  <si>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</si>
  <si>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</si>
  <si>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</si>
  <si>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</si>
  <si>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</si>
  <si>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</si>
  <si>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</si>
  <si>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</si>
  <si>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</si>
  <si>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</si>
  <si>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</si>
  <si>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</si>
  <si>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</si>
  <si>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</si>
  <si>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</si>
  <si>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</si>
  <si>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</si>
  <si>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</si>
  <si>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</si>
  <si>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</si>
  <si>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</si>
  <si>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</si>
  <si>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</si>
  <si>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</si>
  <si>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</si>
  <si>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</si>
  <si>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</si>
  <si>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</si>
  <si>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</si>
  <si>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</si>
  <si>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</si>
  <si>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</si>
  <si>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</si>
  <si>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</si>
  <si>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</si>
  <si>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</si>
  <si>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</si>
  <si>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</si>
  <si>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</si>
  <si>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</si>
  <si>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</si>
  <si>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</si>
  <si>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</si>
  <si>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</si>
  <si>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</si>
  <si>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</si>
  <si>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</si>
  <si>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</si>
  <si>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</si>
  <si>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</si>
  <si>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</si>
  <si>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</si>
  <si>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</si>
  <si>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</si>
  <si>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</si>
  <si>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</si>
  <si>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</si>
  <si>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</si>
  <si>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</si>
  <si>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</si>
  <si>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</si>
  <si>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</si>
  <si>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</si>
  <si>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</si>
  <si>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</si>
  <si>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</si>
  <si>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</si>
  <si>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</si>
  <si>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</si>
  <si>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</si>
  <si>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</si>
  <si>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</si>
  <si>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</si>
  <si>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</si>
  <si>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</si>
  <si>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</si>
  <si>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</si>
  <si>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</si>
  <si>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</si>
  <si>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</si>
  <si>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</si>
  <si>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</si>
  <si>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</si>
  <si>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</si>
  <si>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</si>
  <si>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</si>
  <si>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</si>
  <si>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</si>
  <si>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</si>
  <si>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</si>
  <si>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</si>
  <si>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</si>
  <si>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</si>
  <si>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</si>
  <si>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</si>
  <si>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</si>
  <si>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</si>
  <si>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</si>
  <si>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</si>
  <si>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</si>
  <si>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</si>
  <si>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</si>
  <si>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</si>
  <si>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</si>
  <si>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</si>
  <si>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</si>
  <si>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</si>
  <si>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</si>
  <si>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</si>
  <si>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</si>
  <si>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</si>
  <si>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</si>
  <si>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</si>
  <si>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</si>
  <si>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</si>
  <si>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</si>
  <si>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</si>
  <si>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</si>
  <si>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</si>
  <si>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</si>
  <si>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</si>
  <si>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</si>
  <si>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</si>
  <si>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</si>
  <si>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</si>
  <si>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</si>
  <si>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</si>
  <si>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</si>
  <si>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</si>
  <si>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</si>
  <si>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</si>
  <si>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</si>
  <si>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</si>
  <si>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</si>
  <si>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</si>
  <si>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</si>
  <si>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</si>
  <si>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</si>
  <si>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</si>
  <si>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</si>
  <si>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</si>
  <si>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</si>
  <si>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</si>
  <si>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</si>
  <si>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</si>
  <si>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</si>
  <si>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</si>
  <si>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</si>
  <si>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</si>
  <si>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</si>
  <si>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</si>
  <si>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</si>
  <si>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</si>
  <si>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</si>
  <si>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</si>
  <si>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</si>
  <si>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</si>
  <si>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</si>
  <si>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</si>
  <si>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</si>
  <si>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</si>
  <si>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</si>
  <si>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</si>
  <si>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</si>
  <si>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</si>
  <si>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</si>
  <si>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</si>
  <si>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</si>
  <si>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</si>
  <si>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</si>
  <si>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</si>
  <si>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</si>
  <si>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</si>
  <si>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</si>
  <si>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</si>
  <si>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</si>
  <si>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</si>
  <si>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</si>
  <si>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</si>
  <si>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</si>
  <si>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</si>
  <si>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</si>
  <si>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</si>
  <si>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</si>
  <si>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</si>
  <si>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</si>
  <si>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</si>
  <si>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</si>
  <si>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</si>
  <si>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</si>
  <si>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</si>
  <si>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</si>
  <si>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</si>
  <si>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</si>
  <si>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</si>
  <si>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</si>
  <si>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</si>
  <si>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</si>
  <si>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</si>
  <si>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</si>
  <si>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</si>
  <si>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</si>
  <si>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</si>
  <si>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</si>
  <si>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</si>
  <si>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</si>
  <si>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</si>
  <si>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</si>
  <si>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</si>
  <si>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</si>
  <si>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</si>
  <si>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</si>
  <si>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</si>
  <si>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</si>
  <si>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</si>
  <si>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</si>
  <si>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</si>
  <si>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</si>
  <si>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</si>
  <si>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</si>
  <si>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</si>
  <si>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</si>
  <si>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</si>
  <si>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</si>
  <si>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</si>
  <si>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</si>
  <si>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</si>
  <si>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</si>
  <si>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</si>
  <si>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</si>
  <si>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</si>
  <si>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</si>
  <si>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</si>
  <si>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</si>
  <si>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</si>
  <si>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</si>
  <si>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</si>
  <si>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</si>
  <si>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</si>
  <si>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</si>
  <si>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</si>
  <si>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</si>
  <si>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</si>
  <si>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</si>
  <si>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</si>
  <si>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</si>
  <si>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</si>
  <si>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</si>
  <si>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</si>
  <si>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</si>
  <si>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</si>
  <si>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</si>
  <si>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</si>
  <si>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</si>
  <si>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</si>
  <si>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</si>
  <si>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</si>
  <si>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</si>
  <si>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</si>
  <si>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</si>
  <si>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</si>
  <si>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</si>
  <si>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</si>
  <si>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</si>
  <si>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</si>
  <si>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</si>
  <si>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</si>
  <si>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</si>
  <si>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</si>
  <si>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</si>
  <si>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</si>
  <si>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</si>
  <si>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</si>
  <si>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</si>
  <si>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</si>
  <si>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</si>
  <si>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</si>
  <si>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</si>
  <si>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</si>
  <si>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</si>
  <si>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</si>
  <si>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</si>
  <si>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</si>
  <si>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</si>
  <si>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</si>
  <si>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</si>
  <si>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</si>
  <si>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</si>
  <si>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</si>
  <si>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</si>
  <si>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</si>
  <si>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</si>
  <si>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</si>
  <si>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</si>
  <si>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</si>
  <si>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</si>
  <si>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</si>
  <si>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</si>
  <si>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</si>
  <si>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</si>
  <si>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</si>
  <si>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</si>
  <si>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</si>
  <si>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</si>
  <si>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</si>
  <si>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</si>
  <si>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</si>
  <si>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</si>
  <si>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</si>
  <si>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</si>
  <si>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</si>
  <si>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</si>
  <si>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</si>
  <si>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</si>
  <si>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</si>
  <si>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</si>
  <si>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</si>
  <si>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</si>
  <si>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</si>
  <si>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</si>
  <si>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</si>
  <si>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</si>
  <si>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</si>
  <si>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</si>
  <si>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</si>
  <si>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</si>
  <si>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</si>
  <si>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</si>
  <si>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</si>
  <si>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</si>
  <si>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</si>
  <si>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</si>
  <si>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</si>
  <si>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</si>
  <si>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</si>
  <si>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</si>
  <si>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</si>
  <si>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</si>
  <si>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</si>
  <si>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</si>
  <si>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</si>
  <si>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</si>
  <si>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</si>
  <si>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</si>
  <si>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</si>
  <si>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</si>
  <si>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</si>
  <si>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</si>
  <si>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</si>
  <si>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</si>
  <si>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</si>
  <si>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</si>
  <si>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</si>
  <si>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</si>
  <si>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</si>
  <si>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</si>
  <si>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</si>
  <si>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</si>
  <si>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</si>
  <si>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</si>
  <si>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</si>
  <si>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</si>
  <si>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</si>
  <si>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</si>
  <si>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</si>
  <si>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</si>
  <si>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</si>
  <si>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</si>
  <si>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</si>
  <si>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</si>
  <si>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</si>
  <si>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</si>
  <si>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</si>
  <si>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</si>
  <si>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</si>
  <si>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</si>
  <si>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</si>
  <si>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</si>
  <si>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</si>
  <si>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</si>
  <si>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</si>
  <si>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</si>
  <si>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</si>
  <si>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</si>
  <si>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</si>
  <si>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</si>
  <si>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</si>
  <si>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</si>
  <si>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</si>
  <si>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</si>
  <si>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</si>
  <si>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</si>
  <si>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</si>
  <si>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</si>
  <si>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</si>
  <si>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</si>
  <si>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</si>
  <si>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</si>
  <si>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</si>
  <si>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</si>
  <si>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</si>
  <si>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</si>
  <si>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</si>
  <si>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</si>
  <si>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</si>
  <si>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</si>
  <si>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</si>
  <si>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</si>
  <si>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</si>
  <si>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</si>
  <si>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</si>
  <si>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</si>
  <si>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</si>
  <si>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</si>
  <si>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</si>
  <si>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</si>
  <si>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</si>
  <si>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</si>
  <si>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</si>
  <si>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</si>
  <si>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</si>
  <si>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</si>
  <si>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</si>
  <si>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</si>
  <si>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</si>
  <si>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</si>
  <si>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</si>
  <si>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</si>
  <si>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</si>
  <si>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</si>
  <si>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</si>
  <si>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</si>
  <si>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</si>
  <si>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</si>
  <si>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</si>
  <si>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</si>
  <si>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</si>
  <si>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</si>
  <si>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</si>
  <si>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</si>
  <si>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</si>
  <si>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</si>
  <si>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</si>
  <si>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</si>
  <si>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</si>
  <si>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</si>
  <si>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</si>
  <si>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</si>
  <si>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</si>
  <si>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</si>
  <si>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</si>
  <si>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</si>
  <si>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</si>
  <si>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</si>
  <si>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</si>
  <si>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</si>
  <si>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</si>
  <si>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</si>
  <si>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</si>
  <si>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</si>
  <si>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</si>
  <si>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</si>
  <si>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</si>
  <si>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</si>
  <si>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</si>
  <si>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</si>
  <si>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</si>
  <si>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</si>
  <si>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</si>
  <si>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</si>
  <si>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</si>
  <si>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</si>
  <si>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</si>
  <si>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</si>
  <si>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</si>
  <si>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</si>
  <si>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</si>
  <si>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</si>
  <si>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</si>
  <si>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</si>
  <si>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</si>
  <si>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</si>
  <si>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</si>
  <si>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</si>
  <si>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</si>
  <si>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</si>
  <si>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</si>
  <si>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</si>
  <si>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</si>
  <si>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</si>
  <si>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</si>
  <si>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</si>
  <si>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</si>
  <si>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</si>
  <si>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</si>
  <si>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</si>
  <si>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</si>
  <si>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</si>
  <si>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</si>
  <si>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</si>
  <si>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</si>
  <si>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</si>
  <si>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</si>
  <si>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</si>
  <si>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</si>
  <si>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</si>
  <si>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</si>
  <si>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</si>
  <si>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</si>
  <si>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</si>
  <si>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</si>
  <si>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</si>
  <si>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</si>
  <si>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</si>
  <si>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</si>
  <si>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</si>
  <si>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</si>
  <si>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</si>
  <si>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</si>
  <si>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</si>
  <si>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</si>
  <si>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</si>
  <si>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</si>
  <si>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</si>
  <si>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</si>
  <si>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</si>
  <si>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</si>
  <si>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</si>
  <si>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</si>
  <si>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</si>
  <si>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</si>
  <si>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</si>
  <si>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</si>
  <si>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</si>
  <si>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</si>
  <si>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</si>
  <si>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</si>
  <si>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</si>
  <si>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</si>
  <si>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</si>
  <si>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</si>
  <si>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</si>
  <si>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</si>
  <si>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</si>
  <si>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</si>
  <si>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</si>
  <si>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</si>
  <si>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</si>
  <si>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</si>
  <si>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</si>
  <si>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</si>
  <si>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</si>
  <si>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</si>
  <si>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</si>
  <si>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</si>
  <si>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</si>
  <si>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</si>
  <si>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</si>
  <si>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</si>
  <si>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</si>
  <si>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</si>
  <si>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</si>
  <si>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</si>
  <si>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</si>
  <si>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</si>
  <si>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</si>
  <si>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</si>
  <si>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</si>
  <si>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</si>
  <si>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</si>
  <si>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</si>
  <si>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</si>
  <si>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</si>
  <si>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</si>
  <si>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</si>
  <si>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</si>
  <si>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</si>
  <si>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</si>
  <si>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</si>
  <si>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</si>
  <si>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</si>
  <si>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</si>
  <si>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</si>
  <si>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</si>
  <si>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</si>
  <si>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</si>
  <si>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</si>
  <si>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</si>
  <si>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</si>
  <si>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</si>
  <si>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</si>
  <si>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</si>
  <si>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</si>
  <si>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</si>
  <si>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</si>
  <si>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</si>
  <si>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</si>
  <si>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</si>
  <si>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</si>
  <si>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</si>
  <si>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</si>
  <si>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</si>
  <si>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</si>
  <si>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</si>
  <si>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</si>
  <si>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</si>
  <si>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</si>
  <si>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</si>
  <si>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</si>
  <si>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</si>
  <si>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</si>
  <si>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</si>
  <si>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</si>
  <si>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</si>
  <si>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</si>
  <si>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</si>
  <si>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</si>
  <si>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</si>
  <si>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</si>
  <si>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</si>
  <si>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</si>
  <si>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</si>
  <si>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</si>
  <si>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</si>
  <si>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</si>
  <si>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</si>
  <si>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</si>
  <si>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</si>
  <si>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</si>
  <si>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</si>
  <si>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</si>
  <si>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</si>
  <si>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</si>
  <si>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</si>
  <si>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</si>
  <si>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</si>
  <si>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</si>
  <si>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</si>
  <si>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</si>
  <si>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</si>
  <si>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</si>
  <si>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</si>
  <si>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</si>
  <si>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</si>
  <si>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</si>
  <si>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</si>
  <si>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</si>
  <si>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</si>
  <si>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</si>
  <si>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</si>
  <si>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</si>
  <si>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</si>
  <si>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</si>
  <si>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</si>
  <si>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</si>
  <si>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</si>
  <si>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</si>
  <si>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</si>
  <si>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</si>
  <si>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</si>
  <si>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</si>
  <si>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</si>
  <si>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</si>
  <si>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</si>
  <si>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</si>
  <si>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</si>
  <si>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</si>
  <si>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</si>
  <si>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</si>
  <si>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</si>
  <si>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</si>
  <si>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</si>
  <si>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</si>
  <si>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</si>
  <si>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</si>
  <si>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</si>
  <si>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</si>
  <si>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</si>
  <si>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</si>
  <si>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</si>
  <si>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</si>
  <si>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</si>
  <si>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</si>
  <si>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</si>
  <si>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</si>
  <si>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</si>
  <si>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</si>
  <si>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</si>
  <si>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</si>
  <si>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</si>
  <si>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</si>
  <si>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</si>
  <si>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</si>
  <si>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</si>
  <si>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</si>
  <si>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</si>
  <si>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</si>
  <si>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</si>
  <si>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</si>
  <si>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</si>
  <si>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</si>
  <si>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</si>
  <si>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</si>
  <si>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</si>
  <si>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</si>
  <si>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</si>
  <si>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</si>
  <si>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</si>
  <si>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</si>
  <si>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</si>
  <si>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</si>
  <si>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</si>
  <si>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</si>
  <si>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</si>
  <si>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</si>
  <si>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</si>
  <si>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</si>
  <si>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</si>
  <si>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</si>
  <si>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</si>
  <si>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</si>
  <si>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</si>
  <si>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</si>
  <si>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</si>
  <si>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</si>
  <si>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</si>
  <si>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</si>
  <si>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</si>
  <si>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</si>
  <si>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</si>
  <si>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</si>
  <si>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</si>
  <si>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</si>
  <si>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</si>
  <si>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</si>
  <si>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</si>
  <si>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</si>
  <si>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</si>
  <si>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(blank)</t>
  </si>
  <si>
    <t>Grand Total</t>
  </si>
  <si>
    <t>Row Labels</t>
  </si>
  <si>
    <t>Count of outcome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</si>
  <si>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</si>
  <si>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</si>
  <si>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</si>
  <si>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</si>
  <si>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</si>
  <si>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</si>
  <si>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</si>
  <si>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</si>
  <si>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</si>
  <si>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</si>
  <si>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</si>
  <si>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</si>
  <si>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</si>
  <si>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</si>
  <si>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</si>
  <si>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</si>
  <si>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</si>
  <si>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</si>
  <si>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</si>
  <si>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</si>
  <si>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</si>
  <si>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</si>
  <si>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</si>
  <si>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</si>
  <si>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</si>
  <si>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</si>
  <si>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</si>
  <si>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</si>
  <si>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</si>
  <si>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Category</t>
  </si>
  <si>
    <t>Subcategory</t>
  </si>
  <si>
    <t>film &amp; video</t>
  </si>
  <si>
    <t>food</t>
  </si>
  <si>
    <t>games</t>
  </si>
  <si>
    <t>world</t>
  </si>
  <si>
    <t>(All)</t>
  </si>
  <si>
    <t>Count of Sub-Category</t>
  </si>
  <si>
    <t>Date Create Conversion</t>
  </si>
  <si>
    <t>Date Ended Conversion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</si>
  <si>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</si>
  <si>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</si>
  <si>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</si>
  <si>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</si>
  <si>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</si>
  <si>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</si>
  <si>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</si>
  <si>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</si>
  <si>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</si>
  <si>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</si>
  <si>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</si>
  <si>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 Projects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</si>
  <si>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</si>
  <si>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</si>
  <si>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</si>
  <si>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</si>
  <si>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</si>
  <si>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</si>
  <si>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</si>
  <si>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</si>
  <si>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</si>
  <si>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Goal Type</t>
  </si>
  <si>
    <t>10000 to 14999</t>
  </si>
  <si>
    <t>Greater than 50000</t>
  </si>
  <si>
    <t>Goal</t>
  </si>
  <si>
    <t># of Successful</t>
  </si>
  <si>
    <t># of Failed</t>
  </si>
  <si>
    <t># of Canceled</t>
  </si>
  <si>
    <t>'</t>
  </si>
  <si>
    <t>% Failed</t>
  </si>
  <si>
    <t>% Successful</t>
  </si>
  <si>
    <t>% Canceled</t>
  </si>
  <si>
    <t>0 to 1000</t>
  </si>
  <si>
    <t>Backers of Successful</t>
  </si>
  <si>
    <t>Backers of Unsuccessful</t>
  </si>
  <si>
    <t>Successful</t>
  </si>
  <si>
    <t>Failed</t>
  </si>
  <si>
    <t>Successful Campaigns</t>
  </si>
  <si>
    <t>Failed Campaigns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</si>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</sst>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0" fontId="0" fillId="0" borderId="0" xfId="0" applyNumberFormat="1"/>
    <xf numFmtId="164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[CrowdfundingBook_Pisacane.xlsx]Category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43-4089-AC8B-5FDE7053D974}"/>
            </c:ext>
          </c:extLst>
        </c:ser>
        <c:ser>
          <c:idx val="1"/>
          <c:order val="1"/>
          <c:tx>
            <c:strRef>
              <c:f>'Category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43-4089-AC8B-5FDE7053D974}"/>
            </c:ext>
          </c:extLst>
        </c:ser>
        <c:ser>
          <c:idx val="2"/>
          <c:order val="2"/>
          <c:tx>
            <c:strRef>
              <c:f>'Category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43-4089-AC8B-5FDE7053D974}"/>
            </c:ext>
          </c:extLst>
        </c:ser>
        <c:ser>
          <c:idx val="3"/>
          <c:order val="3"/>
          <c:tx>
            <c:strRef>
              <c:f>'Category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Table'!$A$6:$A$15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43-4089-AC8B-5FDE7053D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15558079"/>
        <c:axId val="1615560575"/>
      </c:barChart>
      <c:catAx>
        <c:axId val="161555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60575"/>
        <c:crosses val="autoZero"/>
        <c:auto val="1"/>
        <c:lblAlgn val="ctr"/>
        <c:lblOffset val="100"/>
        <c:noMultiLvlLbl val="0"/>
      </c:catAx>
      <c:valAx>
        <c:axId val="16155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58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[CrowdfundingBook_Pisacane.xlsx]Sub-Category Pivot Table!PivotTable2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B-4825-9BBC-447C6590BEB0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B-4825-9BBC-447C6590BEB0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B-4825-9BBC-447C6590BEB0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B-4825-9BBC-447C6590BEB0}"/>
            </c:ext>
          </c:extLst>
        </c:ser>
        <c:ser>
          <c:idx val="4"/>
          <c:order val="4"/>
          <c:tx>
            <c:strRef>
              <c:f>'Sub-Category Pivot Table'!$F$4:$F$5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 Pivot Table'!$A$6:$A$31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</c:v>
                </c:pt>
                <c:pt idx="24">
                  <c:v>(blank)</c:v>
                </c:pt>
              </c:strCache>
            </c:strRef>
          </c:cat>
          <c:val>
            <c:numRef>
              <c:f>'Sub-Category Pivot Table'!$F$6:$F$31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D9DB-4825-9BBC-447C6590B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79042159"/>
        <c:axId val="1779045071"/>
      </c:barChart>
      <c:catAx>
        <c:axId val="1779042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45071"/>
        <c:crosses val="autoZero"/>
        <c:auto val="1"/>
        <c:lblAlgn val="ctr"/>
        <c:lblOffset val="100"/>
        <c:noMultiLvlLbl val="0"/>
      </c:catAx>
      <c:valAx>
        <c:axId val="177904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042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[CrowdfundingBook_Pisacane.xlsx]PivotTable3!PivotTable4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PivotTable3!$B$3:$B$4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PivotTable3!$B$5:$B$16</c:f>
              <c:numCache>
                <c:formatCode>General</c:formatCode>
                <c:ptCount val="11"/>
                <c:pt idx="0">
                  <c:v>14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1-4DBC-82CA-F0EC4874F267}"/>
            </c:ext>
          </c:extLst>
        </c:ser>
        <c:ser>
          <c:idx val="1"/>
          <c:order val="1"/>
          <c:tx>
            <c:strRef>
              <c:f>PivotTable3!$C$3:$C$4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PivotTable3!$C$5:$C$16</c:f>
              <c:numCache>
                <c:formatCode>General</c:formatCode>
                <c:ptCount val="11"/>
                <c:pt idx="0">
                  <c:v>35</c:v>
                </c:pt>
                <c:pt idx="1">
                  <c:v>40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42</c:v>
                </c:pt>
                <c:pt idx="6">
                  <c:v>42</c:v>
                </c:pt>
                <c:pt idx="7">
                  <c:v>28</c:v>
                </c:pt>
                <c:pt idx="8">
                  <c:v>35</c:v>
                </c:pt>
                <c:pt idx="9">
                  <c:v>36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1-4DBC-82CA-F0EC4874F267}"/>
            </c:ext>
          </c:extLst>
        </c:ser>
        <c:ser>
          <c:idx val="2"/>
          <c:order val="2"/>
          <c:tx>
            <c:strRef>
              <c:f>PivotTable3!$D$3:$D$4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PivotTable3!$A$5:$A$16</c:f>
              <c:strCach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strCache>
            </c:strRef>
          </c:cat>
          <c:val>
            <c:numRef>
              <c:f>PivotTable3!$D$5:$D$16</c:f>
              <c:numCache>
                <c:formatCode>General</c:formatCode>
                <c:ptCount val="1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48</c:v>
                </c:pt>
                <c:pt idx="4">
                  <c:v>60</c:v>
                </c:pt>
                <c:pt idx="5">
                  <c:v>54</c:v>
                </c:pt>
                <c:pt idx="6">
                  <c:v>49</c:v>
                </c:pt>
                <c:pt idx="7">
                  <c:v>67</c:v>
                </c:pt>
                <c:pt idx="8">
                  <c:v>61</c:v>
                </c:pt>
                <c:pt idx="9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41-4DBC-82CA-F0EC4874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559679"/>
        <c:axId val="1702562591"/>
      </c:lineChart>
      <c:catAx>
        <c:axId val="170255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62591"/>
        <c:crosses val="autoZero"/>
        <c:auto val="1"/>
        <c:lblAlgn val="ctr"/>
        <c:lblOffset val="100"/>
        <c:noMultiLvlLbl val="0"/>
      </c:catAx>
      <c:valAx>
        <c:axId val="170256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55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[CrowdfundingBook_Pisacane.xlsx]PivotTable4!PivotTable5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PivotTable4!$B$3:$B$4</c:f>
              <c:strCache>
                <c:ptCount val="1"/>
                <c:pt idx="0">
                  <c:v># of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PivotTable4!$B$5:$B$17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8.3333333333333329E-2</c:v>
                </c:pt>
                <c:pt idx="8">
                  <c:v>0</c:v>
                </c:pt>
                <c:pt idx="9">
                  <c:v>0</c:v>
                </c:pt>
                <c:pt idx="10">
                  <c:v>7.9365079365079361E-2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F-4913-9FAE-F6F353029F9B}"/>
            </c:ext>
          </c:extLst>
        </c:ser>
        <c:ser>
          <c:idx val="1"/>
          <c:order val="1"/>
          <c:tx>
            <c:strRef>
              <c:f>PivotTable4!$C$3:$C$4</c:f>
              <c:strCache>
                <c:ptCount val="1"/>
                <c:pt idx="0">
                  <c:v># of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PivotTable4!$C$5:$C$17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0.55555555555555558</c:v>
                </c:pt>
                <c:pt idx="3">
                  <c:v>0</c:v>
                </c:pt>
                <c:pt idx="4">
                  <c:v>0</c:v>
                </c:pt>
                <c:pt idx="5">
                  <c:v>0.21428571428571427</c:v>
                </c:pt>
                <c:pt idx="6">
                  <c:v>0</c:v>
                </c:pt>
                <c:pt idx="7">
                  <c:v>0.25</c:v>
                </c:pt>
                <c:pt idx="8">
                  <c:v>0.21428571428571427</c:v>
                </c:pt>
                <c:pt idx="9">
                  <c:v>0.27272727272727271</c:v>
                </c:pt>
                <c:pt idx="10">
                  <c:v>0.4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0F-4913-9FAE-F6F353029F9B}"/>
            </c:ext>
          </c:extLst>
        </c:ser>
        <c:ser>
          <c:idx val="2"/>
          <c:order val="2"/>
          <c:tx>
            <c:strRef>
              <c:f>PivotTable4!$D$3:$D$4</c:f>
              <c:strCache>
                <c:ptCount val="1"/>
                <c:pt idx="0">
                  <c:v># of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PivotTable4!$A$5:$A$17</c:f>
              <c:strCache>
                <c:ptCount val="12"/>
                <c:pt idx="0">
                  <c:v>0 to 1000</c:v>
                </c:pt>
                <c:pt idx="1">
                  <c:v>1000 to 4999</c:v>
                </c:pt>
                <c:pt idx="2">
                  <c:v>10000 to 14999</c:v>
                </c:pt>
                <c:pt idx="3">
                  <c:v>15000 to 19999</c:v>
                </c:pt>
                <c:pt idx="4">
                  <c:v>20000 to 24999</c:v>
                </c:pt>
                <c:pt idx="5">
                  <c:v>25000 to 29999</c:v>
                </c:pt>
                <c:pt idx="6">
                  <c:v>30000 to 34999</c:v>
                </c:pt>
                <c:pt idx="7">
                  <c:v>35000 to 39999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5000 to 9999</c:v>
                </c:pt>
                <c:pt idx="11">
                  <c:v>Greater than 50000</c:v>
                </c:pt>
              </c:strCache>
            </c:strRef>
          </c:cat>
          <c:val>
            <c:numRef>
              <c:f>PivotTable4!$D$5:$D$17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0.44444444444444442</c:v>
                </c:pt>
                <c:pt idx="3">
                  <c:v>1</c:v>
                </c:pt>
                <c:pt idx="4">
                  <c:v>1</c:v>
                </c:pt>
                <c:pt idx="5">
                  <c:v>0.7857142857142857</c:v>
                </c:pt>
                <c:pt idx="6">
                  <c:v>1</c:v>
                </c:pt>
                <c:pt idx="7">
                  <c:v>0.66666666666666663</c:v>
                </c:pt>
                <c:pt idx="8">
                  <c:v>0.7857142857142857</c:v>
                </c:pt>
                <c:pt idx="9">
                  <c:v>0.72727272727272729</c:v>
                </c:pt>
                <c:pt idx="10">
                  <c:v>0.52063492063492067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0F-4913-9FAE-F6F353029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603503"/>
        <c:axId val="1900301199"/>
      </c:lineChart>
      <c:catAx>
        <c:axId val="16946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301199"/>
        <c:crosses val="autoZero"/>
        <c:auto val="1"/>
        <c:lblAlgn val="ctr"/>
        <c:lblOffset val="100"/>
        <c:noMultiLvlLbl val="0"/>
      </c:catAx>
      <c:valAx>
        <c:axId val="19003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60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47625</xdr:rowOff>
    </xdr:from>
    <xdr:to>
      <xdr:col>14</xdr:col>
      <xdr:colOff>514350</xdr:colOff>
      <xdr:row>15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1F1F5-02AB-25E5-9FD4-EAC115B77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11</xdr:row>
      <xdr:rowOff>95249</xdr:rowOff>
    </xdr:from>
    <xdr:to>
      <xdr:col>16</xdr:col>
      <xdr:colOff>295274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33ED2-3805-CC35-AA42-1D9D8F9BF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109537</xdr:colOff>
      <xdr:row>2</xdr:row>
      <xdr:rowOff>133350</xdr:rowOff>
    </xdr:from>
    <xdr:to>
      <xdr:col>14</xdr:col>
      <xdr:colOff>33337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06FA2-E505-FE6A-7220-D4C9BB188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1</xdr:row>
      <xdr:rowOff>66675</xdr:rowOff>
    </xdr:from>
    <xdr:to>
      <xdr:col>12</xdr:col>
      <xdr:colOff>485775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1D826-9C36-49A1-34C1-822BBFA98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604437499998" createdVersion="8" refreshedVersion="8" minRefreshableVersion="3" recordCount="1001" xr:uid="{05DDB3AC-18B9-455F-A864-B85CE259097E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US"/>
        <s v="IT"/>
        <s v="CA"/>
        <s v="DK"/>
        <s v="CH"/>
        <s v="AU"/>
        <s v="GB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1">
        <s v="film &amp; video"/>
        <s v="food"/>
        <s v="games"/>
        <s v="journalism"/>
        <s v="music"/>
        <s v="photography"/>
        <s v="publishing"/>
        <s v="technology"/>
        <s v="theater"/>
        <m/>
        <e v="#N/A" u="1"/>
      </sharedItems>
    </cacheField>
    <cacheField name="Sub-Category" numFmtId="0">
      <sharedItems containsBlank="1" count="25">
        <s v="animation"/>
        <s v="documentary"/>
        <s v="drama"/>
        <s v="science fiction"/>
        <s v="shorts"/>
        <s v="television"/>
        <s v="food trucks"/>
        <s v="mobile games"/>
        <s v="video games"/>
        <s v="audio"/>
        <s v="electric music"/>
        <s v="indie rock"/>
        <s v="jazz"/>
        <s v="metal"/>
        <s v="rock"/>
        <s v="world"/>
        <s v="photography books"/>
        <s v="fiction"/>
        <s v="nonfiction"/>
        <s v="radio &amp; podcasts"/>
        <s v="translations"/>
        <s v="wearables"/>
        <s v="web"/>
        <s v="play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616990277776" createdVersion="8" refreshedVersion="8" minRefreshableVersion="3" recordCount="1001" xr:uid="{124223E1-0625-4916-926F-150351587F4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ilm &amp; video"/>
        <s v="food"/>
        <s v="games"/>
        <s v="journalism"/>
        <s v="music"/>
        <s v="photography"/>
        <s v="publishing"/>
        <s v="technology"/>
        <s v="theater"/>
        <m/>
      </sharedItems>
    </cacheField>
    <cacheField name="Sub-Category" numFmtId="0">
      <sharedItems containsBlank="1"/>
    </cacheField>
    <cacheField name="Date Create Conversion" numFmtId="0">
      <sharedItems containsNonDate="0" containsDate="1" containsString="0" containsBlank="1" minDate="2010-01-09T06:00:00" maxDate="2020-01-27T06:00:00" count="880">
        <d v="2011-01-12T06:00:00"/>
        <d v="2019-05-24T05:00:00"/>
        <d v="2015-07-01T05:00:00"/>
        <d v="2010-09-27T05:00:00"/>
        <d v="2012-08-16T05:00:00"/>
        <d v="2016-08-31T05:00:00"/>
        <d v="2011-06-12T05:00:00"/>
        <d v="2017-02-13T06:00:00"/>
        <d v="2014-04-25T05:00:00"/>
        <d v="2017-11-21T06:00:00"/>
        <d v="2015-12-26T06:00:00"/>
        <d v="2011-08-27T05:00:00"/>
        <d v="2018-05-08T05:00:00"/>
        <d v="2018-11-27T06:00:00"/>
        <d v="2011-02-11T06:00:00"/>
        <d v="2015-09-13T05:00:00"/>
        <d v="2018-10-21T05:00:00"/>
        <d v="2013-12-31T06:00:00"/>
        <d v="2017-05-21T05:00:00"/>
        <d v="2018-02-23T06:00:00"/>
        <d v="2016-02-05T06:00:00"/>
        <d v="2011-11-18T06:00:00"/>
        <d v="2011-01-11T06:00:00"/>
        <d v="2014-03-26T05:00:00"/>
        <d v="2015-11-07T06:00:00"/>
        <d v="2012-01-18T06:00:00"/>
        <d v="2016-07-04T05:00:00"/>
        <d v="2010-03-01T06:00:00"/>
        <d v="2011-08-13T05:00:00"/>
        <d v="2011-03-01T06:00:00"/>
        <d v="2019-04-27T05:00:00"/>
        <d v="2012-10-20T05:00:00"/>
        <d v="2019-02-07T06:00:00"/>
        <d v="2010-06-21T05:00:00"/>
        <d v="2017-09-13T05:00:00"/>
        <d v="2019-02-14T06:00:00"/>
        <d v="2018-01-10T06:00:00"/>
        <d v="2017-03-23T05:00:00"/>
        <d v="2019-10-14T05:00:00"/>
        <d v="2012-04-06T05:00:00"/>
        <d v="2014-06-16T05:00:00"/>
        <d v="2011-06-19T05:00:00"/>
        <d v="2018-02-25T06:00:00"/>
        <d v="2014-07-19T05:00:00"/>
        <d v="2017-11-09T06:00:00"/>
        <d v="2016-05-06T05:00:00"/>
        <d v="2012-10-04T05:00:00"/>
        <d v="2013-05-10T05:00:00"/>
        <d v="2015-02-26T06:00:00"/>
        <d v="2016-08-07T05:00:00"/>
        <d v="2019-03-12T05:00:00"/>
        <d v="2014-03-27T05:00:00"/>
        <d v="2017-12-08T06:00:00"/>
        <d v="2013-09-03T05:00:00"/>
        <d v="2010-10-13T05:00:00"/>
        <d v="2015-01-08T06:00:00"/>
        <d v="2019-01-11T06:00:00"/>
        <d v="2018-05-21T05:00:00"/>
        <d v="2017-02-10T06:00:00"/>
        <d v="2013-07-29T05:00:00"/>
        <d v="2013-01-30T06:00:00"/>
        <d v="2016-06-20T05:00:00"/>
        <d v="2011-01-17T06:00:00"/>
        <d v="2012-05-06T05:00:00"/>
        <d v="2013-11-25T06:00:00"/>
        <d v="2014-12-28T06:00:00"/>
        <d v="2016-03-15T05:00:00"/>
        <d v="2013-03-12T05:00:00"/>
        <d v="2018-08-30T05:00:00"/>
        <d v="2018-11-13T06:00:00"/>
        <d v="2012-02-20T06:00:00"/>
        <d v="2015-07-05T05:00:00"/>
        <d v="2015-02-12T06:00:00"/>
        <d v="2011-01-27T06:00:00"/>
        <d v="2011-07-09T05:00:00"/>
        <d v="2011-11-27T06:00:00"/>
        <d v="2012-10-03T05:00:00"/>
        <d v="2011-08-22T05:00:00"/>
        <d v="2017-11-06T06:00:00"/>
        <d v="2014-11-15T06:00:00"/>
        <d v="2012-08-14T05:00:00"/>
        <d v="2017-02-28T06:00:00"/>
        <d v="2014-03-17T05:00:00"/>
        <d v="2012-01-22T06:00:00"/>
        <d v="2011-12-03T06:00:00"/>
        <d v="2015-06-15T05:00:00"/>
        <d v="2019-12-16T06:00:00"/>
        <d v="2017-05-13T05:00:00"/>
        <d v="2015-11-26T06:00:00"/>
        <d v="2014-12-12T06:00:00"/>
        <d v="2016-08-09T05:00:00"/>
        <d v="2011-07-19T05:00:00"/>
        <d v="2019-08-04T05:00:00"/>
        <d v="2017-04-27T05:00:00"/>
        <d v="2010-08-14T05:00:00"/>
        <d v="2019-10-22T05:00:00"/>
        <d v="2014-07-28T05:00:00"/>
        <d v="2019-01-19T06:00:00"/>
        <d v="2014-05-20T05:00:00"/>
        <d v="2011-10-26T05:00:00"/>
        <d v="2014-06-07T05:00:00"/>
        <d v="2017-06-23T05:00:00"/>
        <d v="2011-04-08T05:00:00"/>
        <d v="2015-07-09T05:00:00"/>
        <d v="2018-10-05T05:00:00"/>
        <d v="2010-07-06T05:00:00"/>
        <d v="2013-10-21T05:00:00"/>
        <d v="2014-04-28T05:00:00"/>
        <d v="2015-05-18T05:00:00"/>
        <d v="2018-05-31T05:00:00"/>
        <d v="2016-08-23T05:00:00"/>
        <d v="2018-08-17T05:00:00"/>
        <d v="2015-01-25T06:00:00"/>
        <d v="2016-03-05T06:00:00"/>
        <d v="2018-07-28T05:00:00"/>
        <d v="2019-06-25T05:00:00"/>
        <d v="2018-12-08T06:00:00"/>
        <d v="2013-02-04T06:00:00"/>
        <d v="2011-05-12T05:00:00"/>
        <d v="2016-07-22T05:00:00"/>
        <d v="2016-11-01T05:00:00"/>
        <d v="2012-03-05T06:00:00"/>
        <d v="2011-05-03T05:00:00"/>
        <d v="2010-06-12T05:00:00"/>
        <d v="2012-09-05T05:00:00"/>
        <d v="2019-05-12T05:00:00"/>
        <d v="2016-03-03T06:00:00"/>
        <d v="2018-05-07T05:00:00"/>
        <d v="2017-03-03T06:00:00"/>
        <d v="2019-04-28T05:00:00"/>
        <d v="2014-09-24T05:00:00"/>
        <d v="2016-11-06T05:00:00"/>
        <d v="2016-12-01T06:00:00"/>
        <d v="2011-06-26T05:00:00"/>
        <d v="2015-10-02T05:00:00"/>
        <d v="2011-12-01T06:00:00"/>
        <d v="2019-01-16T06:00:00"/>
        <d v="2017-12-27T06:00:00"/>
        <d v="2018-09-19T05:00:00"/>
        <d v="2018-09-03T05:00:00"/>
        <d v="2015-12-20T06:00:00"/>
        <d v="2015-12-22T06:00:00"/>
        <d v="2018-07-20T05:00:00"/>
        <d v="2012-06-17T05:00:00"/>
        <d v="2013-02-23T06:00:00"/>
        <d v="2011-11-11T06:00:00"/>
        <d v="2011-04-01T05:00:00"/>
        <d v="2012-01-06T06:00:00"/>
        <d v="2010-06-07T05:00:00"/>
        <d v="2012-07-03T05:00:00"/>
        <d v="2010-03-04T06:00:00"/>
        <d v="2015-06-19T05:00:00"/>
        <d v="2014-02-22T06:00:00"/>
        <d v="2017-07-25T05:00:00"/>
        <d v="2012-02-05T06:00:00"/>
        <d v="2016-08-19T05:00:00"/>
        <d v="2010-05-25T05:00:00"/>
        <d v="2011-06-28T05:00:00"/>
        <d v="2014-01-12T06:00:00"/>
        <d v="2011-09-22T05:00:00"/>
        <d v="2018-05-13T05:00:00"/>
        <d v="2019-01-31T06:00:00"/>
        <d v="2016-11-27T06:00:00"/>
        <d v="2013-02-03T06:00:00"/>
        <d v="2017-06-30T05:00:00"/>
        <d v="2017-12-19T06:00:00"/>
        <d v="2014-12-16T06:00:00"/>
        <d v="2010-09-09T05:00:00"/>
        <d v="2017-03-25T05:00:00"/>
        <d v="2013-02-09T06:00:00"/>
        <d v="2019-01-10T06:00:00"/>
        <d v="2015-06-17T05:00:00"/>
        <d v="2013-07-11T05:00:00"/>
        <d v="2017-08-29T05:00:00"/>
        <d v="2013-10-08T05:00:00"/>
        <d v="2015-11-28T06:00:00"/>
        <d v="2011-07-04T05:00:00"/>
        <d v="2015-06-25T05:00:00"/>
        <d v="2018-09-11T05:00:00"/>
        <d v="2017-09-12T05:00:00"/>
        <d v="2015-02-03T06:00:00"/>
        <d v="2017-09-21T05:00:00"/>
        <d v="2011-10-02T05:00:00"/>
        <d v="2012-06-21T05:00:00"/>
        <d v="2012-03-16T05:00:00"/>
        <d v="2019-11-19T06:00:00"/>
        <d v="2011-12-19T06:00:00"/>
        <d v="2017-02-16T06:00:00"/>
        <d v="2019-02-13T06:00:00"/>
        <d v="2010-04-20T05:00:00"/>
        <d v="2012-05-02T05:00:00"/>
        <d v="2017-07-29T05:00:00"/>
        <d v="2014-08-04T05:00:00"/>
        <d v="2013-07-01T05:00:00"/>
        <d v="2017-05-05T05:00:00"/>
        <d v="2019-07-01T05:00:00"/>
        <d v="2019-12-07T06:00:00"/>
        <d v="2013-07-30T05:00:00"/>
        <d v="2014-03-23T05:00:00"/>
        <d v="2010-06-16T05:00:00"/>
        <d v="2017-07-06T05:00:00"/>
        <d v="2017-12-28T06:00:00"/>
        <d v="2019-10-18T05:00:00"/>
        <d v="2016-12-11T06:00:00"/>
        <d v="2016-05-17T05:00:00"/>
        <d v="2018-01-07T06:00:00"/>
        <d v="2012-04-24T05:00:00"/>
        <d v="2018-04-21T05:00:00"/>
        <d v="2018-10-09T05:00:00"/>
        <d v="2016-07-26T05:00:00"/>
        <d v="2011-07-14T05:00:00"/>
        <d v="2016-05-12T05:00:00"/>
        <d v="2013-11-14T06:00:00"/>
        <d v="2011-01-01T06:00:00"/>
        <d v="2018-02-07T06:00:00"/>
        <d v="2018-11-04T05:00:00"/>
        <d v="2016-06-29T05:00:00"/>
        <d v="2015-04-17T05:00:00"/>
        <d v="2012-09-28T05:00:00"/>
        <d v="2015-05-15T05:00:00"/>
        <d v="2017-06-01T05:00:00"/>
        <d v="2014-12-31T06:00:00"/>
        <d v="2015-04-28T05:00:00"/>
        <d v="2013-09-22T05:00:00"/>
        <d v="2015-06-10T05:00:00"/>
        <d v="2019-12-14T06:00:00"/>
        <d v="2010-08-07T05:00:00"/>
        <d v="2014-08-08T05:00:00"/>
        <d v="2011-05-18T05:00:00"/>
        <d v="2016-01-05T06:00:00"/>
        <d v="2017-09-01T05:00:00"/>
        <d v="2019-01-17T06:00:00"/>
        <d v="2010-06-23T05:00:00"/>
        <d v="2015-07-27T05:00:00"/>
        <d v="2014-10-05T05:00:00"/>
        <d v="2019-12-06T06:00:00"/>
        <d v="2017-08-22T05:00:00"/>
        <d v="2010-12-02T06:00:00"/>
        <d v="2012-04-19T05:00:00"/>
        <d v="2010-04-09T05:00:00"/>
        <d v="2016-12-12T06:00:00"/>
        <d v="2018-01-22T06:00:00"/>
        <d v="2015-09-03T05:00:00"/>
        <d v="2013-04-14T05:00:00"/>
        <d v="2019-03-06T06:00:00"/>
        <d v="2012-07-27T05:00:00"/>
        <d v="2014-07-05T05:00:00"/>
        <d v="2014-05-10T05:00:00"/>
        <d v="2013-11-11T06:00:00"/>
        <d v="2013-09-11T05:00:00"/>
        <d v="2010-07-14T05:00:00"/>
        <d v="2013-03-13T05:00:00"/>
        <d v="2019-08-01T05:00:00"/>
        <d v="2013-08-15T05:00:00"/>
        <d v="2016-01-09T06:00:00"/>
        <d v="2012-08-27T05:00:00"/>
        <d v="2012-11-24T06:00:00"/>
        <d v="2011-07-16T05:00:00"/>
        <d v="2011-05-07T05:00:00"/>
        <d v="2016-11-12T06:00:00"/>
        <d v="2019-11-17T06:00:00"/>
        <d v="2014-05-02T05:00:00"/>
        <d v="2014-09-10T05:00:00"/>
        <d v="2019-09-11T05:00:00"/>
        <d v="2013-09-19T05:00:00"/>
        <d v="2016-07-28T05:00:00"/>
        <d v="2015-02-21T06:00:00"/>
        <d v="2010-10-24T05:00:00"/>
        <d v="2014-06-09T05:00:00"/>
        <d v="2018-07-29T05:00:00"/>
        <d v="2010-08-06T05:00:00"/>
        <d v="2018-06-26T05:00:00"/>
        <d v="2016-02-24T06:00:00"/>
        <d v="2010-10-23T05:00:00"/>
        <d v="2018-03-31T05:00:00"/>
        <d v="2010-01-19T06:00:00"/>
        <d v="2010-07-01T05:00:00"/>
        <d v="2018-02-05T06:00:00"/>
        <d v="2019-07-21T05:00:00"/>
        <d v="2014-03-12T05:00:00"/>
        <d v="2016-06-11T05:00:00"/>
        <d v="2012-03-06T06:00:00"/>
        <d v="2011-09-11T05:00:00"/>
        <d v="2017-05-23T05:00:00"/>
        <d v="2010-06-28T05:00:00"/>
        <d v="2013-01-01T06:00:00"/>
        <d v="2017-02-17T06:00:00"/>
        <d v="2019-02-22T06:00:00"/>
        <d v="2017-08-03T05:00:00"/>
        <d v="2018-04-08T05:00:00"/>
        <d v="2010-11-06T05:00:00"/>
        <d v="2011-04-05T05:00:00"/>
        <d v="2016-01-07T06:00:00"/>
        <d v="2011-09-21T05:00:00"/>
        <d v="2015-08-28T05:00:00"/>
        <d v="2017-08-24T05:00:00"/>
        <d v="2018-03-05T06:00:00"/>
        <d v="2015-10-16T05:00:00"/>
        <d v="2012-01-04T06:00:00"/>
        <d v="2011-02-02T06:00:00"/>
        <d v="2018-04-18T05:00:00"/>
        <d v="2011-07-24T05:00:00"/>
        <d v="2018-02-10T06:00:00"/>
        <d v="2013-11-23T06:00:00"/>
        <d v="2013-07-24T05:00:00"/>
        <d v="2016-01-22T06:00:00"/>
        <d v="2012-02-29T06:00:00"/>
        <d v="2016-12-19T06:00:00"/>
        <d v="2013-09-20T05:00:00"/>
        <d v="2018-04-15T05:00:00"/>
        <d v="2010-10-04T05:00:00"/>
        <d v="2016-02-25T06:00:00"/>
        <d v="2016-04-15T05:00:00"/>
        <d v="2016-11-11T06:00:00"/>
        <d v="2012-06-29T05:00:00"/>
        <d v="2017-04-15T05:00:00"/>
        <d v="2019-02-09T06:00:00"/>
        <d v="2010-02-05T06:00:00"/>
        <d v="2012-02-09T06:00:00"/>
        <d v="2011-06-20T05:00:00"/>
        <d v="2010-08-26T05:00:00"/>
        <d v="2019-06-24T05:00:00"/>
        <d v="2013-05-18T05:00:00"/>
        <d v="2010-02-11T06:00:00"/>
        <d v="2018-07-30T05:00:00"/>
        <d v="2011-04-03T05:00:00"/>
        <d v="2014-11-07T06:00:00"/>
        <d v="2015-05-20T05:00:00"/>
        <d v="2017-07-17T05:00:00"/>
        <d v="2019-04-20T05:00:00"/>
        <d v="2011-03-11T06:00:00"/>
        <d v="2011-08-07T05:00:00"/>
        <d v="2014-07-08T05:00:00"/>
        <d v="2012-03-28T05:00:00"/>
        <d v="2012-11-28T06:00:00"/>
        <d v="2018-03-27T05:00:00"/>
        <d v="2011-03-27T05:00:00"/>
        <d v="2013-10-07T05:00:00"/>
        <d v="2013-08-01T05:00:00"/>
        <d v="2016-03-27T05:00:00"/>
        <d v="2015-09-14T05:00:00"/>
        <d v="2012-03-14T05:00:00"/>
        <d v="2015-08-24T05:00:00"/>
        <d v="2014-07-24T05:00:00"/>
        <d v="2020-01-15T06:00:00"/>
        <d v="2014-08-19T05:00:00"/>
        <d v="2019-08-11T05:00:00"/>
        <d v="2015-10-03T05:00:00"/>
        <d v="2012-09-04T05:00:00"/>
        <d v="2010-07-08T05:00:00"/>
        <d v="2019-10-20T05:00:00"/>
        <d v="2017-11-23T06:00:00"/>
        <d v="2011-03-08T06:00:00"/>
        <d v="2010-08-27T05:00:00"/>
        <d v="2018-12-16T06:00:00"/>
        <d v="2019-10-05T05:00:00"/>
        <d v="2015-12-08T06:00:00"/>
        <d v="2014-06-27T05:00:00"/>
        <d v="2015-07-07T05:00:00"/>
        <d v="2018-08-28T05:00:00"/>
        <d v="2010-08-19T05:00:00"/>
        <d v="2014-05-03T05:00:00"/>
        <d v="2017-05-10T05:00:00"/>
        <d v="2010-01-25T06:00:00"/>
        <d v="2011-02-16T06:00:00"/>
        <d v="2016-01-24T06:00:00"/>
        <d v="2010-08-25T05:00:00"/>
        <d v="2016-05-30T05:00:00"/>
        <d v="2016-02-26T06:00:00"/>
        <d v="2012-02-27T06:00:00"/>
        <d v="2014-02-14T06:00:00"/>
        <d v="2018-11-30T06:00:00"/>
        <d v="2019-11-15T06:00:00"/>
        <d v="2010-12-15T06:00:00"/>
        <d v="2011-12-27T06:00:00"/>
        <d v="2014-07-06T05:00:00"/>
        <d v="2013-05-23T05:00:00"/>
        <d v="2017-04-18T05:00:00"/>
        <d v="2017-07-19T05:00:00"/>
        <d v="2019-03-11T05:00:00"/>
        <d v="2013-12-06T06:00:00"/>
        <d v="2016-01-08T06:00:00"/>
        <d v="2011-01-02T06:00:00"/>
        <d v="2014-04-02T05:00:00"/>
        <d v="2014-07-10T05:00:00"/>
        <d v="2014-12-20T06:00:00"/>
        <d v="2015-09-28T05:00:00"/>
        <d v="2010-11-17T06:00:00"/>
        <d v="2010-06-15T05:00:00"/>
        <d v="2016-03-07T06:00:00"/>
        <d v="2018-09-26T05:00:00"/>
        <d v="2015-08-30T05:00:00"/>
        <d v="2019-07-09T05:00:00"/>
        <d v="2015-11-14T06:00:00"/>
        <d v="2018-04-04T05:00:00"/>
        <d v="2017-03-22T05:00:00"/>
        <d v="2014-10-24T05:00:00"/>
        <d v="2017-07-22T05:00:00"/>
        <d v="2011-05-13T05:00:00"/>
        <d v="2014-11-06T06:00:00"/>
        <d v="2013-12-17T06:00:00"/>
        <d v="2011-05-21T05:00:00"/>
        <d v="2017-12-22T06:00:00"/>
        <d v="2015-06-12T05:00:00"/>
        <d v="2018-01-02T06:00:00"/>
        <d v="2016-05-27T05:00:00"/>
        <d v="2017-11-29T06:00:00"/>
        <d v="2014-02-28T06:00:00"/>
        <d v="2011-11-19T06:00:00"/>
        <d v="2011-01-13T06:00:00"/>
        <d v="2018-07-17T05:00:00"/>
        <d v="2014-03-11T05:00:00"/>
        <d v="2016-12-26T06:00:00"/>
        <d v="2014-09-25T05:00:00"/>
        <d v="2011-08-12T05:00:00"/>
        <d v="2018-12-09T06:00:00"/>
        <d v="2010-10-18T05:00:00"/>
        <d v="2018-07-15T05:00:00"/>
        <d v="2014-01-26T06:00:00"/>
        <d v="2019-05-13T05:00:00"/>
        <d v="2013-12-30T06:00:00"/>
        <d v="2017-10-20T05:00:00"/>
        <d v="2010-12-22T06:00:00"/>
        <d v="2014-10-02T05:00:00"/>
        <d v="2010-04-08T05:00:00"/>
        <d v="2012-12-08T06:00:00"/>
        <d v="2010-01-09T06:00:00"/>
        <d v="2015-12-07T06:00:00"/>
        <d v="2011-12-12T06:00:00"/>
        <d v="2018-08-10T05:00:00"/>
        <d v="2017-10-16T05:00:00"/>
        <d v="2013-09-13T05:00:00"/>
        <d v="2013-08-16T05:00:00"/>
        <d v="2015-07-28T05:00:00"/>
        <d v="2014-02-10T06:00:00"/>
        <d v="2010-03-11T06:00:00"/>
        <d v="2019-06-29T05:00:00"/>
        <d v="2018-05-05T05:00:00"/>
        <d v="2016-07-08T05:00:00"/>
        <d v="2017-03-02T06:00:00"/>
        <d v="2011-08-19T05:00:00"/>
        <d v="2012-09-26T05:00:00"/>
        <d v="2016-03-30T05:00:00"/>
        <d v="2010-05-23T05:00:00"/>
        <d v="2019-12-31T06:00:00"/>
        <d v="2019-07-04T05:00:00"/>
        <d v="2012-03-26T05:00:00"/>
        <d v="2018-08-26T05:00:00"/>
        <d v="2011-05-08T05:00:00"/>
        <d v="2014-01-08T06:00:00"/>
        <d v="2010-04-23T05:00:00"/>
        <d v="2019-06-08T05:00:00"/>
        <d v="2014-12-18T06:00:00"/>
        <d v="2012-04-05T05:00:00"/>
        <d v="2011-03-05T06:00:00"/>
        <d v="2015-12-24T06:00:00"/>
        <d v="2019-10-06T05:00:00"/>
        <d v="2019-03-17T05:00:00"/>
        <d v="2017-11-17T06:00:00"/>
        <d v="2014-11-27T06:00:00"/>
        <d v="2010-02-27T06:00:00"/>
        <d v="2016-12-22T06:00:00"/>
        <d v="2012-06-06T05:00:00"/>
        <d v="2011-05-10T05:00:00"/>
        <d v="2014-01-03T06:00:00"/>
        <d v="2012-02-24T06:00:00"/>
        <d v="2010-08-31T05:00:00"/>
        <d v="2010-08-24T05:00:00"/>
        <d v="2016-07-10T05:00:00"/>
        <d v="2012-05-29T05:00:00"/>
        <d v="2019-11-18T06:00:00"/>
        <d v="2018-06-12T05:00:00"/>
        <d v="2014-01-22T06:00:00"/>
        <d v="2010-10-06T05:00:00"/>
        <d v="2014-04-13T05:00:00"/>
        <d v="2017-02-21T06:00:00"/>
        <d v="2017-08-30T05:00:00"/>
        <d v="2019-03-29T05:00:00"/>
        <d v="2014-01-14T06:00:00"/>
        <d v="2013-05-02T05:00:00"/>
        <d v="2010-06-29T05:00:00"/>
        <d v="2013-12-11T06:00:00"/>
        <d v="2015-02-20T06:00:00"/>
        <d v="2016-03-17T05:00:00"/>
        <d v="2013-06-25T05:00:00"/>
        <d v="2018-04-16T05:00:00"/>
        <d v="2019-05-04T05:00:00"/>
        <d v="2010-06-19T05:00:00"/>
        <d v="2017-02-22T06:00:00"/>
        <d v="2012-05-05T05:00:00"/>
        <d v="2015-10-30T05:00:00"/>
        <d v="2012-09-22T05:00:00"/>
        <d v="2013-03-08T06:00:00"/>
        <d v="2014-12-21T06:00:00"/>
        <d v="2016-08-22T05:00:00"/>
        <d v="2015-04-16T05:00:00"/>
        <d v="2016-08-06T05:00:00"/>
        <d v="2014-03-20T05:00:00"/>
        <d v="2015-01-02T06:00:00"/>
        <d v="2019-04-06T05:00:00"/>
        <d v="2018-01-27T06:00:00"/>
        <d v="2018-03-09T06:00:00"/>
        <d v="2011-09-06T05:00:00"/>
        <d v="2010-03-18T05:00:00"/>
        <d v="2018-04-09T05:00:00"/>
        <d v="2012-04-21T05:00:00"/>
        <d v="2015-10-06T05:00:00"/>
        <d v="2015-10-22T05:00:00"/>
        <d v="2011-02-14T06:00:00"/>
        <d v="2010-05-21T05:00:00"/>
        <d v="2011-02-17T06:00:00"/>
        <d v="2019-04-16T05:00:00"/>
        <d v="2014-10-17T05:00:00"/>
        <d v="2019-12-10T06:00:00"/>
        <d v="2014-06-21T05:00:00"/>
        <d v="2010-06-05T05:00:00"/>
        <d v="2012-03-27T05:00:00"/>
        <d v="2018-03-11T06:00:00"/>
        <d v="2015-01-10T06:00:00"/>
        <d v="2012-07-28T05:00:00"/>
        <d v="2018-05-14T05:00:00"/>
        <d v="2019-04-09T05:00:00"/>
        <d v="2015-04-21T05:00:00"/>
        <d v="2014-09-07T05:00:00"/>
        <d v="2015-10-05T05:00:00"/>
        <d v="2010-03-22T05:00:00"/>
        <d v="2016-09-03T05:00:00"/>
        <d v="2015-08-29T05:00:00"/>
        <d v="2013-03-28T05:00:00"/>
        <d v="2017-01-22T06:00:00"/>
        <d v="2012-06-12T05:00:00"/>
        <d v="2011-01-06T06:00:00"/>
        <d v="2017-06-29T05:00:00"/>
        <d v="2012-04-26T05:00:00"/>
        <d v="2012-12-18T06:00:00"/>
        <d v="2013-05-15T05:00:00"/>
        <d v="2015-03-09T05:00:00"/>
        <d v="2010-08-16T05:00:00"/>
        <d v="2012-03-22T05:00:00"/>
        <d v="2016-12-20T06:00:00"/>
        <d v="2010-11-23T06:00:00"/>
        <d v="2013-05-28T05:00:00"/>
        <d v="2014-05-30T05:00:00"/>
        <d v="2018-12-17T06:00:00"/>
        <d v="2011-11-24T06:00:00"/>
        <d v="2013-07-22T05:00:00"/>
        <d v="2013-06-17T05:00:00"/>
        <d v="2015-05-23T05:00:00"/>
        <d v="2010-05-30T05:00:00"/>
        <d v="2014-10-08T05:00:00"/>
        <d v="2018-06-15T05:00:00"/>
        <d v="2019-02-19T06:00:00"/>
        <d v="2013-11-17T06:00:00"/>
        <d v="2015-06-05T05:00:00"/>
        <d v="2018-07-02T05:00:00"/>
        <d v="2019-04-07T05:00:00"/>
        <d v="2013-04-02T05:00:00"/>
        <d v="2014-08-24T05:00:00"/>
        <d v="2013-11-29T06:00:00"/>
        <d v="2015-09-23T05:00:00"/>
        <d v="2017-08-01T05:00:00"/>
        <d v="2017-10-04T05:00:00"/>
        <d v="2014-07-25T05:00:00"/>
        <d v="2013-08-05T05:00:00"/>
        <d v="2012-11-26T06:00:00"/>
        <d v="2012-05-01T05:00:00"/>
        <d v="2011-10-15T05:00:00"/>
        <d v="2010-08-12T05:00:00"/>
        <d v="2015-02-11T06:00:00"/>
        <d v="2011-12-22T06:00:00"/>
        <d v="2015-11-23T06:00:00"/>
        <d v="2015-01-01T06:00:00"/>
        <d v="2013-04-09T05:00:00"/>
        <d v="2011-04-29T05:00:00"/>
        <d v="2012-04-25T05:00:00"/>
        <d v="2016-08-05T05:00:00"/>
        <d v="2016-04-08T05:00:00"/>
        <d v="2013-10-29T05:00:00"/>
        <d v="2019-01-06T06:00:00"/>
        <d v="2019-01-20T06:00:00"/>
        <d v="2017-07-23T05:00:00"/>
        <d v="2011-10-09T05:00:00"/>
        <d v="2016-05-23T05:00:00"/>
        <d v="2016-03-06T06:00:00"/>
        <d v="2018-12-30T06:00:00"/>
        <d v="2015-02-28T06:00:00"/>
        <d v="2016-02-19T06:00:00"/>
        <d v="2018-05-15T05:00:00"/>
        <d v="2018-07-21T05:00:00"/>
        <d v="2014-09-19T05:00:00"/>
        <d v="2016-01-30T06:00:00"/>
        <d v="2019-09-09T05:00:00"/>
        <d v="2012-02-12T06:00:00"/>
        <d v="2013-12-29T06:00:00"/>
        <d v="2012-12-01T06:00:00"/>
        <d v="2015-04-18T05:00:00"/>
        <d v="2016-02-08T06:00:00"/>
        <d v="2014-06-02T05:00:00"/>
        <d v="2017-12-25T06:00:00"/>
        <d v="2012-08-28T05:00:00"/>
        <d v="2015-08-13T05:00:00"/>
        <d v="2010-08-09T05:00:00"/>
        <d v="2010-09-21T05:00:00"/>
        <d v="2018-09-08T05:00:00"/>
        <d v="2019-03-04T06:00:00"/>
        <d v="2011-08-15T05:00:00"/>
        <d v="2018-04-03T05:00:00"/>
        <d v="2018-07-31T05:00:00"/>
        <d v="2010-02-09T06:00:00"/>
        <d v="2011-02-26T06:00:00"/>
        <d v="2013-02-25T06:00:00"/>
        <d v="2016-11-02T05:00:00"/>
        <d v="2014-03-29T05:00:00"/>
        <d v="2010-09-15T05:00:00"/>
        <d v="2015-09-21T05:00:00"/>
        <d v="2017-06-12T05:00:00"/>
        <d v="2012-07-17T05:00:00"/>
        <d v="2011-02-21T06:00:00"/>
        <d v="2017-04-28T05:00:00"/>
        <d v="2015-04-08T05:00:00"/>
        <d v="2017-07-27T05:00:00"/>
        <d v="2010-12-19T06:00:00"/>
        <d v="2010-11-02T05:00:00"/>
        <d v="2019-11-30T06:00:00"/>
        <d v="2015-01-23T06:00:00"/>
        <d v="2018-06-16T05:00:00"/>
        <d v="2015-05-04T05:00:00"/>
        <d v="2010-04-15T05:00:00"/>
        <d v="2011-03-10T06:00:00"/>
        <d v="2014-11-25T06:00:00"/>
        <d v="2011-10-19T05:00:00"/>
        <d v="2019-09-08T05:00:00"/>
        <d v="2018-04-23T05:00:00"/>
        <d v="2015-09-18T05:00:00"/>
        <d v="2015-11-24T06:00:00"/>
        <d v="2016-08-14T05:00:00"/>
        <d v="2010-05-12T05:00:00"/>
        <d v="2018-01-12T06:00:00"/>
        <d v="2013-03-07T06:00:00"/>
        <d v="2019-06-17T05:00:00"/>
        <d v="2011-11-08T06:00:00"/>
        <d v="2016-06-13T05:00:00"/>
        <d v="2012-10-19T05:00:00"/>
        <d v="2010-03-25T05:00:00"/>
        <d v="2019-03-27T05:00:00"/>
        <d v="2017-10-08T05:00:00"/>
        <d v="2013-06-10T05:00:00"/>
        <d v="2010-11-15T06:00:00"/>
        <d v="2013-03-17T05:00:00"/>
        <d v="2019-06-15T05:00:00"/>
        <d v="2019-05-03T05:00:00"/>
        <d v="2014-05-23T05:00:00"/>
        <d v="2014-12-02T06:00:00"/>
        <d v="2016-03-04T06:00:00"/>
        <d v="2013-06-04T05:00:00"/>
        <d v="2017-01-17T06:00:00"/>
        <d v="2018-10-17T05:00:00"/>
        <d v="2013-08-27T05:00:00"/>
        <d v="2019-12-15T06:00:00"/>
        <d v="2011-11-22T06:00:00"/>
        <d v="2011-07-01T05:00:00"/>
        <d v="2016-03-16T05:00:00"/>
        <d v="2013-05-21T05:00:00"/>
        <d v="2016-07-25T05:00:00"/>
        <d v="2017-12-14T06:00:00"/>
        <d v="2018-03-04T06:00:00"/>
        <d v="2014-07-14T05:00:00"/>
        <d v="2014-04-07T05:00:00"/>
        <d v="2012-12-09T06:00:00"/>
        <d v="2013-10-25T05:00:00"/>
        <d v="2013-03-05T06:00:00"/>
        <d v="2016-12-08T06:00:00"/>
        <d v="2013-02-12T06:00:00"/>
        <d v="2016-01-03T06:00:00"/>
        <d v="2012-10-24T05:00:00"/>
        <d v="2019-07-10T05:00:00"/>
        <d v="2017-09-17T05:00:00"/>
        <d v="2010-07-19T05:00:00"/>
        <d v="2012-03-11T06:00:00"/>
        <d v="2016-09-10T05:00:00"/>
        <d v="2016-11-23T06:00:00"/>
        <d v="2015-08-03T05:00:00"/>
        <d v="2010-10-05T05:00:00"/>
        <d v="2018-10-26T05:00:00"/>
        <d v="2013-10-15T05:00:00"/>
        <d v="2019-01-28T06:00:00"/>
        <d v="2018-09-02T05:00:00"/>
        <d v="2016-03-19T05:00:00"/>
        <d v="2017-07-14T05:00:00"/>
        <d v="2011-04-18T05:00:00"/>
        <d v="2014-05-24T05:00:00"/>
        <d v="2017-05-14T05:00:00"/>
        <d v="2010-11-25T06:00:00"/>
        <d v="2015-06-21T05:00:00"/>
        <d v="2019-08-28T05:00:00"/>
        <d v="2018-11-20T06:00:00"/>
        <d v="2019-11-11T06:00:00"/>
        <d v="2011-10-05T05:00:00"/>
        <d v="2017-08-02T05:00:00"/>
        <d v="2013-07-20T05:00:00"/>
        <d v="2013-11-19T06:00:00"/>
        <d v="2019-07-05T05:00:00"/>
        <d v="2012-01-14T06:00:00"/>
        <d v="2017-10-07T05:00:00"/>
        <d v="2016-12-29T06:00:00"/>
        <d v="2011-01-03T06:00:00"/>
        <d v="2014-10-18T05:00:00"/>
        <d v="2019-04-15T05:00:00"/>
        <d v="2015-02-08T06:00:00"/>
        <d v="2017-08-17T05:00:00"/>
        <d v="2011-10-27T05:00:00"/>
        <d v="2013-06-23T05:00:00"/>
        <d v="2015-06-08T05:00:00"/>
        <d v="2010-06-26T05:00:00"/>
        <d v="2010-10-28T05:00:00"/>
        <d v="2011-12-08T06:00:00"/>
        <d v="2019-10-27T05:00:00"/>
        <d v="2017-11-14T06:00:00"/>
        <d v="2018-06-04T05:00:00"/>
        <d v="2019-10-13T05:00:00"/>
        <d v="2017-05-29T05:00:00"/>
        <d v="2012-01-13T06:00:00"/>
        <d v="2018-11-03T05:00:00"/>
        <d v="2017-06-25T05:00:00"/>
        <d v="2010-04-17T05:00:00"/>
        <d v="2013-02-27T06:00:00"/>
        <d v="2014-09-13T05:00:00"/>
        <d v="2019-09-29T05:00:00"/>
        <d v="2018-06-22T05:00:00"/>
        <d v="2014-12-15T06:00:00"/>
        <d v="2013-03-04T06:00:00"/>
        <d v="2017-09-02T05:00:00"/>
        <d v="2010-09-30T05:00:00"/>
        <d v="2010-12-03T06:00:00"/>
        <d v="2011-09-23T05:00:00"/>
        <d v="2016-10-14T05:00:00"/>
        <d v="2010-03-28T05:00:00"/>
        <d v="2018-02-11T06:00:00"/>
        <d v="2019-04-14T05:00:00"/>
        <d v="2014-10-01T05:00:00"/>
        <d v="2019-12-12T06:00:00"/>
        <d v="2019-06-10T05:00:00"/>
        <d v="2017-04-20T05:00:00"/>
        <d v="2016-02-03T06:00:00"/>
        <d v="2014-06-10T05:00:00"/>
        <d v="2013-05-01T05:00:00"/>
        <d v="2019-07-25T05:00:00"/>
        <d v="2011-12-23T06:00:00"/>
        <d v="2019-04-19T05:00:00"/>
        <d v="2010-04-26T05:00:00"/>
        <d v="2018-01-25T06:00:00"/>
        <d v="2018-06-08T05:00:00"/>
        <d v="2019-12-25T06:00:00"/>
        <d v="2018-09-17T05:00:00"/>
        <d v="2016-04-01T05:00:00"/>
        <d v="2016-11-26T06:00:00"/>
        <d v="2016-08-02T05:00:00"/>
        <d v="2011-10-17T05:00:00"/>
        <d v="2015-03-15T05:00:00"/>
        <d v="2011-11-15T06:00:00"/>
        <d v="2010-07-15T05:00:00"/>
        <d v="2017-11-01T05:00:00"/>
        <d v="2014-02-26T06:00:00"/>
        <d v="2016-06-27T05:00:00"/>
        <d v="2010-03-16T05:00:00"/>
        <d v="2019-04-18T05:00:00"/>
        <d v="2011-01-22T06:00:00"/>
        <d v="2012-12-16T06:00:00"/>
        <d v="2013-07-25T05:00:00"/>
        <d v="2017-08-26T05:00:00"/>
        <d v="2017-01-11T06:00:00"/>
        <d v="2016-04-29T05:00:00"/>
        <d v="2014-06-04T05:00:00"/>
        <d v="2011-05-06T05:00:00"/>
        <d v="2016-09-13T05:00:00"/>
        <d v="2015-07-16T05:00:00"/>
        <d v="2020-01-27T06:00:00"/>
        <d v="2010-09-28T05:00:00"/>
        <d v="2016-07-06T05:00:00"/>
        <d v="2019-05-01T05:00:00"/>
        <d v="2019-03-26T05:00:00"/>
        <d v="2014-11-02T05:00:00"/>
        <d v="2016-11-14T06:00:00"/>
        <d v="2010-07-27T05:00:00"/>
        <d v="2016-01-18T06:00:00"/>
        <d v="2017-02-20T06:00:00"/>
        <d v="2017-03-01T06:00:00"/>
        <d v="2018-12-18T06:00:00"/>
        <d v="2010-10-20T05:00:00"/>
        <d v="2015-08-21T05:00:00"/>
        <d v="2010-10-07T05:00:00"/>
        <d v="2013-08-30T05:00:00"/>
        <d v="2012-08-01T05:00:00"/>
        <d v="2017-06-26T05:00:00"/>
        <d v="2010-07-31T05:00:00"/>
        <d v="2018-03-21T05:00:00"/>
        <d v="2011-12-21T06:00:00"/>
        <d v="2018-09-16T05:00:00"/>
        <d v="2015-08-23T05:00:00"/>
        <d v="2017-03-12T06:00:00"/>
        <d v="2017-10-17T05:00:00"/>
        <d v="2017-11-27T06:00:00"/>
        <d v="2015-04-20T05:00:00"/>
        <d v="2017-05-22T05:00:00"/>
        <d v="2018-07-14T05:00:00"/>
        <d v="2013-07-10T05:00:00"/>
        <d v="2018-02-21T06:00:00"/>
        <d v="2016-03-02T06:00:00"/>
        <d v="2014-10-22T05:00:00"/>
        <d v="2010-10-25T05:00:00"/>
        <d v="2016-05-25T05:00:00"/>
        <d v="2017-01-28T06:00:00"/>
        <d v="2014-11-16T06:00:00"/>
        <d v="2017-02-03T06:00:00"/>
        <d v="2015-10-21T05:00:00"/>
        <d v="2010-09-02T05:00:00"/>
        <d v="2010-08-05T05:00:00"/>
        <d v="2012-10-28T05:00:00"/>
        <d v="2015-01-20T06:00:00"/>
        <d v="2012-05-08T05:00:00"/>
        <d v="2014-04-14T05:00:00"/>
        <d v="2019-01-26T06:00:00"/>
        <d v="2017-04-13T05:00:00"/>
        <d v="2015-08-14T05:00:00"/>
        <d v="2010-10-31T05:00:00"/>
        <d v="2014-05-27T05:00:00"/>
        <d v="2010-02-14T06:00:00"/>
        <d v="2013-06-26T05:00:00"/>
        <d v="2012-05-31T05:00:00"/>
        <d v="2019-01-27T06:00:00"/>
        <d v="2019-10-15T05:00:00"/>
        <d v="2017-11-28T06:00:00"/>
        <d v="2019-01-21T06:00:00"/>
        <d v="2010-12-13T06:00:00"/>
        <d v="2015-06-09T05:00:00"/>
        <d v="2018-01-03T06:00:00"/>
        <d v="2018-09-27T05:00:00"/>
        <d v="2014-07-16T05:00:00"/>
        <d v="2011-06-18T05:00:00"/>
        <d v="2013-03-01T06:00:00"/>
        <d v="2010-03-21T05:00:00"/>
        <d v="2011-08-01T05:00:00"/>
        <d v="2014-09-15T05:00:00"/>
        <d v="2013-10-12T05:00:00"/>
        <d v="2015-01-21T06:00:00"/>
        <d v="2014-05-04T05:00:00"/>
        <d v="2010-06-06T05:00:00"/>
        <d v="2015-07-17T05:00:00"/>
        <d v="2017-04-11T05:00:00"/>
        <d v="2018-02-03T06:00:00"/>
        <d v="2011-04-27T05:00:00"/>
        <d v="2015-01-22T06:00:00"/>
        <d v="2013-08-04T05:00:00"/>
        <d v="2017-10-14T05:00:00"/>
        <d v="2019-10-31T05:00:00"/>
        <d v="2017-09-22T05:00:00"/>
        <d v="2012-07-12T05:00:00"/>
        <d v="2017-05-03T05:00:00"/>
        <d v="2015-02-25T06:00:00"/>
        <d v="2014-06-28T05:00:00"/>
        <d v="2013-04-08T05:00:00"/>
        <d v="2016-02-22T06:00:00"/>
        <d v="2015-07-24T05:00:00"/>
        <d v="2019-07-22T05:00:00"/>
        <d v="2011-01-09T06:00:00"/>
        <d v="2011-01-25T06:00:00"/>
        <d v="2011-06-16T05:00:00"/>
        <d v="2014-09-26T05:00:00"/>
        <d v="2012-11-25T06:00:00"/>
        <d v="2012-02-16T06:00:00"/>
        <d v="2015-05-11T05:00:00"/>
        <d v="2017-06-15T05:00:00"/>
        <d v="2019-12-22T06:00:00"/>
        <d v="2011-05-09T05:00:00"/>
        <d v="2010-12-10T06:00:00"/>
        <d v="2015-11-29T06:00:00"/>
        <d v="2011-01-28T06:00:00"/>
        <d v="2013-01-02T06:00:00"/>
        <d v="2014-01-20T06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 pisacane" refreshedDate="44830.728739930557" createdVersion="8" refreshedVersion="8" minRefreshableVersion="3" recordCount="1001" xr:uid="{0CA36A3F-3B72-4E23-9772-DA4ACA6DE23D}">
  <cacheSource type="worksheet">
    <worksheetSource ref="A1:X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1249"/>
        <n v="129"/>
        <n v="54"/>
        <n v="56"/>
        <n v="1539"/>
        <n v="2468"/>
        <n v="62"/>
        <n v="92"/>
        <n v="329"/>
        <n v="393"/>
        <n v="128"/>
        <n v="187"/>
        <n v="123"/>
        <n v="1089"/>
        <n v="747"/>
        <n v="192"/>
        <n v="1"/>
        <n v="2105"/>
        <n v="10"/>
        <n v="6080"/>
        <n v="3177"/>
        <n v="589"/>
        <n v="4006"/>
        <n v="105"/>
        <n v="2604"/>
        <n v="116"/>
        <n v="614"/>
        <n v="174"/>
        <n v="161"/>
        <n v="127"/>
        <n v="31"/>
        <n v="255"/>
        <n v="112"/>
        <n v="18"/>
        <n v="142"/>
        <n v="2307"/>
        <n v="165"/>
        <n v="27"/>
        <n v="83"/>
        <n v="154"/>
        <n v="940"/>
        <n v="186"/>
        <n v="26"/>
        <n v="2053"/>
        <n v="808"/>
        <n v="48"/>
        <n v="908"/>
        <n v="295"/>
        <n v="133"/>
        <n v="1385"/>
        <n v="80"/>
        <n v="206"/>
        <n v="169"/>
        <n v="441"/>
        <n v="355"/>
        <n v="4799"/>
        <n v="34"/>
        <n v="645"/>
        <n v="1439"/>
        <n v="1999"/>
        <n v="792"/>
        <n v="2072"/>
        <n v="1796"/>
        <n v="1052"/>
        <n v="85"/>
        <n v="909"/>
        <n v="102"/>
        <n v="82"/>
        <n v="750"/>
        <n v="272"/>
        <n v="190"/>
        <n v="237"/>
        <n v="555"/>
        <n v="3036"/>
        <n v="67"/>
        <n v="2108"/>
        <n v="210"/>
        <n v="157"/>
        <n v="94"/>
        <n v="199"/>
        <n v="1221"/>
        <n v="191"/>
        <n v="976"/>
        <n v="160"/>
        <n v="2266"/>
        <n v="75"/>
        <n v="2326"/>
        <n v="480"/>
        <n v="220"/>
        <n v="55"/>
        <n v="1396"/>
        <n v="1965"/>
        <n v="209"/>
        <n v="533"/>
        <n v="58"/>
        <n v="1989"/>
        <n v="1335"/>
        <n v="331"/>
        <n v="1604"/>
        <n v="39"/>
        <n v="2080"/>
        <n v="159"/>
        <n v="460"/>
        <n v="131"/>
        <n v="369"/>
        <n v="243"/>
        <n v="156"/>
        <n v="183"/>
        <n v="45"/>
        <n v="215"/>
        <n v="168"/>
        <n v="122"/>
        <n v="114"/>
        <n v="164"/>
        <n v="76"/>
        <n v="172"/>
        <n v="526"/>
        <n v="179"/>
        <n v="523"/>
        <n v="64"/>
        <n v="132"/>
        <n v="226"/>
        <n v="934"/>
        <n v="3594"/>
        <n v="2293"/>
        <n v="1181"/>
        <n v="113"/>
        <n v="221"/>
        <n v="245"/>
        <n v="117"/>
        <n v="14"/>
        <n v="248"/>
        <n v="81"/>
        <n v="21"/>
        <n v="830"/>
        <n v="1606"/>
        <n v="1267"/>
        <n v="1442"/>
        <n v="397"/>
        <n v="40"/>
        <n v="595"/>
        <n v="89"/>
        <n v="35"/>
        <n v="3868"/>
        <n v="225"/>
        <n v="150"/>
        <n v="193"/>
        <n v="60"/>
        <n v="275"/>
        <n v="19"/>
        <n v="87"/>
        <n v="3131"/>
        <n v="439"/>
        <n v="1658"/>
        <n v="175"/>
        <n v="217"/>
        <n v="1866"/>
        <n v="24"/>
        <n v="0"/>
        <n v="222"/>
        <n v="296"/>
        <n v="2179"/>
        <n v="49"/>
        <n v="108"/>
        <n v="3483"/>
        <n v="189"/>
        <n v="5497"/>
        <n v="162"/>
        <n v="194"/>
        <n v="173"/>
        <n v="1572"/>
        <n v="2443"/>
        <n v="78"/>
        <n v="77"/>
        <n v="144"/>
        <n v="2230"/>
        <n v="723"/>
        <n v="504"/>
        <n v="363"/>
        <n v="6"/>
        <n v="110"/>
        <n v="158"/>
        <n v="300"/>
        <n v="1229"/>
        <n v="1460"/>
        <n v="15"/>
        <n v="266"/>
        <n v="2043"/>
        <n v="1122"/>
        <n v="1782"/>
        <n v="115"/>
        <n v="943"/>
        <n v="2551"/>
        <n v="218"/>
        <n v="1111"/>
        <n v="535"/>
        <n v="1296"/>
        <n v="395"/>
        <n v="2955"/>
        <n v="656"/>
        <n v="1596"/>
        <n v="163"/>
        <n v="201"/>
        <n v="180"/>
        <n v="498"/>
        <n v="1220"/>
        <n v="903"/>
        <n v="101"/>
        <n v="149"/>
        <n v="1890"/>
        <n v="16"/>
        <n v="211"/>
        <n v="41"/>
        <n v="605"/>
        <n v="86"/>
        <n v="239"/>
        <n v="9"/>
        <n v="3640"/>
        <n v="42"/>
        <n v="2915"/>
        <n v="3410"/>
        <n v="679"/>
        <n v="68"/>
        <n v="47"/>
        <n v="3934"/>
        <n v="419"/>
        <n v="44"/>
        <n v="1000"/>
        <n v="37"/>
        <n v="1467"/>
        <n v="524"/>
        <n v="176"/>
        <n v="106"/>
        <n v="7295"/>
        <n v="1274"/>
        <n v="2414"/>
        <n v="98"/>
        <n v="200"/>
        <n v="71"/>
        <n v="1917"/>
        <n v="70"/>
        <n v="195"/>
        <n v="3376"/>
        <n v="1059"/>
        <n v="955"/>
        <n v="65"/>
        <n v="4289"/>
        <n v="107"/>
        <n v="32"/>
        <n v="1257"/>
        <n v="25"/>
        <n v="145"/>
        <n v="941"/>
        <n v="1605"/>
        <n v="2218"/>
        <n v="554"/>
        <n v="238"/>
        <n v="96"/>
        <n v="1101"/>
        <n v="198"/>
        <n v="5139"/>
        <n v="307"/>
        <n v="1825"/>
        <n v="1470"/>
        <n v="374"/>
        <n v="88"/>
        <n v="3182"/>
        <n v="3059"/>
        <n v="249"/>
        <n v="316"/>
        <n v="752"/>
        <n v="1063"/>
        <n v="100"/>
        <n v="207"/>
        <n v="1797"/>
        <n v="126"/>
        <n v="137"/>
        <n v="3016"/>
        <n v="980"/>
        <n v="12"/>
        <n v="111"/>
        <n v="303"/>
        <n v="411"/>
        <n v="1482"/>
        <n v="532"/>
        <n v="379"/>
        <n v="13"/>
        <n v="43"/>
        <n v="5880"/>
        <n v="57"/>
        <n v="250"/>
        <n v="1697"/>
        <n v="261"/>
        <n v="454"/>
        <n v="29"/>
        <n v="72"/>
        <n v="223"/>
        <n v="17"/>
        <n v="2441"/>
        <n v="1113"/>
        <n v="2283"/>
        <n v="1072"/>
        <n v="2013"/>
        <n v="139"/>
        <n v="714"/>
        <n v="6286"/>
        <n v="575"/>
        <n v="528"/>
        <n v="1773"/>
        <n v="84"/>
        <n v="1028"/>
        <n v="135"/>
        <n v="244"/>
        <n v="2725"/>
        <n v="130"/>
        <n v="2409"/>
        <n v="4697"/>
        <n v="390"/>
        <n v="196"/>
        <n v="1785"/>
        <n v="1121"/>
        <n v="1518"/>
        <n v="166"/>
        <n v="148"/>
        <n v="138"/>
        <n v="859"/>
        <n v="36"/>
        <n v="279"/>
        <n v="2100"/>
        <n v="252"/>
        <n v="1559"/>
        <n v="4405"/>
        <n v="241"/>
        <n v="2261"/>
        <n v="1573"/>
        <n v="134"/>
        <n v="170"/>
        <n v="30"/>
        <n v="246"/>
        <n v="61"/>
        <n v="23"/>
        <n v="50"/>
        <n v="2138"/>
        <n v="247"/>
        <n v="432"/>
        <n v="264"/>
        <n v="1218"/>
        <n v="1170"/>
        <n v="1991"/>
        <n v="4233"/>
        <n v="33"/>
        <n v="898"/>
        <n v="1887"/>
        <n v="4358"/>
        <n v="52"/>
        <n v="263"/>
        <n v="1691"/>
        <n v="3304"/>
        <n v="3387"/>
        <n v="1884"/>
        <n v="659"/>
        <n v="1120"/>
        <n v="1784"/>
        <n v="140"/>
        <n v="2662"/>
        <n v="1684"/>
        <n v="1137"/>
        <n v="151"/>
        <n v="846"/>
        <n v="1198"/>
        <n v="2025"/>
        <n v="270"/>
        <n v="181"/>
        <n v="2805"/>
        <n v="2489"/>
        <n v="1280"/>
        <n v="53"/>
        <n v="742"/>
        <n v="6212"/>
        <n v="676"/>
        <n v="347"/>
        <n v="103"/>
        <n v="330"/>
        <n v="5"/>
        <n v="6465"/>
        <n v="136"/>
        <n v="2038"/>
        <n v="513"/>
        <n v="1297"/>
        <n v="182"/>
        <n v="155"/>
        <n v="842"/>
        <n v="452"/>
        <n v="2673"/>
        <n v="120"/>
        <n v="4065"/>
        <n v="336"/>
        <n v="326"/>
        <n v="768"/>
        <n v="2107"/>
        <n v="470"/>
        <n v="424"/>
        <n v="1608"/>
        <n v="118"/>
        <n v="381"/>
        <n v="2756"/>
        <n v="268"/>
        <n v="63"/>
        <n v="762"/>
        <n v="2893"/>
        <n v="297"/>
        <n v="1071"/>
        <n v="366"/>
        <n v="1425"/>
        <n v="38"/>
        <n v="95"/>
        <n v="361"/>
        <n v="2506"/>
        <n v="91"/>
        <n v="5203"/>
        <n v="579"/>
        <n v="2779"/>
        <n v="1613"/>
        <n v="409"/>
        <n v="234"/>
        <n v="69"/>
        <n v="1345"/>
        <n v="219"/>
        <n v="3388"/>
        <n v="3308"/>
        <n v="185"/>
        <n v="1758"/>
        <n v="1354"/>
        <n v="462"/>
        <n v="3777"/>
        <n v="66"/>
        <n v="203"/>
        <n v="1548"/>
        <n v="1681"/>
        <n v="323"/>
        <n v="227"/>
        <n v="708"/>
        <n v="674"/>
        <n v="558"/>
        <n v="890"/>
        <n v="1480"/>
        <n v="2220"/>
        <n v="5419"/>
        <n v="2431"/>
        <n v="1600"/>
        <n v="2253"/>
        <n v="236"/>
        <n v="2475"/>
        <n v="838"/>
        <n v="610"/>
        <n v="2331"/>
        <n v="147"/>
        <n v="73"/>
        <n v="662"/>
        <n v="774"/>
        <n v="672"/>
        <n v="51"/>
        <n v="5681"/>
        <n v="1194"/>
        <n v="1821"/>
        <n v="146"/>
        <n v="1561"/>
        <n v="1130"/>
        <n v="782"/>
        <n v="2739"/>
        <n v="3537"/>
        <n v="3318"/>
        <n v="340"/>
        <n v="886"/>
        <n v="4498"/>
        <n v="1625"/>
        <n v="143"/>
        <n v="1815"/>
        <n v="931"/>
        <n v="97"/>
        <n v="214"/>
        <n v="59"/>
        <n v="5512"/>
        <n v="2768"/>
        <n v="1894"/>
        <n v="282"/>
        <n v="546"/>
        <n v="2062"/>
        <n v="254"/>
        <n v="184"/>
        <n v="337"/>
        <n v="1910"/>
        <n v="104"/>
        <n v="7"/>
        <n v="803"/>
        <n v="121"/>
        <n v="3742"/>
        <n v="5168"/>
        <n v="253"/>
        <n v="1095"/>
        <n v="1690"/>
        <n v="328"/>
        <n v="923"/>
        <n v="1703"/>
        <n v="2875"/>
        <n v="5966"/>
        <n v="2176"/>
        <n v="2106"/>
        <n v="1068"/>
        <n v="1152"/>
        <n v="299"/>
        <n v="3015"/>
        <n v="2237"/>
        <n v="435"/>
        <n v="484"/>
        <n v="418"/>
        <n v="205"/>
        <n v="2526"/>
        <n v="1713"/>
        <n v="90"/>
        <n v="3727"/>
        <n v="46"/>
        <n v="2120"/>
        <n v="2436"/>
        <n v="1538"/>
        <n v="648"/>
        <n v="2346"/>
        <n v="2528"/>
        <n v="3657"/>
        <n v="1258"/>
        <n v="362"/>
        <n v="1979"/>
        <n v="202"/>
        <n v="2690"/>
        <n v="2985"/>
        <n v="1022"/>
        <n v="1790"/>
        <n v="3596"/>
        <n v="5180"/>
        <n v="3116"/>
        <n v="1368"/>
        <n v="1629"/>
        <n v="2188"/>
        <n v="1140"/>
        <n v="2857"/>
        <n v="6406"/>
        <n v="2144"/>
        <n v="2693"/>
        <n v="3063"/>
        <n v="278"/>
        <n v="257"/>
        <n v="375"/>
        <n v="2928"/>
        <n v="602"/>
        <n v="1621"/>
        <n v="1073"/>
        <n v="4428"/>
        <n v="1657"/>
        <n v="926"/>
        <n v="269"/>
        <n v="1748"/>
        <n v="79"/>
        <n v="889"/>
        <n v="820"/>
        <n v="125"/>
        <n v="536"/>
        <n v="280"/>
        <n v="3205"/>
        <n v="288"/>
        <n v="235"/>
        <n v="216"/>
        <n v="2353"/>
        <n v="2201"/>
        <n v="831"/>
        <n v="1225"/>
        <n v="233"/>
        <n v="22"/>
        <n v="119"/>
        <n v="3533"/>
        <n v="3272"/>
        <n v="2320"/>
        <n v="1886"/>
        <n v="290"/>
        <n v="141"/>
        <n v="2289"/>
        <n v="1902"/>
        <n v="93"/>
        <n v="594"/>
        <n v="1015"/>
        <m/>
      </sharedItems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ntainsBlank="1" count="10">
        <s v="film &amp; video"/>
        <s v="food"/>
        <s v="games"/>
        <s v="journalism"/>
        <s v="music"/>
        <s v="photography"/>
        <s v="publishing"/>
        <s v="technology"/>
        <s v="theater"/>
        <m/>
      </sharedItems>
    </cacheField>
    <cacheField name="Sub-Category" numFmtId="0">
      <sharedItems containsBlank="1"/>
    </cacheField>
    <cacheField name="Date Create Conversion" numFmtId="0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  <cacheField name="Goal Type" numFmtId="0">
      <sharedItems containsBlank="1" count="14">
        <s v="Greater than 50000"/>
        <s v="5000 to 9999"/>
        <s v="0 to 1000"/>
        <s v="40000 to 44999"/>
        <s v="1000 to 4999"/>
        <s v="20000 to 24999"/>
        <s v="30000 to 34999"/>
        <s v="35000 to 39999"/>
        <s v="15000 to 19999"/>
        <s v="45000 to 49999"/>
        <s v="25000 to 29999"/>
        <s v="10000 to 14999"/>
        <m/>
        <s v="Less Than 1000" u="1"/>
      </sharedItems>
    </cacheField>
    <cacheField name="% Failed" numFmtId="0">
      <sharedItems containsBlank="1"/>
    </cacheField>
    <cacheField name="% Successful" numFmtId="0">
      <sharedItems containsBlank="1"/>
    </cacheField>
    <cacheField name="% Cancel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n v="1249"/>
    <x v="0"/>
    <s v="USD"/>
    <n v="1294812000"/>
    <n v="1294898400"/>
    <b v="0"/>
    <b v="0"/>
    <s v="film &amp; video/animation"/>
    <n v="1.5939125295508274"/>
    <n v="107.96236989591674"/>
    <x v="0"/>
    <x v="0"/>
  </r>
  <r>
    <n v="30"/>
    <s v="Clark-Cooke"/>
    <s v="Down-sized analyzing challenge"/>
    <n v="9000"/>
    <n v="14455"/>
    <x v="0"/>
    <n v="129"/>
    <x v="0"/>
    <s v="USD"/>
    <n v="1558674000"/>
    <n v="1559106000"/>
    <b v="0"/>
    <b v="0"/>
    <s v="film &amp; video/animation"/>
    <n v="1.606111111111111"/>
    <n v="112.05426356589147"/>
    <x v="0"/>
    <x v="0"/>
  </r>
  <r>
    <n v="72"/>
    <s v="Hampton, Lewis and Ray"/>
    <s v="Seamless coherent parallelism"/>
    <n v="600"/>
    <n v="4022"/>
    <x v="0"/>
    <n v="54"/>
    <x v="0"/>
    <s v="USD"/>
    <n v="1435726800"/>
    <n v="1438837200"/>
    <b v="0"/>
    <b v="0"/>
    <s v="film &amp; video/animation"/>
    <n v="6.7033333333333331"/>
    <n v="74.481481481481481"/>
    <x v="0"/>
    <x v="0"/>
  </r>
  <r>
    <n v="77"/>
    <s v="Acevedo-Huffman"/>
    <s v="Pre-emptive impactful model"/>
    <n v="9500"/>
    <n v="4460"/>
    <x v="1"/>
    <n v="56"/>
    <x v="0"/>
    <s v="USD"/>
    <n v="1285563600"/>
    <n v="1286773200"/>
    <b v="0"/>
    <b v="1"/>
    <s v="film &amp; video/animation"/>
    <n v="0.46947368421052632"/>
    <n v="79.642857142857139"/>
    <x v="0"/>
    <x v="0"/>
  </r>
  <r>
    <n v="219"/>
    <s v="Huang-Henderson"/>
    <s v="Stand-alone mobile customer loyalty"/>
    <n v="41700"/>
    <n v="138497"/>
    <x v="0"/>
    <n v="1539"/>
    <x v="0"/>
    <s v="USD"/>
    <n v="1345093200"/>
    <n v="1346130000"/>
    <b v="0"/>
    <b v="0"/>
    <s v="film &amp; video/animation"/>
    <n v="3.3212709832134291"/>
    <n v="89.991552956465242"/>
    <x v="0"/>
    <x v="0"/>
  </r>
  <r>
    <n v="228"/>
    <s v="Pineda Group"/>
    <s v="Exclusive real-time protocol"/>
    <n v="137900"/>
    <n v="165352"/>
    <x v="0"/>
    <n v="2468"/>
    <x v="0"/>
    <s v="USD"/>
    <n v="1472619600"/>
    <n v="1474779600"/>
    <b v="0"/>
    <b v="0"/>
    <s v="film &amp; video/animation"/>
    <n v="1.1990717911530093"/>
    <n v="66.998379254457049"/>
    <x v="0"/>
    <x v="0"/>
  </r>
  <r>
    <n v="233"/>
    <s v="Reid, Rivera and Perry"/>
    <s v="Multi-lateral national adapter"/>
    <n v="3800"/>
    <n v="6000"/>
    <x v="0"/>
    <n v="62"/>
    <x v="0"/>
    <s v="USD"/>
    <n v="1307854800"/>
    <n v="1309237200"/>
    <b v="0"/>
    <b v="0"/>
    <s v="film &amp; video/animation"/>
    <n v="1.5789473684210527"/>
    <n v="96.774193548387103"/>
    <x v="0"/>
    <x v="0"/>
  </r>
  <r>
    <n v="235"/>
    <s v="Lee, Ali and Guzman"/>
    <s v="Polarized upward-trending Local Area Network"/>
    <n v="8600"/>
    <n v="3589"/>
    <x v="1"/>
    <n v="92"/>
    <x v="0"/>
    <s v="USD"/>
    <n v="1486965600"/>
    <n v="1487397600"/>
    <b v="0"/>
    <b v="0"/>
    <s v="film &amp; video/animation"/>
    <n v="0.41732558139534881"/>
    <n v="39.010869565217391"/>
    <x v="0"/>
    <x v="0"/>
  </r>
  <r>
    <n v="237"/>
    <s v="Ellison PLC"/>
    <s v="Re-contextualized tangible open architecture"/>
    <n v="9300"/>
    <n v="14822"/>
    <x v="0"/>
    <n v="329"/>
    <x v="0"/>
    <s v="USD"/>
    <n v="1398402000"/>
    <n v="1398574800"/>
    <b v="0"/>
    <b v="0"/>
    <s v="film &amp; video/animation"/>
    <n v="1.593763440860215"/>
    <n v="45.051671732522799"/>
    <x v="0"/>
    <x v="0"/>
  </r>
  <r>
    <n v="280"/>
    <s v="Braun PLC"/>
    <s v="Function-based high-level infrastructure"/>
    <n v="2500"/>
    <n v="14536"/>
    <x v="0"/>
    <n v="393"/>
    <x v="0"/>
    <s v="USD"/>
    <n v="1511244000"/>
    <n v="1511762400"/>
    <b v="0"/>
    <b v="0"/>
    <s v="film &amp; video/animation"/>
    <n v="5.8144"/>
    <n v="36.987277353689571"/>
    <x v="0"/>
    <x v="0"/>
  </r>
  <r>
    <n v="326"/>
    <s v="Pham, Avila and Nash"/>
    <s v="Multi-channeled next generation architecture"/>
    <n v="7200"/>
    <n v="3326"/>
    <x v="1"/>
    <n v="128"/>
    <x v="0"/>
    <s v="USD"/>
    <n v="1451109600"/>
    <n v="1451628000"/>
    <b v="0"/>
    <b v="0"/>
    <s v="film &amp; video/animation"/>
    <n v="0.46194444444444444"/>
    <n v="25.984375"/>
    <x v="0"/>
    <x v="0"/>
  </r>
  <r>
    <n v="359"/>
    <s v="Salazar-Moon"/>
    <s v="Compatible needs-based architecture"/>
    <n v="4000"/>
    <n v="11948"/>
    <x v="0"/>
    <n v="187"/>
    <x v="0"/>
    <s v="USD"/>
    <n v="1314421200"/>
    <n v="1315026000"/>
    <b v="0"/>
    <b v="0"/>
    <s v="film &amp; video/animation"/>
    <n v="2.9870000000000001"/>
    <n v="63.893048128342244"/>
    <x v="0"/>
    <x v="0"/>
  </r>
  <r>
    <n v="398"/>
    <s v="Myers LLC"/>
    <s v="Reactive bottom-line open architecture"/>
    <n v="1700"/>
    <n v="12202"/>
    <x v="0"/>
    <n v="123"/>
    <x v="1"/>
    <s v="EUR"/>
    <n v="1525755600"/>
    <n v="1525928400"/>
    <b v="0"/>
    <b v="1"/>
    <s v="film &amp; video/animation"/>
    <n v="7.1776470588235295"/>
    <n v="99.203252032520325"/>
    <x v="0"/>
    <x v="0"/>
  </r>
  <r>
    <n v="413"/>
    <s v="Rush-Bowers"/>
    <s v="Persevering analyzing extranet"/>
    <n v="189500"/>
    <n v="117628"/>
    <x v="2"/>
    <n v="1089"/>
    <x v="0"/>
    <s v="USD"/>
    <n v="1543298400"/>
    <n v="1545631200"/>
    <b v="0"/>
    <b v="0"/>
    <s v="film &amp; video/animation"/>
    <n v="0.62072823218997364"/>
    <n v="108.01469237832875"/>
    <x v="0"/>
    <x v="0"/>
  </r>
  <r>
    <n v="428"/>
    <s v="Mayer-Richmond"/>
    <s v="Progressive zero-defect capability"/>
    <n v="101400"/>
    <n v="47037"/>
    <x v="1"/>
    <n v="747"/>
    <x v="0"/>
    <s v="USD"/>
    <n v="1297404000"/>
    <n v="1298008800"/>
    <b v="0"/>
    <b v="0"/>
    <s v="film &amp; video/animation"/>
    <n v="0.46387573964497042"/>
    <n v="62.967871485943775"/>
    <x v="0"/>
    <x v="0"/>
  </r>
  <r>
    <n v="437"/>
    <s v="Hansen Group"/>
    <s v="Centralized regional interface"/>
    <n v="8100"/>
    <n v="9969"/>
    <x v="0"/>
    <n v="192"/>
    <x v="0"/>
    <s v="USD"/>
    <n v="1442120400"/>
    <n v="1442379600"/>
    <b v="0"/>
    <b v="1"/>
    <s v="film &amp; video/animation"/>
    <n v="1.2307407407407407"/>
    <n v="51.921875"/>
    <x v="0"/>
    <x v="0"/>
  </r>
  <r>
    <n v="450"/>
    <s v="Delgado-Hatfield"/>
    <s v="Up-sized composite success"/>
    <n v="100"/>
    <n v="4"/>
    <x v="1"/>
    <n v="1"/>
    <x v="2"/>
    <s v="CAD"/>
    <n v="1540098000"/>
    <n v="1542088800"/>
    <b v="0"/>
    <b v="0"/>
    <s v="film &amp; video/animation"/>
    <n v="0.04"/>
    <n v="4"/>
    <x v="0"/>
    <x v="0"/>
  </r>
  <r>
    <n v="463"/>
    <s v="Mckee-Hill"/>
    <s v="Cross-platform upward-trending parallelism"/>
    <n v="134300"/>
    <n v="145265"/>
    <x v="0"/>
    <n v="2105"/>
    <x v="0"/>
    <s v="USD"/>
    <n v="1388469600"/>
    <n v="1388815200"/>
    <b v="0"/>
    <b v="0"/>
    <s v="film &amp; video/animation"/>
    <n v="1.0816455696202532"/>
    <n v="69.009501187648453"/>
    <x v="0"/>
    <x v="0"/>
  </r>
  <r>
    <n v="496"/>
    <s v="Morales Group"/>
    <s v="Optimized bi-directional extranet"/>
    <n v="183800"/>
    <n v="1667"/>
    <x v="1"/>
    <n v="54"/>
    <x v="0"/>
    <s v="USD"/>
    <n v="1495342800"/>
    <n v="1496811600"/>
    <b v="0"/>
    <b v="0"/>
    <s v="film &amp; video/animation"/>
    <n v="9.0696409140369975E-3"/>
    <n v="30.87037037037037"/>
    <x v="0"/>
    <x v="0"/>
  </r>
  <r>
    <n v="518"/>
    <s v="Ramirez Group"/>
    <s v="Open-architected uniform instruction set"/>
    <n v="8800"/>
    <n v="622"/>
    <x v="1"/>
    <n v="10"/>
    <x v="0"/>
    <s v="USD"/>
    <n v="1519365600"/>
    <n v="1519538400"/>
    <b v="0"/>
    <b v="1"/>
    <s v="film &amp; video/animation"/>
    <n v="7.0681818181818179E-2"/>
    <n v="62.2"/>
    <x v="0"/>
    <x v="0"/>
  </r>
  <r>
    <n v="527"/>
    <s v="Rosario-Smith"/>
    <s v="Enterprise-wide intermediate portal"/>
    <n v="189200"/>
    <n v="188480"/>
    <x v="1"/>
    <n v="6080"/>
    <x v="2"/>
    <s v="CAD"/>
    <n v="1454652000"/>
    <n v="1457762400"/>
    <b v="0"/>
    <b v="0"/>
    <s v="film &amp; video/animation"/>
    <n v="0.99619450317124736"/>
    <n v="31"/>
    <x v="0"/>
    <x v="0"/>
  </r>
  <r>
    <n v="560"/>
    <s v="Hunt LLC"/>
    <s v="Re-engineered radical policy"/>
    <n v="20000"/>
    <n v="158832"/>
    <x v="0"/>
    <n v="3177"/>
    <x v="0"/>
    <s v="USD"/>
    <n v="1321596000"/>
    <n v="1325052000"/>
    <b v="0"/>
    <b v="0"/>
    <s v="film &amp; video/animation"/>
    <n v="7.9416000000000002"/>
    <n v="49.994334277620396"/>
    <x v="0"/>
    <x v="0"/>
  </r>
  <r>
    <n v="569"/>
    <s v="Fischer, Fowler and Arnold"/>
    <s v="Extended multi-tasking definition"/>
    <n v="20100"/>
    <n v="47705"/>
    <x v="0"/>
    <n v="589"/>
    <x v="1"/>
    <s v="EUR"/>
    <n v="1294725600"/>
    <n v="1295762400"/>
    <b v="0"/>
    <b v="0"/>
    <s v="film &amp; video/animation"/>
    <n v="2.3733830845771142"/>
    <n v="80.993208828522924"/>
    <x v="0"/>
    <x v="0"/>
  </r>
  <r>
    <n v="593"/>
    <s v="Hale-Hayes"/>
    <s v="Ameliorated client-driven open system"/>
    <n v="121600"/>
    <n v="188288"/>
    <x v="0"/>
    <n v="4006"/>
    <x v="0"/>
    <s v="USD"/>
    <n v="1395810000"/>
    <n v="1396933200"/>
    <b v="0"/>
    <b v="0"/>
    <s v="film &amp; video/animation"/>
    <n v="1.5484210526315789"/>
    <n v="47.001497753369947"/>
    <x v="0"/>
    <x v="0"/>
  </r>
  <r>
    <n v="633"/>
    <s v="Yu and Sons"/>
    <s v="Adaptive context-sensitive architecture"/>
    <n v="6700"/>
    <n v="5569"/>
    <x v="1"/>
    <n v="105"/>
    <x v="0"/>
    <s v="USD"/>
    <n v="1446876000"/>
    <n v="1447221600"/>
    <b v="0"/>
    <b v="0"/>
    <s v="film &amp; video/animation"/>
    <n v="0.83119402985074631"/>
    <n v="53.038095238095238"/>
    <x v="0"/>
    <x v="0"/>
  </r>
  <r>
    <n v="636"/>
    <s v="Lamb-Sanders"/>
    <s v="Stand-alone reciprocal frame"/>
    <n v="197700"/>
    <n v="127591"/>
    <x v="1"/>
    <n v="2604"/>
    <x v="3"/>
    <s v="DKK"/>
    <n v="1326866400"/>
    <n v="1330754400"/>
    <b v="0"/>
    <b v="1"/>
    <s v="film &amp; video/animation"/>
    <n v="0.64537683358624176"/>
    <n v="48.998079877112133"/>
    <x v="0"/>
    <x v="0"/>
  </r>
  <r>
    <n v="704"/>
    <s v="Haynes-Williams"/>
    <s v="Seamless clear-thinking artificial intelligence"/>
    <n v="8700"/>
    <n v="10682"/>
    <x v="0"/>
    <n v="116"/>
    <x v="0"/>
    <s v="USD"/>
    <n v="1467608400"/>
    <n v="1468904400"/>
    <b v="0"/>
    <b v="0"/>
    <s v="film &amp; video/animation"/>
    <n v="1.2278160919540231"/>
    <n v="92.08620689655173"/>
    <x v="0"/>
    <x v="0"/>
  </r>
  <r>
    <n v="748"/>
    <s v="Martinez PLC"/>
    <s v="Cloned actuating architecture"/>
    <n v="194900"/>
    <n v="68137"/>
    <x v="3"/>
    <n v="614"/>
    <x v="0"/>
    <s v="USD"/>
    <n v="1267423200"/>
    <n v="1269579600"/>
    <b v="0"/>
    <b v="1"/>
    <s v="film &amp; video/animation"/>
    <n v="0.34959979476654696"/>
    <n v="110.97231270358306"/>
    <x v="0"/>
    <x v="0"/>
  </r>
  <r>
    <n v="778"/>
    <s v="Moss-Guzman"/>
    <s v="Cross-platform optimizing website"/>
    <n v="1300"/>
    <n v="10243"/>
    <x v="0"/>
    <n v="174"/>
    <x v="4"/>
    <s v="CHF"/>
    <n v="1313211600"/>
    <n v="1313643600"/>
    <b v="0"/>
    <b v="0"/>
    <s v="film &amp; video/animation"/>
    <n v="7.8792307692307695"/>
    <n v="58.867816091954026"/>
    <x v="0"/>
    <x v="0"/>
  </r>
  <r>
    <n v="782"/>
    <s v="Williams and Sons"/>
    <s v="Centralized asymmetric framework"/>
    <n v="5100"/>
    <n v="10981"/>
    <x v="0"/>
    <n v="161"/>
    <x v="0"/>
    <s v="USD"/>
    <n v="1298959200"/>
    <n v="1301374800"/>
    <b v="0"/>
    <b v="1"/>
    <s v="film &amp; video/animation"/>
    <n v="2.153137254901961"/>
    <n v="68.204968944099377"/>
    <x v="0"/>
    <x v="0"/>
  </r>
  <r>
    <n v="785"/>
    <s v="Peterson, Fletcher and Sanchez"/>
    <s v="Multi-channeled bi-directional moratorium"/>
    <n v="6700"/>
    <n v="12939"/>
    <x v="0"/>
    <n v="127"/>
    <x v="5"/>
    <s v="AUD"/>
    <n v="1556341200"/>
    <n v="1559278800"/>
    <b v="0"/>
    <b v="1"/>
    <s v="film &amp; video/animation"/>
    <n v="1.9311940298507462"/>
    <n v="101.88188976377953"/>
    <x v="0"/>
    <x v="0"/>
  </r>
  <r>
    <n v="788"/>
    <s v="Joyce PLC"/>
    <s v="Synchronized directional capability"/>
    <n v="3600"/>
    <n v="3174"/>
    <x v="2"/>
    <n v="31"/>
    <x v="0"/>
    <s v="USD"/>
    <n v="1350709200"/>
    <n v="1352527200"/>
    <b v="0"/>
    <b v="0"/>
    <s v="film &amp; video/animation"/>
    <n v="0.88166666666666671"/>
    <n v="102.38709677419355"/>
    <x v="0"/>
    <x v="0"/>
  </r>
  <r>
    <n v="920"/>
    <s v="Green, Murphy and Webb"/>
    <s v="Versatile directional project"/>
    <n v="5300"/>
    <n v="9676"/>
    <x v="0"/>
    <n v="255"/>
    <x v="0"/>
    <s v="USD"/>
    <n v="1549519200"/>
    <n v="1551247200"/>
    <b v="1"/>
    <b v="0"/>
    <s v="film &amp; video/animation"/>
    <n v="1.8256603773584905"/>
    <n v="37.945098039215686"/>
    <x v="0"/>
    <x v="0"/>
  </r>
  <r>
    <n v="958"/>
    <s v="Green, Robinson and Ho"/>
    <s v="De-engineered zero-defect open system"/>
    <n v="1100"/>
    <n v="8081"/>
    <x v="0"/>
    <n v="112"/>
    <x v="0"/>
    <s v="USD"/>
    <n v="1277096400"/>
    <n v="1278997200"/>
    <b v="0"/>
    <b v="0"/>
    <s v="film &amp; video/animation"/>
    <n v="7.3463636363636367"/>
    <n v="72.151785714285708"/>
    <x v="0"/>
    <x v="0"/>
  </r>
  <r>
    <n v="6"/>
    <s v="Ortiz, Coleman and Mitchell"/>
    <s v="Operative upward-trending algorithm"/>
    <n v="5200"/>
    <n v="1090"/>
    <x v="1"/>
    <n v="18"/>
    <x v="6"/>
    <s v="GBP"/>
    <n v="1505278800"/>
    <n v="1505365200"/>
    <b v="0"/>
    <b v="0"/>
    <s v="film &amp; video/documentary"/>
    <n v="0.20961538461538462"/>
    <n v="60.555555555555557"/>
    <x v="0"/>
    <x v="1"/>
  </r>
  <r>
    <n v="23"/>
    <s v="Gray-Jenkins"/>
    <s v="Devolved next generation adapter"/>
    <n v="4500"/>
    <n v="14942"/>
    <x v="0"/>
    <n v="142"/>
    <x v="6"/>
    <s v="GBP"/>
    <n v="1550124000"/>
    <n v="1554699600"/>
    <b v="0"/>
    <b v="0"/>
    <s v="film &amp; video/documentary"/>
    <n v="3.3204444444444445"/>
    <n v="105.22535211267606"/>
    <x v="0"/>
    <x v="1"/>
  </r>
  <r>
    <n v="32"/>
    <s v="Jackson PLC"/>
    <s v="Ergonomic 6thgeneration success"/>
    <n v="101000"/>
    <n v="87676"/>
    <x v="1"/>
    <n v="2307"/>
    <x v="1"/>
    <s v="EUR"/>
    <n v="1515564000"/>
    <n v="1517896800"/>
    <b v="0"/>
    <b v="0"/>
    <s v="film &amp; video/documentary"/>
    <n v="0.86807920792079207"/>
    <n v="38.004334633723452"/>
    <x v="0"/>
    <x v="1"/>
  </r>
  <r>
    <n v="34"/>
    <s v="Maldonado and Sons"/>
    <s v="Reverse-engineered asynchronous archive"/>
    <n v="9300"/>
    <n v="14025"/>
    <x v="0"/>
    <n v="165"/>
    <x v="0"/>
    <s v="USD"/>
    <n v="1490245200"/>
    <n v="1490677200"/>
    <b v="0"/>
    <b v="0"/>
    <s v="film &amp; video/documentary"/>
    <n v="1.5080645161290323"/>
    <n v="85"/>
    <x v="0"/>
    <x v="1"/>
  </r>
  <r>
    <n v="95"/>
    <s v="Sanchez LLC"/>
    <s v="Stand-alone system-worthy standardization"/>
    <n v="900"/>
    <n v="1017"/>
    <x v="0"/>
    <n v="27"/>
    <x v="0"/>
    <s v="USD"/>
    <n v="1571029200"/>
    <n v="1571634000"/>
    <b v="0"/>
    <b v="0"/>
    <s v="film &amp; video/documentary"/>
    <n v="1.1299999999999999"/>
    <n v="37.666666666666664"/>
    <x v="0"/>
    <x v="1"/>
  </r>
  <r>
    <n v="108"/>
    <s v="Decker Inc"/>
    <s v="Universal encompassing implementation"/>
    <n v="1500"/>
    <n v="8929"/>
    <x v="0"/>
    <n v="83"/>
    <x v="0"/>
    <s v="USD"/>
    <n v="1333688400"/>
    <n v="1336885200"/>
    <b v="0"/>
    <b v="0"/>
    <s v="film &amp; video/documentary"/>
    <n v="5.9526666666666666"/>
    <n v="107.57831325301204"/>
    <x v="0"/>
    <x v="1"/>
  </r>
  <r>
    <n v="119"/>
    <s v="Clark and Sons"/>
    <s v="Reverse-engineered full-range Internet solution"/>
    <n v="5000"/>
    <n v="10748"/>
    <x v="0"/>
    <n v="154"/>
    <x v="0"/>
    <s v="USD"/>
    <n v="1402894800"/>
    <n v="1404363600"/>
    <b v="0"/>
    <b v="1"/>
    <s v="film &amp; video/documentary"/>
    <n v="2.1496"/>
    <n v="69.79220779220779"/>
    <x v="0"/>
    <x v="1"/>
  </r>
  <r>
    <n v="134"/>
    <s v="Caldwell LLC"/>
    <s v="Secured executive concept"/>
    <n v="99500"/>
    <n v="89288"/>
    <x v="1"/>
    <n v="940"/>
    <x v="4"/>
    <s v="CHF"/>
    <n v="1308459600"/>
    <n v="1312693200"/>
    <b v="0"/>
    <b v="1"/>
    <s v="film &amp; video/documentary"/>
    <n v="0.89736683417085428"/>
    <n v="94.987234042553197"/>
    <x v="0"/>
    <x v="1"/>
  </r>
  <r>
    <n v="140"/>
    <s v="Bautista-Cross"/>
    <s v="Fully-configurable coherent Internet solution"/>
    <n v="5500"/>
    <n v="12274"/>
    <x v="0"/>
    <n v="186"/>
    <x v="0"/>
    <s v="USD"/>
    <n v="1519538400"/>
    <n v="1519970400"/>
    <b v="0"/>
    <b v="0"/>
    <s v="film &amp; video/documentary"/>
    <n v="2.2316363636363636"/>
    <n v="65.989247311827953"/>
    <x v="0"/>
    <x v="1"/>
  </r>
  <r>
    <n v="172"/>
    <s v="Nixon Inc"/>
    <s v="Centralized national firmware"/>
    <n v="800"/>
    <n v="663"/>
    <x v="1"/>
    <n v="26"/>
    <x v="0"/>
    <s v="USD"/>
    <n v="1405746000"/>
    <n v="1407042000"/>
    <b v="0"/>
    <b v="1"/>
    <s v="film &amp; video/documentary"/>
    <n v="0.82874999999999999"/>
    <n v="25.5"/>
    <x v="0"/>
    <x v="1"/>
  </r>
  <r>
    <n v="208"/>
    <s v="Jackson Inc"/>
    <s v="Mandatory multi-tasking encryption"/>
    <n v="196900"/>
    <n v="199110"/>
    <x v="0"/>
    <n v="2053"/>
    <x v="0"/>
    <s v="USD"/>
    <n v="1510207200"/>
    <n v="1512280800"/>
    <b v="0"/>
    <b v="0"/>
    <s v="film &amp; video/documentary"/>
    <n v="1.0112239715591671"/>
    <n v="96.984900146127615"/>
    <x v="0"/>
    <x v="1"/>
  </r>
  <r>
    <n v="209"/>
    <s v="Warren Ltd"/>
    <s v="Distributed system-worthy application"/>
    <n v="194500"/>
    <n v="41212"/>
    <x v="2"/>
    <n v="808"/>
    <x v="5"/>
    <s v="AUD"/>
    <n v="1462510800"/>
    <n v="1463115600"/>
    <b v="0"/>
    <b v="0"/>
    <s v="film &amp; video/documentary"/>
    <n v="0.21188688946015424"/>
    <n v="51.004950495049506"/>
    <x v="0"/>
    <x v="1"/>
  </r>
  <r>
    <n v="268"/>
    <s v="Brown-Mckee"/>
    <s v="Networked optimal productivity"/>
    <n v="1500"/>
    <n v="2708"/>
    <x v="0"/>
    <n v="48"/>
    <x v="0"/>
    <s v="USD"/>
    <n v="1349326800"/>
    <n v="1353304800"/>
    <b v="0"/>
    <b v="0"/>
    <s v="film &amp; video/documentary"/>
    <n v="1.8053333333333332"/>
    <n v="56.416666666666664"/>
    <x v="0"/>
    <x v="1"/>
  </r>
  <r>
    <n v="290"/>
    <s v="Wilson, Hall and Osborne"/>
    <s v="Advanced global data-warehouse"/>
    <n v="168600"/>
    <n v="91722"/>
    <x v="1"/>
    <n v="908"/>
    <x v="0"/>
    <s v="USD"/>
    <n v="1368162000"/>
    <n v="1370926800"/>
    <b v="0"/>
    <b v="1"/>
    <s v="film &amp; video/documentary"/>
    <n v="0.54402135231316728"/>
    <n v="101.01541850220265"/>
    <x v="0"/>
    <x v="1"/>
  </r>
  <r>
    <n v="301"/>
    <s v="Wong-Walker"/>
    <s v="Multi-channeled disintermediate policy"/>
    <n v="900"/>
    <n v="12102"/>
    <x v="0"/>
    <n v="295"/>
    <x v="0"/>
    <s v="USD"/>
    <n v="1424930400"/>
    <n v="1426395600"/>
    <b v="0"/>
    <b v="0"/>
    <s v="film &amp; video/documentary"/>
    <n v="13.446666666666667"/>
    <n v="41.023728813559323"/>
    <x v="0"/>
    <x v="1"/>
  </r>
  <r>
    <n v="304"/>
    <s v="Peterson PLC"/>
    <s v="User-friendly discrete benchmark"/>
    <n v="2100"/>
    <n v="11469"/>
    <x v="0"/>
    <n v="142"/>
    <x v="0"/>
    <s v="USD"/>
    <n v="1470546000"/>
    <n v="1474088400"/>
    <b v="0"/>
    <b v="0"/>
    <s v="film &amp; video/documentary"/>
    <n v="5.4614285714285717"/>
    <n v="80.767605633802816"/>
    <x v="0"/>
    <x v="1"/>
  </r>
  <r>
    <n v="314"/>
    <s v="Sanchez-Morgan"/>
    <s v="Realigned upward-trending strategy"/>
    <n v="1400"/>
    <n v="4126"/>
    <x v="0"/>
    <n v="133"/>
    <x v="0"/>
    <s v="USD"/>
    <n v="1552366800"/>
    <n v="1552798800"/>
    <b v="0"/>
    <b v="1"/>
    <s v="film &amp; video/documentary"/>
    <n v="2.9471428571428571"/>
    <n v="31.022556390977442"/>
    <x v="0"/>
    <x v="1"/>
  </r>
  <r>
    <n v="323"/>
    <s v="Cole, Smith and Wood"/>
    <s v="Integrated zero-defect help-desk"/>
    <n v="8900"/>
    <n v="2148"/>
    <x v="1"/>
    <n v="26"/>
    <x v="6"/>
    <s v="GBP"/>
    <n v="1395896400"/>
    <n v="1396069200"/>
    <b v="0"/>
    <b v="0"/>
    <s v="film &amp; video/documentary"/>
    <n v="0.24134831460674158"/>
    <n v="82.615384615384613"/>
    <x v="0"/>
    <x v="1"/>
  </r>
  <r>
    <n v="330"/>
    <s v="Thompson-Bates"/>
    <s v="Expanded encompassing open architecture"/>
    <n v="33700"/>
    <n v="62330"/>
    <x v="0"/>
    <n v="1385"/>
    <x v="6"/>
    <s v="GBP"/>
    <n v="1512712800"/>
    <n v="1512799200"/>
    <b v="0"/>
    <b v="0"/>
    <s v="film &amp; video/documentary"/>
    <n v="1.8495548961424333"/>
    <n v="45.003610108303249"/>
    <x v="0"/>
    <x v="1"/>
  </r>
  <r>
    <n v="354"/>
    <s v="Brown Group"/>
    <s v="Profit-focused transitional capability"/>
    <n v="6100"/>
    <n v="7548"/>
    <x v="0"/>
    <n v="80"/>
    <x v="3"/>
    <s v="DKK"/>
    <n v="1378184400"/>
    <n v="1378789200"/>
    <b v="0"/>
    <b v="0"/>
    <s v="film &amp; video/documentary"/>
    <n v="1.2373770491803278"/>
    <n v="94.35"/>
    <x v="0"/>
    <x v="1"/>
  </r>
  <r>
    <n v="368"/>
    <s v="Whitaker, Wallace and Daniels"/>
    <s v="Reactive directional capacity"/>
    <n v="5200"/>
    <n v="14394"/>
    <x v="0"/>
    <n v="206"/>
    <x v="6"/>
    <s v="GBP"/>
    <n v="1286946000"/>
    <n v="1288933200"/>
    <b v="0"/>
    <b v="1"/>
    <s v="film &amp; video/documentary"/>
    <n v="2.7680769230769231"/>
    <n v="69.873786407766985"/>
    <x v="0"/>
    <x v="1"/>
  </r>
  <r>
    <n v="372"/>
    <s v="Green-Carr"/>
    <s v="Pre-emptive bifurcated artificial intelligence"/>
    <n v="900"/>
    <n v="14324"/>
    <x v="0"/>
    <n v="169"/>
    <x v="0"/>
    <s v="USD"/>
    <n v="1420696800"/>
    <n v="1422424800"/>
    <b v="0"/>
    <b v="1"/>
    <s v="film &amp; video/documentary"/>
    <n v="15.915555555555555"/>
    <n v="84.757396449704146"/>
    <x v="0"/>
    <x v="1"/>
  </r>
  <r>
    <n v="374"/>
    <s v="Marshall Inc"/>
    <s v="Open-source multi-tasking data-warehouse"/>
    <n v="167400"/>
    <n v="22073"/>
    <x v="1"/>
    <n v="441"/>
    <x v="0"/>
    <s v="USD"/>
    <n v="1547186400"/>
    <n v="1547618400"/>
    <b v="0"/>
    <b v="1"/>
    <s v="film &amp; video/documentary"/>
    <n v="0.13185782556750297"/>
    <n v="50.05215419501134"/>
    <x v="0"/>
    <x v="1"/>
  </r>
  <r>
    <n v="378"/>
    <s v="Fleming-Oliver"/>
    <s v="Managed stable function"/>
    <n v="178200"/>
    <n v="24882"/>
    <x v="1"/>
    <n v="355"/>
    <x v="0"/>
    <s v="USD"/>
    <n v="1526878800"/>
    <n v="1530162000"/>
    <b v="0"/>
    <b v="0"/>
    <s v="film &amp; video/documentary"/>
    <n v="0.13962962962962963"/>
    <n v="70.090140845070422"/>
    <x v="0"/>
    <x v="1"/>
  </r>
  <r>
    <n v="384"/>
    <s v="Baker, Collins and Smith"/>
    <s v="Reactive real-time software"/>
    <n v="114400"/>
    <n v="196779"/>
    <x v="0"/>
    <n v="4799"/>
    <x v="0"/>
    <s v="USD"/>
    <n v="1486706400"/>
    <n v="1489039200"/>
    <b v="1"/>
    <b v="1"/>
    <s v="film &amp; video/documentary"/>
    <n v="1.7200961538461539"/>
    <n v="41.004167534903104"/>
    <x v="0"/>
    <x v="1"/>
  </r>
  <r>
    <n v="394"/>
    <s v="Noble-Bailey"/>
    <s v="Customizable dynamic info-mediaries"/>
    <n v="800"/>
    <n v="3755"/>
    <x v="0"/>
    <n v="34"/>
    <x v="0"/>
    <s v="USD"/>
    <n v="1375074000"/>
    <n v="1375938000"/>
    <b v="0"/>
    <b v="1"/>
    <s v="film &amp; video/documentary"/>
    <n v="4.6937499999999996"/>
    <n v="110.44117647058823"/>
    <x v="0"/>
    <x v="1"/>
  </r>
  <r>
    <n v="406"/>
    <s v="Lyons Inc"/>
    <s v="Balanced attitude-oriented parallelism"/>
    <n v="39300"/>
    <n v="71583"/>
    <x v="0"/>
    <n v="645"/>
    <x v="0"/>
    <s v="USD"/>
    <n v="1359525600"/>
    <n v="1360562400"/>
    <b v="1"/>
    <b v="0"/>
    <s v="film &amp; video/documentary"/>
    <n v="1.8214503816793892"/>
    <n v="110.98139534883721"/>
    <x v="0"/>
    <x v="1"/>
  </r>
  <r>
    <n v="408"/>
    <s v="Mahoney, Adams and Lucas"/>
    <s v="Cloned leadingedge utilization"/>
    <n v="9200"/>
    <n v="12129"/>
    <x v="0"/>
    <n v="154"/>
    <x v="2"/>
    <s v="CAD"/>
    <n v="1466398800"/>
    <n v="1468126800"/>
    <b v="0"/>
    <b v="0"/>
    <s v="film &amp; video/documentary"/>
    <n v="1.3183695652173912"/>
    <n v="78.759740259740255"/>
    <x v="0"/>
    <x v="1"/>
  </r>
  <r>
    <n v="416"/>
    <s v="Stewart-Coleman"/>
    <s v="Customer-focused disintermediate toolset"/>
    <n v="134600"/>
    <n v="59007"/>
    <x v="1"/>
    <n v="1439"/>
    <x v="0"/>
    <s v="USD"/>
    <n v="1295244000"/>
    <n v="1296021600"/>
    <b v="0"/>
    <b v="1"/>
    <s v="film &amp; video/documentary"/>
    <n v="0.43838781575037145"/>
    <n v="41.005559416261292"/>
    <x v="0"/>
    <x v="1"/>
  </r>
  <r>
    <n v="418"/>
    <s v="Jackson PLC"/>
    <s v="Quality-focused client-server core"/>
    <n v="163700"/>
    <n v="93963"/>
    <x v="1"/>
    <n v="1999"/>
    <x v="2"/>
    <s v="CAD"/>
    <n v="1336280400"/>
    <n v="1336366800"/>
    <b v="0"/>
    <b v="0"/>
    <s v="film &amp; video/documentary"/>
    <n v="0.57399511301160655"/>
    <n v="47.005002501250623"/>
    <x v="0"/>
    <x v="1"/>
  </r>
  <r>
    <n v="433"/>
    <s v="Potter, Harper and Everett"/>
    <s v="Decentralized composite paradigm"/>
    <n v="121400"/>
    <n v="65755"/>
    <x v="1"/>
    <n v="792"/>
    <x v="0"/>
    <s v="USD"/>
    <n v="1385359200"/>
    <n v="1386741600"/>
    <b v="0"/>
    <b v="1"/>
    <s v="film &amp; video/documentary"/>
    <n v="0.54163920922570019"/>
    <n v="83.023989898989896"/>
    <x v="0"/>
    <x v="1"/>
  </r>
  <r>
    <n v="459"/>
    <s v="Lane, Ryan and Chapman"/>
    <s v="Switchable demand-driven help-desk"/>
    <n v="6300"/>
    <n v="5674"/>
    <x v="1"/>
    <n v="105"/>
    <x v="0"/>
    <s v="USD"/>
    <n v="1419746400"/>
    <n v="1421906400"/>
    <b v="0"/>
    <b v="0"/>
    <s v="film &amp; video/documentary"/>
    <n v="0.90063492063492068"/>
    <n v="54.038095238095238"/>
    <x v="0"/>
    <x v="1"/>
  </r>
  <r>
    <n v="499"/>
    <s v="Hunt Group"/>
    <s v="Reverse-engineered executive emulation"/>
    <n v="163800"/>
    <n v="78743"/>
    <x v="1"/>
    <n v="2072"/>
    <x v="0"/>
    <s v="USD"/>
    <n v="1458018000"/>
    <n v="1458450000"/>
    <b v="0"/>
    <b v="1"/>
    <s v="film &amp; video/documentary"/>
    <n v="0.48072649572649573"/>
    <n v="38.003378378378379"/>
    <x v="0"/>
    <x v="1"/>
  </r>
  <r>
    <n v="501"/>
    <s v="Mccann-Le"/>
    <s v="Focused coherent methodology"/>
    <n v="153600"/>
    <n v="107743"/>
    <x v="1"/>
    <n v="1796"/>
    <x v="0"/>
    <s v="USD"/>
    <n v="1363064400"/>
    <n v="1363237200"/>
    <b v="0"/>
    <b v="0"/>
    <s v="film &amp; video/documentary"/>
    <n v="0.70145182291666663"/>
    <n v="59.990534521158132"/>
    <x v="0"/>
    <x v="1"/>
  </r>
  <r>
    <n v="537"/>
    <s v="Murillo-Mcfarland"/>
    <s v="Synchronized client-driven projection"/>
    <n v="84400"/>
    <n v="98935"/>
    <x v="0"/>
    <n v="1052"/>
    <x v="3"/>
    <s v="DKK"/>
    <n v="1535605200"/>
    <n v="1537592400"/>
    <b v="1"/>
    <b v="1"/>
    <s v="film &amp; video/documentary"/>
    <n v="1.1722156398104266"/>
    <n v="94.044676806083643"/>
    <x v="0"/>
    <x v="1"/>
  </r>
  <r>
    <n v="563"/>
    <s v="Kelley, Stanton and Sanchez"/>
    <s v="Optional tangible pricing structure"/>
    <n v="3700"/>
    <n v="5107"/>
    <x v="0"/>
    <n v="85"/>
    <x v="5"/>
    <s v="AUD"/>
    <n v="1542088800"/>
    <n v="1543816800"/>
    <b v="0"/>
    <b v="0"/>
    <s v="film &amp; video/documentary"/>
    <n v="1.3802702702702703"/>
    <n v="60.082352941176474"/>
    <x v="0"/>
    <x v="1"/>
  </r>
  <r>
    <n v="583"/>
    <s v="Powell and Sons"/>
    <s v="Centralized clear-thinking conglomeration"/>
    <n v="18900"/>
    <n v="60934"/>
    <x v="0"/>
    <n v="909"/>
    <x v="0"/>
    <s v="USD"/>
    <n v="1329717600"/>
    <n v="1331186400"/>
    <b v="0"/>
    <b v="0"/>
    <s v="film &amp; video/documentary"/>
    <n v="3.2240211640211642"/>
    <n v="67.034103410341032"/>
    <x v="0"/>
    <x v="1"/>
  </r>
  <r>
    <n v="589"/>
    <s v="Avery, Brown and Parker"/>
    <s v="Exclusive intangible extranet"/>
    <n v="7900"/>
    <n v="5113"/>
    <x v="1"/>
    <n v="102"/>
    <x v="0"/>
    <s v="USD"/>
    <n v="1436072400"/>
    <n v="1436677200"/>
    <b v="0"/>
    <b v="0"/>
    <s v="film &amp; video/documentary"/>
    <n v="0.64721518987341775"/>
    <n v="50.127450980392155"/>
    <x v="0"/>
    <x v="1"/>
  </r>
  <r>
    <n v="599"/>
    <s v="Smith-Ramos"/>
    <s v="Persevering optimizing Graphical User Interface"/>
    <n v="140300"/>
    <n v="5112"/>
    <x v="1"/>
    <n v="82"/>
    <x v="3"/>
    <s v="DKK"/>
    <n v="1423720800"/>
    <n v="1424412000"/>
    <b v="0"/>
    <b v="0"/>
    <s v="film &amp; video/documentary"/>
    <n v="3.6436208125445471E-2"/>
    <n v="62.341463414634148"/>
    <x v="0"/>
    <x v="1"/>
  </r>
  <r>
    <n v="659"/>
    <s v="Bailey and Sons"/>
    <s v="Grass-roots dynamic emulation"/>
    <n v="120700"/>
    <n v="57010"/>
    <x v="1"/>
    <n v="750"/>
    <x v="6"/>
    <s v="GBP"/>
    <n v="1296108000"/>
    <n v="1296194400"/>
    <b v="0"/>
    <b v="0"/>
    <s v="film &amp; video/documentary"/>
    <n v="0.47232808616404309"/>
    <n v="76.013333333333335"/>
    <x v="0"/>
    <x v="1"/>
  </r>
  <r>
    <n v="665"/>
    <s v="Park-Goodman"/>
    <s v="Customer-focused impactful extranet"/>
    <n v="5100"/>
    <n v="12219"/>
    <x v="0"/>
    <n v="272"/>
    <x v="0"/>
    <s v="USD"/>
    <n v="1310187600"/>
    <n v="1311397200"/>
    <b v="0"/>
    <b v="1"/>
    <s v="film &amp; video/documentary"/>
    <n v="2.3958823529411766"/>
    <n v="44.922794117647058"/>
    <x v="0"/>
    <x v="1"/>
  </r>
  <r>
    <n v="690"/>
    <s v="Walsh-Watts"/>
    <s v="Polarized actuating implementation"/>
    <n v="3600"/>
    <n v="8158"/>
    <x v="0"/>
    <n v="190"/>
    <x v="0"/>
    <s v="USD"/>
    <n v="1322373600"/>
    <n v="1322892000"/>
    <b v="0"/>
    <b v="1"/>
    <s v="film &amp; video/documentary"/>
    <n v="2.266111111111111"/>
    <n v="42.93684210526316"/>
    <x v="0"/>
    <x v="1"/>
  </r>
  <r>
    <n v="691"/>
    <s v="Ray, Li and Li"/>
    <s v="Front-line disintermediate hub"/>
    <n v="5000"/>
    <n v="7119"/>
    <x v="0"/>
    <n v="237"/>
    <x v="0"/>
    <s v="USD"/>
    <n v="1349240400"/>
    <n v="1350709200"/>
    <b v="1"/>
    <b v="1"/>
    <s v="film &amp; video/documentary"/>
    <n v="1.4238"/>
    <n v="30.037974683544302"/>
    <x v="0"/>
    <x v="1"/>
  </r>
  <r>
    <n v="717"/>
    <s v="Barnes, Wilcox and Riley"/>
    <s v="Reverse-engineered well-modulated ability"/>
    <n v="5600"/>
    <n v="13868"/>
    <x v="0"/>
    <n v="555"/>
    <x v="0"/>
    <s v="USD"/>
    <n v="1313989200"/>
    <n v="1315803600"/>
    <b v="0"/>
    <b v="0"/>
    <s v="film &amp; video/documentary"/>
    <n v="2.4764285714285714"/>
    <n v="24.987387387387386"/>
    <x v="0"/>
    <x v="1"/>
  </r>
  <r>
    <n v="722"/>
    <s v="Thomas-Simmons"/>
    <s v="Proactive 24hour frame"/>
    <n v="48500"/>
    <n v="75906"/>
    <x v="0"/>
    <n v="3036"/>
    <x v="0"/>
    <s v="USD"/>
    <n v="1509948000"/>
    <n v="1512280800"/>
    <b v="0"/>
    <b v="0"/>
    <s v="film &amp; video/documentary"/>
    <n v="1.5650721649484536"/>
    <n v="25.00197628458498"/>
    <x v="0"/>
    <x v="1"/>
  </r>
  <r>
    <n v="805"/>
    <s v="Smith-Nguyen"/>
    <s v="Advanced intermediate Graphic Interface"/>
    <n v="9700"/>
    <n v="4932"/>
    <x v="1"/>
    <n v="67"/>
    <x v="5"/>
    <s v="AUD"/>
    <n v="1416031200"/>
    <n v="1420437600"/>
    <b v="0"/>
    <b v="0"/>
    <s v="film &amp; video/documentary"/>
    <n v="0.50845360824742269"/>
    <n v="73.611940298507463"/>
    <x v="0"/>
    <x v="1"/>
  </r>
  <r>
    <n v="809"/>
    <s v="Williams and Sons"/>
    <s v="Public-key bottom-line algorithm"/>
    <n v="140800"/>
    <n v="88536"/>
    <x v="1"/>
    <n v="2108"/>
    <x v="4"/>
    <s v="CHF"/>
    <n v="1344920400"/>
    <n v="1345006800"/>
    <b v="0"/>
    <b v="0"/>
    <s v="film &amp; video/documentary"/>
    <n v="0.62880681818181816"/>
    <n v="42"/>
    <x v="0"/>
    <x v="1"/>
  </r>
  <r>
    <n v="821"/>
    <s v="Alvarez-Andrews"/>
    <s v="Extended impactful secured line"/>
    <n v="4900"/>
    <n v="14273"/>
    <x v="0"/>
    <n v="210"/>
    <x v="0"/>
    <s v="USD"/>
    <n v="1488261600"/>
    <n v="1489381200"/>
    <b v="0"/>
    <b v="0"/>
    <s v="film &amp; video/documentary"/>
    <n v="2.9128571428571428"/>
    <n v="67.966666666666669"/>
    <x v="0"/>
    <x v="1"/>
  </r>
  <r>
    <n v="839"/>
    <s v="Pierce-Ramirez"/>
    <s v="Organized scalable initiative"/>
    <n v="7700"/>
    <n v="14644"/>
    <x v="0"/>
    <n v="157"/>
    <x v="0"/>
    <s v="USD"/>
    <n v="1395032400"/>
    <n v="1398920400"/>
    <b v="0"/>
    <b v="1"/>
    <s v="film &amp; video/documentary"/>
    <n v="1.9018181818181819"/>
    <n v="93.273885350318466"/>
    <x v="0"/>
    <x v="1"/>
  </r>
  <r>
    <n v="844"/>
    <s v="Rodriguez-Hansen"/>
    <s v="Intuitive cohesive groupware"/>
    <n v="8800"/>
    <n v="8747"/>
    <x v="3"/>
    <n v="94"/>
    <x v="0"/>
    <s v="USD"/>
    <n v="1327212000"/>
    <n v="1327471200"/>
    <b v="0"/>
    <b v="0"/>
    <s v="film &amp; video/documentary"/>
    <n v="0.99397727272727276"/>
    <n v="93.053191489361708"/>
    <x v="0"/>
    <x v="1"/>
  </r>
  <r>
    <n v="891"/>
    <s v="Williams, Price and Hurley"/>
    <s v="Synchronized demand-driven infrastructure"/>
    <n v="3000"/>
    <n v="7758"/>
    <x v="0"/>
    <n v="165"/>
    <x v="2"/>
    <s v="CAD"/>
    <n v="1322892000"/>
    <n v="1326693600"/>
    <b v="0"/>
    <b v="0"/>
    <s v="film &amp; video/documentary"/>
    <n v="2.5859999999999999"/>
    <n v="47.018181818181816"/>
    <x v="0"/>
    <x v="1"/>
  </r>
  <r>
    <n v="893"/>
    <s v="Collins-Martinez"/>
    <s v="Progressive grid-enabled website"/>
    <n v="8400"/>
    <n v="10770"/>
    <x v="0"/>
    <n v="199"/>
    <x v="1"/>
    <s v="EUR"/>
    <n v="1434344400"/>
    <n v="1434690000"/>
    <b v="0"/>
    <b v="1"/>
    <s v="film &amp; video/documentary"/>
    <n v="1.2821428571428573"/>
    <n v="54.120603015075375"/>
    <x v="0"/>
    <x v="1"/>
  </r>
  <r>
    <n v="898"/>
    <s v="Davis-Gonzalez"/>
    <s v="Balanced regional flexibility"/>
    <n v="179100"/>
    <n v="93991"/>
    <x v="1"/>
    <n v="1221"/>
    <x v="0"/>
    <s v="USD"/>
    <n v="1576476000"/>
    <n v="1576994400"/>
    <b v="0"/>
    <b v="0"/>
    <s v="film &amp; video/documentary"/>
    <n v="0.52479620323841425"/>
    <n v="76.978705978705975"/>
    <x v="0"/>
    <x v="1"/>
  </r>
  <r>
    <n v="906"/>
    <s v="Hayes Group"/>
    <s v="Implemented even-keeled standardization"/>
    <n v="5500"/>
    <n v="8964"/>
    <x v="0"/>
    <n v="191"/>
    <x v="0"/>
    <s v="USD"/>
    <n v="1494651600"/>
    <n v="1497762000"/>
    <b v="1"/>
    <b v="1"/>
    <s v="film &amp; video/documentary"/>
    <n v="1.6298181818181818"/>
    <n v="46.931937172774866"/>
    <x v="0"/>
    <x v="1"/>
  </r>
  <r>
    <n v="937"/>
    <s v="Tapia, Sandoval and Hurley"/>
    <s v="Cloned fresh-thinking model"/>
    <n v="171000"/>
    <n v="84891"/>
    <x v="3"/>
    <n v="976"/>
    <x v="0"/>
    <s v="USD"/>
    <n v="1448517600"/>
    <n v="1449295200"/>
    <b v="0"/>
    <b v="0"/>
    <s v="film &amp; video/documentary"/>
    <n v="0.49643859649122807"/>
    <n v="86.978483606557376"/>
    <x v="0"/>
    <x v="1"/>
  </r>
  <r>
    <n v="948"/>
    <s v="Smith-Hill"/>
    <s v="Integrated holistic paradigm"/>
    <n v="9400"/>
    <n v="5918"/>
    <x v="3"/>
    <n v="160"/>
    <x v="0"/>
    <s v="USD"/>
    <n v="1418364000"/>
    <n v="1419228000"/>
    <b v="1"/>
    <b v="1"/>
    <s v="film &amp; video/documentary"/>
    <n v="0.62957446808510642"/>
    <n v="36.987499999999997"/>
    <x v="0"/>
    <x v="1"/>
  </r>
  <r>
    <n v="952"/>
    <s v="Cummings-Hayes"/>
    <s v="Virtual multi-tasking core"/>
    <n v="145500"/>
    <n v="101987"/>
    <x v="3"/>
    <n v="2266"/>
    <x v="0"/>
    <s v="USD"/>
    <n v="1470718800"/>
    <n v="1471928400"/>
    <b v="0"/>
    <b v="0"/>
    <s v="film &amp; video/documentary"/>
    <n v="0.70094158075601376"/>
    <n v="45.007502206531335"/>
    <x v="0"/>
    <x v="1"/>
  </r>
  <r>
    <n v="982"/>
    <s v="Freeman-French"/>
    <s v="Multi-layered optimal application"/>
    <n v="7200"/>
    <n v="6115"/>
    <x v="1"/>
    <n v="75"/>
    <x v="0"/>
    <s v="USD"/>
    <n v="1311051600"/>
    <n v="1311224400"/>
    <b v="0"/>
    <b v="1"/>
    <s v="film &amp; video/documentary"/>
    <n v="0.84930555555555554"/>
    <n v="81.533333333333331"/>
    <x v="0"/>
    <x v="1"/>
  </r>
  <r>
    <n v="983"/>
    <s v="Beck-Weber"/>
    <s v="Business-focused full-range core"/>
    <n v="129100"/>
    <n v="188404"/>
    <x v="0"/>
    <n v="2326"/>
    <x v="0"/>
    <s v="USD"/>
    <n v="1564894800"/>
    <n v="1566190800"/>
    <b v="0"/>
    <b v="0"/>
    <s v="film &amp; video/documentary"/>
    <n v="1.4593648334624323"/>
    <n v="80.999140154772135"/>
    <x v="0"/>
    <x v="1"/>
  </r>
  <r>
    <n v="987"/>
    <s v="Wilson Group"/>
    <s v="Ameliorated foreground focus group"/>
    <n v="6200"/>
    <n v="13441"/>
    <x v="0"/>
    <n v="480"/>
    <x v="0"/>
    <s v="USD"/>
    <n v="1493269200"/>
    <n v="1494478800"/>
    <b v="0"/>
    <b v="0"/>
    <s v="film &amp; video/documentary"/>
    <n v="2.1679032258064517"/>
    <n v="28.002083333333335"/>
    <x v="0"/>
    <x v="1"/>
  </r>
  <r>
    <n v="10"/>
    <s v="Green Ltd"/>
    <s v="Monitored empowering installation"/>
    <n v="5200"/>
    <n v="13838"/>
    <x v="0"/>
    <n v="220"/>
    <x v="0"/>
    <s v="USD"/>
    <n v="1281762000"/>
    <n v="1285909200"/>
    <b v="0"/>
    <b v="0"/>
    <s v="film &amp; video/drama"/>
    <n v="2.6611538461538462"/>
    <n v="62.9"/>
    <x v="0"/>
    <x v="2"/>
  </r>
  <r>
    <n v="12"/>
    <s v="Kim Ltd"/>
    <s v="Assimilated hybrid intranet"/>
    <n v="6300"/>
    <n v="5629"/>
    <x v="1"/>
    <n v="55"/>
    <x v="0"/>
    <s v="USD"/>
    <n v="1571720400"/>
    <n v="1572411600"/>
    <b v="0"/>
    <b v="0"/>
    <s v="film &amp; video/drama"/>
    <n v="0.89349206349206345"/>
    <n v="102.34545454545454"/>
    <x v="0"/>
    <x v="2"/>
  </r>
  <r>
    <n v="20"/>
    <s v="Reeves, Thompson and Richardson"/>
    <s v="Proactive composite alliance"/>
    <n v="131800"/>
    <n v="147936"/>
    <x v="0"/>
    <n v="1396"/>
    <x v="0"/>
    <s v="USD"/>
    <n v="1406523600"/>
    <n v="1406523600"/>
    <b v="0"/>
    <b v="0"/>
    <s v="film &amp; video/drama"/>
    <n v="1.1224279210925645"/>
    <n v="105.97134670487107"/>
    <x v="0"/>
    <x v="2"/>
  </r>
  <r>
    <n v="35"/>
    <s v="Mitchell and Sons"/>
    <s v="Synergized intangible challenge"/>
    <n v="125500"/>
    <n v="188628"/>
    <x v="0"/>
    <n v="1965"/>
    <x v="3"/>
    <s v="DKK"/>
    <n v="1547877600"/>
    <n v="1551506400"/>
    <b v="0"/>
    <b v="1"/>
    <s v="film &amp; video/drama"/>
    <n v="1.5030119521912351"/>
    <n v="95.993893129770996"/>
    <x v="0"/>
    <x v="2"/>
  </r>
  <r>
    <n v="53"/>
    <s v="Smith-Jones"/>
    <s v="Reverse-engineered static concept"/>
    <n v="8800"/>
    <n v="12356"/>
    <x v="0"/>
    <n v="209"/>
    <x v="0"/>
    <s v="USD"/>
    <n v="1400562000"/>
    <n v="1403931600"/>
    <b v="0"/>
    <b v="0"/>
    <s v="film &amp; video/drama"/>
    <n v="1.4040909090909091"/>
    <n v="59.119617224880386"/>
    <x v="0"/>
    <x v="2"/>
  </r>
  <r>
    <n v="130"/>
    <s v="Luna, Anderson and Fox"/>
    <s v="Secured directional encryption"/>
    <n v="9600"/>
    <n v="14925"/>
    <x v="0"/>
    <n v="533"/>
    <x v="3"/>
    <s v="DKK"/>
    <n v="1319605200"/>
    <n v="1320991200"/>
    <b v="0"/>
    <b v="0"/>
    <s v="film &amp; video/drama"/>
    <n v="1.5546875"/>
    <n v="28.001876172607879"/>
    <x v="0"/>
    <x v="2"/>
  </r>
  <r>
    <n v="136"/>
    <s v="Briggs PLC"/>
    <s v="Distributed context-sensitive flexibility"/>
    <n v="82800"/>
    <n v="2721"/>
    <x v="3"/>
    <n v="58"/>
    <x v="0"/>
    <s v="USD"/>
    <n v="1402117200"/>
    <n v="1403154000"/>
    <b v="0"/>
    <b v="1"/>
    <s v="film &amp; video/drama"/>
    <n v="3.2862318840579711E-2"/>
    <n v="46.913793103448278"/>
    <x v="0"/>
    <x v="2"/>
  </r>
  <r>
    <n v="197"/>
    <s v="Perry and Sons"/>
    <s v="Business-focused logistical framework"/>
    <n v="54700"/>
    <n v="163118"/>
    <x v="0"/>
    <n v="1989"/>
    <x v="0"/>
    <s v="USD"/>
    <n v="1498194000"/>
    <n v="1499403600"/>
    <b v="0"/>
    <b v="0"/>
    <s v="film &amp; video/drama"/>
    <n v="2.9820475319926874"/>
    <n v="82.010055304172951"/>
    <x v="0"/>
    <x v="2"/>
  </r>
  <r>
    <n v="253"/>
    <s v="Rogers, Jacobs and Jackson"/>
    <s v="Upgradable multi-state instruction set"/>
    <n v="121500"/>
    <n v="108161"/>
    <x v="1"/>
    <n v="1335"/>
    <x v="2"/>
    <s v="CAD"/>
    <n v="1302238800"/>
    <n v="1303275600"/>
    <b v="0"/>
    <b v="0"/>
    <s v="film &amp; video/drama"/>
    <n v="0.8902139917695473"/>
    <n v="81.019475655430711"/>
    <x v="0"/>
    <x v="2"/>
  </r>
  <r>
    <n v="345"/>
    <s v="Taylor, Cisneros and Romero"/>
    <s v="Open-source neutral task-force"/>
    <n v="157600"/>
    <n v="23159"/>
    <x v="1"/>
    <n v="331"/>
    <x v="6"/>
    <s v="GBP"/>
    <n v="1436418000"/>
    <n v="1436504400"/>
    <b v="0"/>
    <b v="0"/>
    <s v="film &amp; video/drama"/>
    <n v="0.14694796954314721"/>
    <n v="69.966767371601208"/>
    <x v="0"/>
    <x v="2"/>
  </r>
  <r>
    <n v="396"/>
    <s v="Holmes PLC"/>
    <s v="Digitized local info-mediaries"/>
    <n v="46100"/>
    <n v="77012"/>
    <x v="0"/>
    <n v="1604"/>
    <x v="5"/>
    <s v="AUD"/>
    <n v="1538715600"/>
    <n v="1539406800"/>
    <b v="0"/>
    <b v="0"/>
    <s v="film &amp; video/drama"/>
    <n v="1.6705422993492407"/>
    <n v="48.012468827930178"/>
    <x v="0"/>
    <x v="2"/>
  </r>
  <r>
    <n v="452"/>
    <s v="Morris Group"/>
    <s v="Realigned impactful artificial intelligence"/>
    <n v="4800"/>
    <n v="3045"/>
    <x v="1"/>
    <n v="31"/>
    <x v="0"/>
    <s v="USD"/>
    <n v="1278392400"/>
    <n v="1278478800"/>
    <b v="0"/>
    <b v="0"/>
    <s v="film &amp; video/drama"/>
    <n v="0.63437500000000002"/>
    <n v="98.225806451612897"/>
    <x v="0"/>
    <x v="2"/>
  </r>
  <r>
    <n v="454"/>
    <s v="Woods Inc"/>
    <s v="Upgradable upward-trending portal"/>
    <n v="4000"/>
    <n v="1763"/>
    <x v="1"/>
    <n v="39"/>
    <x v="0"/>
    <s v="USD"/>
    <n v="1382331600"/>
    <n v="1385445600"/>
    <b v="0"/>
    <b v="1"/>
    <s v="film &amp; video/drama"/>
    <n v="0.44074999999999998"/>
    <n v="45.205128205128204"/>
    <x v="0"/>
    <x v="2"/>
  </r>
  <r>
    <n v="461"/>
    <s v="Terry-Salinas"/>
    <s v="Networked secondary structure"/>
    <n v="98800"/>
    <n v="139354"/>
    <x v="0"/>
    <n v="2080"/>
    <x v="0"/>
    <s v="USD"/>
    <n v="1398661200"/>
    <n v="1400389200"/>
    <b v="0"/>
    <b v="0"/>
    <s v="film &amp; video/drama"/>
    <n v="1.4104655870445344"/>
    <n v="66.997115384615384"/>
    <x v="0"/>
    <x v="2"/>
  </r>
  <r>
    <n v="469"/>
    <s v="Olsen-Ryan"/>
    <s v="Assimilated neutral utilization"/>
    <n v="5600"/>
    <n v="10328"/>
    <x v="0"/>
    <n v="159"/>
    <x v="0"/>
    <s v="USD"/>
    <n v="1431925200"/>
    <n v="1432098000"/>
    <b v="0"/>
    <b v="0"/>
    <s v="film &amp; video/drama"/>
    <n v="1.8442857142857143"/>
    <n v="64.95597484276729"/>
    <x v="0"/>
    <x v="2"/>
  </r>
  <r>
    <n v="503"/>
    <s v="Collins LLC"/>
    <s v="Decentralized 4thgeneration time-frame"/>
    <n v="25500"/>
    <n v="45983"/>
    <x v="0"/>
    <n v="460"/>
    <x v="0"/>
    <s v="USD"/>
    <n v="1435726800"/>
    <n v="1437454800"/>
    <b v="0"/>
    <b v="0"/>
    <s v="film &amp; video/drama"/>
    <n v="1.8032549019607844"/>
    <n v="99.963043478260872"/>
    <x v="0"/>
    <x v="2"/>
  </r>
  <r>
    <n v="510"/>
    <s v="Best, Miller and Thomas"/>
    <s v="Re-engineered mobile task-force"/>
    <n v="7800"/>
    <n v="9289"/>
    <x v="0"/>
    <n v="131"/>
    <x v="5"/>
    <s v="AUD"/>
    <n v="1527742800"/>
    <n v="1529816400"/>
    <b v="0"/>
    <b v="0"/>
    <s v="film &amp; video/drama"/>
    <n v="1.1908974358974358"/>
    <n v="70.908396946564892"/>
    <x v="0"/>
    <x v="2"/>
  </r>
  <r>
    <n v="521"/>
    <s v="Wilson Ltd"/>
    <s v="Function-based multi-state software"/>
    <n v="7600"/>
    <n v="11061"/>
    <x v="0"/>
    <n v="369"/>
    <x v="0"/>
    <s v="USD"/>
    <n v="1471928400"/>
    <n v="1472446800"/>
    <b v="0"/>
    <b v="1"/>
    <s v="film &amp; video/drama"/>
    <n v="1.4553947368421052"/>
    <n v="29.975609756097562"/>
    <x v="0"/>
    <x v="2"/>
  </r>
  <r>
    <n v="534"/>
    <s v="Clark, Mccormick and Mendoza"/>
    <s v="Self-enabling didactic orchestration"/>
    <n v="89100"/>
    <n v="13385"/>
    <x v="1"/>
    <n v="243"/>
    <x v="0"/>
    <s v="USD"/>
    <n v="1534482000"/>
    <n v="1534568400"/>
    <b v="0"/>
    <b v="1"/>
    <s v="film &amp; video/drama"/>
    <n v="0.15022446689113356"/>
    <n v="55.08230452674897"/>
    <x v="0"/>
    <x v="2"/>
  </r>
  <r>
    <n v="547"/>
    <s v="Hardin-Dixon"/>
    <s v="Focused solution-oriented matrix"/>
    <n v="1300"/>
    <n v="12597"/>
    <x v="0"/>
    <n v="156"/>
    <x v="0"/>
    <s v="USD"/>
    <n v="1422165600"/>
    <n v="1423202400"/>
    <b v="0"/>
    <b v="0"/>
    <s v="film &amp; video/drama"/>
    <n v="9.69"/>
    <n v="80.75"/>
    <x v="0"/>
    <x v="2"/>
  </r>
  <r>
    <n v="596"/>
    <s v="Becker-Scott"/>
    <s v="Managed optimizing archive"/>
    <n v="7900"/>
    <n v="7875"/>
    <x v="1"/>
    <n v="183"/>
    <x v="0"/>
    <s v="USD"/>
    <n v="1457157600"/>
    <n v="1457762400"/>
    <b v="0"/>
    <b v="1"/>
    <s v="film &amp; video/drama"/>
    <n v="0.99683544303797467"/>
    <n v="43.032786885245905"/>
    <x v="0"/>
    <x v="2"/>
  </r>
  <r>
    <n v="639"/>
    <s v="Barnes-Williams"/>
    <s v="Upgradable explicit forecast"/>
    <n v="8600"/>
    <n v="4832"/>
    <x v="2"/>
    <n v="45"/>
    <x v="0"/>
    <s v="USD"/>
    <n v="1532754000"/>
    <n v="1532754000"/>
    <b v="0"/>
    <b v="1"/>
    <s v="film &amp; video/drama"/>
    <n v="0.56186046511627907"/>
    <n v="107.37777777777778"/>
    <x v="0"/>
    <x v="2"/>
  </r>
  <r>
    <n v="678"/>
    <s v="Rodriguez-Patterson"/>
    <s v="Inverse static standardization"/>
    <n v="99500"/>
    <n v="17879"/>
    <x v="3"/>
    <n v="215"/>
    <x v="0"/>
    <s v="USD"/>
    <n v="1547877600"/>
    <n v="1548050400"/>
    <b v="0"/>
    <b v="0"/>
    <s v="film &amp; video/drama"/>
    <n v="0.17968844221105529"/>
    <n v="83.158139534883716"/>
    <x v="0"/>
    <x v="2"/>
  </r>
  <r>
    <n v="699"/>
    <s v="King Inc"/>
    <s v="Ergonomic dedicated focus group"/>
    <n v="7400"/>
    <n v="6245"/>
    <x v="1"/>
    <n v="56"/>
    <x v="0"/>
    <s v="USD"/>
    <n v="1561438800"/>
    <n v="1561525200"/>
    <b v="0"/>
    <b v="0"/>
    <s v="film &amp; video/drama"/>
    <n v="0.8439189189189189"/>
    <n v="111.51785714285714"/>
    <x v="0"/>
    <x v="2"/>
  </r>
  <r>
    <n v="707"/>
    <s v="Moore, Cook and Wright"/>
    <s v="Visionary maximized Local Area Network"/>
    <n v="7300"/>
    <n v="11579"/>
    <x v="0"/>
    <n v="168"/>
    <x v="0"/>
    <s v="USD"/>
    <n v="1544248800"/>
    <n v="1547359200"/>
    <b v="0"/>
    <b v="0"/>
    <s v="film &amp; video/drama"/>
    <n v="1.5861643835616439"/>
    <n v="68.922619047619051"/>
    <x v="0"/>
    <x v="2"/>
  </r>
  <r>
    <n v="729"/>
    <s v="Moore Group"/>
    <s v="Multi-lateral object-oriented open system"/>
    <n v="5600"/>
    <n v="10397"/>
    <x v="0"/>
    <n v="122"/>
    <x v="0"/>
    <s v="USD"/>
    <n v="1359957600"/>
    <n v="1360130400"/>
    <b v="0"/>
    <b v="0"/>
    <s v="film &amp; video/drama"/>
    <n v="1.8566071428571429"/>
    <n v="85.221311475409834"/>
    <x v="0"/>
    <x v="2"/>
  </r>
  <r>
    <n v="757"/>
    <s v="Callahan-Gilbert"/>
    <s v="Profit-focused motivating function"/>
    <n v="1400"/>
    <n v="5696"/>
    <x v="0"/>
    <n v="114"/>
    <x v="0"/>
    <s v="USD"/>
    <n v="1305176400"/>
    <n v="1305522000"/>
    <b v="0"/>
    <b v="0"/>
    <s v="film &amp; video/drama"/>
    <n v="4.0685714285714285"/>
    <n v="49.964912280701753"/>
    <x v="0"/>
    <x v="2"/>
  </r>
  <r>
    <n v="780"/>
    <s v="Brooks-Rodriguez"/>
    <s v="Implemented intangible instruction set"/>
    <n v="5100"/>
    <n v="5421"/>
    <x v="0"/>
    <n v="164"/>
    <x v="0"/>
    <s v="USD"/>
    <n v="1469163600"/>
    <n v="1470805200"/>
    <b v="0"/>
    <b v="1"/>
    <s v="film &amp; video/drama"/>
    <n v="1.0629411764705883"/>
    <n v="33.054878048780488"/>
    <x v="0"/>
    <x v="2"/>
  </r>
  <r>
    <n v="795"/>
    <s v="Vasquez Inc"/>
    <s v="Stand-alone asynchronous functionalities"/>
    <n v="7100"/>
    <n v="1022"/>
    <x v="1"/>
    <n v="31"/>
    <x v="0"/>
    <s v="USD"/>
    <n v="1477976400"/>
    <n v="1478235600"/>
    <b v="0"/>
    <b v="0"/>
    <s v="film &amp; video/drama"/>
    <n v="0.14394366197183098"/>
    <n v="32.967741935483872"/>
    <x v="0"/>
    <x v="2"/>
  </r>
  <r>
    <n v="806"/>
    <s v="Harmon-Madden"/>
    <s v="Adaptive holistic hub"/>
    <n v="700"/>
    <n v="8262"/>
    <x v="0"/>
    <n v="76"/>
    <x v="0"/>
    <s v="USD"/>
    <n v="1330927200"/>
    <n v="1332997200"/>
    <b v="0"/>
    <b v="1"/>
    <s v="film &amp; video/drama"/>
    <n v="11.802857142857142"/>
    <n v="108.71052631578948"/>
    <x v="0"/>
    <x v="2"/>
  </r>
  <r>
    <n v="827"/>
    <s v="Miranda, Martinez and Lowery"/>
    <s v="Innovative actuating artificial intelligence"/>
    <n v="2300"/>
    <n v="6134"/>
    <x v="0"/>
    <n v="82"/>
    <x v="5"/>
    <s v="AUD"/>
    <n v="1304398800"/>
    <n v="1305435600"/>
    <b v="0"/>
    <b v="1"/>
    <s v="film &amp; video/drama"/>
    <n v="2.6669565217391304"/>
    <n v="74.804878048780495"/>
    <x v="0"/>
    <x v="2"/>
  </r>
  <r>
    <n v="848"/>
    <s v="Cole, Salazar and Moreno"/>
    <s v="Robust motivating orchestration"/>
    <n v="3200"/>
    <n v="10831"/>
    <x v="0"/>
    <n v="172"/>
    <x v="0"/>
    <s v="USD"/>
    <n v="1276318800"/>
    <n v="1277096400"/>
    <b v="0"/>
    <b v="0"/>
    <s v="film &amp; video/drama"/>
    <n v="3.3846875000000001"/>
    <n v="62.970930232558139"/>
    <x v="0"/>
    <x v="2"/>
  </r>
  <r>
    <n v="869"/>
    <s v="Brown-Williams"/>
    <s v="Multi-channeled responsive product"/>
    <n v="161900"/>
    <n v="38376"/>
    <x v="1"/>
    <n v="526"/>
    <x v="0"/>
    <s v="USD"/>
    <n v="1277096400"/>
    <n v="1278306000"/>
    <b v="0"/>
    <b v="0"/>
    <s v="film &amp; video/drama"/>
    <n v="0.23703520691785052"/>
    <n v="72.958174904942965"/>
    <x v="0"/>
    <x v="2"/>
  </r>
  <r>
    <n v="912"/>
    <s v="Sanchez-Parsons"/>
    <s v="Reduced bifurcated pricing structure"/>
    <n v="1800"/>
    <n v="14310"/>
    <x v="0"/>
    <n v="179"/>
    <x v="0"/>
    <s v="USD"/>
    <n v="1346821200"/>
    <n v="1347944400"/>
    <b v="1"/>
    <b v="0"/>
    <s v="film &amp; video/drama"/>
    <n v="7.95"/>
    <n v="79.944134078212286"/>
    <x v="0"/>
    <x v="2"/>
  </r>
  <r>
    <n v="913"/>
    <s v="Rivera-Pearson"/>
    <s v="Re-engineered asymmetric challenge"/>
    <n v="70200"/>
    <n v="35536"/>
    <x v="1"/>
    <n v="523"/>
    <x v="5"/>
    <s v="AUD"/>
    <n v="1557637200"/>
    <n v="1558760400"/>
    <b v="0"/>
    <b v="0"/>
    <s v="film &amp; video/drama"/>
    <n v="0.50621082621082625"/>
    <n v="67.946462715105156"/>
    <x v="0"/>
    <x v="2"/>
  </r>
  <r>
    <n v="990"/>
    <s v="Ortiz-Roberts"/>
    <s v="Devolved foreground customer loyalty"/>
    <n v="7800"/>
    <n v="6839"/>
    <x v="1"/>
    <n v="64"/>
    <x v="0"/>
    <s v="USD"/>
    <n v="1456984800"/>
    <n v="1458882000"/>
    <b v="0"/>
    <b v="1"/>
    <s v="film &amp; video/drama"/>
    <n v="0.87679487179487181"/>
    <n v="106.859375"/>
    <x v="0"/>
    <x v="2"/>
  </r>
  <r>
    <n v="992"/>
    <s v="Morrow Inc"/>
    <s v="Networked global migration"/>
    <n v="3100"/>
    <n v="13223"/>
    <x v="0"/>
    <n v="132"/>
    <x v="0"/>
    <s v="USD"/>
    <n v="1525669200"/>
    <n v="1526878800"/>
    <b v="0"/>
    <b v="1"/>
    <s v="film &amp; video/drama"/>
    <n v="4.2654838709677421"/>
    <n v="100.17424242424242"/>
    <x v="0"/>
    <x v="2"/>
  </r>
  <r>
    <n v="210"/>
    <s v="Schultz Inc"/>
    <s v="Synergistic tertiary time-frame"/>
    <n v="9400"/>
    <n v="6338"/>
    <x v="1"/>
    <n v="226"/>
    <x v="3"/>
    <s v="DKK"/>
    <n v="1488520800"/>
    <n v="1490850000"/>
    <b v="0"/>
    <b v="0"/>
    <s v="film &amp; video/science fiction"/>
    <n v="0.67425531914893622"/>
    <n v="28.044247787610619"/>
    <x v="0"/>
    <x v="3"/>
  </r>
  <r>
    <n v="217"/>
    <s v="Moore, Dudley and Navarro"/>
    <s v="Organic multi-tasking focus group"/>
    <n v="129400"/>
    <n v="57911"/>
    <x v="1"/>
    <n v="934"/>
    <x v="0"/>
    <s v="USD"/>
    <n v="1556427600"/>
    <n v="1557205200"/>
    <b v="0"/>
    <b v="0"/>
    <s v="film &amp; video/science fiction"/>
    <n v="0.44753477588871715"/>
    <n v="62.003211991434689"/>
    <x v="0"/>
    <x v="3"/>
  </r>
  <r>
    <n v="224"/>
    <s v="Lester-Moore"/>
    <s v="Diverse analyzing definition"/>
    <n v="46300"/>
    <n v="186885"/>
    <x v="0"/>
    <n v="3594"/>
    <x v="0"/>
    <s v="USD"/>
    <n v="1411534800"/>
    <n v="1415426400"/>
    <b v="0"/>
    <b v="0"/>
    <s v="film &amp; video/science fiction"/>
    <n v="4.0363930885529156"/>
    <n v="51.999165275459099"/>
    <x v="0"/>
    <x v="3"/>
  </r>
  <r>
    <n v="439"/>
    <s v="Cummings Inc"/>
    <s v="Digitized transitional monitoring"/>
    <n v="28400"/>
    <n v="100900"/>
    <x v="0"/>
    <n v="2293"/>
    <x v="0"/>
    <s v="USD"/>
    <n v="1478408400"/>
    <n v="1479016800"/>
    <b v="0"/>
    <b v="0"/>
    <s v="film &amp; video/science fiction"/>
    <n v="3.5528169014084505"/>
    <n v="44.003488879197555"/>
    <x v="0"/>
    <x v="3"/>
  </r>
  <r>
    <n v="453"/>
    <s v="Saunders Ltd"/>
    <s v="Multi-layered multi-tasking secured line"/>
    <n v="182400"/>
    <n v="102749"/>
    <x v="1"/>
    <n v="1181"/>
    <x v="0"/>
    <s v="USD"/>
    <n v="1480572000"/>
    <n v="1484114400"/>
    <b v="0"/>
    <b v="0"/>
    <s v="film &amp; video/science fiction"/>
    <n v="0.56331688596491225"/>
    <n v="87.001693480101608"/>
    <x v="0"/>
    <x v="3"/>
  </r>
  <r>
    <n v="477"/>
    <s v="Hogan, Porter and Rivera"/>
    <s v="Organic object-oriented core"/>
    <n v="8500"/>
    <n v="4613"/>
    <x v="1"/>
    <n v="113"/>
    <x v="0"/>
    <s v="USD"/>
    <n v="1309064400"/>
    <n v="1311397200"/>
    <b v="0"/>
    <b v="0"/>
    <s v="film &amp; video/science fiction"/>
    <n v="0.54270588235294115"/>
    <n v="40.823008849557525"/>
    <x v="0"/>
    <x v="3"/>
  </r>
  <r>
    <n v="557"/>
    <s v="Lam-Hamilton"/>
    <s v="Team-oriented global strategy"/>
    <n v="6000"/>
    <n v="11960"/>
    <x v="0"/>
    <n v="221"/>
    <x v="0"/>
    <s v="USD"/>
    <n v="1443762000"/>
    <n v="1444021200"/>
    <b v="0"/>
    <b v="1"/>
    <s v="film &amp; video/science fiction"/>
    <n v="1.9933333333333334"/>
    <n v="54.117647058823529"/>
    <x v="0"/>
    <x v="3"/>
  </r>
  <r>
    <n v="578"/>
    <s v="Martinez-Johnson"/>
    <s v="Sharable radical toolset"/>
    <n v="96500"/>
    <n v="16168"/>
    <x v="1"/>
    <n v="245"/>
    <x v="0"/>
    <s v="USD"/>
    <n v="1322719200"/>
    <n v="1322978400"/>
    <b v="0"/>
    <b v="0"/>
    <s v="film &amp; video/science fiction"/>
    <n v="0.1675440414507772"/>
    <n v="65.991836734693877"/>
    <x v="0"/>
    <x v="3"/>
  </r>
  <r>
    <n v="609"/>
    <s v="Rose-Fuller"/>
    <s v="Upgradable holistic system engine"/>
    <n v="10000"/>
    <n v="12042"/>
    <x v="0"/>
    <n v="117"/>
    <x v="0"/>
    <s v="USD"/>
    <n v="1547618400"/>
    <n v="1549087200"/>
    <b v="0"/>
    <b v="0"/>
    <s v="film &amp; video/science fiction"/>
    <n v="1.2041999999999999"/>
    <n v="102.92307692307692"/>
    <x v="0"/>
    <x v="3"/>
  </r>
  <r>
    <n v="657"/>
    <s v="Russo, Kim and Mccoy"/>
    <s v="Balanced optimal hardware"/>
    <n v="10000"/>
    <n v="824"/>
    <x v="1"/>
    <n v="14"/>
    <x v="0"/>
    <s v="USD"/>
    <n v="1514354400"/>
    <n v="1515736800"/>
    <b v="0"/>
    <b v="0"/>
    <s v="film &amp; video/science fiction"/>
    <n v="8.2400000000000001E-2"/>
    <n v="58.857142857142854"/>
    <x v="0"/>
    <x v="3"/>
  </r>
  <r>
    <n v="766"/>
    <s v="Montgomery-Castro"/>
    <s v="De-engineered disintermediate encryption"/>
    <n v="43800"/>
    <n v="13653"/>
    <x v="1"/>
    <n v="248"/>
    <x v="5"/>
    <s v="AUD"/>
    <n v="1537333200"/>
    <n v="1537419600"/>
    <b v="0"/>
    <b v="0"/>
    <s v="film &amp; video/science fiction"/>
    <n v="0.31171232876712329"/>
    <n v="55.052419354838712"/>
    <x v="0"/>
    <x v="3"/>
  </r>
  <r>
    <n v="872"/>
    <s v="Davis LLC"/>
    <s v="Compatible logistical paradigm"/>
    <n v="4700"/>
    <n v="7992"/>
    <x v="0"/>
    <n v="81"/>
    <x v="5"/>
    <s v="AUD"/>
    <n v="1535950800"/>
    <n v="1536382800"/>
    <b v="0"/>
    <b v="0"/>
    <s v="film &amp; video/science fiction"/>
    <n v="1.7004255319148935"/>
    <n v="98.666666666666671"/>
    <x v="0"/>
    <x v="3"/>
  </r>
  <r>
    <n v="953"/>
    <s v="Boyle Ltd"/>
    <s v="Streamlined fault-tolerant conglomeration"/>
    <n v="3300"/>
    <n v="1980"/>
    <x v="1"/>
    <n v="21"/>
    <x v="0"/>
    <s v="USD"/>
    <n v="1450591200"/>
    <n v="1453701600"/>
    <b v="0"/>
    <b v="1"/>
    <s v="film &amp; video/science fiction"/>
    <n v="0.6"/>
    <n v="94.285714285714292"/>
    <x v="0"/>
    <x v="3"/>
  </r>
  <r>
    <n v="956"/>
    <s v="Wood Inc"/>
    <s v="Re-engineered composite focus group"/>
    <n v="187600"/>
    <n v="35698"/>
    <x v="1"/>
    <n v="830"/>
    <x v="0"/>
    <s v="USD"/>
    <n v="1450764000"/>
    <n v="1451109600"/>
    <b v="0"/>
    <b v="0"/>
    <s v="film &amp; video/science fiction"/>
    <n v="0.19028784648187633"/>
    <n v="43.00963855421687"/>
    <x v="0"/>
    <x v="3"/>
  </r>
  <r>
    <n v="29"/>
    <s v="Johnson, Parker and Haynes"/>
    <s v="Focused 6thgeneration forecast"/>
    <n v="45900"/>
    <n v="150965"/>
    <x v="0"/>
    <n v="1606"/>
    <x v="4"/>
    <s v="CHF"/>
    <n v="1532062800"/>
    <n v="1535518800"/>
    <b v="0"/>
    <b v="0"/>
    <s v="film &amp; video/shorts"/>
    <n v="3.2889978213507627"/>
    <n v="94.000622665006233"/>
    <x v="0"/>
    <x v="4"/>
  </r>
  <r>
    <n v="169"/>
    <s v="Tran, Steele and Wilson"/>
    <s v="Profit-focused modular product"/>
    <n v="23300"/>
    <n v="98811"/>
    <x v="0"/>
    <n v="1267"/>
    <x v="0"/>
    <s v="USD"/>
    <n v="1339909200"/>
    <n v="1342328400"/>
    <b v="0"/>
    <b v="1"/>
    <s v="film &amp; video/shorts"/>
    <n v="4.240815450643777"/>
    <n v="77.988161010260455"/>
    <x v="0"/>
    <x v="4"/>
  </r>
  <r>
    <n v="187"/>
    <s v="Fox Group"/>
    <s v="Horizontal transitional paradigm"/>
    <n v="60200"/>
    <n v="138384"/>
    <x v="0"/>
    <n v="1442"/>
    <x v="2"/>
    <s v="CAD"/>
    <n v="1361599200"/>
    <n v="1364014800"/>
    <b v="0"/>
    <b v="1"/>
    <s v="film &amp; video/shorts"/>
    <n v="2.2987375415282392"/>
    <n v="95.966712898751737"/>
    <x v="0"/>
    <x v="4"/>
  </r>
  <r>
    <n v="218"/>
    <s v="Price-Rodriguez"/>
    <s v="Adaptive logistical initiative"/>
    <n v="5700"/>
    <n v="12309"/>
    <x v="0"/>
    <n v="397"/>
    <x v="6"/>
    <s v="GBP"/>
    <n v="1320991200"/>
    <n v="1323928800"/>
    <b v="0"/>
    <b v="1"/>
    <s v="film &amp; video/shorts"/>
    <n v="2.1594736842105262"/>
    <n v="31.005037783375315"/>
    <x v="0"/>
    <x v="4"/>
  </r>
  <r>
    <n v="321"/>
    <s v="Mills, Frazier and Perez"/>
    <s v="Proactive attitude-oriented knowledge user"/>
    <n v="170400"/>
    <n v="160422"/>
    <x v="1"/>
    <n v="2468"/>
    <x v="0"/>
    <s v="USD"/>
    <n v="1301634000"/>
    <n v="1302325200"/>
    <b v="0"/>
    <b v="0"/>
    <s v="film &amp; video/shorts"/>
    <n v="0.94144366197183094"/>
    <n v="65.000810372771468"/>
    <x v="0"/>
    <x v="4"/>
  </r>
  <r>
    <n v="402"/>
    <s v="Ruiz, Richardson and Cole"/>
    <s v="Team-oriented static interface"/>
    <n v="7300"/>
    <n v="2946"/>
    <x v="1"/>
    <n v="40"/>
    <x v="0"/>
    <s v="USD"/>
    <n v="1325829600"/>
    <n v="1329890400"/>
    <b v="0"/>
    <b v="1"/>
    <s v="film &amp; video/shorts"/>
    <n v="0.40356164383561643"/>
    <n v="73.650000000000006"/>
    <x v="0"/>
    <x v="4"/>
  </r>
  <r>
    <n v="492"/>
    <s v="Garcia Group"/>
    <s v="Persevering interactive matrix"/>
    <n v="191000"/>
    <n v="45831"/>
    <x v="3"/>
    <n v="595"/>
    <x v="0"/>
    <s v="USD"/>
    <n v="1275886800"/>
    <n v="1278910800"/>
    <b v="1"/>
    <b v="1"/>
    <s v="film &amp; video/shorts"/>
    <n v="0.23995287958115183"/>
    <n v="77.026890756302521"/>
    <x v="0"/>
    <x v="4"/>
  </r>
  <r>
    <n v="522"/>
    <s v="Cline, Peterson and Lowery"/>
    <s v="Innovative static budgetary management"/>
    <n v="50500"/>
    <n v="16389"/>
    <x v="1"/>
    <n v="191"/>
    <x v="0"/>
    <s v="USD"/>
    <n v="1341291600"/>
    <n v="1342328400"/>
    <b v="0"/>
    <b v="0"/>
    <s v="film &amp; video/shorts"/>
    <n v="0.32453465346534655"/>
    <n v="85.806282722513089"/>
    <x v="0"/>
    <x v="4"/>
  </r>
  <r>
    <n v="523"/>
    <s v="Underwood, James and Jones"/>
    <s v="Triple-buffered holistic ability"/>
    <n v="900"/>
    <n v="6303"/>
    <x v="0"/>
    <n v="89"/>
    <x v="0"/>
    <s v="USD"/>
    <n v="1267682400"/>
    <n v="1268114400"/>
    <b v="0"/>
    <b v="0"/>
    <s v="film &amp; video/shorts"/>
    <n v="7.003333333333333"/>
    <n v="70.82022471910112"/>
    <x v="0"/>
    <x v="4"/>
  </r>
  <r>
    <n v="571"/>
    <s v="Wilson and Sons"/>
    <s v="Monitored grid-enabled model"/>
    <n v="3500"/>
    <n v="3295"/>
    <x v="1"/>
    <n v="35"/>
    <x v="1"/>
    <s v="EUR"/>
    <n v="1434690000"/>
    <n v="1438750800"/>
    <b v="0"/>
    <b v="0"/>
    <s v="film &amp; video/shorts"/>
    <n v="0.94142857142857139"/>
    <n v="94.142857142857139"/>
    <x v="0"/>
    <x v="4"/>
  </r>
  <r>
    <n v="651"/>
    <s v="Wang, Koch and Weaver"/>
    <s v="Digitized analyzing capacity"/>
    <n v="196700"/>
    <n v="174039"/>
    <x v="1"/>
    <n v="3868"/>
    <x v="1"/>
    <s v="EUR"/>
    <n v="1393048800"/>
    <n v="1394344800"/>
    <b v="0"/>
    <b v="0"/>
    <s v="film &amp; video/shorts"/>
    <n v="0.88479410269445857"/>
    <n v="44.994570837642193"/>
    <x v="0"/>
    <x v="4"/>
  </r>
  <r>
    <n v="825"/>
    <s v="Solomon PLC"/>
    <s v="Open-architected 24/7 infrastructure"/>
    <n v="3600"/>
    <n v="13950"/>
    <x v="0"/>
    <n v="157"/>
    <x v="6"/>
    <s v="GBP"/>
    <n v="1500958800"/>
    <n v="1501995600"/>
    <b v="0"/>
    <b v="0"/>
    <s v="film &amp; video/shorts"/>
    <n v="3.875"/>
    <n v="88.853503184713375"/>
    <x v="0"/>
    <x v="4"/>
  </r>
  <r>
    <n v="857"/>
    <s v="Miranda, Gray and Hale"/>
    <s v="Programmable disintermediate matrices"/>
    <n v="5300"/>
    <n v="7413"/>
    <x v="0"/>
    <n v="225"/>
    <x v="4"/>
    <s v="CHF"/>
    <n v="1328421600"/>
    <n v="1330408800"/>
    <b v="1"/>
    <b v="0"/>
    <s v="film &amp; video/shorts"/>
    <n v="1.3986792452830188"/>
    <n v="32.946666666666665"/>
    <x v="0"/>
    <x v="4"/>
  </r>
  <r>
    <n v="864"/>
    <s v="Stevenson-Thompson"/>
    <s v="Automated static workforce"/>
    <n v="4200"/>
    <n v="14577"/>
    <x v="0"/>
    <n v="150"/>
    <x v="0"/>
    <s v="USD"/>
    <n v="1471582800"/>
    <n v="1472014800"/>
    <b v="0"/>
    <b v="0"/>
    <s v="film &amp; video/shorts"/>
    <n v="3.4707142857142856"/>
    <n v="97.18"/>
    <x v="0"/>
    <x v="4"/>
  </r>
  <r>
    <n v="883"/>
    <s v="Simmons-Villarreal"/>
    <s v="Customer-focused mobile Graphic Interface"/>
    <n v="3400"/>
    <n v="8089"/>
    <x v="0"/>
    <n v="193"/>
    <x v="0"/>
    <s v="USD"/>
    <n v="1274763600"/>
    <n v="1277874000"/>
    <b v="0"/>
    <b v="0"/>
    <s v="film &amp; video/shorts"/>
    <n v="2.3791176470588233"/>
    <n v="41.911917098445599"/>
    <x v="0"/>
    <x v="4"/>
  </r>
  <r>
    <n v="917"/>
    <s v="Cooper Inc"/>
    <s v="Polarized discrete product"/>
    <n v="3600"/>
    <n v="2097"/>
    <x v="2"/>
    <n v="27"/>
    <x v="6"/>
    <s v="GBP"/>
    <n v="1309237200"/>
    <n v="1311310800"/>
    <b v="0"/>
    <b v="1"/>
    <s v="film &amp; video/shorts"/>
    <n v="0.58250000000000002"/>
    <n v="77.666666666666671"/>
    <x v="0"/>
    <x v="4"/>
  </r>
  <r>
    <n v="109"/>
    <s v="Romero and Sons"/>
    <s v="Object-based client-server application"/>
    <n v="5200"/>
    <n v="3079"/>
    <x v="1"/>
    <n v="60"/>
    <x v="0"/>
    <s v="USD"/>
    <n v="1389506400"/>
    <n v="1389679200"/>
    <b v="0"/>
    <b v="0"/>
    <s v="film &amp; video/television"/>
    <n v="0.5921153846153846"/>
    <n v="51.31666666666667"/>
    <x v="0"/>
    <x v="5"/>
  </r>
  <r>
    <n v="117"/>
    <s v="Chaney-Dennis"/>
    <s v="Business-focused 24hour groupware"/>
    <n v="4900"/>
    <n v="8523"/>
    <x v="0"/>
    <n v="275"/>
    <x v="0"/>
    <s v="USD"/>
    <n v="1316667600"/>
    <n v="1317186000"/>
    <b v="0"/>
    <b v="0"/>
    <s v="film &amp; video/television"/>
    <n v="1.7393877551020409"/>
    <n v="30.992727272727272"/>
    <x v="0"/>
    <x v="5"/>
  </r>
  <r>
    <n v="185"/>
    <s v="Bailey PLC"/>
    <s v="Innovative actuating conglomeration"/>
    <n v="1000"/>
    <n v="718"/>
    <x v="1"/>
    <n v="19"/>
    <x v="0"/>
    <s v="USD"/>
    <n v="1526187600"/>
    <n v="1527138000"/>
    <b v="0"/>
    <b v="0"/>
    <s v="film &amp; video/television"/>
    <n v="0.71799999999999997"/>
    <n v="37.789473684210527"/>
    <x v="0"/>
    <x v="5"/>
  </r>
  <r>
    <n v="269"/>
    <s v="Miles and Sons"/>
    <s v="Persistent attitude-oriented approach"/>
    <n v="3500"/>
    <n v="8842"/>
    <x v="0"/>
    <n v="87"/>
    <x v="0"/>
    <s v="USD"/>
    <n v="1548914400"/>
    <n v="1550728800"/>
    <b v="0"/>
    <b v="0"/>
    <s v="film &amp; video/television"/>
    <n v="2.5262857142857142"/>
    <n v="101.63218390804597"/>
    <x v="0"/>
    <x v="5"/>
  </r>
  <r>
    <n v="282"/>
    <s v="Ross, Kelly and Brown"/>
    <s v="Virtual contextually-based circuit"/>
    <n v="8400"/>
    <n v="9076"/>
    <x v="0"/>
    <n v="133"/>
    <x v="0"/>
    <s v="USD"/>
    <n v="1480226400"/>
    <n v="1480744800"/>
    <b v="0"/>
    <b v="1"/>
    <s v="film &amp; video/television"/>
    <n v="1.0804761904761904"/>
    <n v="68.240601503759393"/>
    <x v="0"/>
    <x v="5"/>
  </r>
  <r>
    <n v="369"/>
    <s v="Smith-Gonzalez"/>
    <s v="Polarized needs-based approach"/>
    <n v="5400"/>
    <n v="14743"/>
    <x v="0"/>
    <n v="154"/>
    <x v="0"/>
    <s v="USD"/>
    <n v="1359871200"/>
    <n v="1363237200"/>
    <b v="0"/>
    <b v="1"/>
    <s v="film &amp; video/television"/>
    <n v="2.730185185185185"/>
    <n v="95.733766233766232"/>
    <x v="0"/>
    <x v="5"/>
  </r>
  <r>
    <n v="440"/>
    <s v="Miller-Poole"/>
    <s v="Networked optimal adapter"/>
    <n v="102500"/>
    <n v="165954"/>
    <x v="0"/>
    <n v="3131"/>
    <x v="0"/>
    <s v="USD"/>
    <n v="1498798800"/>
    <n v="1499662800"/>
    <b v="0"/>
    <b v="0"/>
    <s v="film &amp; video/television"/>
    <n v="1.6190634146341463"/>
    <n v="53.003513254551258"/>
    <x v="0"/>
    <x v="5"/>
  </r>
  <r>
    <n v="447"/>
    <s v="Harrington-Harper"/>
    <s v="Self-enabling next generation algorithm"/>
    <n v="155200"/>
    <n v="37754"/>
    <x v="3"/>
    <n v="439"/>
    <x v="6"/>
    <s v="GBP"/>
    <n v="1513663200"/>
    <n v="1515045600"/>
    <b v="0"/>
    <b v="0"/>
    <s v="film &amp; video/television"/>
    <n v="0.24326030927835052"/>
    <n v="86"/>
    <x v="0"/>
    <x v="5"/>
  </r>
  <r>
    <n v="474"/>
    <s v="Santos-Young"/>
    <s v="Enhanced neutral ability"/>
    <n v="4000"/>
    <n v="14606"/>
    <x v="0"/>
    <n v="142"/>
    <x v="0"/>
    <s v="USD"/>
    <n v="1418709600"/>
    <n v="1418796000"/>
    <b v="0"/>
    <b v="0"/>
    <s v="film &amp; video/television"/>
    <n v="3.6515"/>
    <n v="102.85915492957747"/>
    <x v="0"/>
    <x v="5"/>
  </r>
  <r>
    <n v="513"/>
    <s v="Harrison, Blackwell and Mendez"/>
    <s v="Synchronized 6thgeneration adapter"/>
    <n v="8300"/>
    <n v="3260"/>
    <x v="3"/>
    <n v="35"/>
    <x v="0"/>
    <s v="USD"/>
    <n v="1284008400"/>
    <n v="1284181200"/>
    <b v="0"/>
    <b v="0"/>
    <s v="film &amp; video/television"/>
    <n v="0.39277108433734942"/>
    <n v="93.142857142857139"/>
    <x v="0"/>
    <x v="5"/>
  </r>
  <r>
    <n v="634"/>
    <s v="Taylor, Johnson and Hernandez"/>
    <s v="Polarized incremental portal"/>
    <n v="118200"/>
    <n v="92824"/>
    <x v="3"/>
    <n v="1658"/>
    <x v="0"/>
    <s v="USD"/>
    <n v="1490418000"/>
    <n v="1491627600"/>
    <b v="0"/>
    <b v="0"/>
    <s v="film &amp; video/television"/>
    <n v="0.78531302876480547"/>
    <n v="55.985524728588658"/>
    <x v="0"/>
    <x v="5"/>
  </r>
  <r>
    <n v="635"/>
    <s v="Mack Ltd"/>
    <s v="Reactive regional access"/>
    <n v="139000"/>
    <n v="158590"/>
    <x v="0"/>
    <n v="2266"/>
    <x v="0"/>
    <s v="USD"/>
    <n v="1360389600"/>
    <n v="1363150800"/>
    <b v="0"/>
    <b v="0"/>
    <s v="film &amp; video/television"/>
    <n v="1.1409352517985611"/>
    <n v="69.986760812003524"/>
    <x v="0"/>
    <x v="5"/>
  </r>
  <r>
    <n v="688"/>
    <s v="Bowen, Davies and Burns"/>
    <s v="Devolved client-server monitoring"/>
    <n v="2900"/>
    <n v="12449"/>
    <x v="0"/>
    <n v="175"/>
    <x v="0"/>
    <s v="USD"/>
    <n v="1547100000"/>
    <n v="1548482400"/>
    <b v="0"/>
    <b v="1"/>
    <s v="film &amp; video/television"/>
    <n v="4.2927586206896553"/>
    <n v="71.137142857142862"/>
    <x v="0"/>
    <x v="5"/>
  </r>
  <r>
    <n v="863"/>
    <s v="Davis-Johnson"/>
    <s v="Automated reciprocal protocol"/>
    <n v="1400"/>
    <n v="5415"/>
    <x v="0"/>
    <n v="217"/>
    <x v="0"/>
    <s v="USD"/>
    <n v="1434517200"/>
    <n v="1436504400"/>
    <b v="0"/>
    <b v="1"/>
    <s v="film &amp; video/television"/>
    <n v="3.8678571428571429"/>
    <n v="24.953917050691246"/>
    <x v="0"/>
    <x v="5"/>
  </r>
  <r>
    <n v="894"/>
    <s v="Barrett Inc"/>
    <s v="Organic cohesive neural-net"/>
    <n v="1700"/>
    <n v="3208"/>
    <x v="0"/>
    <n v="56"/>
    <x v="6"/>
    <s v="GBP"/>
    <n v="1373518800"/>
    <n v="1376110800"/>
    <b v="0"/>
    <b v="1"/>
    <s v="film &amp; video/television"/>
    <n v="1.8870588235294117"/>
    <n v="57.285714285714285"/>
    <x v="0"/>
    <x v="5"/>
  </r>
  <r>
    <n v="915"/>
    <s v="Riggs Group"/>
    <s v="Configurable upward-trending solution"/>
    <n v="125900"/>
    <n v="195936"/>
    <x v="0"/>
    <n v="1866"/>
    <x v="6"/>
    <s v="GBP"/>
    <n v="1503982800"/>
    <n v="1504760400"/>
    <b v="0"/>
    <b v="0"/>
    <s v="film &amp; video/television"/>
    <n v="1.5562827640984909"/>
    <n v="105.0032154340836"/>
    <x v="0"/>
    <x v="5"/>
  </r>
  <r>
    <n v="971"/>
    <s v="Garner and Sons"/>
    <s v="Versatile neutral workforce"/>
    <n v="5100"/>
    <n v="1414"/>
    <x v="1"/>
    <n v="24"/>
    <x v="0"/>
    <s v="USD"/>
    <n v="1381208400"/>
    <n v="1381726800"/>
    <b v="0"/>
    <b v="0"/>
    <s v="film &amp; video/television"/>
    <n v="0.27725490196078434"/>
    <n v="58.916666666666664"/>
    <x v="0"/>
    <x v="5"/>
  </r>
  <r>
    <n v="0"/>
    <s v="Baldwin, Riley and Jackson"/>
    <s v="Pre-emptive tertiary standardization"/>
    <n v="100"/>
    <n v="0"/>
    <x v="1"/>
    <n v="0"/>
    <x v="2"/>
    <s v="CAD"/>
    <n v="1448690400"/>
    <n v="1450159200"/>
    <b v="0"/>
    <b v="0"/>
    <s v="food/food trucks"/>
    <n v="0"/>
    <s v="no backers"/>
    <x v="1"/>
    <x v="6"/>
  </r>
  <r>
    <n v="42"/>
    <s v="Werner-Bryant"/>
    <s v="Virtual uniform frame"/>
    <n v="1800"/>
    <n v="7991"/>
    <x v="0"/>
    <n v="222"/>
    <x v="0"/>
    <s v="USD"/>
    <n v="1309755600"/>
    <n v="1310533200"/>
    <b v="0"/>
    <b v="0"/>
    <s v="food/food trucks"/>
    <n v="4.4394444444444447"/>
    <n v="35.995495495495497"/>
    <x v="1"/>
    <x v="6"/>
  </r>
  <r>
    <n v="97"/>
    <s v="Stewart LLC"/>
    <s v="Cloned bi-directional architecture"/>
    <n v="1300"/>
    <n v="12047"/>
    <x v="0"/>
    <n v="113"/>
    <x v="0"/>
    <s v="USD"/>
    <n v="1435208400"/>
    <n v="1439874000"/>
    <b v="0"/>
    <b v="0"/>
    <s v="food/food trucks"/>
    <n v="9.2669230769230762"/>
    <n v="106.61061946902655"/>
    <x v="1"/>
    <x v="6"/>
  </r>
  <r>
    <n v="110"/>
    <s v="Castillo-Carey"/>
    <s v="Cross-platform solution-oriented process improvement"/>
    <n v="142400"/>
    <n v="21307"/>
    <x v="1"/>
    <n v="296"/>
    <x v="0"/>
    <s v="USD"/>
    <n v="1536642000"/>
    <n v="1538283600"/>
    <b v="0"/>
    <b v="0"/>
    <s v="food/food trucks"/>
    <n v="0.14962780898876404"/>
    <n v="71.983108108108112"/>
    <x v="1"/>
    <x v="6"/>
  </r>
  <r>
    <n v="113"/>
    <s v="Wright, Hartman and Yu"/>
    <s v="User-friendly tertiary array"/>
    <n v="3300"/>
    <n v="12437"/>
    <x v="0"/>
    <n v="131"/>
    <x v="0"/>
    <s v="USD"/>
    <n v="1505192400"/>
    <n v="1505797200"/>
    <b v="0"/>
    <b v="0"/>
    <s v="food/food trucks"/>
    <n v="3.7687878787878786"/>
    <n v="94.938931297709928"/>
    <x v="1"/>
    <x v="6"/>
  </r>
  <r>
    <n v="129"/>
    <s v="Morgan-Martinez"/>
    <s v="Mandatory tertiary implementation"/>
    <n v="148500"/>
    <n v="4756"/>
    <x v="3"/>
    <n v="55"/>
    <x v="5"/>
    <s v="AUD"/>
    <n v="1422943200"/>
    <n v="1425103200"/>
    <b v="0"/>
    <b v="0"/>
    <s v="food/food trucks"/>
    <n v="3.2026936026936029E-2"/>
    <n v="86.472727272727269"/>
    <x v="1"/>
    <x v="6"/>
  </r>
  <r>
    <n v="178"/>
    <s v="Alexander-Williams"/>
    <s v="Triple-buffered cohesive structure"/>
    <n v="7200"/>
    <n v="6927"/>
    <x v="1"/>
    <n v="210"/>
    <x v="0"/>
    <s v="USD"/>
    <n v="1505970000"/>
    <n v="1506747600"/>
    <b v="0"/>
    <b v="0"/>
    <s v="food/food trucks"/>
    <n v="0.96208333333333329"/>
    <n v="32.985714285714288"/>
    <x v="1"/>
    <x v="6"/>
  </r>
  <r>
    <n v="202"/>
    <s v="Mcknight-Freeman"/>
    <s v="Upgradable scalable methodology"/>
    <n v="8300"/>
    <n v="6543"/>
    <x v="3"/>
    <n v="82"/>
    <x v="0"/>
    <s v="USD"/>
    <n v="1317531600"/>
    <n v="1317877200"/>
    <b v="0"/>
    <b v="0"/>
    <s v="food/food trucks"/>
    <n v="0.78831325301204824"/>
    <n v="79.792682926829272"/>
    <x v="1"/>
    <x v="6"/>
  </r>
  <r>
    <n v="221"/>
    <s v="Huff LLC"/>
    <s v="Face-to-face clear-thinking Local Area Network"/>
    <n v="121500"/>
    <n v="119830"/>
    <x v="1"/>
    <n v="2179"/>
    <x v="0"/>
    <s v="USD"/>
    <n v="1340254800"/>
    <n v="1340427600"/>
    <b v="1"/>
    <b v="0"/>
    <s v="food/food trucks"/>
    <n v="0.9862551440329218"/>
    <n v="54.993116108306566"/>
    <x v="1"/>
    <x v="6"/>
  </r>
  <r>
    <n v="292"/>
    <s v="Ho-Harris"/>
    <s v="Versatile cohesive encoding"/>
    <n v="7300"/>
    <n v="717"/>
    <x v="1"/>
    <n v="10"/>
    <x v="0"/>
    <s v="USD"/>
    <n v="1331874000"/>
    <n v="1333429200"/>
    <b v="0"/>
    <b v="0"/>
    <s v="food/food trucks"/>
    <n v="9.8219178082191785E-2"/>
    <n v="71.7"/>
    <x v="1"/>
    <x v="6"/>
  </r>
  <r>
    <n v="299"/>
    <s v="Ramsey and Sons"/>
    <s v="Grass-roots contextually-based algorithm"/>
    <n v="3800"/>
    <n v="1954"/>
    <x v="1"/>
    <n v="49"/>
    <x v="0"/>
    <s v="USD"/>
    <n v="1456984800"/>
    <n v="1461819600"/>
    <b v="0"/>
    <b v="0"/>
    <s v="food/food trucks"/>
    <n v="0.51421052631578945"/>
    <n v="39.877551020408163"/>
    <x v="1"/>
    <x v="6"/>
  </r>
  <r>
    <n v="316"/>
    <s v="Martin-Marshall"/>
    <s v="Configurable demand-driven matrix"/>
    <n v="9600"/>
    <n v="6401"/>
    <x v="1"/>
    <n v="108"/>
    <x v="1"/>
    <s v="EUR"/>
    <n v="1574143200"/>
    <n v="1574229600"/>
    <b v="0"/>
    <b v="1"/>
    <s v="food/food trucks"/>
    <n v="0.66677083333333331"/>
    <n v="59.268518518518519"/>
    <x v="1"/>
    <x v="6"/>
  </r>
  <r>
    <n v="331"/>
    <s v="Rose-Silva"/>
    <s v="Intuitive static portal"/>
    <n v="3300"/>
    <n v="14643"/>
    <x v="0"/>
    <n v="190"/>
    <x v="0"/>
    <s v="USD"/>
    <n v="1324274400"/>
    <n v="1324360800"/>
    <b v="0"/>
    <b v="0"/>
    <s v="food/food trucks"/>
    <n v="4.4372727272727275"/>
    <n v="77.068421052631578"/>
    <x v="1"/>
    <x v="6"/>
  </r>
  <r>
    <n v="348"/>
    <s v="Hensley Ltd"/>
    <s v="Versatile cohesive open system"/>
    <n v="199000"/>
    <n v="142823"/>
    <x v="1"/>
    <n v="3483"/>
    <x v="0"/>
    <s v="USD"/>
    <n v="1487224800"/>
    <n v="1488348000"/>
    <b v="0"/>
    <b v="0"/>
    <s v="food/food trucks"/>
    <n v="0.71770351758793971"/>
    <n v="41.005742176284812"/>
    <x v="1"/>
    <x v="6"/>
  </r>
  <r>
    <n v="383"/>
    <s v="Baker Ltd"/>
    <s v="Progressive intangible flexibility"/>
    <n v="6300"/>
    <n v="14199"/>
    <x v="0"/>
    <n v="189"/>
    <x v="0"/>
    <s v="USD"/>
    <n v="1550037600"/>
    <n v="1550556000"/>
    <b v="0"/>
    <b v="1"/>
    <s v="food/food trucks"/>
    <n v="2.2538095238095237"/>
    <n v="75.126984126984127"/>
    <x v="1"/>
    <x v="6"/>
  </r>
  <r>
    <n v="414"/>
    <s v="Davis and Sons"/>
    <s v="Innovative human-resource migration"/>
    <n v="188200"/>
    <n v="159405"/>
    <x v="1"/>
    <n v="5497"/>
    <x v="0"/>
    <s v="USD"/>
    <n v="1271739600"/>
    <n v="1272430800"/>
    <b v="0"/>
    <b v="1"/>
    <s v="food/food trucks"/>
    <n v="0.84699787460148779"/>
    <n v="28.998544660724033"/>
    <x v="1"/>
    <x v="6"/>
  </r>
  <r>
    <n v="423"/>
    <s v="Jones-Riddle"/>
    <s v="Self-enabling real-time definition"/>
    <n v="147800"/>
    <n v="15723"/>
    <x v="1"/>
    <n v="162"/>
    <x v="0"/>
    <s v="USD"/>
    <n v="1316667600"/>
    <n v="1316840400"/>
    <b v="0"/>
    <b v="1"/>
    <s v="food/food trucks"/>
    <n v="0.10638024357239513"/>
    <n v="97.055555555555557"/>
    <x v="1"/>
    <x v="6"/>
  </r>
  <r>
    <n v="471"/>
    <s v="Perry and Sons"/>
    <s v="Configurable static help-desk"/>
    <n v="3100"/>
    <n v="9889"/>
    <x v="0"/>
    <n v="194"/>
    <x v="6"/>
    <s v="GBP"/>
    <n v="1335934800"/>
    <n v="1335934800"/>
    <b v="0"/>
    <b v="1"/>
    <s v="food/food trucks"/>
    <n v="3.19"/>
    <n v="50.97422680412371"/>
    <x v="1"/>
    <x v="6"/>
  </r>
  <r>
    <n v="479"/>
    <s v="Long-Greene"/>
    <s v="Future-proofed heuristic encryption"/>
    <n v="2400"/>
    <n v="12310"/>
    <x v="0"/>
    <n v="173"/>
    <x v="6"/>
    <s v="GBP"/>
    <n v="1501304400"/>
    <n v="1501477200"/>
    <b v="0"/>
    <b v="0"/>
    <s v="food/food trucks"/>
    <n v="5.1291666666666664"/>
    <n v="71.156069364161851"/>
    <x v="1"/>
    <x v="6"/>
  </r>
  <r>
    <n v="484"/>
    <s v="Landry Inc"/>
    <s v="Synergistic cohesive adapter"/>
    <n v="29600"/>
    <n v="77021"/>
    <x v="0"/>
    <n v="1572"/>
    <x v="6"/>
    <s v="GBP"/>
    <n v="1407128400"/>
    <n v="1411362000"/>
    <b v="0"/>
    <b v="1"/>
    <s v="food/food trucks"/>
    <n v="2.6020608108108108"/>
    <n v="48.99554707379135"/>
    <x v="1"/>
    <x v="6"/>
  </r>
  <r>
    <n v="491"/>
    <s v="Henson PLC"/>
    <s v="Universal contextually-based knowledgebase"/>
    <n v="56800"/>
    <n v="173437"/>
    <x v="0"/>
    <n v="2443"/>
    <x v="0"/>
    <s v="USD"/>
    <n v="1372654800"/>
    <n v="1374901200"/>
    <b v="0"/>
    <b v="1"/>
    <s v="food/food trucks"/>
    <n v="3.0534683098591549"/>
    <n v="70.993450675399103"/>
    <x v="1"/>
    <x v="6"/>
  </r>
  <r>
    <n v="517"/>
    <s v="Ramirez LLC"/>
    <s v="Multi-tiered maximized orchestration"/>
    <n v="5900"/>
    <n v="6608"/>
    <x v="0"/>
    <n v="78"/>
    <x v="0"/>
    <s v="USD"/>
    <n v="1493960400"/>
    <n v="1494392400"/>
    <b v="0"/>
    <b v="0"/>
    <s v="food/food trucks"/>
    <n v="1.1200000000000001"/>
    <n v="84.717948717948715"/>
    <x v="1"/>
    <x v="6"/>
  </r>
  <r>
    <n v="539"/>
    <s v="Thomas, Welch and Santana"/>
    <s v="Assimilated exuding toolset"/>
    <n v="9800"/>
    <n v="7120"/>
    <x v="1"/>
    <n v="77"/>
    <x v="0"/>
    <s v="USD"/>
    <n v="1561957200"/>
    <n v="1562475600"/>
    <b v="0"/>
    <b v="1"/>
    <s v="food/food trucks"/>
    <n v="0.72653061224489801"/>
    <n v="92.467532467532465"/>
    <x v="1"/>
    <x v="6"/>
  </r>
  <r>
    <n v="574"/>
    <s v="Parker, Haley and Foster"/>
    <s v="Adaptive local task-force"/>
    <n v="2700"/>
    <n v="9967"/>
    <x v="0"/>
    <n v="144"/>
    <x v="0"/>
    <s v="USD"/>
    <n v="1575698400"/>
    <n v="1576562400"/>
    <b v="0"/>
    <b v="1"/>
    <s v="food/food trucks"/>
    <n v="3.6914814814814814"/>
    <n v="69.215277777777771"/>
    <x v="1"/>
    <x v="6"/>
  </r>
  <r>
    <n v="587"/>
    <s v="Williams-Santos"/>
    <s v="Open-source analyzing monitoring"/>
    <n v="9400"/>
    <n v="6852"/>
    <x v="1"/>
    <n v="156"/>
    <x v="2"/>
    <s v="CAD"/>
    <n v="1547877600"/>
    <n v="1552366800"/>
    <b v="0"/>
    <b v="1"/>
    <s v="food/food trucks"/>
    <n v="0.72893617021276591"/>
    <n v="43.92307692307692"/>
    <x v="1"/>
    <x v="6"/>
  </r>
  <r>
    <n v="600"/>
    <s v="Brown-George"/>
    <s v="Cross-platform tertiary array"/>
    <n v="100"/>
    <n v="5"/>
    <x v="1"/>
    <n v="1"/>
    <x v="6"/>
    <s v="GBP"/>
    <n v="1375160400"/>
    <n v="1376197200"/>
    <b v="0"/>
    <b v="0"/>
    <s v="food/food trucks"/>
    <n v="0.05"/>
    <n v="5"/>
    <x v="1"/>
    <x v="6"/>
  </r>
  <r>
    <n v="607"/>
    <s v="Gordon, Mendez and Johnson"/>
    <s v="Fundamental needs-based frame"/>
    <n v="137600"/>
    <n v="180667"/>
    <x v="0"/>
    <n v="2230"/>
    <x v="0"/>
    <s v="USD"/>
    <n v="1395550800"/>
    <n v="1395723600"/>
    <b v="0"/>
    <b v="0"/>
    <s v="food/food trucks"/>
    <n v="1.3129869186046512"/>
    <n v="81.016591928251117"/>
    <x v="1"/>
    <x v="6"/>
  </r>
  <r>
    <n v="627"/>
    <s v="Martin, Lee and Armstrong"/>
    <s v="Open-architected incremental ability"/>
    <n v="1600"/>
    <n v="11108"/>
    <x v="0"/>
    <n v="154"/>
    <x v="6"/>
    <s v="GBP"/>
    <n v="1276664400"/>
    <n v="1278738000"/>
    <b v="1"/>
    <b v="0"/>
    <s v="food/food trucks"/>
    <n v="6.9424999999999999"/>
    <n v="72.129870129870127"/>
    <x v="1"/>
    <x v="6"/>
  </r>
  <r>
    <n v="648"/>
    <s v="Vargas-Cox"/>
    <s v="Vision-oriented local contingency"/>
    <n v="98600"/>
    <n v="62174"/>
    <x v="3"/>
    <n v="723"/>
    <x v="0"/>
    <s v="USD"/>
    <n v="1499317200"/>
    <n v="1500872400"/>
    <b v="1"/>
    <b v="0"/>
    <s v="food/food trucks"/>
    <n v="0.63056795131845844"/>
    <n v="85.994467496542185"/>
    <x v="1"/>
    <x v="6"/>
  </r>
  <r>
    <n v="656"/>
    <s v="Hobbs, Brown and Lee"/>
    <s v="Vision-oriented systematic Graphical User Interface"/>
    <n v="118400"/>
    <n v="49879"/>
    <x v="1"/>
    <n v="504"/>
    <x v="5"/>
    <s v="AUD"/>
    <n v="1514440800"/>
    <n v="1514872800"/>
    <b v="0"/>
    <b v="0"/>
    <s v="food/food trucks"/>
    <n v="0.42127533783783783"/>
    <n v="98.966269841269835"/>
    <x v="1"/>
    <x v="6"/>
  </r>
  <r>
    <n v="679"/>
    <s v="Davis Ltd"/>
    <s v="Synchronized motivating solution"/>
    <n v="1400"/>
    <n v="14511"/>
    <x v="0"/>
    <n v="363"/>
    <x v="0"/>
    <s v="USD"/>
    <n v="1571374800"/>
    <n v="1571806800"/>
    <b v="0"/>
    <b v="1"/>
    <s v="food/food trucks"/>
    <n v="10.365"/>
    <n v="39.97520661157025"/>
    <x v="1"/>
    <x v="6"/>
  </r>
  <r>
    <n v="791"/>
    <s v="Stafford, Hess and Raymond"/>
    <s v="Optional web-enabled extranet"/>
    <n v="2100"/>
    <n v="540"/>
    <x v="1"/>
    <n v="6"/>
    <x v="0"/>
    <s v="USD"/>
    <n v="1481436000"/>
    <n v="1482818400"/>
    <b v="0"/>
    <b v="0"/>
    <s v="food/food trucks"/>
    <n v="0.25714285714285712"/>
    <n v="90"/>
    <x v="1"/>
    <x v="6"/>
  </r>
  <r>
    <n v="808"/>
    <s v="Harris, Medina and Mitchell"/>
    <s v="Enhanced regional flexibility"/>
    <n v="5200"/>
    <n v="1583"/>
    <x v="1"/>
    <n v="19"/>
    <x v="0"/>
    <s v="USD"/>
    <n v="1463461200"/>
    <n v="1464930000"/>
    <b v="0"/>
    <b v="0"/>
    <s v="food/food trucks"/>
    <n v="0.30442307692307691"/>
    <n v="83.315789473684205"/>
    <x v="1"/>
    <x v="6"/>
  </r>
  <r>
    <n v="847"/>
    <s v="Miller, Glenn and Adams"/>
    <s v="Distributed actuating project"/>
    <n v="4700"/>
    <n v="11174"/>
    <x v="0"/>
    <n v="110"/>
    <x v="0"/>
    <s v="USD"/>
    <n v="1515304800"/>
    <n v="1515564000"/>
    <b v="0"/>
    <b v="0"/>
    <s v="food/food trucks"/>
    <n v="2.3774468085106384"/>
    <n v="101.58181818181818"/>
    <x v="1"/>
    <x v="6"/>
  </r>
  <r>
    <n v="856"/>
    <s v="Williams and Sons"/>
    <s v="Profound composite core"/>
    <n v="2400"/>
    <n v="8558"/>
    <x v="0"/>
    <n v="158"/>
    <x v="0"/>
    <s v="USD"/>
    <n v="1335243600"/>
    <n v="1336712400"/>
    <b v="0"/>
    <b v="0"/>
    <s v="food/food trucks"/>
    <n v="3.5658333333333334"/>
    <n v="54.164556962025316"/>
    <x v="1"/>
    <x v="6"/>
  </r>
  <r>
    <n v="858"/>
    <s v="Ayala, Crawford and Taylor"/>
    <s v="Realigned 5thgeneration knowledge user"/>
    <n v="4000"/>
    <n v="2778"/>
    <x v="1"/>
    <n v="35"/>
    <x v="0"/>
    <s v="USD"/>
    <n v="1524286800"/>
    <n v="1524891600"/>
    <b v="1"/>
    <b v="0"/>
    <s v="food/food trucks"/>
    <n v="0.69450000000000001"/>
    <n v="79.371428571428567"/>
    <x v="1"/>
    <x v="6"/>
  </r>
  <r>
    <n v="867"/>
    <s v="Kane, Pruitt and Rivera"/>
    <s v="Cross-platform next generation service-desk"/>
    <n v="4800"/>
    <n v="7797"/>
    <x v="0"/>
    <n v="300"/>
    <x v="0"/>
    <s v="USD"/>
    <n v="1539061200"/>
    <n v="1539579600"/>
    <b v="0"/>
    <b v="0"/>
    <s v="food/food trucks"/>
    <n v="1.6243749999999999"/>
    <n v="25.99"/>
    <x v="1"/>
    <x v="6"/>
  </r>
  <r>
    <n v="877"/>
    <s v="Estrada Group"/>
    <s v="Multi-lateral uniform collaboration"/>
    <n v="163600"/>
    <n v="126628"/>
    <x v="1"/>
    <n v="1229"/>
    <x v="0"/>
    <s v="USD"/>
    <n v="1469509200"/>
    <n v="1469595600"/>
    <b v="0"/>
    <b v="0"/>
    <s v="food/food trucks"/>
    <n v="0.77400977995110021"/>
    <n v="103.033360455655"/>
    <x v="1"/>
    <x v="6"/>
  </r>
  <r>
    <n v="896"/>
    <s v="Wright-Bryant"/>
    <s v="Reverse-engineered client-server extranet"/>
    <n v="19800"/>
    <n v="153338"/>
    <x v="0"/>
    <n v="1460"/>
    <x v="5"/>
    <s v="AUD"/>
    <n v="1310619600"/>
    <n v="1310878800"/>
    <b v="0"/>
    <b v="1"/>
    <s v="food/food trucks"/>
    <n v="7.7443434343434348"/>
    <n v="105.02602739726028"/>
    <x v="1"/>
    <x v="6"/>
  </r>
  <r>
    <n v="926"/>
    <s v="Brown-Oliver"/>
    <s v="Synchronized cohesive encoding"/>
    <n v="8700"/>
    <n v="1577"/>
    <x v="1"/>
    <n v="15"/>
    <x v="0"/>
    <s v="USD"/>
    <n v="1463029200"/>
    <n v="1463374800"/>
    <b v="0"/>
    <b v="0"/>
    <s v="food/food trucks"/>
    <n v="0.18126436781609195"/>
    <n v="105.13333333333334"/>
    <x v="1"/>
    <x v="6"/>
  </r>
  <r>
    <n v="943"/>
    <s v="Peterson, Gonzalez and Spencer"/>
    <s v="Synchronized fault-tolerant algorithm"/>
    <n v="7500"/>
    <n v="11969"/>
    <x v="0"/>
    <n v="114"/>
    <x v="0"/>
    <s v="USD"/>
    <n v="1411534800"/>
    <n v="1414558800"/>
    <b v="0"/>
    <b v="0"/>
    <s v="food/food trucks"/>
    <n v="1.5958666666666668"/>
    <n v="104.99122807017544"/>
    <x v="1"/>
    <x v="6"/>
  </r>
  <r>
    <n v="962"/>
    <s v="Harris, Russell and Mitchell"/>
    <s v="User-centric cohesive policy"/>
    <n v="3600"/>
    <n v="10657"/>
    <x v="0"/>
    <n v="266"/>
    <x v="0"/>
    <s v="USD"/>
    <n v="1384408800"/>
    <n v="1386223200"/>
    <b v="0"/>
    <b v="0"/>
    <s v="food/food trucks"/>
    <n v="2.9602777777777778"/>
    <n v="40.063909774436091"/>
    <x v="1"/>
    <x v="6"/>
  </r>
  <r>
    <n v="968"/>
    <s v="Gonzalez-White"/>
    <s v="Open-architected disintermediate budgetary management"/>
    <n v="2400"/>
    <n v="8117"/>
    <x v="0"/>
    <n v="114"/>
    <x v="0"/>
    <s v="USD"/>
    <n v="1293861600"/>
    <n v="1295157600"/>
    <b v="0"/>
    <b v="0"/>
    <s v="food/food trucks"/>
    <n v="3.3820833333333336"/>
    <n v="71.201754385964918"/>
    <x v="1"/>
    <x v="6"/>
  </r>
  <r>
    <n v="977"/>
    <s v="Johnson Group"/>
    <s v="Vision-oriented interactive solution"/>
    <n v="7000"/>
    <n v="5177"/>
    <x v="1"/>
    <n v="67"/>
    <x v="0"/>
    <s v="USD"/>
    <n v="1517983200"/>
    <n v="1520748000"/>
    <b v="0"/>
    <b v="0"/>
    <s v="food/food trucks"/>
    <n v="0.73957142857142855"/>
    <n v="77.268656716417908"/>
    <x v="1"/>
    <x v="6"/>
  </r>
  <r>
    <n v="995"/>
    <s v="Manning-Hamilton"/>
    <s v="Vision-oriented scalable definition"/>
    <n v="97300"/>
    <n v="153216"/>
    <x v="0"/>
    <n v="2043"/>
    <x v="0"/>
    <s v="USD"/>
    <n v="1541307600"/>
    <n v="1543816800"/>
    <b v="0"/>
    <b v="1"/>
    <s v="food/food trucks"/>
    <n v="1.5746762589928058"/>
    <n v="74.995594713656388"/>
    <x v="1"/>
    <x v="6"/>
  </r>
  <r>
    <n v="999"/>
    <s v="Hernandez, Norton and Kelley"/>
    <s v="Expanded eco-centric policy"/>
    <n v="111100"/>
    <n v="62819"/>
    <x v="3"/>
    <n v="1122"/>
    <x v="0"/>
    <s v="USD"/>
    <n v="1467176400"/>
    <n v="1467781200"/>
    <b v="0"/>
    <b v="0"/>
    <s v="food/food trucks"/>
    <n v="0.56542754275427543"/>
    <n v="55.98841354723708"/>
    <x v="1"/>
    <x v="6"/>
  </r>
  <r>
    <n v="120"/>
    <s v="Vega Group"/>
    <s v="Synchronized regional synergy"/>
    <n v="75100"/>
    <n v="112272"/>
    <x v="0"/>
    <n v="1782"/>
    <x v="0"/>
    <s v="USD"/>
    <n v="1429246800"/>
    <n v="1429592400"/>
    <b v="0"/>
    <b v="1"/>
    <s v="games/mobile games"/>
    <n v="1.4949667110519307"/>
    <n v="63.003367003367003"/>
    <x v="2"/>
    <x v="7"/>
  </r>
  <r>
    <n v="138"/>
    <s v="Hogan Ltd"/>
    <s v="Stand-alone mission-critical moratorium"/>
    <n v="9600"/>
    <n v="9216"/>
    <x v="1"/>
    <n v="115"/>
    <x v="0"/>
    <s v="USD"/>
    <n v="1348808400"/>
    <n v="1349326800"/>
    <b v="0"/>
    <b v="0"/>
    <s v="games/mobile games"/>
    <n v="0.96"/>
    <n v="80.139130434782615"/>
    <x v="2"/>
    <x v="7"/>
  </r>
  <r>
    <n v="227"/>
    <s v="Johnson-Lee"/>
    <s v="Intuitive exuding process improvement"/>
    <n v="60900"/>
    <n v="102751"/>
    <x v="0"/>
    <n v="943"/>
    <x v="0"/>
    <s v="USD"/>
    <n v="1431666000"/>
    <n v="1432184400"/>
    <b v="0"/>
    <b v="0"/>
    <s v="games/mobile games"/>
    <n v="1.687208538587849"/>
    <n v="108.96182396606575"/>
    <x v="2"/>
    <x v="7"/>
  </r>
  <r>
    <n v="229"/>
    <s v="Hoffman-Howard"/>
    <s v="Extended encompassing application"/>
    <n v="85600"/>
    <n v="165798"/>
    <x v="0"/>
    <n v="2551"/>
    <x v="0"/>
    <s v="USD"/>
    <n v="1496293200"/>
    <n v="1500440400"/>
    <b v="0"/>
    <b v="1"/>
    <s v="games/mobile games"/>
    <n v="1.936892523364486"/>
    <n v="64.99333594668758"/>
    <x v="2"/>
    <x v="7"/>
  </r>
  <r>
    <n v="248"/>
    <s v="Roberts and Sons"/>
    <s v="Streamlined holistic knowledgebase"/>
    <n v="6200"/>
    <n v="13103"/>
    <x v="0"/>
    <n v="218"/>
    <x v="5"/>
    <s v="AUD"/>
    <n v="1420005600"/>
    <n v="1420437600"/>
    <b v="0"/>
    <b v="0"/>
    <s v="games/mobile games"/>
    <n v="2.1133870967741935"/>
    <n v="60.105504587155963"/>
    <x v="2"/>
    <x v="7"/>
  </r>
  <r>
    <n v="410"/>
    <s v="Mcmillan Group"/>
    <s v="Advanced cohesive Graphic Interface"/>
    <n v="153700"/>
    <n v="55536"/>
    <x v="2"/>
    <n v="1111"/>
    <x v="0"/>
    <s v="USD"/>
    <n v="1430197200"/>
    <n v="1430197200"/>
    <b v="0"/>
    <b v="0"/>
    <s v="games/mobile games"/>
    <n v="0.36132726089785294"/>
    <n v="49.987398739873989"/>
    <x v="2"/>
    <x v="7"/>
  </r>
  <r>
    <n v="462"/>
    <s v="Wang-Rodriguez"/>
    <s v="Total multimedia website"/>
    <n v="188800"/>
    <n v="57734"/>
    <x v="1"/>
    <n v="535"/>
    <x v="0"/>
    <s v="USD"/>
    <n v="1359525600"/>
    <n v="1362808800"/>
    <b v="0"/>
    <b v="0"/>
    <s v="games/mobile games"/>
    <n v="0.30579449152542371"/>
    <n v="107.91401869158878"/>
    <x v="2"/>
    <x v="7"/>
  </r>
  <r>
    <n v="538"/>
    <s v="Young, Gilbert and Escobar"/>
    <s v="Networked didactic time-frame"/>
    <n v="151300"/>
    <n v="57034"/>
    <x v="1"/>
    <n v="1296"/>
    <x v="0"/>
    <s v="USD"/>
    <n v="1379826000"/>
    <n v="1381208400"/>
    <b v="0"/>
    <b v="0"/>
    <s v="games/mobile games"/>
    <n v="0.37695968274950431"/>
    <n v="44.007716049382715"/>
    <x v="2"/>
    <x v="7"/>
  </r>
  <r>
    <n v="541"/>
    <s v="Holder, Caldwell and Vance"/>
    <s v="Polarized systemic Internet solution"/>
    <n v="178000"/>
    <n v="43086"/>
    <x v="1"/>
    <n v="395"/>
    <x v="1"/>
    <s v="EUR"/>
    <n v="1433912400"/>
    <n v="1436158800"/>
    <b v="0"/>
    <b v="0"/>
    <s v="games/mobile games"/>
    <n v="0.24205617977528091"/>
    <n v="109.07848101265823"/>
    <x v="2"/>
    <x v="7"/>
  </r>
  <r>
    <n v="680"/>
    <s v="Nelson-Valdez"/>
    <s v="Open-source 4thgeneration open system"/>
    <n v="145600"/>
    <n v="141822"/>
    <x v="1"/>
    <n v="2955"/>
    <x v="0"/>
    <s v="USD"/>
    <n v="1576303200"/>
    <n v="1576476000"/>
    <b v="0"/>
    <b v="1"/>
    <s v="games/mobile games"/>
    <n v="0.97405219780219776"/>
    <n v="47.993908629441627"/>
    <x v="2"/>
    <x v="7"/>
  </r>
  <r>
    <n v="715"/>
    <s v="Fischer, Torres and Walker"/>
    <s v="Expanded even-keeled portal"/>
    <n v="118000"/>
    <n v="28870"/>
    <x v="1"/>
    <n v="656"/>
    <x v="0"/>
    <s v="USD"/>
    <n v="1281157200"/>
    <n v="1281589200"/>
    <b v="0"/>
    <b v="0"/>
    <s v="games/mobile games"/>
    <n v="0.24466101694915254"/>
    <n v="44.009146341463413"/>
    <x v="2"/>
    <x v="7"/>
  </r>
  <r>
    <n v="725"/>
    <s v="Dawson-Tyler"/>
    <s v="Optional 6thgeneration access"/>
    <n v="193200"/>
    <n v="97369"/>
    <x v="1"/>
    <n v="1596"/>
    <x v="0"/>
    <s v="USD"/>
    <n v="1416031200"/>
    <n v="1416204000"/>
    <b v="0"/>
    <b v="0"/>
    <s v="games/mobile games"/>
    <n v="0.50398033126293995"/>
    <n v="61.008145363408524"/>
    <x v="2"/>
    <x v="7"/>
  </r>
  <r>
    <n v="796"/>
    <s v="Freeman-Ferguson"/>
    <s v="Profound full-range open system"/>
    <n v="7800"/>
    <n v="4275"/>
    <x v="1"/>
    <n v="78"/>
    <x v="0"/>
    <s v="USD"/>
    <n v="1407474000"/>
    <n v="1408078800"/>
    <b v="0"/>
    <b v="1"/>
    <s v="games/mobile games"/>
    <n v="0.54807692307692313"/>
    <n v="54.807692307692307"/>
    <x v="2"/>
    <x v="7"/>
  </r>
  <r>
    <n v="25"/>
    <s v="Caldwell, Velazquez and Wilson"/>
    <s v="Monitored impactful analyzer"/>
    <n v="5500"/>
    <n v="11904"/>
    <x v="0"/>
    <n v="163"/>
    <x v="0"/>
    <s v="USD"/>
    <n v="1305694800"/>
    <n v="1307422800"/>
    <b v="0"/>
    <b v="1"/>
    <s v="games/video games"/>
    <n v="2.1643636363636363"/>
    <n v="73.030674846625772"/>
    <x v="2"/>
    <x v="8"/>
  </r>
  <r>
    <n v="31"/>
    <s v="Schroeder Ltd"/>
    <s v="Progressive needs-based focus group"/>
    <n v="3500"/>
    <n v="10850"/>
    <x v="0"/>
    <n v="226"/>
    <x v="6"/>
    <s v="GBP"/>
    <n v="1451973600"/>
    <n v="1454392800"/>
    <b v="0"/>
    <b v="0"/>
    <s v="games/video games"/>
    <n v="3.1"/>
    <n v="48.008849557522126"/>
    <x v="2"/>
    <x v="8"/>
  </r>
  <r>
    <n v="57"/>
    <s v="Bridges, Freeman and Kim"/>
    <s v="Cross-group multi-state task-force"/>
    <n v="2900"/>
    <n v="6243"/>
    <x v="0"/>
    <n v="201"/>
    <x v="0"/>
    <s v="USD"/>
    <n v="1504242000"/>
    <n v="1505278800"/>
    <b v="0"/>
    <b v="0"/>
    <s v="games/video games"/>
    <n v="2.1527586206896552"/>
    <n v="31.059701492537314"/>
    <x v="2"/>
    <x v="8"/>
  </r>
  <r>
    <n v="80"/>
    <s v="Sutton, Barrett and Tucker"/>
    <s v="Cross-platform needs-based approach"/>
    <n v="1100"/>
    <n v="7012"/>
    <x v="0"/>
    <n v="127"/>
    <x v="0"/>
    <s v="USD"/>
    <n v="1503982800"/>
    <n v="1506574800"/>
    <b v="0"/>
    <b v="0"/>
    <s v="games/video games"/>
    <n v="6.374545454545455"/>
    <n v="55.212598425196852"/>
    <x v="2"/>
    <x v="8"/>
  </r>
  <r>
    <n v="82"/>
    <s v="Porter-George"/>
    <s v="Reactive content-based framework"/>
    <n v="1000"/>
    <n v="14973"/>
    <x v="0"/>
    <n v="180"/>
    <x v="6"/>
    <s v="GBP"/>
    <n v="1547704800"/>
    <n v="1548309600"/>
    <b v="0"/>
    <b v="1"/>
    <s v="games/video games"/>
    <n v="14.973000000000001"/>
    <n v="83.183333333333337"/>
    <x v="2"/>
    <x v="8"/>
  </r>
  <r>
    <n v="92"/>
    <s v="Santos, Bell and Lloyd"/>
    <s v="Object-based analyzing knowledge user"/>
    <n v="20000"/>
    <n v="51775"/>
    <x v="0"/>
    <n v="498"/>
    <x v="4"/>
    <s v="CHF"/>
    <n v="1277269200"/>
    <n v="1277355600"/>
    <b v="0"/>
    <b v="1"/>
    <s v="games/video games"/>
    <n v="2.5887500000000001"/>
    <n v="103.96586345381526"/>
    <x v="2"/>
    <x v="8"/>
  </r>
  <r>
    <n v="98"/>
    <s v="Arias, Allen and Miller"/>
    <s v="Seamless transitional portal"/>
    <n v="97800"/>
    <n v="32951"/>
    <x v="1"/>
    <n v="1220"/>
    <x v="5"/>
    <s v="AUD"/>
    <n v="1437973200"/>
    <n v="1438318800"/>
    <b v="0"/>
    <b v="0"/>
    <s v="games/video games"/>
    <n v="0.33692229038854804"/>
    <n v="27.009016393442622"/>
    <x v="2"/>
    <x v="8"/>
  </r>
  <r>
    <n v="121"/>
    <s v="Brown-Brown"/>
    <s v="Multi-lateral homogeneous success"/>
    <n v="45300"/>
    <n v="99361"/>
    <x v="0"/>
    <n v="903"/>
    <x v="0"/>
    <s v="USD"/>
    <n v="1412485200"/>
    <n v="1413608400"/>
    <b v="0"/>
    <b v="0"/>
    <s v="games/video games"/>
    <n v="2.1933995584988963"/>
    <n v="110.0343300110742"/>
    <x v="2"/>
    <x v="8"/>
  </r>
  <r>
    <n v="230"/>
    <s v="Miranda, Hall and Mcgrath"/>
    <s v="Progressive value-added ability"/>
    <n v="2400"/>
    <n v="10084"/>
    <x v="0"/>
    <n v="101"/>
    <x v="0"/>
    <s v="USD"/>
    <n v="1575612000"/>
    <n v="1575612000"/>
    <b v="0"/>
    <b v="0"/>
    <s v="games/video games"/>
    <n v="4.2016666666666671"/>
    <n v="99.841584158415841"/>
    <x v="2"/>
    <x v="8"/>
  </r>
  <r>
    <n v="234"/>
    <s v="Mendoza-Parker"/>
    <s v="Enterprise-wide motivating matrices"/>
    <n v="7500"/>
    <n v="8181"/>
    <x v="0"/>
    <n v="149"/>
    <x v="1"/>
    <s v="EUR"/>
    <n v="1503378000"/>
    <n v="1503982800"/>
    <b v="0"/>
    <b v="1"/>
    <s v="games/video games"/>
    <n v="1.0908"/>
    <n v="54.906040268456373"/>
    <x v="2"/>
    <x v="8"/>
  </r>
  <r>
    <n v="270"/>
    <s v="Sawyer, Horton and Williams"/>
    <s v="Triple-buffered 4thgeneration toolset"/>
    <n v="173900"/>
    <n v="47260"/>
    <x v="3"/>
    <n v="1890"/>
    <x v="0"/>
    <s v="USD"/>
    <n v="1291269600"/>
    <n v="1291442400"/>
    <b v="0"/>
    <b v="0"/>
    <s v="games/video games"/>
    <n v="0.27176538240368026"/>
    <n v="25.005291005291006"/>
    <x v="2"/>
    <x v="8"/>
  </r>
  <r>
    <n v="276"/>
    <s v="Fields Ltd"/>
    <s v="Front-line foreground project"/>
    <n v="5500"/>
    <n v="5324"/>
    <x v="1"/>
    <n v="133"/>
    <x v="0"/>
    <s v="USD"/>
    <n v="1334811600"/>
    <n v="1335243600"/>
    <b v="0"/>
    <b v="1"/>
    <s v="games/video games"/>
    <n v="0.96799999999999997"/>
    <n v="40.030075187969928"/>
    <x v="2"/>
    <x v="8"/>
  </r>
  <r>
    <n v="310"/>
    <s v="Velazquez, Hunt and Ortiz"/>
    <s v="Switchable zero tolerance website"/>
    <n v="7800"/>
    <n v="1586"/>
    <x v="1"/>
    <n v="16"/>
    <x v="0"/>
    <s v="USD"/>
    <n v="1270789200"/>
    <n v="1272171600"/>
    <b v="0"/>
    <b v="0"/>
    <s v="games/video games"/>
    <n v="0.20333333333333334"/>
    <n v="99.125"/>
    <x v="2"/>
    <x v="8"/>
  </r>
  <r>
    <n v="329"/>
    <s v="Willis and Sons"/>
    <s v="Fundamental incremental database"/>
    <n v="93800"/>
    <n v="21477"/>
    <x v="2"/>
    <n v="211"/>
    <x v="0"/>
    <s v="USD"/>
    <n v="1481522400"/>
    <n v="1482472800"/>
    <b v="0"/>
    <b v="0"/>
    <s v="games/video games"/>
    <n v="0.22896588486140726"/>
    <n v="101.78672985781991"/>
    <x v="2"/>
    <x v="8"/>
  </r>
  <r>
    <n v="344"/>
    <s v="Berger, Johnson and Marshall"/>
    <s v="Devolved exuding emulation"/>
    <n v="197600"/>
    <n v="82959"/>
    <x v="1"/>
    <n v="830"/>
    <x v="0"/>
    <s v="USD"/>
    <n v="1516600800"/>
    <n v="1520056800"/>
    <b v="0"/>
    <b v="0"/>
    <s v="games/video games"/>
    <n v="0.41983299595141699"/>
    <n v="99.950602409638549"/>
    <x v="2"/>
    <x v="8"/>
  </r>
  <r>
    <n v="357"/>
    <s v="Perez, Davis and Wilson"/>
    <s v="Implemented tangible algorithm"/>
    <n v="2300"/>
    <n v="4253"/>
    <x v="0"/>
    <n v="41"/>
    <x v="0"/>
    <s v="USD"/>
    <n v="1441256400"/>
    <n v="1443416400"/>
    <b v="0"/>
    <b v="0"/>
    <s v="games/video games"/>
    <n v="1.8491304347826087"/>
    <n v="103.73170731707317"/>
    <x v="2"/>
    <x v="8"/>
  </r>
  <r>
    <n v="448"/>
    <s v="Price and Sons"/>
    <s v="Object-based demand-driven strategy"/>
    <n v="89900"/>
    <n v="45384"/>
    <x v="1"/>
    <n v="605"/>
    <x v="0"/>
    <s v="USD"/>
    <n v="1365915600"/>
    <n v="1366088400"/>
    <b v="0"/>
    <b v="1"/>
    <s v="games/video games"/>
    <n v="0.50482758620689661"/>
    <n v="75.014876033057845"/>
    <x v="2"/>
    <x v="8"/>
  </r>
  <r>
    <n v="449"/>
    <s v="Cuevas-Morales"/>
    <s v="Public-key coherent ability"/>
    <n v="900"/>
    <n v="8703"/>
    <x v="0"/>
    <n v="86"/>
    <x v="3"/>
    <s v="DKK"/>
    <n v="1551852000"/>
    <n v="1553317200"/>
    <b v="0"/>
    <b v="0"/>
    <s v="games/video games"/>
    <n v="9.67"/>
    <n v="101.19767441860465"/>
    <x v="2"/>
    <x v="8"/>
  </r>
  <r>
    <n v="502"/>
    <s v="Johnson Inc"/>
    <s v="Reduced context-sensitive complexity"/>
    <n v="1300"/>
    <n v="6889"/>
    <x v="0"/>
    <n v="186"/>
    <x v="5"/>
    <s v="AUD"/>
    <n v="1343365200"/>
    <n v="1345870800"/>
    <b v="0"/>
    <b v="1"/>
    <s v="games/video games"/>
    <n v="5.2992307692307694"/>
    <n v="37.037634408602152"/>
    <x v="2"/>
    <x v="8"/>
  </r>
  <r>
    <n v="512"/>
    <s v="Williams-Walsh"/>
    <s v="Organized explicit core"/>
    <n v="9100"/>
    <n v="12678"/>
    <x v="0"/>
    <n v="239"/>
    <x v="0"/>
    <s v="USD"/>
    <n v="1404536400"/>
    <n v="1404622800"/>
    <b v="0"/>
    <b v="1"/>
    <s v="games/video games"/>
    <n v="1.3931868131868133"/>
    <n v="53.046025104602514"/>
    <x v="2"/>
    <x v="8"/>
  </r>
  <r>
    <n v="529"/>
    <s v="Gallegos Inc"/>
    <s v="Seamless logistical encryption"/>
    <n v="5100"/>
    <n v="574"/>
    <x v="1"/>
    <n v="9"/>
    <x v="0"/>
    <s v="USD"/>
    <n v="1399698000"/>
    <n v="1402117200"/>
    <b v="0"/>
    <b v="0"/>
    <s v="games/video games"/>
    <n v="0.11254901960784314"/>
    <n v="63.777777777777779"/>
    <x v="2"/>
    <x v="8"/>
  </r>
  <r>
    <n v="531"/>
    <s v="Berry-Richardson"/>
    <s v="Automated zero tolerance implementation"/>
    <n v="186700"/>
    <n v="178338"/>
    <x v="2"/>
    <n v="3640"/>
    <x v="4"/>
    <s v="CHF"/>
    <n v="1384149600"/>
    <n v="1388988000"/>
    <b v="0"/>
    <b v="0"/>
    <s v="games/video games"/>
    <n v="0.95521156936261387"/>
    <n v="48.993956043956047"/>
    <x v="2"/>
    <x v="8"/>
  </r>
  <r>
    <n v="543"/>
    <s v="Johnson, Murphy and Peterson"/>
    <s v="Cross-group high-level moderator"/>
    <n v="84900"/>
    <n v="13864"/>
    <x v="1"/>
    <n v="180"/>
    <x v="0"/>
    <s v="USD"/>
    <n v="1378875600"/>
    <n v="1380171600"/>
    <b v="0"/>
    <b v="0"/>
    <s v="games/video games"/>
    <n v="0.1632979976442874"/>
    <n v="77.022222222222226"/>
    <x v="2"/>
    <x v="8"/>
  </r>
  <r>
    <n v="582"/>
    <s v="Pineda Ltd"/>
    <s v="Cross-group global system engine"/>
    <n v="8700"/>
    <n v="4531"/>
    <x v="1"/>
    <n v="42"/>
    <x v="0"/>
    <s v="USD"/>
    <n v="1433912400"/>
    <n v="1434344400"/>
    <b v="0"/>
    <b v="1"/>
    <s v="games/video games"/>
    <n v="0.5208045977011494"/>
    <n v="107.88095238095238"/>
    <x v="2"/>
    <x v="8"/>
  </r>
  <r>
    <n v="591"/>
    <s v="Jensen LLC"/>
    <s v="Realigned dedicated system engine"/>
    <n v="600"/>
    <n v="6226"/>
    <x v="0"/>
    <n v="102"/>
    <x v="0"/>
    <s v="USD"/>
    <n v="1279083600"/>
    <n v="1279947600"/>
    <b v="0"/>
    <b v="0"/>
    <s v="games/video games"/>
    <n v="10.376666666666667"/>
    <n v="61.03921568627451"/>
    <x v="2"/>
    <x v="8"/>
  </r>
  <r>
    <n v="646"/>
    <s v="Robinson Group"/>
    <s v="Switchable reciprocal middleware"/>
    <n v="98700"/>
    <n v="87448"/>
    <x v="1"/>
    <n v="2915"/>
    <x v="0"/>
    <s v="USD"/>
    <n v="1363150800"/>
    <n v="1364101200"/>
    <b v="0"/>
    <b v="0"/>
    <s v="games/video games"/>
    <n v="0.88599797365754818"/>
    <n v="29.999313893653515"/>
    <x v="2"/>
    <x v="8"/>
  </r>
  <r>
    <n v="760"/>
    <s v="Smith-Kennedy"/>
    <s v="Virtual heuristic hub"/>
    <n v="48300"/>
    <n v="16592"/>
    <x v="1"/>
    <n v="210"/>
    <x v="1"/>
    <s v="EUR"/>
    <n v="1564635600"/>
    <n v="1567141200"/>
    <b v="0"/>
    <b v="1"/>
    <s v="games/video games"/>
    <n v="0.34351966873706002"/>
    <n v="79.009523809523813"/>
    <x v="2"/>
    <x v="8"/>
  </r>
  <r>
    <n v="769"/>
    <s v="Johnson-Morales"/>
    <s v="Devolved 24hour forecast"/>
    <n v="125600"/>
    <n v="109106"/>
    <x v="1"/>
    <n v="3410"/>
    <x v="0"/>
    <s v="USD"/>
    <n v="1376542800"/>
    <n v="1378789200"/>
    <b v="0"/>
    <b v="0"/>
    <s v="games/video games"/>
    <n v="0.86867834394904464"/>
    <n v="31.995894428152493"/>
    <x v="2"/>
    <x v="8"/>
  </r>
  <r>
    <n v="811"/>
    <s v="Page, Holt and Mack"/>
    <s v="Fundamental methodical emulation"/>
    <n v="92500"/>
    <n v="71320"/>
    <x v="1"/>
    <n v="679"/>
    <x v="0"/>
    <s v="USD"/>
    <n v="1452319200"/>
    <n v="1452492000"/>
    <b v="0"/>
    <b v="1"/>
    <s v="games/video games"/>
    <n v="0.77102702702702708"/>
    <n v="105.03681885125184"/>
    <x v="2"/>
    <x v="8"/>
  </r>
  <r>
    <n v="813"/>
    <s v="Buckley Group"/>
    <s v="Diverse high-level attitude"/>
    <n v="3200"/>
    <n v="7661"/>
    <x v="0"/>
    <n v="68"/>
    <x v="0"/>
    <s v="USD"/>
    <n v="1346043600"/>
    <n v="1346907600"/>
    <b v="0"/>
    <b v="0"/>
    <s v="games/video games"/>
    <n v="2.3940625"/>
    <n v="112.66176470588235"/>
    <x v="2"/>
    <x v="8"/>
  </r>
  <r>
    <n v="819"/>
    <s v="Buck-Khan"/>
    <s v="Integrated bandwidth-monitored alliance"/>
    <n v="8900"/>
    <n v="4509"/>
    <x v="1"/>
    <n v="47"/>
    <x v="0"/>
    <s v="USD"/>
    <n v="1353736800"/>
    <n v="1355032800"/>
    <b v="1"/>
    <b v="0"/>
    <s v="games/video games"/>
    <n v="0.50662921348314605"/>
    <n v="95.936170212765958"/>
    <x v="2"/>
    <x v="8"/>
  </r>
  <r>
    <n v="852"/>
    <s v="Brady Ltd"/>
    <s v="Open-source reciprocal standardization"/>
    <n v="4900"/>
    <n v="2505"/>
    <x v="1"/>
    <n v="31"/>
    <x v="0"/>
    <s v="USD"/>
    <n v="1310792400"/>
    <n v="1311656400"/>
    <b v="0"/>
    <b v="1"/>
    <s v="games/video games"/>
    <n v="0.51122448979591839"/>
    <n v="80.806451612903231"/>
    <x v="2"/>
    <x v="8"/>
  </r>
  <r>
    <n v="908"/>
    <s v="Bryant-Pope"/>
    <s v="Networked intangible help-desk"/>
    <n v="38200"/>
    <n v="121950"/>
    <x v="0"/>
    <n v="3934"/>
    <x v="0"/>
    <s v="USD"/>
    <n v="1335934800"/>
    <n v="1336885200"/>
    <b v="0"/>
    <b v="0"/>
    <s v="games/video games"/>
    <n v="3.1924083769633507"/>
    <n v="30.99898322318251"/>
    <x v="2"/>
    <x v="8"/>
  </r>
  <r>
    <n v="939"/>
    <s v="Williams, Johnson and Campbell"/>
    <s v="Streamlined human-resource Graphic Interface"/>
    <n v="7800"/>
    <n v="3839"/>
    <x v="1"/>
    <n v="67"/>
    <x v="0"/>
    <s v="USD"/>
    <n v="1304744400"/>
    <n v="1306213200"/>
    <b v="0"/>
    <b v="1"/>
    <s v="games/video games"/>
    <n v="0.49217948717948717"/>
    <n v="57.298507462686565"/>
    <x v="2"/>
    <x v="8"/>
  </r>
  <r>
    <n v="978"/>
    <s v="Bailey, Nguyen and Martinez"/>
    <s v="Fundamental user-facing productivity"/>
    <n v="1000"/>
    <n v="8641"/>
    <x v="0"/>
    <n v="92"/>
    <x v="0"/>
    <s v="USD"/>
    <n v="1478930400"/>
    <n v="1480831200"/>
    <b v="0"/>
    <b v="0"/>
    <s v="games/video games"/>
    <n v="8.641"/>
    <n v="93.923913043478265"/>
    <x v="2"/>
    <x v="8"/>
  </r>
  <r>
    <n v="490"/>
    <s v="Young and Sons"/>
    <s v="Innovative disintermediate encryption"/>
    <n v="2400"/>
    <n v="4596"/>
    <x v="0"/>
    <n v="144"/>
    <x v="0"/>
    <s v="USD"/>
    <n v="1573970400"/>
    <n v="1574575200"/>
    <b v="0"/>
    <b v="0"/>
    <s v="journalism/audio"/>
    <n v="1.915"/>
    <n v="31.916666666666668"/>
    <x v="3"/>
    <x v="9"/>
  </r>
  <r>
    <n v="573"/>
    <s v="Valenzuela-Cook"/>
    <s v="Total incremental productivity"/>
    <n v="6700"/>
    <n v="7496"/>
    <x v="0"/>
    <n v="300"/>
    <x v="0"/>
    <s v="USD"/>
    <n v="1399006800"/>
    <n v="1399179600"/>
    <b v="0"/>
    <b v="0"/>
    <s v="journalism/audio"/>
    <n v="1.1188059701492536"/>
    <n v="24.986666666666668"/>
    <x v="3"/>
    <x v="9"/>
  </r>
  <r>
    <n v="667"/>
    <s v="Little Ltd"/>
    <s v="Decentralized bandwidth-monitored ability"/>
    <n v="6900"/>
    <n v="12155"/>
    <x v="0"/>
    <n v="419"/>
    <x v="0"/>
    <s v="USD"/>
    <n v="1410325200"/>
    <n v="1411102800"/>
    <b v="0"/>
    <b v="0"/>
    <s v="journalism/audio"/>
    <n v="1.7615942028985507"/>
    <n v="29.009546539379475"/>
    <x v="3"/>
    <x v="9"/>
  </r>
  <r>
    <n v="675"/>
    <s v="Giles-Smith"/>
    <s v="Right-sized web-enabled intranet"/>
    <n v="9700"/>
    <n v="11929"/>
    <x v="0"/>
    <n v="331"/>
    <x v="0"/>
    <s v="USD"/>
    <n v="1568178000"/>
    <n v="1568782800"/>
    <b v="0"/>
    <b v="0"/>
    <s v="journalism/audio"/>
    <n v="1.2297938144329896"/>
    <n v="36.0392749244713"/>
    <x v="3"/>
    <x v="9"/>
  </r>
  <r>
    <n v="9"/>
    <s v="Rangel, Holt and Jones"/>
    <s v="Open-source fresh-thinking model"/>
    <n v="6200"/>
    <n v="3208"/>
    <x v="1"/>
    <n v="44"/>
    <x v="0"/>
    <s v="USD"/>
    <n v="1379566800"/>
    <n v="1383804000"/>
    <b v="0"/>
    <b v="0"/>
    <s v="music/electric music"/>
    <n v="0.51741935483870971"/>
    <n v="72.909090909090907"/>
    <x v="4"/>
    <x v="10"/>
  </r>
  <r>
    <n v="83"/>
    <s v="Fitzgerald PLC"/>
    <s v="Realigned user-facing concept"/>
    <n v="106400"/>
    <n v="39996"/>
    <x v="1"/>
    <n v="1000"/>
    <x v="0"/>
    <s v="USD"/>
    <n v="1469682000"/>
    <n v="1471582800"/>
    <b v="0"/>
    <b v="0"/>
    <s v="music/electric music"/>
    <n v="0.37590225563909774"/>
    <n v="39.996000000000002"/>
    <x v="4"/>
    <x v="10"/>
  </r>
  <r>
    <n v="101"/>
    <s v="Douglas LLC"/>
    <s v="Reduced heuristic moratorium"/>
    <n v="900"/>
    <n v="9193"/>
    <x v="0"/>
    <n v="164"/>
    <x v="0"/>
    <s v="USD"/>
    <n v="1424498400"/>
    <n v="1425103200"/>
    <b v="0"/>
    <b v="1"/>
    <s v="music/electric music"/>
    <n v="10.214444444444444"/>
    <n v="56.054878048780488"/>
    <x v="4"/>
    <x v="10"/>
  </r>
  <r>
    <n v="103"/>
    <s v="Frye, Hunt and Powell"/>
    <s v="Polarized incremental emulation"/>
    <n v="10000"/>
    <n v="2461"/>
    <x v="1"/>
    <n v="37"/>
    <x v="1"/>
    <s v="EUR"/>
    <n v="1287896400"/>
    <n v="1288674000"/>
    <b v="0"/>
    <b v="0"/>
    <s v="music/electric music"/>
    <n v="0.24610000000000001"/>
    <n v="66.513513513513516"/>
    <x v="4"/>
    <x v="10"/>
  </r>
  <r>
    <n v="151"/>
    <s v="Parker LLC"/>
    <s v="Customizable intermediate extranet"/>
    <n v="137200"/>
    <n v="88037"/>
    <x v="1"/>
    <n v="1467"/>
    <x v="0"/>
    <s v="USD"/>
    <n v="1402290000"/>
    <n v="1406696400"/>
    <b v="0"/>
    <b v="0"/>
    <s v="music/electric music"/>
    <n v="0.64166909620991253"/>
    <n v="60.011588275391958"/>
    <x v="4"/>
    <x v="10"/>
  </r>
  <r>
    <n v="195"/>
    <s v="Smith and Sons"/>
    <s v="Upgradable high-level solution"/>
    <n v="15800"/>
    <n v="57157"/>
    <x v="0"/>
    <n v="524"/>
    <x v="0"/>
    <s v="USD"/>
    <n v="1532840400"/>
    <n v="1533445200"/>
    <b v="0"/>
    <b v="0"/>
    <s v="music/electric music"/>
    <n v="3.61753164556962"/>
    <n v="109.07824427480917"/>
    <x v="4"/>
    <x v="10"/>
  </r>
  <r>
    <n v="198"/>
    <s v="Palmer Inc"/>
    <s v="Universal multi-state capability"/>
    <n v="63200"/>
    <n v="6041"/>
    <x v="1"/>
    <n v="168"/>
    <x v="0"/>
    <s v="USD"/>
    <n v="1281070800"/>
    <n v="1283576400"/>
    <b v="0"/>
    <b v="0"/>
    <s v="music/electric music"/>
    <n v="9.5585443037974685E-2"/>
    <n v="35.958333333333336"/>
    <x v="4"/>
    <x v="10"/>
  </r>
  <r>
    <n v="287"/>
    <s v="Ferguson PLC"/>
    <s v="Public-key intangible superstructure"/>
    <n v="6300"/>
    <n v="13213"/>
    <x v="0"/>
    <n v="176"/>
    <x v="0"/>
    <s v="USD"/>
    <n v="1430197200"/>
    <n v="1430197200"/>
    <b v="0"/>
    <b v="0"/>
    <s v="music/electric music"/>
    <n v="2.0973015873015872"/>
    <n v="75.07386363636364"/>
    <x v="4"/>
    <x v="10"/>
  </r>
  <r>
    <n v="473"/>
    <s v="Richardson Inc"/>
    <s v="Assimilated fault-tolerant capacity"/>
    <n v="5000"/>
    <n v="8907"/>
    <x v="0"/>
    <n v="106"/>
    <x v="0"/>
    <s v="USD"/>
    <n v="1529989200"/>
    <n v="1530075600"/>
    <b v="0"/>
    <b v="0"/>
    <s v="music/electric music"/>
    <n v="1.7814000000000001"/>
    <n v="84.028301886792448"/>
    <x v="4"/>
    <x v="10"/>
  </r>
  <r>
    <n v="566"/>
    <s v="Webb-Smith"/>
    <s v="Advanced content-based installation"/>
    <n v="9300"/>
    <n v="4124"/>
    <x v="1"/>
    <n v="37"/>
    <x v="0"/>
    <s v="USD"/>
    <n v="1456293600"/>
    <n v="1458277200"/>
    <b v="0"/>
    <b v="1"/>
    <s v="music/electric music"/>
    <n v="0.44344086021505374"/>
    <n v="111.45945945945945"/>
    <x v="4"/>
    <x v="10"/>
  </r>
  <r>
    <n v="612"/>
    <s v="Wang, Nguyen and Horton"/>
    <s v="Innovative holistic hub"/>
    <n v="6200"/>
    <n v="8645"/>
    <x v="0"/>
    <n v="192"/>
    <x v="0"/>
    <s v="USD"/>
    <n v="1287810000"/>
    <n v="1289800800"/>
    <b v="0"/>
    <b v="0"/>
    <s v="music/electric music"/>
    <n v="1.3943548387096774"/>
    <n v="45.026041666666664"/>
    <x v="4"/>
    <x v="10"/>
  </r>
  <r>
    <n v="697"/>
    <s v="Fox-Williams"/>
    <s v="Profound system-worthy functionalities"/>
    <n v="128900"/>
    <n v="196960"/>
    <x v="0"/>
    <n v="7295"/>
    <x v="0"/>
    <s v="USD"/>
    <n v="1522472400"/>
    <n v="1522645200"/>
    <b v="0"/>
    <b v="0"/>
    <s v="music/electric music"/>
    <n v="1.5280062063615205"/>
    <n v="26.999314599040439"/>
    <x v="4"/>
    <x v="10"/>
  </r>
  <r>
    <n v="742"/>
    <s v="West-Stevens"/>
    <s v="Reactive solution-oriented groupware"/>
    <n v="1200"/>
    <n v="13513"/>
    <x v="0"/>
    <n v="122"/>
    <x v="0"/>
    <s v="USD"/>
    <n v="1263880800"/>
    <n v="1267509600"/>
    <b v="0"/>
    <b v="0"/>
    <s v="music/electric music"/>
    <n v="11.260833333333334"/>
    <n v="110.76229508196721"/>
    <x v="4"/>
    <x v="10"/>
  </r>
  <r>
    <n v="750"/>
    <s v="Ramos and Sons"/>
    <s v="Extended responsive Internet solution"/>
    <n v="100"/>
    <n v="1"/>
    <x v="1"/>
    <n v="1"/>
    <x v="6"/>
    <s v="GBP"/>
    <n v="1277960400"/>
    <n v="1280120400"/>
    <b v="0"/>
    <b v="0"/>
    <s v="music/electric music"/>
    <n v="0.01"/>
    <n v="1"/>
    <x v="4"/>
    <x v="10"/>
  </r>
  <r>
    <n v="759"/>
    <s v="Rodriguez PLC"/>
    <s v="Grass-roots upward-trending installation"/>
    <n v="167500"/>
    <n v="114615"/>
    <x v="1"/>
    <n v="1274"/>
    <x v="0"/>
    <s v="USD"/>
    <n v="1517810400"/>
    <n v="1520402400"/>
    <b v="0"/>
    <b v="0"/>
    <s v="music/electric music"/>
    <n v="0.6842686567164179"/>
    <n v="89.964678178963894"/>
    <x v="4"/>
    <x v="10"/>
  </r>
  <r>
    <n v="851"/>
    <s v="Bright and Sons"/>
    <s v="Object-based needs-based info-mediaries"/>
    <n v="6000"/>
    <n v="12468"/>
    <x v="0"/>
    <n v="160"/>
    <x v="0"/>
    <s v="USD"/>
    <n v="1335934800"/>
    <n v="1338786000"/>
    <b v="0"/>
    <b v="0"/>
    <s v="music/electric music"/>
    <n v="2.0779999999999998"/>
    <n v="77.924999999999997"/>
    <x v="4"/>
    <x v="10"/>
  </r>
  <r>
    <n v="880"/>
    <s v="Craig, Ellis and Miller"/>
    <s v="Persevering 5thgeneration throughput"/>
    <n v="84500"/>
    <n v="193101"/>
    <x v="0"/>
    <n v="2414"/>
    <x v="0"/>
    <s v="USD"/>
    <n v="1563685200"/>
    <n v="1563858000"/>
    <b v="0"/>
    <b v="0"/>
    <s v="music/electric music"/>
    <n v="2.2852189349112426"/>
    <n v="79.992129246064621"/>
    <x v="4"/>
    <x v="10"/>
  </r>
  <r>
    <n v="889"/>
    <s v="Santos Group"/>
    <s v="Secured dynamic capacity"/>
    <n v="5600"/>
    <n v="9508"/>
    <x v="0"/>
    <n v="122"/>
    <x v="0"/>
    <s v="USD"/>
    <n v="1394600400"/>
    <n v="1395205200"/>
    <b v="0"/>
    <b v="1"/>
    <s v="music/electric music"/>
    <n v="1.697857142857143"/>
    <n v="77.93442622950819"/>
    <x v="4"/>
    <x v="10"/>
  </r>
  <r>
    <n v="13"/>
    <s v="Walker, Taylor and Coleman"/>
    <s v="Multi-tiered directional open architecture"/>
    <n v="4200"/>
    <n v="10295"/>
    <x v="0"/>
    <n v="98"/>
    <x v="0"/>
    <s v="USD"/>
    <n v="1465621200"/>
    <n v="1466658000"/>
    <b v="0"/>
    <b v="0"/>
    <s v="music/indie rock"/>
    <n v="2.4511904761904764"/>
    <n v="105.05102040816327"/>
    <x v="4"/>
    <x v="11"/>
  </r>
  <r>
    <n v="14"/>
    <s v="Rodriguez, Rose and Stewart"/>
    <s v="Cloned directional synergy"/>
    <n v="28200"/>
    <n v="18829"/>
    <x v="1"/>
    <n v="200"/>
    <x v="0"/>
    <s v="USD"/>
    <n v="1331013600"/>
    <n v="1333342800"/>
    <b v="0"/>
    <b v="0"/>
    <s v="music/indie rock"/>
    <n v="0.66769503546099296"/>
    <n v="94.144999999999996"/>
    <x v="4"/>
    <x v="11"/>
  </r>
  <r>
    <n v="85"/>
    <s v="Hill, Lawson and Wilkinson"/>
    <s v="Multi-tiered eco-centric architecture"/>
    <n v="4900"/>
    <n v="6430"/>
    <x v="0"/>
    <n v="71"/>
    <x v="5"/>
    <s v="AUD"/>
    <n v="1315717200"/>
    <n v="1316408400"/>
    <b v="0"/>
    <b v="0"/>
    <s v="music/indie rock"/>
    <n v="1.3122448979591836"/>
    <n v="90.563380281690144"/>
    <x v="4"/>
    <x v="11"/>
  </r>
  <r>
    <n v="104"/>
    <s v="Smith, Wells and Nguyen"/>
    <s v="Self-enabling grid-enabled initiative"/>
    <n v="119200"/>
    <n v="170623"/>
    <x v="0"/>
    <n v="1917"/>
    <x v="0"/>
    <s v="USD"/>
    <n v="1495515600"/>
    <n v="1495602000"/>
    <b v="0"/>
    <b v="0"/>
    <s v="music/indie rock"/>
    <n v="1.4314010067114094"/>
    <n v="89.005216484089729"/>
    <x v="4"/>
    <x v="11"/>
  </r>
  <r>
    <n v="143"/>
    <s v="Avila-Jones"/>
    <s v="Implemented discrete secured line"/>
    <n v="5400"/>
    <n v="7322"/>
    <x v="0"/>
    <n v="70"/>
    <x v="0"/>
    <s v="USD"/>
    <n v="1277701200"/>
    <n v="1279429200"/>
    <b v="0"/>
    <b v="0"/>
    <s v="music/indie rock"/>
    <n v="1.355925925925926"/>
    <n v="104.6"/>
    <x v="4"/>
    <x v="11"/>
  </r>
  <r>
    <n v="149"/>
    <s v="Payne, Oliver and Burch"/>
    <s v="Managed fresh-thinking flexibility"/>
    <n v="6200"/>
    <n v="13632"/>
    <x v="0"/>
    <n v="195"/>
    <x v="0"/>
    <s v="USD"/>
    <n v="1357020000"/>
    <n v="1361512800"/>
    <b v="0"/>
    <b v="0"/>
    <s v="music/indie rock"/>
    <n v="2.1987096774193549"/>
    <n v="69.907692307692301"/>
    <x v="4"/>
    <x v="11"/>
  </r>
  <r>
    <n v="152"/>
    <s v="Bowen, Mcdonald and Hall"/>
    <s v="User-centric fault-tolerant task-force"/>
    <n v="41500"/>
    <n v="175573"/>
    <x v="0"/>
    <n v="3376"/>
    <x v="0"/>
    <s v="USD"/>
    <n v="1487311200"/>
    <n v="1487916000"/>
    <b v="0"/>
    <b v="0"/>
    <s v="music/indie rock"/>
    <n v="4.2306746987951804"/>
    <n v="52.006220379146917"/>
    <x v="4"/>
    <x v="11"/>
  </r>
  <r>
    <n v="154"/>
    <s v="Rodriguez-Brown"/>
    <s v="Devolved foreground benchmark"/>
    <n v="171300"/>
    <n v="100650"/>
    <x v="1"/>
    <n v="1059"/>
    <x v="0"/>
    <s v="USD"/>
    <n v="1463029200"/>
    <n v="1465016400"/>
    <b v="0"/>
    <b v="1"/>
    <s v="music/indie rock"/>
    <n v="0.58756567425569173"/>
    <n v="95.042492917847028"/>
    <x v="4"/>
    <x v="11"/>
  </r>
  <r>
    <n v="168"/>
    <s v="Hernandez Group"/>
    <s v="Ergonomic uniform open system"/>
    <n v="128100"/>
    <n v="40107"/>
    <x v="1"/>
    <n v="955"/>
    <x v="3"/>
    <s v="DKK"/>
    <n v="1550815200"/>
    <n v="1552798800"/>
    <b v="0"/>
    <b v="1"/>
    <s v="music/indie rock"/>
    <n v="0.3130913348946136"/>
    <n v="41.996858638743454"/>
    <x v="4"/>
    <x v="11"/>
  </r>
  <r>
    <n v="170"/>
    <s v="Summers, Gallegos and Stein"/>
    <s v="Mandatory mobile product"/>
    <n v="188100"/>
    <n v="5528"/>
    <x v="1"/>
    <n v="67"/>
    <x v="0"/>
    <s v="USD"/>
    <n v="1501736400"/>
    <n v="1502341200"/>
    <b v="0"/>
    <b v="0"/>
    <s v="music/indie rock"/>
    <n v="2.9388623072833599E-2"/>
    <n v="82.507462686567166"/>
    <x v="4"/>
    <x v="11"/>
  </r>
  <r>
    <n v="193"/>
    <s v="Calhoun, Rogers and Long"/>
    <s v="Progressive discrete hub"/>
    <n v="6600"/>
    <n v="3012"/>
    <x v="1"/>
    <n v="65"/>
    <x v="0"/>
    <s v="USD"/>
    <n v="1523163600"/>
    <n v="1523509200"/>
    <b v="1"/>
    <b v="0"/>
    <s v="music/indie rock"/>
    <n v="0.45636363636363636"/>
    <n v="46.338461538461537"/>
    <x v="4"/>
    <x v="11"/>
  </r>
  <r>
    <n v="213"/>
    <s v="Morgan-Warren"/>
    <s v="Face-to-face encompassing info-mediaries"/>
    <n v="87900"/>
    <n v="171549"/>
    <x v="0"/>
    <n v="4289"/>
    <x v="0"/>
    <s v="USD"/>
    <n v="1289019600"/>
    <n v="1289714400"/>
    <b v="0"/>
    <b v="1"/>
    <s v="music/indie rock"/>
    <n v="1.9516382252559727"/>
    <n v="39.997435299603637"/>
    <x v="4"/>
    <x v="11"/>
  </r>
  <r>
    <n v="262"/>
    <s v="Lloyd, Kennedy and Davis"/>
    <s v="Compatible multimedia hub"/>
    <n v="1700"/>
    <n v="5328"/>
    <x v="0"/>
    <n v="107"/>
    <x v="0"/>
    <s v="USD"/>
    <n v="1301979600"/>
    <n v="1304226000"/>
    <b v="0"/>
    <b v="1"/>
    <s v="music/indie rock"/>
    <n v="3.1341176470588237"/>
    <n v="49.794392523364486"/>
    <x v="4"/>
    <x v="11"/>
  </r>
  <r>
    <n v="303"/>
    <s v="Guerrero, Flores and Jenkins"/>
    <s v="Networked optimal architecture"/>
    <n v="3400"/>
    <n v="2809"/>
    <x v="1"/>
    <n v="32"/>
    <x v="0"/>
    <s v="USD"/>
    <n v="1452146400"/>
    <n v="1452578400"/>
    <b v="0"/>
    <b v="0"/>
    <s v="music/indie rock"/>
    <n v="0.82617647058823529"/>
    <n v="87.78125"/>
    <x v="4"/>
    <x v="11"/>
  </r>
  <r>
    <n v="309"/>
    <s v="Harris-Perry"/>
    <s v="User-centric 6thgeneration attitude"/>
    <n v="4100"/>
    <n v="3087"/>
    <x v="3"/>
    <n v="75"/>
    <x v="0"/>
    <s v="USD"/>
    <n v="1316581200"/>
    <n v="1318309200"/>
    <b v="0"/>
    <b v="1"/>
    <s v="music/indie rock"/>
    <n v="0.75292682926829269"/>
    <n v="41.16"/>
    <x v="4"/>
    <x v="11"/>
  </r>
  <r>
    <n v="341"/>
    <s v="Guzman Group"/>
    <s v="Ameliorated disintermediate utilization"/>
    <n v="114300"/>
    <n v="96777"/>
    <x v="1"/>
    <n v="1257"/>
    <x v="0"/>
    <s v="USD"/>
    <n v="1440738000"/>
    <n v="1441342800"/>
    <b v="0"/>
    <b v="0"/>
    <s v="music/indie rock"/>
    <n v="0.84669291338582675"/>
    <n v="76.990453460620529"/>
    <x v="4"/>
    <x v="11"/>
  </r>
  <r>
    <n v="346"/>
    <s v="Little-Marsh"/>
    <s v="Virtual attitude-oriented migration"/>
    <n v="8000"/>
    <n v="2758"/>
    <x v="1"/>
    <n v="25"/>
    <x v="0"/>
    <s v="USD"/>
    <n v="1503550800"/>
    <n v="1508302800"/>
    <b v="0"/>
    <b v="1"/>
    <s v="music/indie rock"/>
    <n v="0.34475"/>
    <n v="110.32"/>
    <x v="4"/>
    <x v="11"/>
  </r>
  <r>
    <n v="364"/>
    <s v="Ramirez-Myers"/>
    <s v="Switchable intangible definition"/>
    <n v="900"/>
    <n v="14547"/>
    <x v="0"/>
    <n v="186"/>
    <x v="0"/>
    <s v="USD"/>
    <n v="1520229600"/>
    <n v="1522818000"/>
    <b v="0"/>
    <b v="0"/>
    <s v="music/indie rock"/>
    <n v="16.163333333333334"/>
    <n v="78.209677419354833"/>
    <x v="4"/>
    <x v="11"/>
  </r>
  <r>
    <n v="375"/>
    <s v="Leblanc-Pineda"/>
    <s v="Future-proofed upward-trending contingency"/>
    <n v="2700"/>
    <n v="1479"/>
    <x v="1"/>
    <n v="25"/>
    <x v="0"/>
    <s v="USD"/>
    <n v="1444971600"/>
    <n v="1449900000"/>
    <b v="0"/>
    <b v="0"/>
    <s v="music/indie rock"/>
    <n v="0.54777777777777781"/>
    <n v="59.16"/>
    <x v="4"/>
    <x v="11"/>
  </r>
  <r>
    <n v="388"/>
    <s v="Cruz Ltd"/>
    <s v="Exclusive dynamic adapter"/>
    <n v="114800"/>
    <n v="12938"/>
    <x v="3"/>
    <n v="145"/>
    <x v="4"/>
    <s v="CHF"/>
    <n v="1325656800"/>
    <n v="1325829600"/>
    <b v="0"/>
    <b v="0"/>
    <s v="music/indie rock"/>
    <n v="0.11270034843205574"/>
    <n v="89.227586206896547"/>
    <x v="4"/>
    <x v="11"/>
  </r>
  <r>
    <n v="399"/>
    <s v="Acosta, Mullins and Morris"/>
    <s v="Pre-emptive interactive model"/>
    <n v="97300"/>
    <n v="62127"/>
    <x v="1"/>
    <n v="941"/>
    <x v="0"/>
    <s v="USD"/>
    <n v="1296626400"/>
    <n v="1297231200"/>
    <b v="0"/>
    <b v="0"/>
    <s v="music/indie rock"/>
    <n v="0.63850976361767731"/>
    <n v="66.022316684378325"/>
    <x v="4"/>
    <x v="11"/>
  </r>
  <r>
    <n v="424"/>
    <s v="Schmidt-Gomez"/>
    <s v="User-centric impactful projection"/>
    <n v="5100"/>
    <n v="2064"/>
    <x v="1"/>
    <n v="83"/>
    <x v="0"/>
    <s v="USD"/>
    <n v="1524027600"/>
    <n v="1524546000"/>
    <b v="0"/>
    <b v="0"/>
    <s v="music/indie rock"/>
    <n v="0.40470588235294119"/>
    <n v="24.867469879518072"/>
    <x v="4"/>
    <x v="11"/>
  </r>
  <r>
    <n v="444"/>
    <s v="Hensley Ltd"/>
    <s v="Versatile global attitude"/>
    <n v="6200"/>
    <n v="10938"/>
    <x v="0"/>
    <n v="296"/>
    <x v="0"/>
    <s v="USD"/>
    <n v="1311483600"/>
    <n v="1311656400"/>
    <b v="0"/>
    <b v="1"/>
    <s v="music/indie rock"/>
    <n v="1.7641935483870967"/>
    <n v="36.952702702702702"/>
    <x v="4"/>
    <x v="11"/>
  </r>
  <r>
    <n v="456"/>
    <s v="Wilson, Brooks and Clark"/>
    <s v="Operative well-modulated data-warehouse"/>
    <n v="146400"/>
    <n v="152438"/>
    <x v="0"/>
    <n v="1605"/>
    <x v="0"/>
    <s v="USD"/>
    <n v="1518242400"/>
    <n v="1518242400"/>
    <b v="0"/>
    <b v="1"/>
    <s v="music/indie rock"/>
    <n v="1.041243169398907"/>
    <n v="94.976947040498445"/>
    <x v="4"/>
    <x v="11"/>
  </r>
  <r>
    <n v="528"/>
    <s v="Avila, Ford and Welch"/>
    <s v="Focused leadingedge matrix"/>
    <n v="9000"/>
    <n v="7227"/>
    <x v="1"/>
    <n v="80"/>
    <x v="6"/>
    <s v="GBP"/>
    <n v="1385186400"/>
    <n v="1389074400"/>
    <b v="0"/>
    <b v="0"/>
    <s v="music/indie rock"/>
    <n v="0.80300000000000005"/>
    <n v="90.337500000000006"/>
    <x v="4"/>
    <x v="11"/>
  </r>
  <r>
    <n v="533"/>
    <s v="Holt, Bernard and Johnson"/>
    <s v="Multi-lateral didactic encoding"/>
    <n v="115600"/>
    <n v="184086"/>
    <x v="0"/>
    <n v="2218"/>
    <x v="6"/>
    <s v="GBP"/>
    <n v="1374642000"/>
    <n v="1377752400"/>
    <b v="0"/>
    <b v="0"/>
    <s v="music/indie rock"/>
    <n v="1.5924394463667819"/>
    <n v="82.996393146979258"/>
    <x v="4"/>
    <x v="11"/>
  </r>
  <r>
    <n v="542"/>
    <s v="Harrison-Bridges"/>
    <s v="Profit-focused exuding moderator"/>
    <n v="77000"/>
    <n v="1930"/>
    <x v="1"/>
    <n v="49"/>
    <x v="6"/>
    <s v="GBP"/>
    <n v="1453442400"/>
    <n v="1456034400"/>
    <b v="0"/>
    <b v="0"/>
    <s v="music/indie rock"/>
    <n v="2.5064935064935064E-2"/>
    <n v="39.387755102040813"/>
    <x v="4"/>
    <x v="11"/>
  </r>
  <r>
    <n v="550"/>
    <s v="Morrison-Henderson"/>
    <s v="De-engineered disintermediate encoding"/>
    <n v="100"/>
    <n v="4"/>
    <x v="3"/>
    <n v="1"/>
    <x v="4"/>
    <s v="CHF"/>
    <n v="1330495200"/>
    <n v="1332306000"/>
    <b v="0"/>
    <b v="0"/>
    <s v="music/indie rock"/>
    <n v="0.04"/>
    <n v="4"/>
    <x v="4"/>
    <x v="11"/>
  </r>
  <r>
    <n v="554"/>
    <s v="Ritter PLC"/>
    <s v="Multi-channeled upward-trending application"/>
    <n v="9500"/>
    <n v="14408"/>
    <x v="0"/>
    <n v="554"/>
    <x v="2"/>
    <s v="CAD"/>
    <n v="1482127200"/>
    <n v="1482645600"/>
    <b v="0"/>
    <b v="0"/>
    <s v="music/indie rock"/>
    <n v="1.5166315789473683"/>
    <n v="26.007220216606498"/>
    <x v="4"/>
    <x v="11"/>
  </r>
  <r>
    <n v="616"/>
    <s v="Burnett-Mora"/>
    <s v="Quality-focused 24/7 superstructure"/>
    <n v="6400"/>
    <n v="12129"/>
    <x v="0"/>
    <n v="238"/>
    <x v="6"/>
    <s v="GBP"/>
    <n v="1379653200"/>
    <n v="1379739600"/>
    <b v="0"/>
    <b v="1"/>
    <s v="music/indie rock"/>
    <n v="1.8951562500000001"/>
    <n v="50.962184873949582"/>
    <x v="4"/>
    <x v="11"/>
  </r>
  <r>
    <n v="622"/>
    <s v="Smith-Smith"/>
    <s v="Total leadingedge neural-net"/>
    <n v="189000"/>
    <n v="5916"/>
    <x v="1"/>
    <n v="64"/>
    <x v="0"/>
    <s v="USD"/>
    <n v="1523768400"/>
    <n v="1526014800"/>
    <b v="0"/>
    <b v="0"/>
    <s v="music/indie rock"/>
    <n v="3.1301587301587303E-2"/>
    <n v="92.4375"/>
    <x v="4"/>
    <x v="11"/>
  </r>
  <r>
    <n v="628"/>
    <s v="Dunn, Moreno and Green"/>
    <s v="Intuitive object-oriented task-force"/>
    <n v="1900"/>
    <n v="2884"/>
    <x v="0"/>
    <n v="96"/>
    <x v="0"/>
    <s v="USD"/>
    <n v="1286168400"/>
    <n v="1286427600"/>
    <b v="0"/>
    <b v="0"/>
    <s v="music/indie rock"/>
    <n v="1.5178947368421052"/>
    <n v="30.041666666666668"/>
    <x v="4"/>
    <x v="11"/>
  </r>
  <r>
    <n v="670"/>
    <s v="Robinson Group"/>
    <s v="Re-contextualized homogeneous flexibility"/>
    <n v="16200"/>
    <n v="75955"/>
    <x v="0"/>
    <n v="1101"/>
    <x v="0"/>
    <s v="USD"/>
    <n v="1456380000"/>
    <n v="1457416800"/>
    <b v="0"/>
    <b v="0"/>
    <s v="music/indie rock"/>
    <n v="4.6885802469135802"/>
    <n v="68.987284287011803"/>
    <x v="4"/>
    <x v="11"/>
  </r>
  <r>
    <n v="673"/>
    <s v="Turner, Scott and Gentry"/>
    <s v="Assimilated regional groupware"/>
    <n v="5600"/>
    <n v="2445"/>
    <x v="1"/>
    <n v="58"/>
    <x v="1"/>
    <s v="EUR"/>
    <n v="1460696400"/>
    <n v="1462510800"/>
    <b v="0"/>
    <b v="0"/>
    <s v="music/indie rock"/>
    <n v="0.43660714285714286"/>
    <n v="42.155172413793103"/>
    <x v="4"/>
    <x v="11"/>
  </r>
  <r>
    <n v="737"/>
    <s v="Gardner Inc"/>
    <s v="Function-based systematic Graphical User Interface"/>
    <n v="3700"/>
    <n v="5028"/>
    <x v="0"/>
    <n v="180"/>
    <x v="0"/>
    <s v="USD"/>
    <n v="1478844000"/>
    <n v="1479880800"/>
    <b v="0"/>
    <b v="0"/>
    <s v="music/indie rock"/>
    <n v="1.358918918918919"/>
    <n v="27.933333333333334"/>
    <x v="4"/>
    <x v="11"/>
  </r>
  <r>
    <n v="739"/>
    <s v="Meyer-Avila"/>
    <s v="Multi-tiered discrete support"/>
    <n v="10000"/>
    <n v="6100"/>
    <x v="1"/>
    <n v="191"/>
    <x v="0"/>
    <s v="USD"/>
    <n v="1340946000"/>
    <n v="1341032400"/>
    <b v="0"/>
    <b v="0"/>
    <s v="music/indie rock"/>
    <n v="0.61"/>
    <n v="31.937172774869111"/>
    <x v="4"/>
    <x v="11"/>
  </r>
  <r>
    <n v="765"/>
    <s v="Matthews LLC"/>
    <s v="Advanced transitional help-desk"/>
    <n v="3900"/>
    <n v="8125"/>
    <x v="0"/>
    <n v="198"/>
    <x v="0"/>
    <s v="USD"/>
    <n v="1492232400"/>
    <n v="1494392400"/>
    <b v="1"/>
    <b v="1"/>
    <s v="music/indie rock"/>
    <n v="2.0833333333333335"/>
    <n v="41.035353535353536"/>
    <x v="4"/>
    <x v="11"/>
  </r>
  <r>
    <n v="772"/>
    <s v="Johnson-Pace"/>
    <s v="Persistent 3rdgeneration moratorium"/>
    <n v="149600"/>
    <n v="169586"/>
    <x v="0"/>
    <n v="5139"/>
    <x v="0"/>
    <s v="USD"/>
    <n v="1549692000"/>
    <n v="1550037600"/>
    <b v="0"/>
    <b v="0"/>
    <s v="music/indie rock"/>
    <n v="1.1335962566844919"/>
    <n v="32.999805409612762"/>
    <x v="4"/>
    <x v="11"/>
  </r>
  <r>
    <n v="836"/>
    <s v="Macias Inc"/>
    <s v="Optimized didactic intranet"/>
    <n v="8100"/>
    <n v="6086"/>
    <x v="1"/>
    <n v="94"/>
    <x v="0"/>
    <s v="USD"/>
    <n v="1265349600"/>
    <n v="1266300000"/>
    <b v="0"/>
    <b v="0"/>
    <s v="music/indie rock"/>
    <n v="0.75135802469135804"/>
    <n v="64.744680851063833"/>
    <x v="4"/>
    <x v="11"/>
  </r>
  <r>
    <n v="849"/>
    <s v="Jones-Ryan"/>
    <s v="Vision-oriented uniform instruction set"/>
    <n v="6700"/>
    <n v="8917"/>
    <x v="0"/>
    <n v="307"/>
    <x v="0"/>
    <s v="USD"/>
    <n v="1328767200"/>
    <n v="1329026400"/>
    <b v="0"/>
    <b v="1"/>
    <s v="music/indie rock"/>
    <n v="1.3308955223880596"/>
    <n v="29.045602605863191"/>
    <x v="4"/>
    <x v="11"/>
  </r>
  <r>
    <n v="853"/>
    <s v="Collier LLC"/>
    <s v="Secured well-modulated projection"/>
    <n v="17100"/>
    <n v="111502"/>
    <x v="0"/>
    <n v="1467"/>
    <x v="2"/>
    <s v="CAD"/>
    <n v="1308546000"/>
    <n v="1308978000"/>
    <b v="0"/>
    <b v="1"/>
    <s v="music/indie rock"/>
    <n v="6.5205847953216374"/>
    <n v="76.006816632583508"/>
    <x v="4"/>
    <x v="11"/>
  </r>
  <r>
    <n v="886"/>
    <s v="Sanders LLC"/>
    <s v="Multi-tiered explicit focus group"/>
    <n v="150600"/>
    <n v="127745"/>
    <x v="1"/>
    <n v="1825"/>
    <x v="0"/>
    <s v="USD"/>
    <n v="1282798800"/>
    <n v="1284354000"/>
    <b v="0"/>
    <b v="0"/>
    <s v="music/indie rock"/>
    <n v="0.84824037184594958"/>
    <n v="69.9972602739726"/>
    <x v="4"/>
    <x v="11"/>
  </r>
  <r>
    <n v="890"/>
    <s v="Christian, Kim and Jimenez"/>
    <s v="Devolved foreground throughput"/>
    <n v="134400"/>
    <n v="155849"/>
    <x v="0"/>
    <n v="1470"/>
    <x v="0"/>
    <s v="USD"/>
    <n v="1561352400"/>
    <n v="1561438800"/>
    <b v="0"/>
    <b v="0"/>
    <s v="music/indie rock"/>
    <n v="1.1595907738095239"/>
    <n v="106.01972789115646"/>
    <x v="4"/>
    <x v="11"/>
  </r>
  <r>
    <n v="974"/>
    <s v="Thomas, Clay and Mendoza"/>
    <s v="Multi-channeled reciprocal interface"/>
    <n v="800"/>
    <n v="2991"/>
    <x v="0"/>
    <n v="32"/>
    <x v="0"/>
    <s v="USD"/>
    <n v="1368853200"/>
    <n v="1368939600"/>
    <b v="0"/>
    <b v="0"/>
    <s v="music/indie rock"/>
    <n v="3.73875"/>
    <n v="93.46875"/>
    <x v="4"/>
    <x v="11"/>
  </r>
  <r>
    <n v="998"/>
    <s v="Taylor, Santiago and Flores"/>
    <s v="Polarized composite customer loyalty"/>
    <n v="66600"/>
    <n v="37823"/>
    <x v="1"/>
    <n v="374"/>
    <x v="0"/>
    <s v="USD"/>
    <n v="1265868000"/>
    <n v="1267077600"/>
    <b v="0"/>
    <b v="1"/>
    <s v="music/indie rock"/>
    <n v="0.5679129129129129"/>
    <n v="101.13101604278074"/>
    <x v="4"/>
    <x v="11"/>
  </r>
  <r>
    <n v="55"/>
    <s v="Wright, Brooks and Villarreal"/>
    <s v="Reverse-engineered bifurcated strategy"/>
    <n v="6600"/>
    <n v="11746"/>
    <x v="0"/>
    <n v="131"/>
    <x v="0"/>
    <s v="USD"/>
    <n v="1532926800"/>
    <n v="1533358800"/>
    <b v="0"/>
    <b v="0"/>
    <s v="music/jazz"/>
    <n v="1.7796969696969698"/>
    <n v="89.664122137404576"/>
    <x v="4"/>
    <x v="12"/>
  </r>
  <r>
    <n v="73"/>
    <s v="Collins-Goodman"/>
    <s v="Cross-platform even-keeled initiative"/>
    <n v="1400"/>
    <n v="9253"/>
    <x v="0"/>
    <n v="88"/>
    <x v="0"/>
    <s v="USD"/>
    <n v="1480226400"/>
    <n v="1480485600"/>
    <b v="0"/>
    <b v="0"/>
    <s v="music/jazz"/>
    <n v="6.609285714285714"/>
    <n v="105.14772727272727"/>
    <x v="4"/>
    <x v="12"/>
  </r>
  <r>
    <n v="204"/>
    <s v="Daniel-Luna"/>
    <s v="Mandatory multimedia leverage"/>
    <n v="75000"/>
    <n v="2529"/>
    <x v="1"/>
    <n v="40"/>
    <x v="0"/>
    <s v="USD"/>
    <n v="1301806800"/>
    <n v="1302670800"/>
    <b v="0"/>
    <b v="0"/>
    <s v="music/jazz"/>
    <n v="3.372E-2"/>
    <n v="63.225000000000001"/>
    <x v="4"/>
    <x v="12"/>
  </r>
  <r>
    <n v="266"/>
    <s v="Cole LLC"/>
    <s v="Proactive responsive emulation"/>
    <n v="111900"/>
    <n v="85902"/>
    <x v="1"/>
    <n v="3182"/>
    <x v="1"/>
    <s v="EUR"/>
    <n v="1415340000"/>
    <n v="1418191200"/>
    <b v="0"/>
    <b v="1"/>
    <s v="music/jazz"/>
    <n v="0.76766756032171579"/>
    <n v="26.996228786926462"/>
    <x v="4"/>
    <x v="12"/>
  </r>
  <r>
    <n v="350"/>
    <s v="Shannon Ltd"/>
    <s v="Pre-emptive neutral capacity"/>
    <n v="100"/>
    <n v="5"/>
    <x v="1"/>
    <n v="1"/>
    <x v="0"/>
    <s v="USD"/>
    <n v="1432098000"/>
    <n v="1433653200"/>
    <b v="0"/>
    <b v="1"/>
    <s v="music/jazz"/>
    <n v="0.05"/>
    <n v="5"/>
    <x v="4"/>
    <x v="12"/>
  </r>
  <r>
    <n v="393"/>
    <s v="Owens, Hall and Gonzalez"/>
    <s v="De-engineered static orchestration"/>
    <n v="62800"/>
    <n v="143788"/>
    <x v="0"/>
    <n v="3059"/>
    <x v="2"/>
    <s v="CAD"/>
    <n v="1500267600"/>
    <n v="1500354000"/>
    <b v="0"/>
    <b v="0"/>
    <s v="music/jazz"/>
    <n v="2.2896178343949045"/>
    <n v="47.004903563255965"/>
    <x v="4"/>
    <x v="12"/>
  </r>
  <r>
    <n v="436"/>
    <s v="King-Nguyen"/>
    <s v="Open-source incremental throughput"/>
    <n v="1300"/>
    <n v="13678"/>
    <x v="0"/>
    <n v="249"/>
    <x v="0"/>
    <s v="USD"/>
    <n v="1555736400"/>
    <n v="1555822800"/>
    <b v="0"/>
    <b v="0"/>
    <s v="music/jazz"/>
    <n v="10.521538461538462"/>
    <n v="54.931726907630519"/>
    <x v="4"/>
    <x v="12"/>
  </r>
  <r>
    <n v="577"/>
    <s v="Stevens Inc"/>
    <s v="Adaptive 24hour projection"/>
    <n v="8200"/>
    <n v="1546"/>
    <x v="3"/>
    <n v="37"/>
    <x v="0"/>
    <s v="USD"/>
    <n v="1299823200"/>
    <n v="1302066000"/>
    <b v="0"/>
    <b v="0"/>
    <s v="music/jazz"/>
    <n v="0.18853658536585366"/>
    <n v="41.783783783783782"/>
    <x v="4"/>
    <x v="12"/>
  </r>
  <r>
    <n v="579"/>
    <s v="Franklin Inc"/>
    <s v="Focused multimedia knowledgebase"/>
    <n v="6200"/>
    <n v="6269"/>
    <x v="0"/>
    <n v="87"/>
    <x v="0"/>
    <s v="USD"/>
    <n v="1312693200"/>
    <n v="1313730000"/>
    <b v="0"/>
    <b v="0"/>
    <s v="music/jazz"/>
    <n v="1.0111290322580646"/>
    <n v="72.05747126436782"/>
    <x v="4"/>
    <x v="12"/>
  </r>
  <r>
    <n v="608"/>
    <s v="Johnson Group"/>
    <s v="Compatible full-range leverage"/>
    <n v="3900"/>
    <n v="11075"/>
    <x v="0"/>
    <n v="316"/>
    <x v="0"/>
    <s v="USD"/>
    <n v="1551852000"/>
    <n v="1552197600"/>
    <b v="0"/>
    <b v="1"/>
    <s v="music/jazz"/>
    <n v="2.8397435897435899"/>
    <n v="35.047468354430379"/>
    <x v="4"/>
    <x v="12"/>
  </r>
  <r>
    <n v="650"/>
    <s v="Wilson, Wilson and Mathis"/>
    <s v="Optional asymmetric success"/>
    <n v="100"/>
    <n v="2"/>
    <x v="1"/>
    <n v="1"/>
    <x v="0"/>
    <s v="USD"/>
    <n v="1404795600"/>
    <n v="1407128400"/>
    <b v="0"/>
    <b v="0"/>
    <s v="music/jazz"/>
    <n v="0.02"/>
    <n v="2"/>
    <x v="4"/>
    <x v="12"/>
  </r>
  <r>
    <n v="661"/>
    <s v="Smith Group"/>
    <s v="Right-sized secondary challenge"/>
    <n v="106800"/>
    <n v="57872"/>
    <x v="1"/>
    <n v="752"/>
    <x v="3"/>
    <s v="DKK"/>
    <n v="1332910800"/>
    <n v="1335502800"/>
    <b v="0"/>
    <b v="0"/>
    <s v="music/jazz"/>
    <n v="0.54187265917603"/>
    <n v="76.957446808510639"/>
    <x v="4"/>
    <x v="12"/>
  </r>
  <r>
    <n v="664"/>
    <s v="Young PLC"/>
    <s v="Optional maximized attitude"/>
    <n v="79400"/>
    <n v="26571"/>
    <x v="1"/>
    <n v="1063"/>
    <x v="0"/>
    <s v="USD"/>
    <n v="1329717600"/>
    <n v="1330581600"/>
    <b v="0"/>
    <b v="0"/>
    <s v="music/jazz"/>
    <n v="0.33464735516372796"/>
    <n v="24.99623706491063"/>
    <x v="4"/>
    <x v="12"/>
  </r>
  <r>
    <n v="762"/>
    <s v="Davis Ltd"/>
    <s v="Upgradable uniform service-desk"/>
    <n v="3500"/>
    <n v="6204"/>
    <x v="0"/>
    <n v="100"/>
    <x v="5"/>
    <s v="AUD"/>
    <n v="1354082400"/>
    <n v="1355032800"/>
    <b v="0"/>
    <b v="0"/>
    <s v="music/jazz"/>
    <n v="1.7725714285714285"/>
    <n v="62.04"/>
    <x v="4"/>
    <x v="12"/>
  </r>
  <r>
    <n v="786"/>
    <s v="Smith-Brown"/>
    <s v="Object-based content-based ability"/>
    <n v="1500"/>
    <n v="10946"/>
    <x v="0"/>
    <n v="207"/>
    <x v="1"/>
    <s v="EUR"/>
    <n v="1522126800"/>
    <n v="1522731600"/>
    <b v="0"/>
    <b v="1"/>
    <s v="music/jazz"/>
    <n v="7.2973333333333334"/>
    <n v="52.879227053140099"/>
    <x v="4"/>
    <x v="12"/>
  </r>
  <r>
    <n v="837"/>
    <s v="Cook-Ortiz"/>
    <s v="Right-sized dedicated standardization"/>
    <n v="17700"/>
    <n v="150960"/>
    <x v="0"/>
    <n v="1797"/>
    <x v="0"/>
    <s v="USD"/>
    <n v="1301202000"/>
    <n v="1305867600"/>
    <b v="0"/>
    <b v="0"/>
    <s v="music/jazz"/>
    <n v="8.5288135593220336"/>
    <n v="84.00667779632721"/>
    <x v="4"/>
    <x v="12"/>
  </r>
  <r>
    <n v="899"/>
    <s v="Best-Young"/>
    <s v="Implemented multimedia time-frame"/>
    <n v="3100"/>
    <n v="12620"/>
    <x v="0"/>
    <n v="123"/>
    <x v="4"/>
    <s v="CHF"/>
    <n v="1381122000"/>
    <n v="1382677200"/>
    <b v="0"/>
    <b v="0"/>
    <s v="music/jazz"/>
    <n v="4.0709677419354842"/>
    <n v="102.60162601626017"/>
    <x v="4"/>
    <x v="12"/>
  </r>
  <r>
    <n v="50"/>
    <s v="Jones, Taylor and Moore"/>
    <s v="Down-sized system-worthy secured line"/>
    <n v="100"/>
    <n v="2"/>
    <x v="1"/>
    <n v="1"/>
    <x v="1"/>
    <s v="EUR"/>
    <n v="1375333200"/>
    <n v="1377752400"/>
    <b v="0"/>
    <b v="0"/>
    <s v="music/metal"/>
    <n v="0.02"/>
    <n v="2"/>
    <x v="4"/>
    <x v="13"/>
  </r>
  <r>
    <n v="74"/>
    <s v="Davis-Michael"/>
    <s v="Progressive tertiary framework"/>
    <n v="3900"/>
    <n v="4776"/>
    <x v="0"/>
    <n v="85"/>
    <x v="6"/>
    <s v="GBP"/>
    <n v="1459054800"/>
    <n v="1459141200"/>
    <b v="0"/>
    <b v="0"/>
    <s v="music/metal"/>
    <n v="1.2246153846153847"/>
    <n v="56.188235294117646"/>
    <x v="4"/>
    <x v="13"/>
  </r>
  <r>
    <n v="194"/>
    <s v="Sandoval Group"/>
    <s v="Assimilated multi-tasking archive"/>
    <n v="7100"/>
    <n v="8716"/>
    <x v="0"/>
    <n v="126"/>
    <x v="0"/>
    <s v="USD"/>
    <n v="1442206800"/>
    <n v="1443589200"/>
    <b v="0"/>
    <b v="0"/>
    <s v="music/metal"/>
    <n v="1.227605633802817"/>
    <n v="69.174603174603178"/>
    <x v="4"/>
    <x v="13"/>
  </r>
  <r>
    <n v="288"/>
    <s v="Garcia Ltd"/>
    <s v="Secured global success"/>
    <n v="5600"/>
    <n v="5476"/>
    <x v="1"/>
    <n v="137"/>
    <x v="3"/>
    <s v="DKK"/>
    <n v="1331701200"/>
    <n v="1331787600"/>
    <b v="0"/>
    <b v="1"/>
    <s v="music/metal"/>
    <n v="0.97785714285714287"/>
    <n v="39.970802919708028"/>
    <x v="4"/>
    <x v="13"/>
  </r>
  <r>
    <n v="654"/>
    <s v="Roberts, Hinton and Williams"/>
    <s v="Programmable static middleware"/>
    <n v="35000"/>
    <n v="177936"/>
    <x v="0"/>
    <n v="3016"/>
    <x v="0"/>
    <s v="USD"/>
    <n v="1440392400"/>
    <n v="1440824400"/>
    <b v="0"/>
    <b v="0"/>
    <s v="music/metal"/>
    <n v="5.0838857142857146"/>
    <n v="58.9973474801061"/>
    <x v="4"/>
    <x v="13"/>
  </r>
  <r>
    <n v="733"/>
    <s v="Marquez-Kerr"/>
    <s v="Automated hybrid orchestration"/>
    <n v="15800"/>
    <n v="83267"/>
    <x v="0"/>
    <n v="980"/>
    <x v="0"/>
    <s v="USD"/>
    <n v="1406178000"/>
    <n v="1407301200"/>
    <b v="0"/>
    <b v="0"/>
    <s v="music/metal"/>
    <n v="5.2700632911392402"/>
    <n v="84.96632653061225"/>
    <x v="4"/>
    <x v="13"/>
  </r>
  <r>
    <n v="878"/>
    <s v="Lutz Group"/>
    <s v="Enterprise-wide foreground paradigm"/>
    <n v="2700"/>
    <n v="1012"/>
    <x v="1"/>
    <n v="12"/>
    <x v="1"/>
    <s v="EUR"/>
    <n v="1579068000"/>
    <n v="1581141600"/>
    <b v="0"/>
    <b v="0"/>
    <s v="music/metal"/>
    <n v="0.37481481481481482"/>
    <n v="84.333333333333329"/>
    <x v="4"/>
    <x v="13"/>
  </r>
  <r>
    <n v="1"/>
    <s v="Odom Inc"/>
    <s v="Managed bottom-line architecture"/>
    <n v="1400"/>
    <n v="14560"/>
    <x v="0"/>
    <n v="158"/>
    <x v="0"/>
    <s v="USD"/>
    <n v="1408424400"/>
    <n v="1408597200"/>
    <b v="0"/>
    <b v="1"/>
    <s v="music/rock"/>
    <n v="10.4"/>
    <n v="92.151898734177209"/>
    <x v="4"/>
    <x v="14"/>
  </r>
  <r>
    <n v="3"/>
    <s v="Mcdonald, Gonzalez and Ross"/>
    <s v="Vision-oriented fresh-thinking conglomeration"/>
    <n v="4200"/>
    <n v="2477"/>
    <x v="1"/>
    <n v="24"/>
    <x v="0"/>
    <s v="USD"/>
    <n v="1565499600"/>
    <n v="1568955600"/>
    <b v="0"/>
    <b v="0"/>
    <s v="music/rock"/>
    <n v="0.58976190476190471"/>
    <n v="103.20833333333333"/>
    <x v="4"/>
    <x v="14"/>
  </r>
  <r>
    <n v="27"/>
    <s v="Best, Carr and Williams"/>
    <s v="Diverse transitional migration"/>
    <n v="2000"/>
    <n v="1599"/>
    <x v="1"/>
    <n v="15"/>
    <x v="0"/>
    <s v="USD"/>
    <n v="1443848400"/>
    <n v="1444539600"/>
    <b v="0"/>
    <b v="0"/>
    <s v="music/rock"/>
    <n v="0.79949999999999999"/>
    <n v="106.6"/>
    <x v="4"/>
    <x v="14"/>
  </r>
  <r>
    <n v="41"/>
    <s v="Watts Group"/>
    <s v="Universal 5thgeneration neural-net"/>
    <n v="5600"/>
    <n v="11924"/>
    <x v="0"/>
    <n v="111"/>
    <x v="1"/>
    <s v="EUR"/>
    <n v="1346734800"/>
    <n v="1348981200"/>
    <b v="0"/>
    <b v="1"/>
    <s v="music/rock"/>
    <n v="2.1292857142857144"/>
    <n v="107.42342342342343"/>
    <x v="4"/>
    <x v="14"/>
  </r>
  <r>
    <n v="46"/>
    <s v="Vaughn, Hunt and Caldwell"/>
    <s v="Virtual grid-enabled task-force"/>
    <n v="3700"/>
    <n v="4247"/>
    <x v="0"/>
    <n v="92"/>
    <x v="0"/>
    <s v="USD"/>
    <n v="1278565200"/>
    <n v="1280552400"/>
    <b v="0"/>
    <b v="0"/>
    <s v="music/rock"/>
    <n v="1.1478378378378378"/>
    <n v="46.163043478260867"/>
    <x v="4"/>
    <x v="14"/>
  </r>
  <r>
    <n v="49"/>
    <s v="Casey-Kelly"/>
    <s v="Sharable holistic interface"/>
    <n v="7200"/>
    <n v="13653"/>
    <x v="0"/>
    <n v="303"/>
    <x v="0"/>
    <s v="USD"/>
    <n v="1571547600"/>
    <n v="1575439200"/>
    <b v="0"/>
    <b v="0"/>
    <s v="music/rock"/>
    <n v="1.89625"/>
    <n v="45.059405940594061"/>
    <x v="4"/>
    <x v="14"/>
  </r>
  <r>
    <n v="81"/>
    <s v="Gomez, Bailey and Flores"/>
    <s v="User-friendly static contingency"/>
    <n v="16800"/>
    <n v="37857"/>
    <x v="0"/>
    <n v="411"/>
    <x v="0"/>
    <s v="USD"/>
    <n v="1511416800"/>
    <n v="1513576800"/>
    <b v="0"/>
    <b v="0"/>
    <s v="music/rock"/>
    <n v="2.253392857142857"/>
    <n v="92.109489051094897"/>
    <x v="4"/>
    <x v="14"/>
  </r>
  <r>
    <n v="87"/>
    <s v="Farrell and Sons"/>
    <s v="Synergized 4thgeneration conglomeration"/>
    <n v="198500"/>
    <n v="123040"/>
    <x v="1"/>
    <n v="1482"/>
    <x v="5"/>
    <s v="AUD"/>
    <n v="1299564000"/>
    <n v="1300510800"/>
    <b v="0"/>
    <b v="1"/>
    <s v="music/rock"/>
    <n v="0.6198488664987406"/>
    <n v="83.022941970310384"/>
    <x v="4"/>
    <x v="14"/>
  </r>
  <r>
    <n v="128"/>
    <s v="Allen-Curtis"/>
    <s v="Phased human-resource core"/>
    <n v="70600"/>
    <n v="42596"/>
    <x v="3"/>
    <n v="532"/>
    <x v="0"/>
    <s v="USD"/>
    <n v="1282885200"/>
    <n v="1284008400"/>
    <b v="0"/>
    <b v="0"/>
    <s v="music/rock"/>
    <n v="0.60334277620396604"/>
    <n v="80.067669172932327"/>
    <x v="4"/>
    <x v="14"/>
  </r>
  <r>
    <n v="150"/>
    <s v="Brown, Palmer and Pace"/>
    <s v="Networked stable workforce"/>
    <n v="100"/>
    <n v="1"/>
    <x v="1"/>
    <n v="1"/>
    <x v="0"/>
    <s v="USD"/>
    <n v="1544940000"/>
    <n v="1545026400"/>
    <b v="0"/>
    <b v="0"/>
    <s v="music/rock"/>
    <n v="0.01"/>
    <n v="1"/>
    <x v="4"/>
    <x v="14"/>
  </r>
  <r>
    <n v="156"/>
    <s v="Meza-Rogers"/>
    <s v="Streamlined encompassing encryption"/>
    <n v="36400"/>
    <n v="26914"/>
    <x v="3"/>
    <n v="379"/>
    <x v="5"/>
    <s v="AUD"/>
    <n v="1570251600"/>
    <n v="1572325200"/>
    <b v="0"/>
    <b v="0"/>
    <s v="music/rock"/>
    <n v="0.73939560439560437"/>
    <n v="71.013192612137203"/>
    <x v="4"/>
    <x v="14"/>
  </r>
  <r>
    <n v="158"/>
    <s v="Carlson Inc"/>
    <s v="Ergonomic fresh-thinking installation"/>
    <n v="2100"/>
    <n v="4640"/>
    <x v="0"/>
    <n v="41"/>
    <x v="0"/>
    <s v="USD"/>
    <n v="1449554400"/>
    <n v="1449640800"/>
    <b v="0"/>
    <b v="0"/>
    <s v="music/rock"/>
    <n v="2.2095238095238097"/>
    <n v="113.17073170731707"/>
    <x v="4"/>
    <x v="14"/>
  </r>
  <r>
    <n v="162"/>
    <s v="Keith, Alvarez and Potter"/>
    <s v="Extended bottom-line open architecture"/>
    <n v="6100"/>
    <n v="9134"/>
    <x v="0"/>
    <n v="157"/>
    <x v="4"/>
    <s v="CHF"/>
    <n v="1544248800"/>
    <n v="1546840800"/>
    <b v="0"/>
    <b v="0"/>
    <s v="music/rock"/>
    <n v="1.4973770491803278"/>
    <n v="58.178343949044589"/>
    <x v="4"/>
    <x v="14"/>
  </r>
  <r>
    <n v="183"/>
    <s v="Rogers, Huerta and Medina"/>
    <s v="Pre-emptive bandwidth-monitored instruction set"/>
    <n v="5100"/>
    <n v="3525"/>
    <x v="1"/>
    <n v="86"/>
    <x v="2"/>
    <s v="CAD"/>
    <n v="1284008400"/>
    <n v="1285131600"/>
    <b v="0"/>
    <b v="0"/>
    <s v="music/rock"/>
    <n v="0.69117647058823528"/>
    <n v="40.988372093023258"/>
    <x v="4"/>
    <x v="14"/>
  </r>
  <r>
    <n v="192"/>
    <s v="Long, Morgan and Mitchell"/>
    <s v="Upgradable 4thgeneration productivity"/>
    <n v="42600"/>
    <n v="8517"/>
    <x v="1"/>
    <n v="243"/>
    <x v="0"/>
    <s v="USD"/>
    <n v="1403845200"/>
    <n v="1404190800"/>
    <b v="0"/>
    <b v="0"/>
    <s v="music/rock"/>
    <n v="0.19992957746478873"/>
    <n v="35.049382716049379"/>
    <x v="4"/>
    <x v="14"/>
  </r>
  <r>
    <n v="199"/>
    <s v="Hull, Baker and Martinez"/>
    <s v="Digitized reciprocal infrastructure"/>
    <n v="1800"/>
    <n v="968"/>
    <x v="1"/>
    <n v="13"/>
    <x v="0"/>
    <s v="USD"/>
    <n v="1436245200"/>
    <n v="1436590800"/>
    <b v="0"/>
    <b v="0"/>
    <s v="music/rock"/>
    <n v="0.5377777777777778"/>
    <n v="74.461538461538467"/>
    <x v="4"/>
    <x v="14"/>
  </r>
  <r>
    <n v="207"/>
    <s v="Carney-Anderson"/>
    <s v="Digitized 5thgeneration knowledgebase"/>
    <n v="1000"/>
    <n v="4257"/>
    <x v="0"/>
    <n v="43"/>
    <x v="0"/>
    <s v="USD"/>
    <n v="1535432400"/>
    <n v="1537160400"/>
    <b v="0"/>
    <b v="1"/>
    <s v="music/rock"/>
    <n v="4.2569999999999997"/>
    <n v="99"/>
    <x v="4"/>
    <x v="14"/>
  </r>
  <r>
    <n v="214"/>
    <s v="Sullivan Group"/>
    <s v="Open-source fresh-thinking policy"/>
    <n v="1400"/>
    <n v="14324"/>
    <x v="0"/>
    <n v="165"/>
    <x v="0"/>
    <s v="USD"/>
    <n v="1282194000"/>
    <n v="1282712400"/>
    <b v="0"/>
    <b v="0"/>
    <s v="music/rock"/>
    <n v="10.231428571428571"/>
    <n v="86.812121212121212"/>
    <x v="4"/>
    <x v="14"/>
  </r>
  <r>
    <n v="225"/>
    <s v="Fox-Quinn"/>
    <s v="Enterprise-wide reciprocal success"/>
    <n v="67800"/>
    <n v="176398"/>
    <x v="0"/>
    <n v="5880"/>
    <x v="0"/>
    <s v="USD"/>
    <n v="1399093200"/>
    <n v="1399093200"/>
    <b v="1"/>
    <b v="0"/>
    <s v="music/rock"/>
    <n v="2.6017404129793511"/>
    <n v="29.999659863945578"/>
    <x v="4"/>
    <x v="14"/>
  </r>
  <r>
    <n v="236"/>
    <s v="Gallegos-Cobb"/>
    <s v="Object-based directional function"/>
    <n v="39500"/>
    <n v="4323"/>
    <x v="1"/>
    <n v="57"/>
    <x v="5"/>
    <s v="AUD"/>
    <n v="1561438800"/>
    <n v="1562043600"/>
    <b v="0"/>
    <b v="1"/>
    <s v="music/rock"/>
    <n v="0.10944303797468355"/>
    <n v="75.84210526315789"/>
    <x v="4"/>
    <x v="14"/>
  </r>
  <r>
    <n v="242"/>
    <s v="Hill, Martin and Garcia"/>
    <s v="Sharable scalable core"/>
    <n v="8400"/>
    <n v="10729"/>
    <x v="0"/>
    <n v="250"/>
    <x v="0"/>
    <s v="USD"/>
    <n v="1494392400"/>
    <n v="1495256400"/>
    <b v="0"/>
    <b v="1"/>
    <s v="music/rock"/>
    <n v="1.2772619047619047"/>
    <n v="42.915999999999997"/>
    <x v="4"/>
    <x v="14"/>
  </r>
  <r>
    <n v="250"/>
    <s v="Robbins and Sons"/>
    <s v="Future-proofed directional synergy"/>
    <n v="100"/>
    <n v="3"/>
    <x v="1"/>
    <n v="1"/>
    <x v="0"/>
    <s v="USD"/>
    <n v="1264399200"/>
    <n v="1267423200"/>
    <b v="0"/>
    <b v="0"/>
    <s v="music/rock"/>
    <n v="0.03"/>
    <n v="3"/>
    <x v="4"/>
    <x v="14"/>
  </r>
  <r>
    <n v="255"/>
    <s v="Rosales, Branch and Harmon"/>
    <s v="Upgradable grid-enabled superstructure"/>
    <n v="80500"/>
    <n v="96735"/>
    <x v="0"/>
    <n v="1697"/>
    <x v="0"/>
    <s v="USD"/>
    <n v="1297836000"/>
    <n v="1298268000"/>
    <b v="0"/>
    <b v="1"/>
    <s v="music/rock"/>
    <n v="1.2016770186335404"/>
    <n v="57.003535651149086"/>
    <x v="4"/>
    <x v="14"/>
  </r>
  <r>
    <n v="256"/>
    <s v="Smith-Reid"/>
    <s v="Optimized actuating toolset"/>
    <n v="4100"/>
    <n v="959"/>
    <x v="1"/>
    <n v="15"/>
    <x v="6"/>
    <s v="GBP"/>
    <n v="1453615200"/>
    <n v="1456812000"/>
    <b v="0"/>
    <b v="0"/>
    <s v="music/rock"/>
    <n v="0.23390243902439026"/>
    <n v="63.93333333333333"/>
    <x v="4"/>
    <x v="14"/>
  </r>
  <r>
    <n v="260"/>
    <s v="Allen-Jones"/>
    <s v="Centralized modular initiative"/>
    <n v="6300"/>
    <n v="9935"/>
    <x v="0"/>
    <n v="261"/>
    <x v="0"/>
    <s v="USD"/>
    <n v="1348808400"/>
    <n v="1349845200"/>
    <b v="0"/>
    <b v="0"/>
    <s v="music/rock"/>
    <n v="1.5769841269841269"/>
    <n v="38.065134099616856"/>
    <x v="4"/>
    <x v="14"/>
  </r>
  <r>
    <n v="261"/>
    <s v="Mason-Smith"/>
    <s v="Reverse-engineered cohesive migration"/>
    <n v="84300"/>
    <n v="26303"/>
    <x v="1"/>
    <n v="454"/>
    <x v="0"/>
    <s v="USD"/>
    <n v="1282712400"/>
    <n v="1283058000"/>
    <b v="0"/>
    <b v="1"/>
    <s v="music/rock"/>
    <n v="0.31201660735468567"/>
    <n v="57.936123348017624"/>
    <x v="4"/>
    <x v="14"/>
  </r>
  <r>
    <n v="283"/>
    <s v="Lucas-Mullins"/>
    <s v="Business-focused dynamic instruction set"/>
    <n v="8100"/>
    <n v="1517"/>
    <x v="1"/>
    <n v="29"/>
    <x v="3"/>
    <s v="DKK"/>
    <n v="1464584400"/>
    <n v="1465016400"/>
    <b v="0"/>
    <b v="0"/>
    <s v="music/rock"/>
    <n v="0.18728395061728395"/>
    <n v="52.310344827586206"/>
    <x v="4"/>
    <x v="14"/>
  </r>
  <r>
    <n v="298"/>
    <s v="Chase, Garcia and Johnson"/>
    <s v="Adaptive intangible database"/>
    <n v="3500"/>
    <n v="5037"/>
    <x v="0"/>
    <n v="72"/>
    <x v="0"/>
    <s v="USD"/>
    <n v="1456466400"/>
    <n v="1458018000"/>
    <b v="0"/>
    <b v="1"/>
    <s v="music/rock"/>
    <n v="1.4391428571428571"/>
    <n v="69.958333333333329"/>
    <x v="4"/>
    <x v="14"/>
  </r>
  <r>
    <n v="313"/>
    <s v="Miller-Irwin"/>
    <s v="Secured maximized policy"/>
    <n v="2200"/>
    <n v="8697"/>
    <x v="0"/>
    <n v="223"/>
    <x v="0"/>
    <s v="USD"/>
    <n v="1330322400"/>
    <n v="1330495200"/>
    <b v="0"/>
    <b v="0"/>
    <s v="music/rock"/>
    <n v="3.9531818181818181"/>
    <n v="39"/>
    <x v="4"/>
    <x v="14"/>
  </r>
  <r>
    <n v="318"/>
    <s v="Young, Hart and Ryan"/>
    <s v="Decentralized demand-driven open system"/>
    <n v="5700"/>
    <n v="903"/>
    <x v="1"/>
    <n v="17"/>
    <x v="0"/>
    <s v="USD"/>
    <n v="1392357600"/>
    <n v="1392530400"/>
    <b v="0"/>
    <b v="0"/>
    <s v="music/rock"/>
    <n v="0.15842105263157893"/>
    <n v="53.117647058823529"/>
    <x v="4"/>
    <x v="14"/>
  </r>
  <r>
    <n v="328"/>
    <s v="Young PLC"/>
    <s v="Innovative well-modulated functionalities"/>
    <n v="98700"/>
    <n v="131826"/>
    <x v="0"/>
    <n v="2441"/>
    <x v="0"/>
    <s v="USD"/>
    <n v="1543557600"/>
    <n v="1544508000"/>
    <b v="0"/>
    <b v="0"/>
    <s v="music/rock"/>
    <n v="1.3356231003039514"/>
    <n v="54.004916018025398"/>
    <x v="4"/>
    <x v="14"/>
  </r>
  <r>
    <n v="334"/>
    <s v="Mcgee Group"/>
    <s v="Assimilated discrete algorithm"/>
    <n v="66200"/>
    <n v="123538"/>
    <x v="0"/>
    <n v="1113"/>
    <x v="0"/>
    <s v="USD"/>
    <n v="1515564000"/>
    <n v="1516168800"/>
    <b v="0"/>
    <b v="0"/>
    <s v="music/rock"/>
    <n v="1.8661329305135952"/>
    <n v="110.99550763701707"/>
    <x v="4"/>
    <x v="14"/>
  </r>
  <r>
    <n v="335"/>
    <s v="Jordan-Acosta"/>
    <s v="Operative uniform hub"/>
    <n v="173800"/>
    <n v="198628"/>
    <x v="0"/>
    <n v="2283"/>
    <x v="0"/>
    <s v="USD"/>
    <n v="1573797600"/>
    <n v="1574920800"/>
    <b v="0"/>
    <b v="0"/>
    <s v="music/rock"/>
    <n v="1.1428538550057536"/>
    <n v="87.003066141042481"/>
    <x v="4"/>
    <x v="14"/>
  </r>
  <r>
    <n v="336"/>
    <s v="Nunez Inc"/>
    <s v="Customizable intangible capability"/>
    <n v="70700"/>
    <n v="68602"/>
    <x v="1"/>
    <n v="1072"/>
    <x v="0"/>
    <s v="USD"/>
    <n v="1292392800"/>
    <n v="1292479200"/>
    <b v="0"/>
    <b v="1"/>
    <s v="music/rock"/>
    <n v="0.97032531824611035"/>
    <n v="63.994402985074629"/>
    <x v="4"/>
    <x v="14"/>
  </r>
  <r>
    <n v="351"/>
    <s v="Young LLC"/>
    <s v="Universal maximized methodology"/>
    <n v="74100"/>
    <n v="94631"/>
    <x v="0"/>
    <n v="2013"/>
    <x v="0"/>
    <s v="USD"/>
    <n v="1440392400"/>
    <n v="1441602000"/>
    <b v="0"/>
    <b v="0"/>
    <s v="music/rock"/>
    <n v="1.2770715249662619"/>
    <n v="47.009935419771487"/>
    <x v="4"/>
    <x v="14"/>
  </r>
  <r>
    <n v="362"/>
    <s v="Lawrence Group"/>
    <s v="Automated actuating conglomeration"/>
    <n v="3700"/>
    <n v="13755"/>
    <x v="0"/>
    <n v="191"/>
    <x v="0"/>
    <s v="USD"/>
    <n v="1296108000"/>
    <n v="1299391200"/>
    <b v="0"/>
    <b v="0"/>
    <s v="music/rock"/>
    <n v="3.7175675675675675"/>
    <n v="72.015706806282722"/>
    <x v="4"/>
    <x v="14"/>
  </r>
  <r>
    <n v="363"/>
    <s v="Gray-Davis"/>
    <s v="Re-contextualized local initiative"/>
    <n v="5200"/>
    <n v="8330"/>
    <x v="0"/>
    <n v="139"/>
    <x v="0"/>
    <s v="USD"/>
    <n v="1324965600"/>
    <n v="1325052000"/>
    <b v="0"/>
    <b v="0"/>
    <s v="music/rock"/>
    <n v="1.601923076923077"/>
    <n v="59.928057553956833"/>
    <x v="4"/>
    <x v="14"/>
  </r>
  <r>
    <n v="376"/>
    <s v="Perry PLC"/>
    <s v="Mandatory uniform matrix"/>
    <n v="3400"/>
    <n v="12275"/>
    <x v="0"/>
    <n v="131"/>
    <x v="0"/>
    <s v="USD"/>
    <n v="1404622800"/>
    <n v="1405141200"/>
    <b v="0"/>
    <b v="0"/>
    <s v="music/rock"/>
    <n v="3.6102941176470589"/>
    <n v="93.702290076335885"/>
    <x v="4"/>
    <x v="14"/>
  </r>
  <r>
    <n v="397"/>
    <s v="Jones-Martin"/>
    <s v="Virtual systematic monitoring"/>
    <n v="8100"/>
    <n v="14083"/>
    <x v="0"/>
    <n v="454"/>
    <x v="0"/>
    <s v="USD"/>
    <n v="1369285200"/>
    <n v="1369803600"/>
    <b v="0"/>
    <b v="0"/>
    <s v="music/rock"/>
    <n v="1.738641975308642"/>
    <n v="31.019823788546255"/>
    <x v="4"/>
    <x v="14"/>
  </r>
  <r>
    <n v="409"/>
    <s v="Stewart LLC"/>
    <s v="Secured asymmetric projection"/>
    <n v="135600"/>
    <n v="62804"/>
    <x v="1"/>
    <n v="714"/>
    <x v="0"/>
    <s v="USD"/>
    <n v="1492491600"/>
    <n v="1492837200"/>
    <b v="0"/>
    <b v="0"/>
    <s v="music/rock"/>
    <n v="0.46315634218289087"/>
    <n v="87.960784313725483"/>
    <x v="4"/>
    <x v="14"/>
  </r>
  <r>
    <n v="451"/>
    <s v="Padilla-Porter"/>
    <s v="Innovative exuding matrix"/>
    <n v="148400"/>
    <n v="182302"/>
    <x v="0"/>
    <n v="6286"/>
    <x v="0"/>
    <s v="USD"/>
    <n v="1500440400"/>
    <n v="1503118800"/>
    <b v="0"/>
    <b v="0"/>
    <s v="music/rock"/>
    <n v="1.2284501347708894"/>
    <n v="29.001272669424118"/>
    <x v="4"/>
    <x v="14"/>
  </r>
  <r>
    <n v="472"/>
    <s v="Turner, Young and Collins"/>
    <s v="Self-enabling clear-thinking framework"/>
    <n v="153800"/>
    <n v="60342"/>
    <x v="1"/>
    <n v="575"/>
    <x v="0"/>
    <s v="USD"/>
    <n v="1552280400"/>
    <n v="1556946000"/>
    <b v="0"/>
    <b v="0"/>
    <s v="music/rock"/>
    <n v="0.39234070221066319"/>
    <n v="104.94260869565217"/>
    <x v="4"/>
    <x v="14"/>
  </r>
  <r>
    <n v="504"/>
    <s v="Smith-Miller"/>
    <s v="De-engineered cohesive moderator"/>
    <n v="7500"/>
    <n v="6924"/>
    <x v="1"/>
    <n v="62"/>
    <x v="1"/>
    <s v="EUR"/>
    <n v="1431925200"/>
    <n v="1432011600"/>
    <b v="0"/>
    <b v="0"/>
    <s v="music/rock"/>
    <n v="0.92320000000000002"/>
    <n v="111.6774193548387"/>
    <x v="4"/>
    <x v="14"/>
  </r>
  <r>
    <n v="514"/>
    <s v="Sanchez, Bradley and Flores"/>
    <s v="Centralized motivating capacity"/>
    <n v="138700"/>
    <n v="31123"/>
    <x v="3"/>
    <n v="528"/>
    <x v="4"/>
    <s v="CHF"/>
    <n v="1386309600"/>
    <n v="1386741600"/>
    <b v="0"/>
    <b v="1"/>
    <s v="music/rock"/>
    <n v="0.22439077144917088"/>
    <n v="58.945075757575758"/>
    <x v="4"/>
    <x v="14"/>
  </r>
  <r>
    <n v="519"/>
    <s v="Marsh-Coleman"/>
    <s v="Exclusive asymmetric analyzer"/>
    <n v="177700"/>
    <n v="180802"/>
    <x v="0"/>
    <n v="1773"/>
    <x v="0"/>
    <s v="USD"/>
    <n v="1420696800"/>
    <n v="1421906400"/>
    <b v="0"/>
    <b v="1"/>
    <s v="music/rock"/>
    <n v="1.0174563871693867"/>
    <n v="101.97518330513255"/>
    <x v="4"/>
    <x v="14"/>
  </r>
  <r>
    <n v="544"/>
    <s v="Taylor Inc"/>
    <s v="Public-key 3rdgeneration system engine"/>
    <n v="2800"/>
    <n v="7742"/>
    <x v="0"/>
    <n v="84"/>
    <x v="0"/>
    <s v="USD"/>
    <n v="1452232800"/>
    <n v="1453356000"/>
    <b v="0"/>
    <b v="0"/>
    <s v="music/rock"/>
    <n v="2.7650000000000001"/>
    <n v="92.166666666666671"/>
    <x v="4"/>
    <x v="14"/>
  </r>
  <r>
    <n v="553"/>
    <s v="Dougherty, Austin and Mills"/>
    <s v="De-engineered 5thgeneration contingency"/>
    <n v="170600"/>
    <n v="75022"/>
    <x v="1"/>
    <n v="1028"/>
    <x v="0"/>
    <s v="USD"/>
    <n v="1293948000"/>
    <n v="1294034400"/>
    <b v="0"/>
    <b v="0"/>
    <s v="music/rock"/>
    <n v="0.43975381008206332"/>
    <n v="72.978599221789878"/>
    <x v="4"/>
    <x v="14"/>
  </r>
  <r>
    <n v="555"/>
    <s v="Anderson Group"/>
    <s v="Organic maximized database"/>
    <n v="6300"/>
    <n v="14089"/>
    <x v="0"/>
    <n v="135"/>
    <x v="3"/>
    <s v="DKK"/>
    <n v="1396414800"/>
    <n v="1399093200"/>
    <b v="0"/>
    <b v="0"/>
    <s v="music/rock"/>
    <n v="2.2363492063492063"/>
    <n v="104.36296296296297"/>
    <x v="4"/>
    <x v="14"/>
  </r>
  <r>
    <n v="562"/>
    <s v="Blair Inc"/>
    <s v="Configurable bandwidth-monitored throughput"/>
    <n v="9900"/>
    <n v="1269"/>
    <x v="1"/>
    <n v="26"/>
    <x v="4"/>
    <s v="CHF"/>
    <n v="1552366800"/>
    <n v="1552539600"/>
    <b v="0"/>
    <b v="0"/>
    <s v="music/rock"/>
    <n v="0.12818181818181817"/>
    <n v="48.807692307692307"/>
    <x v="4"/>
    <x v="14"/>
  </r>
  <r>
    <n v="567"/>
    <s v="Johns PLC"/>
    <s v="Distributed high-level open architecture"/>
    <n v="6800"/>
    <n v="14865"/>
    <x v="0"/>
    <n v="244"/>
    <x v="0"/>
    <s v="USD"/>
    <n v="1404968400"/>
    <n v="1405141200"/>
    <b v="0"/>
    <b v="0"/>
    <s v="music/rock"/>
    <n v="2.1860294117647059"/>
    <n v="60.922131147540981"/>
    <x v="4"/>
    <x v="14"/>
  </r>
  <r>
    <n v="570"/>
    <s v="Martinez-Juarez"/>
    <s v="Realigned uniform knowledge user"/>
    <n v="31200"/>
    <n v="95364"/>
    <x v="0"/>
    <n v="2725"/>
    <x v="0"/>
    <s v="USD"/>
    <n v="1419055200"/>
    <n v="1419573600"/>
    <b v="0"/>
    <b v="1"/>
    <s v="music/rock"/>
    <n v="3.0565384615384614"/>
    <n v="34.995963302752294"/>
    <x v="4"/>
    <x v="14"/>
  </r>
  <r>
    <n v="572"/>
    <s v="Clements Group"/>
    <s v="Assimilated actuating policy"/>
    <n v="9000"/>
    <n v="4896"/>
    <x v="3"/>
    <n v="94"/>
    <x v="0"/>
    <s v="USD"/>
    <n v="1443416400"/>
    <n v="1444798800"/>
    <b v="0"/>
    <b v="1"/>
    <s v="music/rock"/>
    <n v="0.54400000000000004"/>
    <n v="52.085106382978722"/>
    <x v="4"/>
    <x v="14"/>
  </r>
  <r>
    <n v="586"/>
    <s v="Rowe-Wong"/>
    <s v="Robust hybrid budgetary management"/>
    <n v="700"/>
    <n v="6654"/>
    <x v="0"/>
    <n v="130"/>
    <x v="0"/>
    <s v="USD"/>
    <n v="1289973600"/>
    <n v="1291615200"/>
    <b v="0"/>
    <b v="0"/>
    <s v="music/rock"/>
    <n v="9.5057142857142853"/>
    <n v="51.184615384615384"/>
    <x v="4"/>
    <x v="14"/>
  </r>
  <r>
    <n v="598"/>
    <s v="Martinez, Garza and Young"/>
    <s v="Up-sized web-enabled info-mediaries"/>
    <n v="108500"/>
    <n v="175868"/>
    <x v="0"/>
    <n v="2409"/>
    <x v="1"/>
    <s v="EUR"/>
    <n v="1276578000"/>
    <n v="1279083600"/>
    <b v="0"/>
    <b v="0"/>
    <s v="music/rock"/>
    <n v="1.6209032258064515"/>
    <n v="73.004566210045667"/>
    <x v="4"/>
    <x v="14"/>
  </r>
  <r>
    <n v="606"/>
    <s v="Valencia PLC"/>
    <s v="Extended asynchronous initiative"/>
    <n v="3400"/>
    <n v="6405"/>
    <x v="0"/>
    <n v="160"/>
    <x v="6"/>
    <s v="GBP"/>
    <n v="1457330400"/>
    <n v="1458277200"/>
    <b v="0"/>
    <b v="0"/>
    <s v="music/rock"/>
    <n v="1.8838235294117647"/>
    <n v="40.03125"/>
    <x v="4"/>
    <x v="14"/>
  </r>
  <r>
    <n v="645"/>
    <s v="Ferguson, Murphy and Bright"/>
    <s v="Multi-lateral heuristic throughput"/>
    <n v="192100"/>
    <n v="178483"/>
    <x v="1"/>
    <n v="4697"/>
    <x v="0"/>
    <s v="USD"/>
    <n v="1537938000"/>
    <n v="1539752400"/>
    <b v="0"/>
    <b v="1"/>
    <s v="music/rock"/>
    <n v="0.92911504424778757"/>
    <n v="37.999361294443261"/>
    <x v="4"/>
    <x v="14"/>
  </r>
  <r>
    <n v="658"/>
    <s v="Howell, Myers and Olson"/>
    <s v="Self-enabling mission-critical success"/>
    <n v="52600"/>
    <n v="31594"/>
    <x v="3"/>
    <n v="390"/>
    <x v="0"/>
    <s v="USD"/>
    <n v="1440910800"/>
    <n v="1442898000"/>
    <b v="0"/>
    <b v="0"/>
    <s v="music/rock"/>
    <n v="0.60064638783269964"/>
    <n v="81.010256410256417"/>
    <x v="4"/>
    <x v="14"/>
  </r>
  <r>
    <n v="692"/>
    <s v="Murray Ltd"/>
    <s v="Decentralized 4thgeneration challenge"/>
    <n v="6000"/>
    <n v="5438"/>
    <x v="1"/>
    <n v="77"/>
    <x v="6"/>
    <s v="GBP"/>
    <n v="1562648400"/>
    <n v="1564203600"/>
    <b v="0"/>
    <b v="0"/>
    <s v="music/rock"/>
    <n v="0.90633333333333332"/>
    <n v="70.623376623376629"/>
    <x v="4"/>
    <x v="14"/>
  </r>
  <r>
    <n v="695"/>
    <s v="Cardenas, Thompson and Carey"/>
    <s v="Configurable full-range emulation"/>
    <n v="9200"/>
    <n v="12322"/>
    <x v="0"/>
    <n v="196"/>
    <x v="1"/>
    <s v="EUR"/>
    <n v="1447480800"/>
    <n v="1448863200"/>
    <b v="1"/>
    <b v="0"/>
    <s v="music/rock"/>
    <n v="1.3393478260869565"/>
    <n v="62.867346938775512"/>
    <x v="4"/>
    <x v="14"/>
  </r>
  <r>
    <n v="714"/>
    <s v="Evans-Jones"/>
    <s v="Switchable methodical superstructure"/>
    <n v="38500"/>
    <n v="182036"/>
    <x v="0"/>
    <n v="1785"/>
    <x v="0"/>
    <s v="USD"/>
    <n v="1408424400"/>
    <n v="1408510800"/>
    <b v="0"/>
    <b v="0"/>
    <s v="music/rock"/>
    <n v="4.7282077922077921"/>
    <n v="101.98095238095237"/>
    <x v="4"/>
    <x v="14"/>
  </r>
  <r>
    <n v="721"/>
    <s v="Dominguez-Owens"/>
    <s v="Open-architected systematic intranet"/>
    <n v="123600"/>
    <n v="5429"/>
    <x v="3"/>
    <n v="60"/>
    <x v="0"/>
    <s v="USD"/>
    <n v="1522818000"/>
    <n v="1523336400"/>
    <b v="0"/>
    <b v="0"/>
    <s v="music/rock"/>
    <n v="4.3923948220064728E-2"/>
    <n v="90.483333333333334"/>
    <x v="4"/>
    <x v="14"/>
  </r>
  <r>
    <n v="732"/>
    <s v="Glass, Baker and Jones"/>
    <s v="Business-focused 24hour access"/>
    <n v="117000"/>
    <n v="107622"/>
    <x v="1"/>
    <n v="1121"/>
    <x v="0"/>
    <s v="USD"/>
    <n v="1490158800"/>
    <n v="1492146000"/>
    <b v="0"/>
    <b v="1"/>
    <s v="music/rock"/>
    <n v="0.91984615384615387"/>
    <n v="96.005352363960753"/>
    <x v="4"/>
    <x v="14"/>
  </r>
  <r>
    <n v="758"/>
    <s v="Logan-Miranda"/>
    <s v="Proactive systemic firmware"/>
    <n v="29600"/>
    <n v="167005"/>
    <x v="0"/>
    <n v="1518"/>
    <x v="2"/>
    <s v="CAD"/>
    <n v="1414126800"/>
    <n v="1414904400"/>
    <b v="0"/>
    <b v="0"/>
    <s v="music/rock"/>
    <n v="5.6420608108108112"/>
    <n v="110.01646903820817"/>
    <x v="4"/>
    <x v="14"/>
  </r>
  <r>
    <n v="761"/>
    <s v="Mitchell-Lee"/>
    <s v="Customizable leadingedge model"/>
    <n v="2200"/>
    <n v="14420"/>
    <x v="0"/>
    <n v="166"/>
    <x v="0"/>
    <s v="USD"/>
    <n v="1500699600"/>
    <n v="1501131600"/>
    <b v="0"/>
    <b v="0"/>
    <s v="music/rock"/>
    <n v="6.5545454545454547"/>
    <n v="86.867469879518069"/>
    <x v="4"/>
    <x v="14"/>
  </r>
  <r>
    <n v="764"/>
    <s v="Shaffer-Mason"/>
    <s v="Managed bandwidth-monitored system engine"/>
    <n v="1100"/>
    <n v="8010"/>
    <x v="0"/>
    <n v="148"/>
    <x v="0"/>
    <s v="USD"/>
    <n v="1305262800"/>
    <n v="1305954000"/>
    <b v="0"/>
    <b v="0"/>
    <s v="music/rock"/>
    <n v="7.2818181818181822"/>
    <n v="54.121621621621621"/>
    <x v="4"/>
    <x v="14"/>
  </r>
  <r>
    <n v="775"/>
    <s v="Murphy LLC"/>
    <s v="Customer-focused non-volatile framework"/>
    <n v="9400"/>
    <n v="968"/>
    <x v="1"/>
    <n v="10"/>
    <x v="0"/>
    <s v="USD"/>
    <n v="1415253600"/>
    <n v="1416117600"/>
    <b v="0"/>
    <b v="0"/>
    <s v="music/rock"/>
    <n v="0.10297872340425532"/>
    <n v="96.8"/>
    <x v="4"/>
    <x v="14"/>
  </r>
  <r>
    <n v="783"/>
    <s v="Vega, Chan and Carney"/>
    <s v="Down-sized systematic utilization"/>
    <n v="7400"/>
    <n v="10451"/>
    <x v="0"/>
    <n v="138"/>
    <x v="0"/>
    <s v="USD"/>
    <n v="1387260000"/>
    <n v="1387864800"/>
    <b v="0"/>
    <b v="0"/>
    <s v="music/rock"/>
    <n v="1.4122972972972974"/>
    <n v="75.731884057971016"/>
    <x v="4"/>
    <x v="14"/>
  </r>
  <r>
    <n v="787"/>
    <s v="Vance-Glover"/>
    <s v="Progressive coherent secured line"/>
    <n v="61200"/>
    <n v="60994"/>
    <x v="1"/>
    <n v="859"/>
    <x v="2"/>
    <s v="CAD"/>
    <n v="1305954000"/>
    <n v="1306731600"/>
    <b v="0"/>
    <b v="0"/>
    <s v="music/rock"/>
    <n v="0.99663398692810456"/>
    <n v="71.005820721769496"/>
    <x v="4"/>
    <x v="14"/>
  </r>
  <r>
    <n v="794"/>
    <s v="Welch Inc"/>
    <s v="Optional optimal website"/>
    <n v="6600"/>
    <n v="8276"/>
    <x v="0"/>
    <n v="110"/>
    <x v="0"/>
    <s v="USD"/>
    <n v="1513922400"/>
    <n v="1514959200"/>
    <b v="0"/>
    <b v="0"/>
    <s v="music/rock"/>
    <n v="1.2539393939393939"/>
    <n v="75.236363636363635"/>
    <x v="4"/>
    <x v="14"/>
  </r>
  <r>
    <n v="800"/>
    <s v="Wallace LLC"/>
    <s v="Centralized regional function"/>
    <n v="100"/>
    <n v="1"/>
    <x v="1"/>
    <n v="1"/>
    <x v="4"/>
    <s v="CHF"/>
    <n v="1434085200"/>
    <n v="1434430800"/>
    <b v="0"/>
    <b v="0"/>
    <s v="music/rock"/>
    <n v="0.01"/>
    <n v="1"/>
    <x v="4"/>
    <x v="14"/>
  </r>
  <r>
    <n v="804"/>
    <s v="English-Mccullough"/>
    <s v="Business-focused discrete software"/>
    <n v="2600"/>
    <n v="6987"/>
    <x v="0"/>
    <n v="218"/>
    <x v="0"/>
    <s v="USD"/>
    <n v="1514872800"/>
    <n v="1516600800"/>
    <b v="0"/>
    <b v="0"/>
    <s v="music/rock"/>
    <n v="2.6873076923076922"/>
    <n v="32.050458715596328"/>
    <x v="4"/>
    <x v="14"/>
  </r>
  <r>
    <n v="814"/>
    <s v="Vincent PLC"/>
    <s v="Visionary 24hour analyzer"/>
    <n v="3200"/>
    <n v="2950"/>
    <x v="1"/>
    <n v="36"/>
    <x v="3"/>
    <s v="DKK"/>
    <n v="1464325200"/>
    <n v="1464498000"/>
    <b v="0"/>
    <b v="1"/>
    <s v="music/rock"/>
    <n v="0.921875"/>
    <n v="81.944444444444443"/>
    <x v="4"/>
    <x v="14"/>
  </r>
  <r>
    <n v="815"/>
    <s v="Watson-Douglas"/>
    <s v="Centralized bandwidth-monitored leverage"/>
    <n v="9000"/>
    <n v="11721"/>
    <x v="0"/>
    <n v="183"/>
    <x v="2"/>
    <s v="CAD"/>
    <n v="1511935200"/>
    <n v="1514181600"/>
    <b v="0"/>
    <b v="0"/>
    <s v="music/rock"/>
    <n v="1.3023333333333333"/>
    <n v="64.049180327868854"/>
    <x v="4"/>
    <x v="14"/>
  </r>
  <r>
    <n v="820"/>
    <s v="Valdez, Williams and Meyer"/>
    <s v="Cross-group heuristic forecast"/>
    <n v="1500"/>
    <n v="12009"/>
    <x v="0"/>
    <n v="279"/>
    <x v="6"/>
    <s v="GBP"/>
    <n v="1532840400"/>
    <n v="1533963600"/>
    <b v="0"/>
    <b v="1"/>
    <s v="music/rock"/>
    <n v="8.0060000000000002"/>
    <n v="43.043010752688176"/>
    <x v="4"/>
    <x v="14"/>
  </r>
  <r>
    <n v="822"/>
    <s v="Stewart and Sons"/>
    <s v="Distributed optimizing protocol"/>
    <n v="54000"/>
    <n v="188982"/>
    <x v="0"/>
    <n v="2100"/>
    <x v="0"/>
    <s v="USD"/>
    <n v="1393567200"/>
    <n v="1395032400"/>
    <b v="0"/>
    <b v="0"/>
    <s v="music/rock"/>
    <n v="3.4996666666666667"/>
    <n v="89.991428571428571"/>
    <x v="4"/>
    <x v="14"/>
  </r>
  <r>
    <n v="823"/>
    <s v="Dyer Inc"/>
    <s v="Secured well-modulated system engine"/>
    <n v="4100"/>
    <n v="14640"/>
    <x v="0"/>
    <n v="252"/>
    <x v="0"/>
    <s v="USD"/>
    <n v="1410325200"/>
    <n v="1412485200"/>
    <b v="1"/>
    <b v="1"/>
    <s v="music/rock"/>
    <n v="3.5707317073170732"/>
    <n v="58.095238095238095"/>
    <x v="4"/>
    <x v="14"/>
  </r>
  <r>
    <n v="850"/>
    <s v="Hood, Perez and Meadows"/>
    <s v="Cross-group upward-trending hierarchy"/>
    <n v="100"/>
    <n v="1"/>
    <x v="1"/>
    <n v="1"/>
    <x v="0"/>
    <s v="USD"/>
    <n v="1321682400"/>
    <n v="1322978400"/>
    <b v="1"/>
    <b v="0"/>
    <s v="music/rock"/>
    <n v="0.01"/>
    <n v="1"/>
    <x v="4"/>
    <x v="14"/>
  </r>
  <r>
    <n v="875"/>
    <s v="Mueller-Harmon"/>
    <s v="Implemented tangible approach"/>
    <n v="7900"/>
    <n v="5465"/>
    <x v="1"/>
    <n v="67"/>
    <x v="0"/>
    <s v="USD"/>
    <n v="1294898400"/>
    <n v="1294984800"/>
    <b v="0"/>
    <b v="0"/>
    <s v="music/rock"/>
    <n v="0.6917721518987342"/>
    <n v="81.567164179104481"/>
    <x v="4"/>
    <x v="14"/>
  </r>
  <r>
    <n v="901"/>
    <s v="Hogan Group"/>
    <s v="Versatile bottom-line definition"/>
    <n v="5600"/>
    <n v="8746"/>
    <x v="0"/>
    <n v="159"/>
    <x v="0"/>
    <s v="USD"/>
    <n v="1531803600"/>
    <n v="1534654800"/>
    <b v="0"/>
    <b v="1"/>
    <s v="music/rock"/>
    <n v="1.5617857142857143"/>
    <n v="55.0062893081761"/>
    <x v="4"/>
    <x v="14"/>
  </r>
  <r>
    <n v="932"/>
    <s v="Mora, Miller and Harper"/>
    <s v="Stand-alone zero tolerance algorithm"/>
    <n v="2300"/>
    <n v="4883"/>
    <x v="0"/>
    <n v="144"/>
    <x v="0"/>
    <s v="USD"/>
    <n v="1394514000"/>
    <n v="1394773200"/>
    <b v="0"/>
    <b v="0"/>
    <s v="music/rock"/>
    <n v="2.1230434782608696"/>
    <n v="33.909722222222221"/>
    <x v="4"/>
    <x v="14"/>
  </r>
  <r>
    <n v="951"/>
    <s v="Peterson Ltd"/>
    <s v="Re-engineered 24hour matrix"/>
    <n v="14500"/>
    <n v="159056"/>
    <x v="0"/>
    <n v="1559"/>
    <x v="0"/>
    <s v="USD"/>
    <n v="1482732000"/>
    <n v="1482818400"/>
    <b v="0"/>
    <b v="1"/>
    <s v="music/rock"/>
    <n v="10.969379310344827"/>
    <n v="102.02437459910199"/>
    <x v="4"/>
    <x v="14"/>
  </r>
  <r>
    <n v="965"/>
    <s v="Nunez-King"/>
    <s v="Phased clear-thinking policy"/>
    <n v="2200"/>
    <n v="8501"/>
    <x v="0"/>
    <n v="207"/>
    <x v="6"/>
    <s v="GBP"/>
    <n v="1264399200"/>
    <n v="1267855200"/>
    <b v="0"/>
    <b v="0"/>
    <s v="music/rock"/>
    <n v="3.8640909090909092"/>
    <n v="41.067632850241544"/>
    <x v="4"/>
    <x v="14"/>
  </r>
  <r>
    <n v="985"/>
    <s v="Logan-Curtis"/>
    <s v="Enhanced optimal ability"/>
    <n v="170600"/>
    <n v="114523"/>
    <x v="1"/>
    <n v="4405"/>
    <x v="0"/>
    <s v="USD"/>
    <n v="1386309600"/>
    <n v="1388556000"/>
    <b v="0"/>
    <b v="1"/>
    <s v="music/rock"/>
    <n v="0.67129542790152408"/>
    <n v="25.998410896708286"/>
    <x v="4"/>
    <x v="14"/>
  </r>
  <r>
    <n v="986"/>
    <s v="Chan, Washington and Callahan"/>
    <s v="Optional zero administration neural-net"/>
    <n v="7800"/>
    <n v="3144"/>
    <x v="1"/>
    <n v="92"/>
    <x v="0"/>
    <s v="USD"/>
    <n v="1301979600"/>
    <n v="1303189200"/>
    <b v="0"/>
    <b v="0"/>
    <s v="music/rock"/>
    <n v="0.40307692307692305"/>
    <n v="34.173913043478258"/>
    <x v="4"/>
    <x v="14"/>
  </r>
  <r>
    <n v="991"/>
    <s v="Ramirez LLC"/>
    <s v="Reduced reciprocal focus group"/>
    <n v="9800"/>
    <n v="11091"/>
    <x v="0"/>
    <n v="241"/>
    <x v="0"/>
    <s v="USD"/>
    <n v="1411621200"/>
    <n v="1411966800"/>
    <b v="0"/>
    <b v="1"/>
    <s v="music/rock"/>
    <n v="1.131734693877551"/>
    <n v="46.020746887966808"/>
    <x v="4"/>
    <x v="14"/>
  </r>
  <r>
    <n v="133"/>
    <s v="Gates PLC"/>
    <s v="Secured content-based product"/>
    <n v="4500"/>
    <n v="13985"/>
    <x v="0"/>
    <n v="159"/>
    <x v="0"/>
    <s v="USD"/>
    <n v="1313125200"/>
    <n v="1315026000"/>
    <b v="0"/>
    <b v="0"/>
    <s v="music/world music"/>
    <n v="3.1077777777777778"/>
    <n v="87.95597484276729"/>
    <x v="4"/>
    <x v="15"/>
  </r>
  <r>
    <n v="922"/>
    <s v="Soto-Anthony"/>
    <s v="Ameliorated logistical capability"/>
    <n v="51400"/>
    <n v="90440"/>
    <x v="0"/>
    <n v="2261"/>
    <x v="0"/>
    <s v="USD"/>
    <n v="1544335200"/>
    <n v="1545112800"/>
    <b v="0"/>
    <b v="1"/>
    <s v="music/world music"/>
    <n v="1.7595330739299611"/>
    <n v="40"/>
    <x v="4"/>
    <x v="15"/>
  </r>
  <r>
    <n v="967"/>
    <s v="Howard-Douglas"/>
    <s v="Organized human-resource attitude"/>
    <n v="88400"/>
    <n v="121138"/>
    <x v="0"/>
    <n v="1573"/>
    <x v="0"/>
    <s v="USD"/>
    <n v="1333688400"/>
    <n v="1336885200"/>
    <b v="0"/>
    <b v="0"/>
    <s v="music/world music"/>
    <n v="1.3703393665158372"/>
    <n v="77.010807374443743"/>
    <x v="4"/>
    <x v="15"/>
  </r>
  <r>
    <n v="38"/>
    <s v="Maldonado-Gonzalez"/>
    <s v="Digitized client-driven database"/>
    <n v="3100"/>
    <n v="10085"/>
    <x v="0"/>
    <n v="134"/>
    <x v="0"/>
    <s v="USD"/>
    <n v="1287378000"/>
    <n v="1287810000"/>
    <b v="0"/>
    <b v="0"/>
    <s v="photography/photography books"/>
    <n v="3.2532258064516131"/>
    <n v="75.261194029850742"/>
    <x v="5"/>
    <x v="16"/>
  </r>
  <r>
    <n v="75"/>
    <s v="White, Torres and Bishop"/>
    <s v="Multi-layered dynamic protocol"/>
    <n v="9700"/>
    <n v="14606"/>
    <x v="0"/>
    <n v="170"/>
    <x v="0"/>
    <s v="USD"/>
    <n v="1531630800"/>
    <n v="1532322000"/>
    <b v="0"/>
    <b v="0"/>
    <s v="photography/photography books"/>
    <n v="1.5057731958762886"/>
    <n v="85.917647058823533"/>
    <x v="5"/>
    <x v="16"/>
  </r>
  <r>
    <n v="118"/>
    <s v="Robinson, Lopez and Christensen"/>
    <s v="Organic next generation protocol"/>
    <n v="5400"/>
    <n v="6351"/>
    <x v="0"/>
    <n v="67"/>
    <x v="0"/>
    <s v="USD"/>
    <n v="1390716000"/>
    <n v="1391234400"/>
    <b v="0"/>
    <b v="0"/>
    <s v="photography/photography books"/>
    <n v="1.1761111111111111"/>
    <n v="94.791044776119406"/>
    <x v="5"/>
    <x v="16"/>
  </r>
  <r>
    <n v="124"/>
    <s v="Stanton, Neal and Rodriguez"/>
    <s v="Polarized uniform software"/>
    <n v="2600"/>
    <n v="9562"/>
    <x v="0"/>
    <n v="94"/>
    <x v="1"/>
    <s v="EUR"/>
    <n v="1557723600"/>
    <n v="1562302800"/>
    <b v="0"/>
    <b v="0"/>
    <s v="photography/photography books"/>
    <n v="3.6776923076923076"/>
    <n v="101.72340425531915"/>
    <x v="5"/>
    <x v="16"/>
  </r>
  <r>
    <n v="157"/>
    <s v="Curtis-Curtis"/>
    <s v="User-friendly reciprocal initiative"/>
    <n v="4200"/>
    <n v="2212"/>
    <x v="1"/>
    <n v="30"/>
    <x v="5"/>
    <s v="AUD"/>
    <n v="1388383200"/>
    <n v="1389420000"/>
    <b v="0"/>
    <b v="0"/>
    <s v="photography/photography books"/>
    <n v="0.52666666666666662"/>
    <n v="73.733333333333334"/>
    <x v="5"/>
    <x v="16"/>
  </r>
  <r>
    <n v="163"/>
    <s v="Burton-Watkins"/>
    <s v="Extended reciprocal circuit"/>
    <n v="3500"/>
    <n v="8864"/>
    <x v="0"/>
    <n v="246"/>
    <x v="0"/>
    <s v="USD"/>
    <n v="1508475600"/>
    <n v="1512712800"/>
    <b v="0"/>
    <b v="1"/>
    <s v="photography/photography books"/>
    <n v="2.5325714285714285"/>
    <n v="36.032520325203251"/>
    <x v="5"/>
    <x v="16"/>
  </r>
  <r>
    <n v="166"/>
    <s v="Brown-Vang"/>
    <s v="Robust heuristic artificial intelligence"/>
    <n v="9800"/>
    <n v="13439"/>
    <x v="0"/>
    <n v="244"/>
    <x v="0"/>
    <s v="USD"/>
    <n v="1292997600"/>
    <n v="1293343200"/>
    <b v="0"/>
    <b v="0"/>
    <s v="photography/photography books"/>
    <n v="1.3713265306122449"/>
    <n v="55.077868852459019"/>
    <x v="5"/>
    <x v="16"/>
  </r>
  <r>
    <n v="222"/>
    <s v="Johnson LLC"/>
    <s v="Cross-group cohesive circuit"/>
    <n v="4800"/>
    <n v="6623"/>
    <x v="0"/>
    <n v="138"/>
    <x v="0"/>
    <s v="USD"/>
    <n v="1412226000"/>
    <n v="1412312400"/>
    <b v="0"/>
    <b v="0"/>
    <s v="photography/photography books"/>
    <n v="1.3797916666666667"/>
    <n v="47.992753623188406"/>
    <x v="5"/>
    <x v="16"/>
  </r>
  <r>
    <n v="226"/>
    <s v="Garcia Inc"/>
    <s v="Progressive neutral middleware"/>
    <n v="3000"/>
    <n v="10999"/>
    <x v="0"/>
    <n v="112"/>
    <x v="0"/>
    <s v="USD"/>
    <n v="1270702800"/>
    <n v="1273899600"/>
    <b v="0"/>
    <b v="0"/>
    <s v="photography/photography books"/>
    <n v="3.6663333333333332"/>
    <n v="98.205357142857139"/>
    <x v="5"/>
    <x v="16"/>
  </r>
  <r>
    <n v="259"/>
    <s v="Watkins Ltd"/>
    <s v="Multi-channeled responsive implementation"/>
    <n v="1800"/>
    <n v="10755"/>
    <x v="0"/>
    <n v="138"/>
    <x v="0"/>
    <s v="USD"/>
    <n v="1354946400"/>
    <n v="1356588000"/>
    <b v="1"/>
    <b v="0"/>
    <s v="photography/photography books"/>
    <n v="5.9749999999999996"/>
    <n v="77.934782608695656"/>
    <x v="5"/>
    <x v="16"/>
  </r>
  <r>
    <n v="263"/>
    <s v="Walker Ltd"/>
    <s v="Organic eco-centric success"/>
    <n v="2900"/>
    <n v="10756"/>
    <x v="0"/>
    <n v="199"/>
    <x v="0"/>
    <s v="USD"/>
    <n v="1263016800"/>
    <n v="1263016800"/>
    <b v="0"/>
    <b v="0"/>
    <s v="photography/photography books"/>
    <n v="3.7089655172413791"/>
    <n v="54.050251256281406"/>
    <x v="5"/>
    <x v="16"/>
  </r>
  <r>
    <n v="271"/>
    <s v="Foley-Cox"/>
    <s v="Progressive zero administration leverage"/>
    <n v="153700"/>
    <n v="1953"/>
    <x v="2"/>
    <n v="61"/>
    <x v="0"/>
    <s v="USD"/>
    <n v="1449468000"/>
    <n v="1452146400"/>
    <b v="0"/>
    <b v="0"/>
    <s v="photography/photography books"/>
    <n v="1.2706571242680547E-2"/>
    <n v="32.016393442622949"/>
    <x v="5"/>
    <x v="16"/>
  </r>
  <r>
    <n v="340"/>
    <s v="Butler, Henry and Espinoza"/>
    <s v="Switchable didactic matrices"/>
    <n v="37100"/>
    <n v="34964"/>
    <x v="1"/>
    <n v="393"/>
    <x v="0"/>
    <s v="USD"/>
    <n v="1323669600"/>
    <n v="1323756000"/>
    <b v="0"/>
    <b v="0"/>
    <s v="photography/photography books"/>
    <n v="0.94242587601078165"/>
    <n v="88.966921119592882"/>
    <x v="5"/>
    <x v="16"/>
  </r>
  <r>
    <n v="358"/>
    <s v="Diaz-Garcia"/>
    <s v="Profit-focused 3rdgeneration circuit"/>
    <n v="9700"/>
    <n v="1146"/>
    <x v="1"/>
    <n v="23"/>
    <x v="2"/>
    <s v="CAD"/>
    <n v="1533877200"/>
    <n v="1534136400"/>
    <b v="1"/>
    <b v="0"/>
    <s v="photography/photography books"/>
    <n v="0.11814432989690722"/>
    <n v="49.826086956521742"/>
    <x v="5"/>
    <x v="16"/>
  </r>
  <r>
    <n v="382"/>
    <s v="King Ltd"/>
    <s v="Visionary systemic process improvement"/>
    <n v="9100"/>
    <n v="5803"/>
    <x v="1"/>
    <n v="67"/>
    <x v="0"/>
    <s v="USD"/>
    <n v="1508130000"/>
    <n v="1509771600"/>
    <b v="0"/>
    <b v="0"/>
    <s v="photography/photography books"/>
    <n v="0.63769230769230767"/>
    <n v="86.611940298507463"/>
    <x v="5"/>
    <x v="16"/>
  </r>
  <r>
    <n v="390"/>
    <s v="Davis-Allen"/>
    <s v="Digitized eco-centric core"/>
    <n v="2400"/>
    <n v="4477"/>
    <x v="0"/>
    <n v="50"/>
    <x v="0"/>
    <s v="USD"/>
    <n v="1379048400"/>
    <n v="1380344400"/>
    <b v="0"/>
    <b v="0"/>
    <s v="photography/photography books"/>
    <n v="1.8654166666666667"/>
    <n v="89.54"/>
    <x v="5"/>
    <x v="16"/>
  </r>
  <r>
    <n v="400"/>
    <s v="Bell PLC"/>
    <s v="Ergonomic eco-centric open architecture"/>
    <n v="100"/>
    <n v="2"/>
    <x v="1"/>
    <n v="1"/>
    <x v="0"/>
    <s v="USD"/>
    <n v="1376629200"/>
    <n v="1378530000"/>
    <b v="0"/>
    <b v="1"/>
    <s v="photography/photography books"/>
    <n v="0.02"/>
    <n v="2"/>
    <x v="5"/>
    <x v="16"/>
  </r>
  <r>
    <n v="425"/>
    <s v="Sullivan, Davis and Booth"/>
    <s v="Vision-oriented actuating hardware"/>
    <n v="2700"/>
    <n v="7767"/>
    <x v="0"/>
    <n v="92"/>
    <x v="0"/>
    <s v="USD"/>
    <n v="1438059600"/>
    <n v="1438578000"/>
    <b v="0"/>
    <b v="0"/>
    <s v="photography/photography books"/>
    <n v="2.8766666666666665"/>
    <n v="84.423913043478265"/>
    <x v="5"/>
    <x v="16"/>
  </r>
  <r>
    <n v="429"/>
    <s v="Robles Ltd"/>
    <s v="Right-sized demand-driven adapter"/>
    <n v="191000"/>
    <n v="173191"/>
    <x v="3"/>
    <n v="2138"/>
    <x v="0"/>
    <s v="USD"/>
    <n v="1392012000"/>
    <n v="1394427600"/>
    <b v="0"/>
    <b v="1"/>
    <s v="photography/photography books"/>
    <n v="0.90675916230366493"/>
    <n v="81.006080449017773"/>
    <x v="5"/>
    <x v="16"/>
  </r>
  <r>
    <n v="480"/>
    <s v="Robles-Hudson"/>
    <s v="Balanced bifurcated leverage"/>
    <n v="8600"/>
    <n v="8656"/>
    <x v="0"/>
    <n v="87"/>
    <x v="0"/>
    <s v="USD"/>
    <n v="1268287200"/>
    <n v="1269061200"/>
    <b v="0"/>
    <b v="1"/>
    <s v="photography/photography books"/>
    <n v="1.0065116279069768"/>
    <n v="99.494252873563212"/>
    <x v="5"/>
    <x v="16"/>
  </r>
  <r>
    <n v="493"/>
    <s v="Adams, Walker and Wong"/>
    <s v="Seamless background framework"/>
    <n v="900"/>
    <n v="6514"/>
    <x v="0"/>
    <n v="64"/>
    <x v="0"/>
    <s v="USD"/>
    <n v="1561784400"/>
    <n v="1562907600"/>
    <b v="0"/>
    <b v="0"/>
    <s v="photography/photography books"/>
    <n v="7.2377777777777776"/>
    <n v="101.78125"/>
    <x v="5"/>
    <x v="16"/>
  </r>
  <r>
    <n v="540"/>
    <s v="Brown-Pena"/>
    <s v="Front-line client-server secured line"/>
    <n v="5300"/>
    <n v="14097"/>
    <x v="0"/>
    <n v="247"/>
    <x v="0"/>
    <s v="USD"/>
    <n v="1525496400"/>
    <n v="1527397200"/>
    <b v="0"/>
    <b v="0"/>
    <s v="photography/photography books"/>
    <n v="2.6598113207547169"/>
    <n v="57.072874493927124"/>
    <x v="5"/>
    <x v="16"/>
  </r>
  <r>
    <n v="620"/>
    <s v="Swanson, Wilson and Baker"/>
    <s v="Synergized well-modulated project"/>
    <n v="4300"/>
    <n v="11525"/>
    <x v="0"/>
    <n v="128"/>
    <x v="5"/>
    <s v="AUD"/>
    <n v="1467954000"/>
    <n v="1468299600"/>
    <b v="0"/>
    <b v="0"/>
    <s v="photography/photography books"/>
    <n v="2.6802325581395348"/>
    <n v="90.0390625"/>
    <x v="5"/>
    <x v="16"/>
  </r>
  <r>
    <n v="624"/>
    <s v="White, Robertson and Roberts"/>
    <s v="Down-sized national software"/>
    <n v="5100"/>
    <n v="14249"/>
    <x v="0"/>
    <n v="432"/>
    <x v="0"/>
    <s v="USD"/>
    <n v="1422165600"/>
    <n v="1422684000"/>
    <b v="0"/>
    <b v="0"/>
    <s v="photography/photography books"/>
    <n v="2.793921568627451"/>
    <n v="32.983796296296298"/>
    <x v="5"/>
    <x v="16"/>
  </r>
  <r>
    <n v="655"/>
    <s v="Gonzalez, Williams and Benson"/>
    <s v="Multi-layered bottom-line encryption"/>
    <n v="6900"/>
    <n v="13212"/>
    <x v="0"/>
    <n v="264"/>
    <x v="0"/>
    <s v="USD"/>
    <n v="1488434400"/>
    <n v="1489554000"/>
    <b v="1"/>
    <b v="0"/>
    <s v="photography/photography books"/>
    <n v="1.9147826086956521"/>
    <n v="50.045454545454547"/>
    <x v="5"/>
    <x v="16"/>
  </r>
  <r>
    <n v="674"/>
    <s v="Sanchez Ltd"/>
    <s v="Up-sized 24hour instruction set"/>
    <n v="170700"/>
    <n v="57250"/>
    <x v="3"/>
    <n v="1218"/>
    <x v="0"/>
    <s v="USD"/>
    <n v="1313730000"/>
    <n v="1317790800"/>
    <b v="0"/>
    <b v="0"/>
    <s v="photography/photography books"/>
    <n v="0.33538371411833628"/>
    <n v="47.003284072249592"/>
    <x v="5"/>
    <x v="16"/>
  </r>
  <r>
    <n v="676"/>
    <s v="Thompson-Moreno"/>
    <s v="Expanded needs-based orchestration"/>
    <n v="62300"/>
    <n v="118214"/>
    <x v="0"/>
    <n v="1170"/>
    <x v="0"/>
    <s v="USD"/>
    <n v="1348635600"/>
    <n v="1349413200"/>
    <b v="0"/>
    <b v="0"/>
    <s v="photography/photography books"/>
    <n v="1.8974959871589085"/>
    <n v="101.03760683760684"/>
    <x v="5"/>
    <x v="16"/>
  </r>
  <r>
    <n v="735"/>
    <s v="Caldwell PLC"/>
    <s v="Grass-roots zero administration alliance"/>
    <n v="37100"/>
    <n v="131404"/>
    <x v="0"/>
    <n v="1991"/>
    <x v="0"/>
    <s v="USD"/>
    <n v="1459314000"/>
    <n v="1459918800"/>
    <b v="0"/>
    <b v="0"/>
    <s v="photography/photography books"/>
    <n v="3.5418867924528303"/>
    <n v="65.998995479658461"/>
    <x v="5"/>
    <x v="16"/>
  </r>
  <r>
    <n v="753"/>
    <s v="Guerrero-Griffin"/>
    <s v="Networked web-enabled product"/>
    <n v="4700"/>
    <n v="12065"/>
    <x v="0"/>
    <n v="137"/>
    <x v="0"/>
    <s v="USD"/>
    <n v="1274590800"/>
    <n v="1275886800"/>
    <b v="0"/>
    <b v="0"/>
    <s v="photography/photography books"/>
    <n v="2.5670212765957445"/>
    <n v="88.065693430656935"/>
    <x v="5"/>
    <x v="16"/>
  </r>
  <r>
    <n v="801"/>
    <s v="Olson-Bishop"/>
    <s v="User-friendly high-level initiative"/>
    <n v="2300"/>
    <n v="4667"/>
    <x v="0"/>
    <n v="106"/>
    <x v="0"/>
    <s v="USD"/>
    <n v="1577772000"/>
    <n v="1579672800"/>
    <b v="0"/>
    <b v="1"/>
    <s v="photography/photography books"/>
    <n v="2.0291304347826089"/>
    <n v="44.028301886792455"/>
    <x v="5"/>
    <x v="16"/>
  </r>
  <r>
    <n v="802"/>
    <s v="Rodriguez, Anderson and Porter"/>
    <s v="Reverse-engineered zero-defect infrastructure"/>
    <n v="6200"/>
    <n v="12216"/>
    <x v="0"/>
    <n v="142"/>
    <x v="0"/>
    <s v="USD"/>
    <n v="1562216400"/>
    <n v="1562389200"/>
    <b v="0"/>
    <b v="0"/>
    <s v="photography/photography books"/>
    <n v="1.9703225806451612"/>
    <n v="86.028169014084511"/>
    <x v="5"/>
    <x v="16"/>
  </r>
  <r>
    <n v="831"/>
    <s v="Ward PLC"/>
    <s v="Front-line bottom-line Graphic Interface"/>
    <n v="97100"/>
    <n v="105817"/>
    <x v="0"/>
    <n v="4233"/>
    <x v="0"/>
    <s v="USD"/>
    <n v="1332738000"/>
    <n v="1335675600"/>
    <b v="0"/>
    <b v="0"/>
    <s v="photography/photography books"/>
    <n v="1.089773429454171"/>
    <n v="24.998110087408456"/>
    <x v="5"/>
    <x v="16"/>
  </r>
  <r>
    <n v="843"/>
    <s v="Porter-Hicks"/>
    <s v="De-engineered next generation parallelism"/>
    <n v="8800"/>
    <n v="2703"/>
    <x v="1"/>
    <n v="33"/>
    <x v="0"/>
    <s v="USD"/>
    <n v="1535259600"/>
    <n v="1535778000"/>
    <b v="0"/>
    <b v="0"/>
    <s v="photography/photography books"/>
    <n v="0.30715909090909088"/>
    <n v="81.909090909090907"/>
    <x v="5"/>
    <x v="16"/>
  </r>
  <r>
    <n v="866"/>
    <s v="Jackson-Brown"/>
    <s v="Versatile 5thgeneration matrices"/>
    <n v="182800"/>
    <n v="79045"/>
    <x v="3"/>
    <n v="898"/>
    <x v="0"/>
    <s v="USD"/>
    <n v="1304830800"/>
    <n v="1304917200"/>
    <b v="0"/>
    <b v="0"/>
    <s v="photography/photography books"/>
    <n v="0.43241247264770238"/>
    <n v="88.023385300668153"/>
    <x v="5"/>
    <x v="16"/>
  </r>
  <r>
    <n v="873"/>
    <s v="Vazquez, Ochoa and Clark"/>
    <s v="Intuitive value-added installation"/>
    <n v="42100"/>
    <n v="79268"/>
    <x v="0"/>
    <n v="1887"/>
    <x v="0"/>
    <s v="USD"/>
    <n v="1389160800"/>
    <n v="1389592800"/>
    <b v="0"/>
    <b v="0"/>
    <s v="photography/photography books"/>
    <n v="1.8828503562945369"/>
    <n v="42.007419183889773"/>
    <x v="5"/>
    <x v="16"/>
  </r>
  <r>
    <n v="874"/>
    <s v="Chung-Nguyen"/>
    <s v="Managed discrete parallelism"/>
    <n v="40200"/>
    <n v="139468"/>
    <x v="0"/>
    <n v="4358"/>
    <x v="0"/>
    <s v="USD"/>
    <n v="1271998800"/>
    <n v="1275282000"/>
    <b v="0"/>
    <b v="1"/>
    <s v="photography/photography books"/>
    <n v="3.4693532338308457"/>
    <n v="32.002753556677376"/>
    <x v="5"/>
    <x v="16"/>
  </r>
  <r>
    <n v="876"/>
    <s v="Dixon, Perez and Banks"/>
    <s v="Re-engineered encompassing definition"/>
    <n v="8300"/>
    <n v="2111"/>
    <x v="1"/>
    <n v="57"/>
    <x v="2"/>
    <s v="CAD"/>
    <n v="1559970000"/>
    <n v="1562043600"/>
    <b v="0"/>
    <b v="0"/>
    <s v="photography/photography books"/>
    <n v="0.25433734939759034"/>
    <n v="37.035087719298247"/>
    <x v="5"/>
    <x v="16"/>
  </r>
  <r>
    <n v="916"/>
    <s v="Clements Ltd"/>
    <s v="Persistent bandwidth-monitored framework"/>
    <n v="3700"/>
    <n v="1343"/>
    <x v="1"/>
    <n v="52"/>
    <x v="0"/>
    <s v="USD"/>
    <n v="1418882400"/>
    <n v="1419660000"/>
    <b v="0"/>
    <b v="0"/>
    <s v="photography/photography books"/>
    <n v="0.36297297297297298"/>
    <n v="25.826923076923077"/>
    <x v="5"/>
    <x v="16"/>
  </r>
  <r>
    <n v="944"/>
    <s v="Walter Inc"/>
    <s v="Streamlined 5thgeneration intranet"/>
    <n v="10000"/>
    <n v="8142"/>
    <x v="1"/>
    <n v="263"/>
    <x v="5"/>
    <s v="AUD"/>
    <n v="1486706400"/>
    <n v="1488348000"/>
    <b v="0"/>
    <b v="0"/>
    <s v="photography/photography books"/>
    <n v="0.81420000000000003"/>
    <n v="30.958174904942965"/>
    <x v="5"/>
    <x v="16"/>
  </r>
  <r>
    <n v="945"/>
    <s v="Sanders, Farley and Huffman"/>
    <s v="Cross-group clear-thinking task-force"/>
    <n v="172000"/>
    <n v="55805"/>
    <x v="1"/>
    <n v="1691"/>
    <x v="0"/>
    <s v="USD"/>
    <n v="1333602000"/>
    <n v="1334898000"/>
    <b v="1"/>
    <b v="0"/>
    <s v="photography/photography books"/>
    <n v="0.32444767441860467"/>
    <n v="33.001182732111175"/>
    <x v="5"/>
    <x v="16"/>
  </r>
  <r>
    <n v="963"/>
    <s v="Rodriguez-Robinson"/>
    <s v="Ergonomic methodical hub"/>
    <n v="5900"/>
    <n v="4997"/>
    <x v="1"/>
    <n v="114"/>
    <x v="1"/>
    <s v="EUR"/>
    <n v="1299304800"/>
    <n v="1299823200"/>
    <b v="0"/>
    <b v="1"/>
    <s v="photography/photography books"/>
    <n v="0.84694915254237291"/>
    <n v="43.833333333333336"/>
    <x v="5"/>
    <x v="16"/>
  </r>
  <r>
    <n v="993"/>
    <s v="Erickson-Rogers"/>
    <s v="De-engineered even-keeled definition"/>
    <n v="9800"/>
    <n v="7608"/>
    <x v="3"/>
    <n v="75"/>
    <x v="1"/>
    <s v="EUR"/>
    <n v="1450936800"/>
    <n v="1452405600"/>
    <b v="0"/>
    <b v="1"/>
    <s v="photography/photography books"/>
    <n v="0.77632653061224488"/>
    <n v="101.44"/>
    <x v="5"/>
    <x v="16"/>
  </r>
  <r>
    <n v="37"/>
    <s v="Black, Armstrong and Anderson"/>
    <s v="Profound attitude-oriented functionalities"/>
    <n v="8100"/>
    <n v="11339"/>
    <x v="0"/>
    <n v="107"/>
    <x v="0"/>
    <s v="USD"/>
    <n v="1570338000"/>
    <n v="1573192800"/>
    <b v="0"/>
    <b v="1"/>
    <s v="publishing/fiction"/>
    <n v="1.3998765432098765"/>
    <n v="105.97196261682242"/>
    <x v="6"/>
    <x v="17"/>
  </r>
  <r>
    <n v="44"/>
    <s v="Reid-Mccullough"/>
    <s v="Visionary real-time groupware"/>
    <n v="1600"/>
    <n v="10541"/>
    <x v="0"/>
    <n v="98"/>
    <x v="3"/>
    <s v="DKK"/>
    <n v="1552798800"/>
    <n v="1552885200"/>
    <b v="0"/>
    <b v="0"/>
    <s v="publishing/fiction"/>
    <n v="6.5881249999999998"/>
    <n v="107.56122448979592"/>
    <x v="6"/>
    <x v="17"/>
  </r>
  <r>
    <n v="115"/>
    <s v="Barrett PLC"/>
    <s v="Team-oriented clear-thinking capacity"/>
    <n v="166700"/>
    <n v="145382"/>
    <x v="1"/>
    <n v="3304"/>
    <x v="1"/>
    <s v="EUR"/>
    <n v="1510898400"/>
    <n v="1513922400"/>
    <b v="0"/>
    <b v="0"/>
    <s v="publishing/fiction"/>
    <n v="0.87211757648470301"/>
    <n v="44.001815980629537"/>
    <x v="6"/>
    <x v="17"/>
  </r>
  <r>
    <n v="122"/>
    <s v="Taylor PLC"/>
    <s v="Seamless zero-defect solution"/>
    <n v="136800"/>
    <n v="88055"/>
    <x v="1"/>
    <n v="3387"/>
    <x v="0"/>
    <s v="USD"/>
    <n v="1417068000"/>
    <n v="1419400800"/>
    <b v="0"/>
    <b v="0"/>
    <s v="publishing/fiction"/>
    <n v="0.64367690058479532"/>
    <n v="25.997933274284026"/>
    <x v="6"/>
    <x v="17"/>
  </r>
  <r>
    <n v="206"/>
    <s v="Austin, Baker and Kelley"/>
    <s v="Fundamental grid-enabled strategy"/>
    <n v="9000"/>
    <n v="3496"/>
    <x v="3"/>
    <n v="57"/>
    <x v="0"/>
    <s v="USD"/>
    <n v="1267250400"/>
    <n v="1268028000"/>
    <b v="0"/>
    <b v="0"/>
    <s v="publishing/fiction"/>
    <n v="0.38844444444444443"/>
    <n v="61.333333333333336"/>
    <x v="6"/>
    <x v="17"/>
  </r>
  <r>
    <n v="247"/>
    <s v="Johnson, Patterson and Montoya"/>
    <s v="Triple-buffered fresh-thinking frame"/>
    <n v="19800"/>
    <n v="184658"/>
    <x v="0"/>
    <n v="1884"/>
    <x v="0"/>
    <s v="USD"/>
    <n v="1482386400"/>
    <n v="1483682400"/>
    <b v="0"/>
    <b v="1"/>
    <s v="publishing/fiction"/>
    <n v="9.3261616161616168"/>
    <n v="98.013800424628457"/>
    <x v="6"/>
    <x v="17"/>
  </r>
  <r>
    <n v="307"/>
    <s v="Salazar-Dodson"/>
    <s v="Face-to-face zero tolerance moderator"/>
    <n v="32900"/>
    <n v="43473"/>
    <x v="0"/>
    <n v="659"/>
    <x v="3"/>
    <s v="DKK"/>
    <n v="1338958800"/>
    <n v="1340686800"/>
    <b v="0"/>
    <b v="1"/>
    <s v="publishing/fiction"/>
    <n v="1.3213677811550153"/>
    <n v="65.968133535660087"/>
    <x v="6"/>
    <x v="17"/>
  </r>
  <r>
    <n v="320"/>
    <s v="Sandoval-Powell"/>
    <s v="Phased holistic implementation"/>
    <n v="84400"/>
    <n v="8092"/>
    <x v="1"/>
    <n v="80"/>
    <x v="0"/>
    <s v="USD"/>
    <n v="1305003600"/>
    <n v="1305781200"/>
    <b v="0"/>
    <b v="0"/>
    <s v="publishing/fiction"/>
    <n v="9.5876777251184833E-2"/>
    <n v="101.15"/>
    <x v="6"/>
    <x v="17"/>
  </r>
  <r>
    <n v="412"/>
    <s v="Rodriguez-Scott"/>
    <s v="Realigned zero tolerance software"/>
    <n v="2100"/>
    <n v="14046"/>
    <x v="0"/>
    <n v="134"/>
    <x v="0"/>
    <s v="USD"/>
    <n v="1388728800"/>
    <n v="1389592800"/>
    <b v="0"/>
    <b v="0"/>
    <s v="publishing/fiction"/>
    <n v="6.6885714285714286"/>
    <n v="104.82089552238806"/>
    <x v="6"/>
    <x v="17"/>
  </r>
  <r>
    <n v="476"/>
    <s v="Murphy PLC"/>
    <s v="Optional solution-oriented instruction set"/>
    <n v="191500"/>
    <n v="57122"/>
    <x v="1"/>
    <n v="1120"/>
    <x v="0"/>
    <s v="USD"/>
    <n v="1533877200"/>
    <n v="1534395600"/>
    <b v="0"/>
    <b v="0"/>
    <s v="publishing/fiction"/>
    <n v="0.29828720626631855"/>
    <n v="51.001785714285717"/>
    <x v="6"/>
    <x v="17"/>
  </r>
  <r>
    <n v="482"/>
    <s v="Martin, Russell and Baker"/>
    <s v="Focused solution-oriented instruction set"/>
    <n v="4200"/>
    <n v="689"/>
    <x v="1"/>
    <n v="9"/>
    <x v="0"/>
    <s v="USD"/>
    <n v="1330063200"/>
    <n v="1331013600"/>
    <b v="0"/>
    <b v="1"/>
    <s v="publishing/fiction"/>
    <n v="0.16404761904761905"/>
    <n v="76.555555555555557"/>
    <x v="6"/>
    <x v="17"/>
  </r>
  <r>
    <n v="530"/>
    <s v="Morrow, Santiago and Soto"/>
    <s v="Stand-alone human-resource workforce"/>
    <n v="105000"/>
    <n v="96328"/>
    <x v="1"/>
    <n v="1784"/>
    <x v="0"/>
    <s v="USD"/>
    <n v="1283230800"/>
    <n v="1284440400"/>
    <b v="0"/>
    <b v="1"/>
    <s v="publishing/fiction"/>
    <n v="0.91740952380952379"/>
    <n v="53.995515695067262"/>
    <x v="6"/>
    <x v="17"/>
  </r>
  <r>
    <n v="536"/>
    <s v="Shannon-Olson"/>
    <s v="Enhanced methodical middleware"/>
    <n v="9800"/>
    <n v="14697"/>
    <x v="0"/>
    <n v="140"/>
    <x v="1"/>
    <s v="EUR"/>
    <n v="1282626000"/>
    <n v="1284872400"/>
    <b v="0"/>
    <b v="0"/>
    <s v="publishing/fiction"/>
    <n v="1.4996938775510205"/>
    <n v="104.97857142857143"/>
    <x v="6"/>
    <x v="17"/>
  </r>
  <r>
    <n v="677"/>
    <s v="Murphy-Fox"/>
    <s v="Organic system-worthy orchestration"/>
    <n v="5300"/>
    <n v="4432"/>
    <x v="1"/>
    <n v="111"/>
    <x v="0"/>
    <s v="USD"/>
    <n v="1468126800"/>
    <n v="1472446800"/>
    <b v="0"/>
    <b v="0"/>
    <s v="publishing/fiction"/>
    <n v="0.83622641509433959"/>
    <n v="39.927927927927925"/>
    <x v="6"/>
    <x v="17"/>
  </r>
  <r>
    <n v="719"/>
    <s v="Pace, Simpson and Watkins"/>
    <s v="Down-sized uniform ability"/>
    <n v="6900"/>
    <n v="10557"/>
    <x v="0"/>
    <n v="123"/>
    <x v="0"/>
    <s v="USD"/>
    <n v="1338267600"/>
    <n v="1339218000"/>
    <b v="0"/>
    <b v="0"/>
    <s v="publishing/fiction"/>
    <n v="1.53"/>
    <n v="85.829268292682926"/>
    <x v="6"/>
    <x v="17"/>
  </r>
  <r>
    <n v="854"/>
    <s v="Campbell, Thomas and Obrien"/>
    <s v="Multi-channeled secondary middleware"/>
    <n v="171000"/>
    <n v="194309"/>
    <x v="0"/>
    <n v="2662"/>
    <x v="2"/>
    <s v="CAD"/>
    <n v="1574056800"/>
    <n v="1576389600"/>
    <b v="0"/>
    <b v="0"/>
    <s v="publishing/fiction"/>
    <n v="1.1363099415204678"/>
    <n v="72.993613824192337"/>
    <x v="6"/>
    <x v="17"/>
  </r>
  <r>
    <n v="938"/>
    <s v="Allen Inc"/>
    <s v="Total dedicated benchmark"/>
    <n v="9200"/>
    <n v="10093"/>
    <x v="0"/>
    <n v="96"/>
    <x v="0"/>
    <s v="USD"/>
    <n v="1528779600"/>
    <n v="1531890000"/>
    <b v="0"/>
    <b v="1"/>
    <s v="publishing/fiction"/>
    <n v="1.0970652173913042"/>
    <n v="105.13541666666667"/>
    <x v="6"/>
    <x v="17"/>
  </r>
  <r>
    <n v="16"/>
    <s v="Hines Inc"/>
    <s v="Cross-platform systemic adapter"/>
    <n v="1700"/>
    <n v="11041"/>
    <x v="0"/>
    <n v="100"/>
    <x v="0"/>
    <s v="USD"/>
    <n v="1390370400"/>
    <n v="1392271200"/>
    <b v="0"/>
    <b v="0"/>
    <s v="publishing/nonfiction"/>
    <n v="6.4947058823529416"/>
    <n v="110.41"/>
    <x v="6"/>
    <x v="18"/>
  </r>
  <r>
    <n v="137"/>
    <s v="Hudson-Nguyen"/>
    <s v="Down-sized disintermediate support"/>
    <n v="1800"/>
    <n v="4712"/>
    <x v="0"/>
    <n v="50"/>
    <x v="0"/>
    <s v="USD"/>
    <n v="1286341200"/>
    <n v="1286859600"/>
    <b v="0"/>
    <b v="0"/>
    <s v="publishing/nonfiction"/>
    <n v="2.617777777777778"/>
    <n v="94.24"/>
    <x v="6"/>
    <x v="18"/>
  </r>
  <r>
    <n v="241"/>
    <s v="Gonzalez-Martinez"/>
    <s v="Vision-oriented actuating open system"/>
    <n v="168500"/>
    <n v="171729"/>
    <x v="0"/>
    <n v="1684"/>
    <x v="5"/>
    <s v="AUD"/>
    <n v="1397365200"/>
    <n v="1398229200"/>
    <b v="0"/>
    <b v="1"/>
    <s v="publishing/nonfiction"/>
    <n v="1.0191632047477746"/>
    <n v="101.97684085510689"/>
    <x v="6"/>
    <x v="18"/>
  </r>
  <r>
    <n v="254"/>
    <s v="Barry Group"/>
    <s v="De-engineered static Local Area Network"/>
    <n v="4600"/>
    <n v="8505"/>
    <x v="0"/>
    <n v="88"/>
    <x v="0"/>
    <s v="USD"/>
    <n v="1487656800"/>
    <n v="1487829600"/>
    <b v="0"/>
    <b v="0"/>
    <s v="publishing/nonfiction"/>
    <n v="1.8489130434782608"/>
    <n v="96.647727272727266"/>
    <x v="6"/>
    <x v="18"/>
  </r>
  <r>
    <n v="300"/>
    <s v="Cooke PLC"/>
    <s v="Focused executive core"/>
    <n v="100"/>
    <n v="5"/>
    <x v="1"/>
    <n v="1"/>
    <x v="3"/>
    <s v="DKK"/>
    <n v="1504069200"/>
    <n v="1504155600"/>
    <b v="0"/>
    <b v="1"/>
    <s v="publishing/nonfiction"/>
    <n v="0.05"/>
    <n v="5"/>
    <x v="6"/>
    <x v="18"/>
  </r>
  <r>
    <n v="385"/>
    <s v="Warren-Harrison"/>
    <s v="Programmable incremental knowledge user"/>
    <n v="38900"/>
    <n v="56859"/>
    <x v="0"/>
    <n v="1137"/>
    <x v="0"/>
    <s v="USD"/>
    <n v="1553835600"/>
    <n v="1556600400"/>
    <b v="0"/>
    <b v="0"/>
    <s v="publishing/nonfiction"/>
    <n v="1.4616709511568124"/>
    <n v="50.007915567282325"/>
    <x v="6"/>
    <x v="18"/>
  </r>
  <r>
    <n v="391"/>
    <s v="Miller-Patel"/>
    <s v="Mandatory uniform strategy"/>
    <n v="60400"/>
    <n v="4393"/>
    <x v="1"/>
    <n v="151"/>
    <x v="0"/>
    <s v="USD"/>
    <n v="1389679200"/>
    <n v="1389852000"/>
    <b v="0"/>
    <b v="0"/>
    <s v="publishing/nonfiction"/>
    <n v="7.27317880794702E-2"/>
    <n v="29.09271523178808"/>
    <x v="6"/>
    <x v="18"/>
  </r>
  <r>
    <n v="516"/>
    <s v="Morales-Odonnell"/>
    <s v="Exclusive 5thgeneration structure"/>
    <n v="125400"/>
    <n v="53324"/>
    <x v="1"/>
    <n v="846"/>
    <x v="0"/>
    <s v="USD"/>
    <n v="1281070800"/>
    <n v="1284354000"/>
    <b v="0"/>
    <b v="0"/>
    <s v="publishing/nonfiction"/>
    <n v="0.42523125996810207"/>
    <n v="63.030732860520096"/>
    <x v="6"/>
    <x v="18"/>
  </r>
  <r>
    <n v="605"/>
    <s v="Ortiz, Valenzuela and Collins"/>
    <s v="Profound solution-oriented matrix"/>
    <n v="3300"/>
    <n v="6178"/>
    <x v="0"/>
    <n v="107"/>
    <x v="0"/>
    <s v="USD"/>
    <n v="1443848400"/>
    <n v="1447394400"/>
    <b v="0"/>
    <b v="0"/>
    <s v="publishing/nonfiction"/>
    <n v="1.8721212121212121"/>
    <n v="57.738317757009348"/>
    <x v="6"/>
    <x v="18"/>
  </r>
  <r>
    <n v="618"/>
    <s v="Miller Ltd"/>
    <s v="Open-architected mobile emulation"/>
    <n v="198600"/>
    <n v="97037"/>
    <x v="1"/>
    <n v="1198"/>
    <x v="0"/>
    <s v="USD"/>
    <n v="1367470800"/>
    <n v="1369285200"/>
    <b v="0"/>
    <b v="0"/>
    <s v="publishing/nonfiction"/>
    <n v="0.48860523665659616"/>
    <n v="80.999165275459092"/>
    <x v="6"/>
    <x v="18"/>
  </r>
  <r>
    <n v="684"/>
    <s v="Gilmore LLC"/>
    <s v="Optimized systemic algorithm"/>
    <n v="1400"/>
    <n v="7600"/>
    <x v="0"/>
    <n v="110"/>
    <x v="2"/>
    <s v="CAD"/>
    <n v="1277787600"/>
    <n v="1279515600"/>
    <b v="0"/>
    <b v="0"/>
    <s v="publishing/nonfiction"/>
    <n v="5.4285714285714288"/>
    <n v="69.090909090909093"/>
    <x v="6"/>
    <x v="18"/>
  </r>
  <r>
    <n v="705"/>
    <s v="Ford LLC"/>
    <s v="Centralized tangible success"/>
    <n v="169700"/>
    <n v="168048"/>
    <x v="1"/>
    <n v="2025"/>
    <x v="6"/>
    <s v="GBP"/>
    <n v="1386741600"/>
    <n v="1387087200"/>
    <b v="0"/>
    <b v="0"/>
    <s v="publishing/nonfiction"/>
    <n v="0.99026517383618151"/>
    <n v="82.986666666666665"/>
    <x v="6"/>
    <x v="18"/>
  </r>
  <r>
    <n v="736"/>
    <s v="Silva-Hawkins"/>
    <s v="Proactive heuristic orchestration"/>
    <n v="7700"/>
    <n v="2533"/>
    <x v="3"/>
    <n v="29"/>
    <x v="0"/>
    <s v="USD"/>
    <n v="1424412000"/>
    <n v="1424757600"/>
    <b v="0"/>
    <b v="0"/>
    <s v="publishing/nonfiction"/>
    <n v="0.32896103896103895"/>
    <n v="87.34482758620689"/>
    <x v="6"/>
    <x v="18"/>
  </r>
  <r>
    <n v="751"/>
    <s v="Lane-Barber"/>
    <s v="Universal value-added moderator"/>
    <n v="3600"/>
    <n v="8363"/>
    <x v="0"/>
    <n v="270"/>
    <x v="0"/>
    <s v="USD"/>
    <n v="1458190800"/>
    <n v="1459486800"/>
    <b v="1"/>
    <b v="1"/>
    <s v="publishing/nonfiction"/>
    <n v="2.3230555555555554"/>
    <n v="30.974074074074075"/>
    <x v="6"/>
    <x v="18"/>
  </r>
  <r>
    <n v="793"/>
    <s v="Rodriguez, Cox and Rodriguez"/>
    <s v="Networked disintermediate leverage"/>
    <n v="1100"/>
    <n v="13045"/>
    <x v="0"/>
    <n v="181"/>
    <x v="4"/>
    <s v="CHF"/>
    <n v="1372136400"/>
    <n v="1372482000"/>
    <b v="0"/>
    <b v="0"/>
    <s v="publishing/nonfiction"/>
    <n v="11.859090909090909"/>
    <n v="72.071823204419886"/>
    <x v="6"/>
    <x v="18"/>
  </r>
  <r>
    <n v="812"/>
    <s v="Landry Group"/>
    <s v="Expanded value-added hardware"/>
    <n v="59700"/>
    <n v="134640"/>
    <x v="0"/>
    <n v="2805"/>
    <x v="2"/>
    <s v="CAD"/>
    <n v="1523854800"/>
    <n v="1524286800"/>
    <b v="0"/>
    <b v="0"/>
    <s v="publishing/nonfiction"/>
    <n v="2.2552763819095478"/>
    <n v="48"/>
    <x v="6"/>
    <x v="18"/>
  </r>
  <r>
    <n v="817"/>
    <s v="Alvarez-Bauer"/>
    <s v="Front-line intermediate moderator"/>
    <n v="51300"/>
    <n v="189192"/>
    <x v="0"/>
    <n v="2489"/>
    <x v="1"/>
    <s v="EUR"/>
    <n v="1556946000"/>
    <n v="1559365200"/>
    <b v="0"/>
    <b v="1"/>
    <s v="publishing/nonfiction"/>
    <n v="3.687953216374269"/>
    <n v="76.011249497790274"/>
    <x v="6"/>
    <x v="18"/>
  </r>
  <r>
    <n v="824"/>
    <s v="Anderson, Williams and Cox"/>
    <s v="Streamlined national benchmark"/>
    <n v="85000"/>
    <n v="107516"/>
    <x v="0"/>
    <n v="1280"/>
    <x v="0"/>
    <s v="USD"/>
    <n v="1276923600"/>
    <n v="1279688400"/>
    <b v="0"/>
    <b v="1"/>
    <s v="publishing/nonfiction"/>
    <n v="1.2648941176470587"/>
    <n v="83.996875000000003"/>
    <x v="6"/>
    <x v="18"/>
  </r>
  <r>
    <n v="879"/>
    <s v="Ortiz Inc"/>
    <s v="Stand-alone incremental parallelism"/>
    <n v="1000"/>
    <n v="5438"/>
    <x v="0"/>
    <n v="53"/>
    <x v="0"/>
    <s v="USD"/>
    <n v="1487743200"/>
    <n v="1488520800"/>
    <b v="0"/>
    <b v="0"/>
    <s v="publishing/nonfiction"/>
    <n v="5.4379999999999997"/>
    <n v="102.60377358490567"/>
    <x v="6"/>
    <x v="18"/>
  </r>
  <r>
    <n v="903"/>
    <s v="Parker-Morris"/>
    <s v="Assimilated next generation instruction set"/>
    <n v="41000"/>
    <n v="709"/>
    <x v="2"/>
    <n v="14"/>
    <x v="0"/>
    <s v="USD"/>
    <n v="1336194000"/>
    <n v="1337490000"/>
    <b v="0"/>
    <b v="1"/>
    <s v="publishing/nonfiction"/>
    <n v="1.729268292682927E-2"/>
    <n v="50.642857142857146"/>
    <x v="6"/>
    <x v="18"/>
  </r>
  <r>
    <n v="980"/>
    <s v="Huff-Johnson"/>
    <s v="Universal fault-tolerant orchestration"/>
    <n v="195200"/>
    <n v="78630"/>
    <x v="1"/>
    <n v="742"/>
    <x v="0"/>
    <s v="USD"/>
    <n v="1446181200"/>
    <n v="1446616800"/>
    <b v="1"/>
    <b v="0"/>
    <s v="publishing/nonfiction"/>
    <n v="0.40281762295081969"/>
    <n v="105.97035040431267"/>
    <x v="6"/>
    <x v="18"/>
  </r>
  <r>
    <n v="43"/>
    <s v="Schmitt-Mendoza"/>
    <s v="Profound explicit paradigm"/>
    <n v="90200"/>
    <n v="167717"/>
    <x v="0"/>
    <n v="6212"/>
    <x v="0"/>
    <s v="USD"/>
    <n v="1406178000"/>
    <n v="1407560400"/>
    <b v="0"/>
    <b v="0"/>
    <s v="publishing/radio &amp; podcasts"/>
    <n v="1.859390243902439"/>
    <n v="26.998873148744366"/>
    <x v="6"/>
    <x v="19"/>
  </r>
  <r>
    <n v="111"/>
    <s v="Hart-Briggs"/>
    <s v="Re-engineered user-facing approach"/>
    <n v="61400"/>
    <n v="73653"/>
    <x v="0"/>
    <n v="676"/>
    <x v="0"/>
    <s v="USD"/>
    <n v="1348290000"/>
    <n v="1348808400"/>
    <b v="0"/>
    <b v="0"/>
    <s v="publishing/radio &amp; podcasts"/>
    <n v="1.1995602605863191"/>
    <n v="108.95414201183432"/>
    <x v="6"/>
    <x v="19"/>
  </r>
  <r>
    <n v="505"/>
    <s v="Jensen-Vargas"/>
    <s v="Ameliorated explicit parallelism"/>
    <n v="89900"/>
    <n v="12497"/>
    <x v="1"/>
    <n v="347"/>
    <x v="0"/>
    <s v="USD"/>
    <n v="1362722400"/>
    <n v="1366347600"/>
    <b v="0"/>
    <b v="1"/>
    <s v="publishing/radio &amp; podcasts"/>
    <n v="0.13901001112347053"/>
    <n v="36.014409221902014"/>
    <x v="6"/>
    <x v="19"/>
  </r>
  <r>
    <n v="590"/>
    <s v="Cox Group"/>
    <s v="Synergized analyzing process improvement"/>
    <n v="7100"/>
    <n v="5824"/>
    <x v="1"/>
    <n v="86"/>
    <x v="5"/>
    <s v="AUD"/>
    <n v="1419141600"/>
    <n v="1420092000"/>
    <b v="0"/>
    <b v="0"/>
    <s v="publishing/radio &amp; podcasts"/>
    <n v="0.82028169014084507"/>
    <n v="67.720930232558146"/>
    <x v="6"/>
    <x v="19"/>
  </r>
  <r>
    <n v="713"/>
    <s v="Mays LLC"/>
    <s v="Multi-layered global groupware"/>
    <n v="6900"/>
    <n v="11174"/>
    <x v="0"/>
    <n v="103"/>
    <x v="0"/>
    <s v="USD"/>
    <n v="1471842000"/>
    <n v="1472878800"/>
    <b v="0"/>
    <b v="0"/>
    <s v="publishing/radio &amp; podcasts"/>
    <n v="1.6194202898550725"/>
    <n v="108.48543689320388"/>
    <x v="6"/>
    <x v="19"/>
  </r>
  <r>
    <n v="904"/>
    <s v="Rodriguez, Johnson and Jackson"/>
    <s v="Digitized foreground array"/>
    <n v="6500"/>
    <n v="795"/>
    <x v="1"/>
    <n v="16"/>
    <x v="0"/>
    <s v="USD"/>
    <n v="1349326800"/>
    <n v="1349672400"/>
    <b v="0"/>
    <b v="0"/>
    <s v="publishing/radio &amp; podcasts"/>
    <n v="0.12230769230769231"/>
    <n v="49.6875"/>
    <x v="6"/>
    <x v="19"/>
  </r>
  <r>
    <n v="918"/>
    <s v="Jones-Gonzalez"/>
    <s v="Seamless dynamic website"/>
    <n v="3800"/>
    <n v="9021"/>
    <x v="0"/>
    <n v="156"/>
    <x v="4"/>
    <s v="CHF"/>
    <n v="1343365200"/>
    <n v="1344315600"/>
    <b v="0"/>
    <b v="0"/>
    <s v="publishing/radio &amp; podcasts"/>
    <n v="2.3739473684210526"/>
    <n v="57.82692307692308"/>
    <x v="6"/>
    <x v="19"/>
  </r>
  <r>
    <n v="988"/>
    <s v="Gardner, Ryan and Gutierrez"/>
    <s v="Triple-buffered multi-tasking matrices"/>
    <n v="9400"/>
    <n v="4899"/>
    <x v="1"/>
    <n v="64"/>
    <x v="0"/>
    <s v="USD"/>
    <n v="1478930400"/>
    <n v="1480744800"/>
    <b v="0"/>
    <b v="0"/>
    <s v="publishing/radio &amp; podcasts"/>
    <n v="0.52117021276595743"/>
    <n v="76.546875"/>
    <x v="6"/>
    <x v="19"/>
  </r>
  <r>
    <n v="78"/>
    <s v="Montgomery, Larson and Spencer"/>
    <s v="User-centric bifurcated knowledge user"/>
    <n v="4500"/>
    <n v="13536"/>
    <x v="0"/>
    <n v="330"/>
    <x v="0"/>
    <s v="USD"/>
    <n v="1523854800"/>
    <n v="1523941200"/>
    <b v="0"/>
    <b v="0"/>
    <s v="publishing/translations"/>
    <n v="3.008"/>
    <n v="41.018181818181816"/>
    <x v="6"/>
    <x v="20"/>
  </r>
  <r>
    <n v="88"/>
    <s v="Clark Group"/>
    <s v="Grass-roots fault-tolerant policy"/>
    <n v="4800"/>
    <n v="12516"/>
    <x v="0"/>
    <n v="113"/>
    <x v="0"/>
    <s v="USD"/>
    <n v="1429160400"/>
    <n v="1431061200"/>
    <b v="0"/>
    <b v="0"/>
    <s v="publishing/translations"/>
    <n v="2.6074999999999999"/>
    <n v="110.76106194690266"/>
    <x v="6"/>
    <x v="20"/>
  </r>
  <r>
    <n v="91"/>
    <s v="Frazier, Patrick and Smith"/>
    <s v="Enhanced systemic analyzer"/>
    <n v="154300"/>
    <n v="74688"/>
    <x v="1"/>
    <n v="679"/>
    <x v="1"/>
    <s v="EUR"/>
    <n v="1470459600"/>
    <n v="1472878800"/>
    <b v="0"/>
    <b v="0"/>
    <s v="publishing/translations"/>
    <n v="0.48404406999351912"/>
    <n v="109.99705449189985"/>
    <x v="6"/>
    <x v="20"/>
  </r>
  <r>
    <n v="171"/>
    <s v="Blair Group"/>
    <s v="Public-key 3rdgeneration budgetary management"/>
    <n v="4900"/>
    <n v="521"/>
    <x v="1"/>
    <n v="5"/>
    <x v="0"/>
    <s v="USD"/>
    <n v="1395291600"/>
    <n v="1397192400"/>
    <b v="0"/>
    <b v="0"/>
    <s v="publishing/translations"/>
    <n v="0.1063265306122449"/>
    <n v="104.2"/>
    <x v="6"/>
    <x v="20"/>
  </r>
  <r>
    <n v="249"/>
    <s v="Avila-Nelson"/>
    <s v="Up-sized intermediate website"/>
    <n v="61500"/>
    <n v="168095"/>
    <x v="0"/>
    <n v="6465"/>
    <x v="0"/>
    <s v="USD"/>
    <n v="1420178400"/>
    <n v="1420783200"/>
    <b v="0"/>
    <b v="0"/>
    <s v="publishing/translations"/>
    <n v="2.7332520325203253"/>
    <n v="26.000773395204948"/>
    <x v="6"/>
    <x v="20"/>
  </r>
  <r>
    <n v="275"/>
    <s v="Ward, Sanchez and Kemp"/>
    <s v="Stand-alone discrete Graphical User Interface"/>
    <n v="3900"/>
    <n v="9419"/>
    <x v="0"/>
    <n v="116"/>
    <x v="0"/>
    <s v="USD"/>
    <n v="1554526800"/>
    <n v="1555218000"/>
    <b v="0"/>
    <b v="0"/>
    <s v="publishing/translations"/>
    <n v="2.4151282051282053"/>
    <n v="81.198275862068968"/>
    <x v="6"/>
    <x v="20"/>
  </r>
  <r>
    <n v="465"/>
    <s v="Gonzalez-Robbins"/>
    <s v="Up-sized responsive protocol"/>
    <n v="4700"/>
    <n v="8829"/>
    <x v="0"/>
    <n v="80"/>
    <x v="0"/>
    <s v="USD"/>
    <n v="1517032800"/>
    <n v="1517810400"/>
    <b v="0"/>
    <b v="0"/>
    <s v="publishing/translations"/>
    <n v="1.8785106382978722"/>
    <n v="110.3625"/>
    <x v="6"/>
    <x v="20"/>
  </r>
  <r>
    <n v="475"/>
    <s v="Nichols Ltd"/>
    <s v="Function-based attitude-oriented groupware"/>
    <n v="7400"/>
    <n v="8432"/>
    <x v="0"/>
    <n v="211"/>
    <x v="0"/>
    <s v="USD"/>
    <n v="1372136400"/>
    <n v="1372482000"/>
    <b v="0"/>
    <b v="1"/>
    <s v="publishing/translations"/>
    <n v="1.1394594594594594"/>
    <n v="39.962085308056871"/>
    <x v="6"/>
    <x v="20"/>
  </r>
  <r>
    <n v="486"/>
    <s v="Davis, Cox and Fox"/>
    <s v="Compatible exuding Graphical User Interface"/>
    <n v="5200"/>
    <n v="702"/>
    <x v="1"/>
    <n v="21"/>
    <x v="6"/>
    <s v="GBP"/>
    <n v="1520575200"/>
    <n v="1521867600"/>
    <b v="0"/>
    <b v="1"/>
    <s v="publishing/translations"/>
    <n v="0.13500000000000001"/>
    <n v="33.428571428571431"/>
    <x v="6"/>
    <x v="20"/>
  </r>
  <r>
    <n v="556"/>
    <s v="Smith and Sons"/>
    <s v="Grass-roots 24/7 attitude"/>
    <n v="5200"/>
    <n v="12467"/>
    <x v="0"/>
    <n v="122"/>
    <x v="0"/>
    <s v="USD"/>
    <n v="1315285200"/>
    <n v="1315890000"/>
    <b v="0"/>
    <b v="1"/>
    <s v="publishing/translations"/>
    <n v="2.3975"/>
    <n v="102.18852459016394"/>
    <x v="6"/>
    <x v="20"/>
  </r>
  <r>
    <n v="585"/>
    <s v="Pugh LLC"/>
    <s v="Reactive analyzing function"/>
    <n v="8900"/>
    <n v="13065"/>
    <x v="0"/>
    <n v="136"/>
    <x v="0"/>
    <s v="USD"/>
    <n v="1268888400"/>
    <n v="1269752400"/>
    <b v="0"/>
    <b v="0"/>
    <s v="publishing/translations"/>
    <n v="1.4679775280898877"/>
    <n v="96.066176470588232"/>
    <x v="6"/>
    <x v="20"/>
  </r>
  <r>
    <n v="647"/>
    <s v="Jordan-Wolfe"/>
    <s v="Inverse multimedia Graphic Interface"/>
    <n v="4500"/>
    <n v="1863"/>
    <x v="1"/>
    <n v="18"/>
    <x v="0"/>
    <s v="USD"/>
    <n v="1523250000"/>
    <n v="1525323600"/>
    <b v="0"/>
    <b v="0"/>
    <s v="publishing/translations"/>
    <n v="0.41399999999999998"/>
    <n v="103.5"/>
    <x v="6"/>
    <x v="20"/>
  </r>
  <r>
    <n v="703"/>
    <s v="Perez Group"/>
    <s v="Cross-platform tertiary hub"/>
    <n v="63400"/>
    <n v="197728"/>
    <x v="0"/>
    <n v="2038"/>
    <x v="0"/>
    <s v="USD"/>
    <n v="1334984400"/>
    <n v="1336453200"/>
    <b v="1"/>
    <b v="1"/>
    <s v="publishing/translations"/>
    <n v="3.1187381703470032"/>
    <n v="97.020608439646708"/>
    <x v="6"/>
    <x v="20"/>
  </r>
  <r>
    <n v="767"/>
    <s v="Hale, Pearson and Jenkins"/>
    <s v="Upgradable attitude-oriented project"/>
    <n v="97200"/>
    <n v="55372"/>
    <x v="1"/>
    <n v="513"/>
    <x v="0"/>
    <s v="USD"/>
    <n v="1444107600"/>
    <n v="1447999200"/>
    <b v="0"/>
    <b v="0"/>
    <s v="publishing/translations"/>
    <n v="0.56967078189300413"/>
    <n v="107.93762183235867"/>
    <x v="6"/>
    <x v="20"/>
  </r>
  <r>
    <n v="832"/>
    <s v="Bradley, Beck and Mayo"/>
    <s v="Synergized fault-tolerant hierarchy"/>
    <n v="43200"/>
    <n v="136156"/>
    <x v="0"/>
    <n v="1297"/>
    <x v="3"/>
    <s v="DKK"/>
    <n v="1445490000"/>
    <n v="1448431200"/>
    <b v="1"/>
    <b v="0"/>
    <s v="publishing/translations"/>
    <n v="3.1517592592592591"/>
    <n v="104.97764070932922"/>
    <x v="6"/>
    <x v="20"/>
  </r>
  <r>
    <n v="833"/>
    <s v="Levine, Martin and Hernandez"/>
    <s v="Expanded asynchronous groupware"/>
    <n v="6800"/>
    <n v="10723"/>
    <x v="0"/>
    <n v="165"/>
    <x v="3"/>
    <s v="DKK"/>
    <n v="1297663200"/>
    <n v="1298613600"/>
    <b v="0"/>
    <b v="0"/>
    <s v="publishing/translations"/>
    <n v="1.5769117647058823"/>
    <n v="64.987878787878785"/>
    <x v="6"/>
    <x v="20"/>
  </r>
  <r>
    <n v="892"/>
    <s v="Anderson, Parks and Estrada"/>
    <s v="Realigned discrete structure"/>
    <n v="6000"/>
    <n v="13835"/>
    <x v="0"/>
    <n v="182"/>
    <x v="0"/>
    <s v="USD"/>
    <n v="1274418000"/>
    <n v="1277960400"/>
    <b v="0"/>
    <b v="0"/>
    <s v="publishing/translations"/>
    <n v="2.3058333333333332"/>
    <n v="76.016483516483518"/>
    <x v="6"/>
    <x v="20"/>
  </r>
  <r>
    <n v="959"/>
    <s v="Black-Graham"/>
    <s v="Operative hybrid utilization"/>
    <n v="145000"/>
    <n v="6631"/>
    <x v="1"/>
    <n v="130"/>
    <x v="0"/>
    <s v="USD"/>
    <n v="1277701200"/>
    <n v="1280120400"/>
    <b v="0"/>
    <b v="0"/>
    <s v="publishing/translations"/>
    <n v="4.5731034482758622E-2"/>
    <n v="51.007692307692309"/>
    <x v="6"/>
    <x v="20"/>
  </r>
  <r>
    <n v="961"/>
    <s v="Mason, Case and May"/>
    <s v="Optimized content-based collaboration"/>
    <n v="5700"/>
    <n v="6800"/>
    <x v="0"/>
    <n v="155"/>
    <x v="0"/>
    <s v="USD"/>
    <n v="1297922400"/>
    <n v="1298268000"/>
    <b v="0"/>
    <b v="0"/>
    <s v="publishing/translations"/>
    <n v="1.1929824561403508"/>
    <n v="43.87096774193548"/>
    <x v="6"/>
    <x v="20"/>
  </r>
  <r>
    <n v="989"/>
    <s v="Hernandez Inc"/>
    <s v="Versatile dedicated migration"/>
    <n v="2400"/>
    <n v="11990"/>
    <x v="0"/>
    <n v="226"/>
    <x v="0"/>
    <s v="USD"/>
    <n v="1555390800"/>
    <n v="1555822800"/>
    <b v="0"/>
    <b v="0"/>
    <s v="publishing/translations"/>
    <n v="4.9958333333333336"/>
    <n v="53.053097345132741"/>
    <x v="6"/>
    <x v="20"/>
  </r>
  <r>
    <n v="994"/>
    <s v="Leach, Rich and Price"/>
    <s v="Implemented bi-directional flexibility"/>
    <n v="141100"/>
    <n v="74073"/>
    <x v="1"/>
    <n v="842"/>
    <x v="0"/>
    <s v="USD"/>
    <n v="1413522000"/>
    <n v="1414040400"/>
    <b v="0"/>
    <b v="1"/>
    <s v="publishing/translations"/>
    <n v="0.52496810772501767"/>
    <n v="87.972684085510693"/>
    <x v="6"/>
    <x v="20"/>
  </r>
  <r>
    <n v="15"/>
    <s v="Wright, Hunt and Rowe"/>
    <s v="Extended eco-centric pricing structure"/>
    <n v="81200"/>
    <n v="38414"/>
    <x v="1"/>
    <n v="452"/>
    <x v="0"/>
    <s v="USD"/>
    <n v="1575957600"/>
    <n v="1576303200"/>
    <b v="0"/>
    <b v="0"/>
    <s v="technology/wearables"/>
    <n v="0.47307881773399013"/>
    <n v="84.986725663716811"/>
    <x v="7"/>
    <x v="21"/>
  </r>
  <r>
    <n v="24"/>
    <s v="Scott, Wilson and Martin"/>
    <s v="Cross-platform intermediate frame"/>
    <n v="92400"/>
    <n v="104257"/>
    <x v="0"/>
    <n v="2673"/>
    <x v="0"/>
    <s v="USD"/>
    <n v="1403326800"/>
    <n v="1403499600"/>
    <b v="0"/>
    <b v="0"/>
    <s v="technology/wearables"/>
    <n v="1.1283225108225108"/>
    <n v="39.003741114852225"/>
    <x v="7"/>
    <x v="21"/>
  </r>
  <r>
    <n v="40"/>
    <s v="Garcia, Garcia and Lopez"/>
    <s v="Reduced stable middleware"/>
    <n v="8800"/>
    <n v="14878"/>
    <x v="0"/>
    <n v="198"/>
    <x v="0"/>
    <s v="USD"/>
    <n v="1275714000"/>
    <n v="1277355600"/>
    <b v="0"/>
    <b v="1"/>
    <s v="technology/wearables"/>
    <n v="1.6906818181818182"/>
    <n v="75.141414141414145"/>
    <x v="7"/>
    <x v="21"/>
  </r>
  <r>
    <n v="51"/>
    <s v="Bradshaw, Gill and Donovan"/>
    <s v="Inverse secondary infrastructure"/>
    <n v="158100"/>
    <n v="145243"/>
    <x v="1"/>
    <n v="1467"/>
    <x v="6"/>
    <s v="GBP"/>
    <n v="1332824400"/>
    <n v="1334206800"/>
    <b v="0"/>
    <b v="1"/>
    <s v="technology/wearables"/>
    <n v="0.91867805186590767"/>
    <n v="99.006816632583508"/>
    <x v="7"/>
    <x v="21"/>
  </r>
  <r>
    <n v="54"/>
    <s v="Roy PLC"/>
    <s v="Multi-channeled neutral customer loyalty"/>
    <n v="6000"/>
    <n v="5392"/>
    <x v="1"/>
    <n v="120"/>
    <x v="0"/>
    <s v="USD"/>
    <n v="1520748000"/>
    <n v="1521262800"/>
    <b v="0"/>
    <b v="0"/>
    <s v="technology/wearables"/>
    <n v="0.89866666666666661"/>
    <n v="44.93333333333333"/>
    <x v="7"/>
    <x v="21"/>
  </r>
  <r>
    <n v="56"/>
    <s v="Flores, Miller and Johnson"/>
    <s v="Horizontal context-sensitive knowledge user"/>
    <n v="8000"/>
    <n v="11493"/>
    <x v="0"/>
    <n v="164"/>
    <x v="0"/>
    <s v="USD"/>
    <n v="1420869600"/>
    <n v="1421474400"/>
    <b v="0"/>
    <b v="0"/>
    <s v="technology/wearables"/>
    <n v="1.436625"/>
    <n v="70.079268292682926"/>
    <x v="7"/>
    <x v="21"/>
  </r>
  <r>
    <n v="67"/>
    <s v="Lopez Inc"/>
    <s v="Team-oriented 6thgeneration middleware"/>
    <n v="72600"/>
    <n v="117892"/>
    <x v="0"/>
    <n v="4065"/>
    <x v="6"/>
    <s v="GBP"/>
    <n v="1264399200"/>
    <n v="1264831200"/>
    <b v="0"/>
    <b v="1"/>
    <s v="technology/wearables"/>
    <n v="1.6238567493112948"/>
    <n v="29.001722017220171"/>
    <x v="7"/>
    <x v="21"/>
  </r>
  <r>
    <n v="84"/>
    <s v="Cisneros-Burton"/>
    <s v="Public-key zero tolerance orchestration"/>
    <n v="31400"/>
    <n v="41564"/>
    <x v="0"/>
    <n v="374"/>
    <x v="0"/>
    <s v="USD"/>
    <n v="1343451600"/>
    <n v="1344315600"/>
    <b v="0"/>
    <b v="0"/>
    <s v="technology/wearables"/>
    <n v="1.3236942675159236"/>
    <n v="111.1336898395722"/>
    <x v="7"/>
    <x v="21"/>
  </r>
  <r>
    <n v="102"/>
    <s v="Garcia Inc"/>
    <s v="Front-line web-enabled model"/>
    <n v="3700"/>
    <n v="10422"/>
    <x v="0"/>
    <n v="336"/>
    <x v="0"/>
    <s v="USD"/>
    <n v="1526274000"/>
    <n v="1526878800"/>
    <b v="0"/>
    <b v="1"/>
    <s v="technology/wearables"/>
    <n v="2.8167567567567566"/>
    <n v="31.017857142857142"/>
    <x v="7"/>
    <x v="21"/>
  </r>
  <r>
    <n v="114"/>
    <s v="Harper-Davis"/>
    <s v="Robust heuristic encoding"/>
    <n v="1900"/>
    <n v="13816"/>
    <x v="0"/>
    <n v="126"/>
    <x v="0"/>
    <s v="USD"/>
    <n v="1554786000"/>
    <n v="1554872400"/>
    <b v="0"/>
    <b v="1"/>
    <s v="technology/wearables"/>
    <n v="7.2715789473684209"/>
    <n v="109.65079365079364"/>
    <x v="7"/>
    <x v="21"/>
  </r>
  <r>
    <n v="139"/>
    <s v="Hamilton, Wright and Chavez"/>
    <s v="Down-sized empowering protocol"/>
    <n v="92100"/>
    <n v="19246"/>
    <x v="1"/>
    <n v="326"/>
    <x v="0"/>
    <s v="USD"/>
    <n v="1429592400"/>
    <n v="1430974800"/>
    <b v="0"/>
    <b v="1"/>
    <s v="technology/wearables"/>
    <n v="0.20896851248642778"/>
    <n v="59.036809815950917"/>
    <x v="7"/>
    <x v="21"/>
  </r>
  <r>
    <n v="145"/>
    <s v="Fields-Moore"/>
    <s v="Secured reciprocal array"/>
    <n v="25000"/>
    <n v="59128"/>
    <x v="0"/>
    <n v="768"/>
    <x v="4"/>
    <s v="CHF"/>
    <n v="1410066000"/>
    <n v="1410498000"/>
    <b v="0"/>
    <b v="0"/>
    <s v="technology/wearables"/>
    <n v="2.3651200000000001"/>
    <n v="76.989583333333329"/>
    <x v="7"/>
    <x v="21"/>
  </r>
  <r>
    <n v="148"/>
    <s v="White, Larson and Wright"/>
    <s v="Upgradable hybrid capability"/>
    <n v="9300"/>
    <n v="11255"/>
    <x v="0"/>
    <n v="107"/>
    <x v="0"/>
    <s v="USD"/>
    <n v="1500958800"/>
    <n v="1501736400"/>
    <b v="0"/>
    <b v="0"/>
    <s v="technology/wearables"/>
    <n v="1.2102150537634409"/>
    <n v="105.18691588785046"/>
    <x v="7"/>
    <x v="21"/>
  </r>
  <r>
    <n v="160"/>
    <s v="Evans Group"/>
    <s v="Stand-alone actuating support"/>
    <n v="8000"/>
    <n v="12985"/>
    <x v="0"/>
    <n v="164"/>
    <x v="0"/>
    <s v="USD"/>
    <n v="1556341200"/>
    <n v="1557723600"/>
    <b v="0"/>
    <b v="0"/>
    <s v="technology/wearables"/>
    <n v="1.6231249999999999"/>
    <n v="79.176829268292678"/>
    <x v="7"/>
    <x v="21"/>
  </r>
  <r>
    <n v="174"/>
    <s v="Santos, Black and Donovan"/>
    <s v="Pre-emptive scalable access"/>
    <n v="600"/>
    <n v="5368"/>
    <x v="0"/>
    <n v="48"/>
    <x v="0"/>
    <s v="USD"/>
    <n v="1444021200"/>
    <n v="1444107600"/>
    <b v="0"/>
    <b v="1"/>
    <s v="technology/wearables"/>
    <n v="8.9466666666666672"/>
    <n v="111.83333333333333"/>
    <x v="7"/>
    <x v="21"/>
  </r>
  <r>
    <n v="180"/>
    <s v="Olsen, Edwards and Reid"/>
    <s v="Optional clear-thinking software"/>
    <n v="56000"/>
    <n v="172736"/>
    <x v="0"/>
    <n v="2107"/>
    <x v="5"/>
    <s v="AUD"/>
    <n v="1269234000"/>
    <n v="1269666000"/>
    <b v="0"/>
    <b v="0"/>
    <s v="technology/wearables"/>
    <n v="3.0845714285714285"/>
    <n v="81.98196487897485"/>
    <x v="7"/>
    <x v="21"/>
  </r>
  <r>
    <n v="196"/>
    <s v="King Inc"/>
    <s v="Organic bandwidth-monitored frame"/>
    <n v="8200"/>
    <n v="5178"/>
    <x v="1"/>
    <n v="100"/>
    <x v="3"/>
    <s v="DKK"/>
    <n v="1472878800"/>
    <n v="1474520400"/>
    <b v="0"/>
    <b v="0"/>
    <s v="technology/wearables"/>
    <n v="0.63146341463414635"/>
    <n v="51.78"/>
    <x v="7"/>
    <x v="21"/>
  </r>
  <r>
    <n v="239"/>
    <s v="Mason-Sanders"/>
    <s v="Networked web-enabled instruction set"/>
    <n v="3200"/>
    <n v="3127"/>
    <x v="1"/>
    <n v="41"/>
    <x v="0"/>
    <s v="USD"/>
    <n v="1440824400"/>
    <n v="1441170000"/>
    <b v="0"/>
    <b v="0"/>
    <s v="technology/wearables"/>
    <n v="0.97718749999999999"/>
    <n v="76.268292682926827"/>
    <x v="7"/>
    <x v="21"/>
  </r>
  <r>
    <n v="332"/>
    <s v="Pacheco, Johnson and Torres"/>
    <s v="Optional bandwidth-monitored definition"/>
    <n v="20700"/>
    <n v="41396"/>
    <x v="0"/>
    <n v="470"/>
    <x v="0"/>
    <s v="USD"/>
    <n v="1364446800"/>
    <n v="1364533200"/>
    <b v="0"/>
    <b v="0"/>
    <s v="technology/wearables"/>
    <n v="1.999806763285024"/>
    <n v="88.076595744680844"/>
    <x v="7"/>
    <x v="21"/>
  </r>
  <r>
    <n v="355"/>
    <s v="Burns-Burnett"/>
    <s v="Front-line scalable definition"/>
    <n v="3800"/>
    <n v="2241"/>
    <x v="2"/>
    <n v="86"/>
    <x v="0"/>
    <s v="USD"/>
    <n v="1485064800"/>
    <n v="1488520800"/>
    <b v="0"/>
    <b v="0"/>
    <s v="technology/wearables"/>
    <n v="0.58973684210526311"/>
    <n v="26.058139534883722"/>
    <x v="7"/>
    <x v="21"/>
  </r>
  <r>
    <n v="387"/>
    <s v="Flores-Lambert"/>
    <s v="Triple-buffered logistical frame"/>
    <n v="109000"/>
    <n v="42795"/>
    <x v="1"/>
    <n v="424"/>
    <x v="0"/>
    <s v="USD"/>
    <n v="1339477200"/>
    <n v="1339909200"/>
    <b v="0"/>
    <b v="0"/>
    <s v="technology/wearables"/>
    <n v="0.39261467889908258"/>
    <n v="100.93160377358491"/>
    <x v="7"/>
    <x v="21"/>
  </r>
  <r>
    <n v="392"/>
    <s v="Hernandez-Grimes"/>
    <s v="Profit-focused zero administration forecast"/>
    <n v="102900"/>
    <n v="67546"/>
    <x v="1"/>
    <n v="1608"/>
    <x v="0"/>
    <s v="USD"/>
    <n v="1294293600"/>
    <n v="1294466400"/>
    <b v="0"/>
    <b v="0"/>
    <s v="technology/wearables"/>
    <n v="0.65642371234207963"/>
    <n v="42.006218905472636"/>
    <x v="7"/>
    <x v="21"/>
  </r>
  <r>
    <n v="421"/>
    <s v="Thomas-Lopez"/>
    <s v="User-centric fault-tolerant archive"/>
    <n v="9400"/>
    <n v="6015"/>
    <x v="1"/>
    <n v="118"/>
    <x v="0"/>
    <s v="USD"/>
    <n v="1498712400"/>
    <n v="1501304400"/>
    <b v="0"/>
    <b v="1"/>
    <s v="technology/wearables"/>
    <n v="0.63989361702127656"/>
    <n v="50.974576271186443"/>
    <x v="7"/>
    <x v="21"/>
  </r>
  <r>
    <n v="441"/>
    <s v="Rodriguez-West"/>
    <s v="Automated optimal function"/>
    <n v="7000"/>
    <n v="1744"/>
    <x v="1"/>
    <n v="32"/>
    <x v="0"/>
    <s v="USD"/>
    <n v="1335416400"/>
    <n v="1337835600"/>
    <b v="0"/>
    <b v="0"/>
    <s v="technology/wearables"/>
    <n v="0.24914285714285714"/>
    <n v="54.5"/>
    <x v="7"/>
    <x v="21"/>
  </r>
  <r>
    <n v="446"/>
    <s v="Martin, Martin and Solis"/>
    <s v="Assimilated uniform methodology"/>
    <n v="6800"/>
    <n v="5579"/>
    <x v="1"/>
    <n v="186"/>
    <x v="0"/>
    <s v="USD"/>
    <n v="1355810400"/>
    <n v="1355983200"/>
    <b v="0"/>
    <b v="0"/>
    <s v="technology/wearables"/>
    <n v="0.82044117647058823"/>
    <n v="29.99462365591398"/>
    <x v="7"/>
    <x v="21"/>
  </r>
  <r>
    <n v="466"/>
    <s v="Obrien and Sons"/>
    <s v="Pre-emptive transitional frame"/>
    <n v="1200"/>
    <n v="3984"/>
    <x v="0"/>
    <n v="42"/>
    <x v="0"/>
    <s v="USD"/>
    <n v="1368594000"/>
    <n v="1370581200"/>
    <b v="0"/>
    <b v="1"/>
    <s v="technology/wearables"/>
    <n v="3.32"/>
    <n v="94.857142857142861"/>
    <x v="7"/>
    <x v="21"/>
  </r>
  <r>
    <n v="470"/>
    <s v="Grimes, Holland and Sloan"/>
    <s v="Extended dedicated archive"/>
    <n v="3600"/>
    <n v="10289"/>
    <x v="0"/>
    <n v="381"/>
    <x v="0"/>
    <s v="USD"/>
    <n v="1481522400"/>
    <n v="1482127200"/>
    <b v="0"/>
    <b v="0"/>
    <s v="technology/wearables"/>
    <n v="2.8580555555555556"/>
    <n v="27.00524934383202"/>
    <x v="7"/>
    <x v="21"/>
  </r>
  <r>
    <n v="478"/>
    <s v="Lyons LLC"/>
    <s v="Balanced impactful circuit"/>
    <n v="68800"/>
    <n v="162603"/>
    <x v="0"/>
    <n v="2756"/>
    <x v="0"/>
    <s v="USD"/>
    <n v="1425877200"/>
    <n v="1426914000"/>
    <b v="0"/>
    <b v="0"/>
    <s v="technology/wearables"/>
    <n v="2.3634156976744185"/>
    <n v="58.999637155297535"/>
    <x v="7"/>
    <x v="21"/>
  </r>
  <r>
    <n v="489"/>
    <s v="Clark Inc"/>
    <s v="Down-sized mobile time-frame"/>
    <n v="9200"/>
    <n v="9339"/>
    <x v="0"/>
    <n v="85"/>
    <x v="1"/>
    <s v="EUR"/>
    <n v="1281934800"/>
    <n v="1282366800"/>
    <b v="0"/>
    <b v="0"/>
    <s v="technology/wearables"/>
    <n v="1.015108695652174"/>
    <n v="109.87058823529412"/>
    <x v="7"/>
    <x v="21"/>
  </r>
  <r>
    <n v="494"/>
    <s v="Hopkins-Browning"/>
    <s v="Balanced upward-trending productivity"/>
    <n v="2500"/>
    <n v="13684"/>
    <x v="0"/>
    <n v="268"/>
    <x v="0"/>
    <s v="USD"/>
    <n v="1332392400"/>
    <n v="1332478800"/>
    <b v="0"/>
    <b v="0"/>
    <s v="technology/wearables"/>
    <n v="5.4736000000000002"/>
    <n v="51.059701492537314"/>
    <x v="7"/>
    <x v="21"/>
  </r>
  <r>
    <n v="497"/>
    <s v="Lucero Group"/>
    <s v="Intuitive actuating benchmark"/>
    <n v="9800"/>
    <n v="3349"/>
    <x v="1"/>
    <n v="120"/>
    <x v="0"/>
    <s v="USD"/>
    <n v="1482213600"/>
    <n v="1482213600"/>
    <b v="0"/>
    <b v="1"/>
    <s v="technology/wearables"/>
    <n v="0.34173469387755101"/>
    <n v="27.908333333333335"/>
    <x v="7"/>
    <x v="21"/>
  </r>
  <r>
    <n v="525"/>
    <s v="Greene, Lloyd and Sims"/>
    <s v="Balanced leadingedge data-warehouse"/>
    <n v="2100"/>
    <n v="1768"/>
    <x v="1"/>
    <n v="63"/>
    <x v="0"/>
    <s v="USD"/>
    <n v="1290492000"/>
    <n v="1290837600"/>
    <b v="0"/>
    <b v="0"/>
    <s v="technology/wearables"/>
    <n v="0.84190476190476193"/>
    <n v="28.063492063492063"/>
    <x v="7"/>
    <x v="21"/>
  </r>
  <r>
    <n v="549"/>
    <s v="Jarvis and Sons"/>
    <s v="Business-focused intermediate system engine"/>
    <n v="29500"/>
    <n v="83843"/>
    <x v="0"/>
    <n v="762"/>
    <x v="0"/>
    <s v="USD"/>
    <n v="1369717200"/>
    <n v="1370494800"/>
    <b v="0"/>
    <b v="0"/>
    <s v="technology/wearables"/>
    <n v="2.8421355932203389"/>
    <n v="110.03018372703411"/>
    <x v="7"/>
    <x v="21"/>
  </r>
  <r>
    <n v="601"/>
    <s v="Waters and Sons"/>
    <s v="Inverse neutral structure"/>
    <n v="6300"/>
    <n v="13018"/>
    <x v="0"/>
    <n v="194"/>
    <x v="0"/>
    <s v="USD"/>
    <n v="1401426000"/>
    <n v="1402894800"/>
    <b v="1"/>
    <b v="0"/>
    <s v="technology/wearables"/>
    <n v="2.0663492063492064"/>
    <n v="67.103092783505161"/>
    <x v="7"/>
    <x v="21"/>
  </r>
  <r>
    <n v="642"/>
    <s v="Ramos, Moreno and Lewis"/>
    <s v="Extended multi-state knowledge user"/>
    <n v="9200"/>
    <n v="13382"/>
    <x v="0"/>
    <n v="129"/>
    <x v="2"/>
    <s v="CAD"/>
    <n v="1545026400"/>
    <n v="1545804000"/>
    <b v="0"/>
    <b v="0"/>
    <s v="technology/wearables"/>
    <n v="1.4545652173913044"/>
    <n v="103.73643410852713"/>
    <x v="7"/>
    <x v="21"/>
  </r>
  <r>
    <n v="686"/>
    <s v="Jones, Wiley and Robbins"/>
    <s v="Front-line cohesive extranet"/>
    <n v="7500"/>
    <n v="14381"/>
    <x v="0"/>
    <n v="134"/>
    <x v="0"/>
    <s v="USD"/>
    <n v="1522126800"/>
    <n v="1523077200"/>
    <b v="0"/>
    <b v="0"/>
    <s v="technology/wearables"/>
    <n v="1.9174666666666667"/>
    <n v="107.32089552238806"/>
    <x v="7"/>
    <x v="21"/>
  </r>
  <r>
    <n v="698"/>
    <s v="Taylor, Wood and Taylor"/>
    <s v="Cloned hybrid focus group"/>
    <n v="42100"/>
    <n v="188057"/>
    <x v="0"/>
    <n v="2893"/>
    <x v="2"/>
    <s v="CAD"/>
    <n v="1322114400"/>
    <n v="1323324000"/>
    <b v="0"/>
    <b v="0"/>
    <s v="technology/wearables"/>
    <n v="4.466912114014252"/>
    <n v="65.004147943311438"/>
    <x v="7"/>
    <x v="21"/>
  </r>
  <r>
    <n v="700"/>
    <s v="Cole, Petty and Cameron"/>
    <s v="Realigned zero administration paradigm"/>
    <n v="100"/>
    <n v="3"/>
    <x v="1"/>
    <n v="1"/>
    <x v="0"/>
    <s v="USD"/>
    <n v="1264399200"/>
    <n v="1265695200"/>
    <b v="0"/>
    <b v="0"/>
    <s v="technology/wearables"/>
    <n v="0.03"/>
    <n v="3"/>
    <x v="7"/>
    <x v="21"/>
  </r>
  <r>
    <n v="702"/>
    <s v="Sims-Gross"/>
    <s v="Object-based attitude-oriented analyzer"/>
    <n v="8700"/>
    <n v="4710"/>
    <x v="1"/>
    <n v="83"/>
    <x v="0"/>
    <s v="USD"/>
    <n v="1374469200"/>
    <n v="1374901200"/>
    <b v="0"/>
    <b v="0"/>
    <s v="technology/wearables"/>
    <n v="0.54137931034482756"/>
    <n v="56.746987951807228"/>
    <x v="7"/>
    <x v="21"/>
  </r>
  <r>
    <n v="718"/>
    <s v="Reyes PLC"/>
    <s v="Expanded optimal pricing structure"/>
    <n v="8300"/>
    <n v="8317"/>
    <x v="0"/>
    <n v="297"/>
    <x v="0"/>
    <s v="USD"/>
    <n v="1371445200"/>
    <n v="1373691600"/>
    <b v="0"/>
    <b v="0"/>
    <s v="technology/wearables"/>
    <n v="1.0020481927710843"/>
    <n v="28.003367003367003"/>
    <x v="7"/>
    <x v="21"/>
  </r>
  <r>
    <n v="730"/>
    <s v="Carson PLC"/>
    <s v="Visionary system-worthy attitude"/>
    <n v="28800"/>
    <n v="118847"/>
    <x v="0"/>
    <n v="1071"/>
    <x v="2"/>
    <s v="CAD"/>
    <n v="1432357200"/>
    <n v="1432875600"/>
    <b v="0"/>
    <b v="0"/>
    <s v="technology/wearables"/>
    <n v="4.1266319444444441"/>
    <n v="110.96825396825396"/>
    <x v="7"/>
    <x v="21"/>
  </r>
  <r>
    <n v="745"/>
    <s v="Hill, Mccann and Moore"/>
    <s v="Streamlined needs-based knowledge user"/>
    <n v="6900"/>
    <n v="2091"/>
    <x v="1"/>
    <n v="34"/>
    <x v="0"/>
    <s v="USD"/>
    <n v="1275195600"/>
    <n v="1277528400"/>
    <b v="0"/>
    <b v="0"/>
    <s v="technology/wearables"/>
    <n v="0.30304347826086958"/>
    <n v="61.5"/>
    <x v="7"/>
    <x v="21"/>
  </r>
  <r>
    <n v="749"/>
    <s v="Hunter-Logan"/>
    <s v="Down-sized needs-based task-force"/>
    <n v="8600"/>
    <n v="13527"/>
    <x v="0"/>
    <n v="366"/>
    <x v="1"/>
    <s v="EUR"/>
    <n v="1412744400"/>
    <n v="1413781200"/>
    <b v="0"/>
    <b v="1"/>
    <s v="technology/wearables"/>
    <n v="1.5729069767441861"/>
    <n v="36.959016393442624"/>
    <x v="7"/>
    <x v="21"/>
  </r>
  <r>
    <n v="842"/>
    <s v="Lawson and Sons"/>
    <s v="Reverse-engineered multi-tasking product"/>
    <n v="1500"/>
    <n v="8447"/>
    <x v="0"/>
    <n v="132"/>
    <x v="1"/>
    <s v="EUR"/>
    <n v="1529038800"/>
    <n v="1529298000"/>
    <b v="0"/>
    <b v="0"/>
    <s v="technology/wearables"/>
    <n v="5.6313333333333331"/>
    <n v="63.992424242424242"/>
    <x v="7"/>
    <x v="21"/>
  </r>
  <r>
    <n v="860"/>
    <s v="Lee PLC"/>
    <s v="Re-contextualized leadingedge firmware"/>
    <n v="2000"/>
    <n v="5033"/>
    <x v="0"/>
    <n v="65"/>
    <x v="0"/>
    <s v="USD"/>
    <n v="1550556000"/>
    <n v="1551420000"/>
    <b v="0"/>
    <b v="1"/>
    <s v="technology/wearables"/>
    <n v="2.5165000000000002"/>
    <n v="77.430769230769229"/>
    <x v="7"/>
    <x v="21"/>
  </r>
  <r>
    <n v="2"/>
    <s v="Melton, Robinson and Fritz"/>
    <s v="Function-based leadingedge pricing structure"/>
    <n v="108400"/>
    <n v="142523"/>
    <x v="0"/>
    <n v="1425"/>
    <x v="5"/>
    <s v="AUD"/>
    <n v="1384668000"/>
    <n v="1384840800"/>
    <b v="0"/>
    <b v="0"/>
    <s v="technology/web"/>
    <n v="1.3147878228782288"/>
    <n v="100.01614035087719"/>
    <x v="7"/>
    <x v="22"/>
  </r>
  <r>
    <n v="62"/>
    <s v="Sparks-West"/>
    <s v="Organized incremental standardization"/>
    <n v="2000"/>
    <n v="14452"/>
    <x v="0"/>
    <n v="249"/>
    <x v="0"/>
    <s v="USD"/>
    <n v="1433480400"/>
    <n v="1433566800"/>
    <b v="0"/>
    <b v="0"/>
    <s v="technology/web"/>
    <n v="7.226"/>
    <n v="58.040160642570278"/>
    <x v="7"/>
    <x v="22"/>
  </r>
  <r>
    <n v="64"/>
    <s v="Mosley-Gilbert"/>
    <s v="Vision-oriented logistical intranet"/>
    <n v="2800"/>
    <n v="2734"/>
    <x v="1"/>
    <n v="38"/>
    <x v="0"/>
    <s v="USD"/>
    <n v="1530507600"/>
    <n v="1531803600"/>
    <b v="0"/>
    <b v="1"/>
    <s v="technology/web"/>
    <n v="0.97642857142857142"/>
    <n v="71.94736842105263"/>
    <x v="7"/>
    <x v="22"/>
  </r>
  <r>
    <n v="94"/>
    <s v="Hanson Inc"/>
    <s v="Grass-roots web-enabled contingency"/>
    <n v="2900"/>
    <n v="8807"/>
    <x v="0"/>
    <n v="180"/>
    <x v="6"/>
    <s v="GBP"/>
    <n v="1554613200"/>
    <n v="1555563600"/>
    <b v="0"/>
    <b v="0"/>
    <s v="technology/web"/>
    <n v="3.036896551724138"/>
    <n v="48.927777777777777"/>
    <x v="7"/>
    <x v="22"/>
  </r>
  <r>
    <n v="105"/>
    <s v="Charles-Johnson"/>
    <s v="Total fresh-thinking system engine"/>
    <n v="6800"/>
    <n v="9829"/>
    <x v="0"/>
    <n v="95"/>
    <x v="0"/>
    <s v="USD"/>
    <n v="1364878800"/>
    <n v="1366434000"/>
    <b v="0"/>
    <b v="0"/>
    <s v="technology/web"/>
    <n v="1.4454411764705883"/>
    <n v="103.46315789473684"/>
    <x v="7"/>
    <x v="22"/>
  </r>
  <r>
    <n v="112"/>
    <s v="Jones-Meyer"/>
    <s v="Re-engineered client-driven hub"/>
    <n v="4700"/>
    <n v="12635"/>
    <x v="0"/>
    <n v="361"/>
    <x v="5"/>
    <s v="AUD"/>
    <n v="1408856400"/>
    <n v="1410152400"/>
    <b v="0"/>
    <b v="0"/>
    <s v="technology/web"/>
    <n v="2.6882978723404256"/>
    <n v="35"/>
    <x v="7"/>
    <x v="22"/>
  </r>
  <r>
    <n v="131"/>
    <s v="Fleming, Zhang and Henderson"/>
    <s v="Distributed 5thgeneration implementation"/>
    <n v="164700"/>
    <n v="166116"/>
    <x v="0"/>
    <n v="2443"/>
    <x v="6"/>
    <s v="GBP"/>
    <n v="1385704800"/>
    <n v="1386828000"/>
    <b v="0"/>
    <b v="0"/>
    <s v="technology/web"/>
    <n v="1.0085974499089254"/>
    <n v="67.996725337699544"/>
    <x v="7"/>
    <x v="22"/>
  </r>
  <r>
    <n v="141"/>
    <s v="Jackson LLC"/>
    <s v="Distributed motivating algorithm"/>
    <n v="64300"/>
    <n v="65323"/>
    <x v="0"/>
    <n v="1071"/>
    <x v="0"/>
    <s v="USD"/>
    <n v="1434085200"/>
    <n v="1434603600"/>
    <b v="0"/>
    <b v="0"/>
    <s v="technology/web"/>
    <n v="1.0159097978227061"/>
    <n v="60.992530345471522"/>
    <x v="7"/>
    <x v="22"/>
  </r>
  <r>
    <n v="142"/>
    <s v="Figueroa Ltd"/>
    <s v="Expanded solution-oriented benchmark"/>
    <n v="5000"/>
    <n v="11502"/>
    <x v="0"/>
    <n v="117"/>
    <x v="0"/>
    <s v="USD"/>
    <n v="1333688400"/>
    <n v="1337230800"/>
    <b v="0"/>
    <b v="0"/>
    <s v="technology/web"/>
    <n v="2.3003999999999998"/>
    <n v="98.307692307692307"/>
    <x v="7"/>
    <x v="22"/>
  </r>
  <r>
    <n v="161"/>
    <s v="Bruce Group"/>
    <s v="Cross-platform methodical process improvement"/>
    <n v="5500"/>
    <n v="4300"/>
    <x v="1"/>
    <n v="75"/>
    <x v="0"/>
    <s v="USD"/>
    <n v="1442984400"/>
    <n v="1443502800"/>
    <b v="0"/>
    <b v="1"/>
    <s v="technology/web"/>
    <n v="0.78181818181818186"/>
    <n v="57.333333333333336"/>
    <x v="7"/>
    <x v="22"/>
  </r>
  <r>
    <n v="165"/>
    <s v="Cordova Ltd"/>
    <s v="Synergized radical product"/>
    <n v="90400"/>
    <n v="110279"/>
    <x v="0"/>
    <n v="2506"/>
    <x v="0"/>
    <s v="USD"/>
    <n v="1501563600"/>
    <n v="1504328400"/>
    <b v="0"/>
    <b v="0"/>
    <s v="technology/web"/>
    <n v="1.2199004424778761"/>
    <n v="44.005985634477256"/>
    <x v="7"/>
    <x v="22"/>
  </r>
  <r>
    <n v="181"/>
    <s v="Daniels, Rose and Tyler"/>
    <s v="Centralized global approach"/>
    <n v="8600"/>
    <n v="5315"/>
    <x v="1"/>
    <n v="136"/>
    <x v="0"/>
    <s v="USD"/>
    <n v="1507093200"/>
    <n v="1508648400"/>
    <b v="0"/>
    <b v="0"/>
    <s v="technology/web"/>
    <n v="0.61802325581395345"/>
    <n v="39.080882352941174"/>
    <x v="7"/>
    <x v="22"/>
  </r>
  <r>
    <n v="201"/>
    <s v="Osborne, Perkins and Knox"/>
    <s v="Cross-platform bi-directional workforce"/>
    <n v="2100"/>
    <n v="14305"/>
    <x v="0"/>
    <n v="157"/>
    <x v="0"/>
    <s v="USD"/>
    <n v="1406264400"/>
    <n v="1407819600"/>
    <b v="0"/>
    <b v="0"/>
    <s v="technology/web"/>
    <n v="6.8119047619047617"/>
    <n v="91.114649681528661"/>
    <x v="7"/>
    <x v="22"/>
  </r>
  <r>
    <n v="246"/>
    <s v="Walters-Carter"/>
    <s v="Seamless value-added standardization"/>
    <n v="4500"/>
    <n v="14649"/>
    <x v="0"/>
    <n v="222"/>
    <x v="0"/>
    <s v="USD"/>
    <n v="1375678800"/>
    <n v="1376024400"/>
    <b v="0"/>
    <b v="0"/>
    <s v="technology/web"/>
    <n v="3.2553333333333332"/>
    <n v="65.986486486486484"/>
    <x v="7"/>
    <x v="22"/>
  </r>
  <r>
    <n v="278"/>
    <s v="Higgins, Davis and Salazar"/>
    <s v="Distributed multi-tasking strategy"/>
    <n v="2700"/>
    <n v="8799"/>
    <x v="0"/>
    <n v="91"/>
    <x v="0"/>
    <s v="USD"/>
    <n v="1353909600"/>
    <n v="1356069600"/>
    <b v="0"/>
    <b v="0"/>
    <s v="technology/web"/>
    <n v="3.2588888888888889"/>
    <n v="96.692307692307693"/>
    <x v="7"/>
    <x v="22"/>
  </r>
  <r>
    <n v="284"/>
    <s v="Tran LLC"/>
    <s v="Ameliorated fresh-thinking protocol"/>
    <n v="9800"/>
    <n v="8153"/>
    <x v="1"/>
    <n v="132"/>
    <x v="0"/>
    <s v="USD"/>
    <n v="1335848400"/>
    <n v="1336280400"/>
    <b v="0"/>
    <b v="0"/>
    <s v="technology/web"/>
    <n v="0.83193877551020412"/>
    <n v="61.765151515151516"/>
    <x v="7"/>
    <x v="22"/>
  </r>
  <r>
    <n v="291"/>
    <s v="Bell, Grimes and Kerr"/>
    <s v="Self-enabling uniform complexity"/>
    <n v="1800"/>
    <n v="8219"/>
    <x v="0"/>
    <n v="107"/>
    <x v="0"/>
    <s v="USD"/>
    <n v="1318654800"/>
    <n v="1319000400"/>
    <b v="1"/>
    <b v="0"/>
    <s v="technology/web"/>
    <n v="4.5661111111111108"/>
    <n v="76.813084112149539"/>
    <x v="7"/>
    <x v="22"/>
  </r>
  <r>
    <n v="319"/>
    <s v="Mills Group"/>
    <s v="Advanced empowering matrix"/>
    <n v="8400"/>
    <n v="3251"/>
    <x v="3"/>
    <n v="64"/>
    <x v="0"/>
    <s v="USD"/>
    <n v="1281589200"/>
    <n v="1283662800"/>
    <b v="0"/>
    <b v="0"/>
    <s v="technology/web"/>
    <n v="0.38702380952380955"/>
    <n v="50.796875"/>
    <x v="7"/>
    <x v="22"/>
  </r>
  <r>
    <n v="347"/>
    <s v="Petersen and Sons"/>
    <s v="Open-source full-range portal"/>
    <n v="900"/>
    <n v="12607"/>
    <x v="0"/>
    <n v="191"/>
    <x v="0"/>
    <s v="USD"/>
    <n v="1423634400"/>
    <n v="1425708000"/>
    <b v="0"/>
    <b v="0"/>
    <s v="technology/web"/>
    <n v="14.007777777777777"/>
    <n v="66.005235602094245"/>
    <x v="7"/>
    <x v="22"/>
  </r>
  <r>
    <n v="419"/>
    <s v="Ware-Arias"/>
    <s v="Upgradable maximized protocol"/>
    <n v="113800"/>
    <n v="140469"/>
    <x v="0"/>
    <n v="5203"/>
    <x v="0"/>
    <s v="USD"/>
    <n v="1324533600"/>
    <n v="1325052000"/>
    <b v="0"/>
    <b v="0"/>
    <s v="technology/web"/>
    <n v="1.2343497363796134"/>
    <n v="26.997693638285604"/>
    <x v="7"/>
    <x v="22"/>
  </r>
  <r>
    <n v="467"/>
    <s v="Shaw Ltd"/>
    <s v="Profit-focused content-based application"/>
    <n v="1400"/>
    <n v="8053"/>
    <x v="0"/>
    <n v="139"/>
    <x v="2"/>
    <s v="CAD"/>
    <n v="1448258400"/>
    <n v="1448863200"/>
    <b v="0"/>
    <b v="1"/>
    <s v="technology/web"/>
    <n v="5.7521428571428572"/>
    <n v="57.935251798561154"/>
    <x v="7"/>
    <x v="22"/>
  </r>
  <r>
    <n v="498"/>
    <s v="Smith, Brown and Davis"/>
    <s v="Devolved background project"/>
    <n v="193400"/>
    <n v="46317"/>
    <x v="1"/>
    <n v="579"/>
    <x v="3"/>
    <s v="DKK"/>
    <n v="1420092000"/>
    <n v="1420264800"/>
    <b v="0"/>
    <b v="0"/>
    <s v="technology/web"/>
    <n v="0.239488107549121"/>
    <n v="79.994818652849744"/>
    <x v="7"/>
    <x v="22"/>
  </r>
  <r>
    <n v="507"/>
    <s v="Turner, Miller and Francis"/>
    <s v="Compatible well-modulated budgetary management"/>
    <n v="2100"/>
    <n v="837"/>
    <x v="1"/>
    <n v="19"/>
    <x v="0"/>
    <s v="USD"/>
    <n v="1365483600"/>
    <n v="1369717200"/>
    <b v="0"/>
    <b v="1"/>
    <s v="technology/web"/>
    <n v="0.39857142857142858"/>
    <n v="44.05263157894737"/>
    <x v="7"/>
    <x v="22"/>
  </r>
  <r>
    <n v="551"/>
    <s v="Martin-James"/>
    <s v="Streamlined upward-trending analyzer"/>
    <n v="180100"/>
    <n v="105598"/>
    <x v="1"/>
    <n v="2779"/>
    <x v="5"/>
    <s v="AUD"/>
    <n v="1419055200"/>
    <n v="1422511200"/>
    <b v="0"/>
    <b v="1"/>
    <s v="technology/web"/>
    <n v="0.58632981676846196"/>
    <n v="37.99856063332134"/>
    <x v="7"/>
    <x v="22"/>
  </r>
  <r>
    <n v="581"/>
    <s v="Sanchez, Cross and Savage"/>
    <s v="Sharable mobile knowledgebase"/>
    <n v="6000"/>
    <n v="3841"/>
    <x v="1"/>
    <n v="71"/>
    <x v="0"/>
    <s v="USD"/>
    <n v="1304053200"/>
    <n v="1305349200"/>
    <b v="0"/>
    <b v="0"/>
    <s v="technology/web"/>
    <n v="0.64016666666666666"/>
    <n v="54.098591549295776"/>
    <x v="7"/>
    <x v="22"/>
  </r>
  <r>
    <n v="584"/>
    <s v="Nunez-Richards"/>
    <s v="De-engineered cohesive system engine"/>
    <n v="86400"/>
    <n v="103255"/>
    <x v="0"/>
    <n v="1613"/>
    <x v="0"/>
    <s v="USD"/>
    <n v="1335330000"/>
    <n v="1336539600"/>
    <b v="0"/>
    <b v="0"/>
    <s v="technology/web"/>
    <n v="1.1950810185185186"/>
    <n v="64.01425914445133"/>
    <x v="7"/>
    <x v="22"/>
  </r>
  <r>
    <n v="652"/>
    <s v="Cisneros Ltd"/>
    <s v="Vision-oriented regional hub"/>
    <n v="10000"/>
    <n v="12684"/>
    <x v="0"/>
    <n v="409"/>
    <x v="0"/>
    <s v="USD"/>
    <n v="1470373200"/>
    <n v="1474088400"/>
    <b v="0"/>
    <b v="0"/>
    <s v="technology/web"/>
    <n v="1.2684"/>
    <n v="31.012224938875306"/>
    <x v="7"/>
    <x v="22"/>
  </r>
  <r>
    <n v="653"/>
    <s v="Williams-Jones"/>
    <s v="Monitored incremental info-mediaries"/>
    <n v="600"/>
    <n v="14033"/>
    <x v="0"/>
    <n v="234"/>
    <x v="0"/>
    <s v="USD"/>
    <n v="1460091600"/>
    <n v="1460264400"/>
    <b v="0"/>
    <b v="0"/>
    <s v="technology/web"/>
    <n v="23.388333333333332"/>
    <n v="59.970085470085472"/>
    <x v="7"/>
    <x v="22"/>
  </r>
  <r>
    <n v="689"/>
    <s v="Nguyen Inc"/>
    <s v="Seamless directional capacity"/>
    <n v="7300"/>
    <n v="7348"/>
    <x v="0"/>
    <n v="69"/>
    <x v="0"/>
    <s v="USD"/>
    <n v="1383022800"/>
    <n v="1384063200"/>
    <b v="0"/>
    <b v="0"/>
    <s v="technology/web"/>
    <n v="1.0065753424657535"/>
    <n v="106.49275362318841"/>
    <x v="7"/>
    <x v="22"/>
  </r>
  <r>
    <n v="706"/>
    <s v="Moreno Ltd"/>
    <s v="Customer-focused multimedia methodology"/>
    <n v="108400"/>
    <n v="138586"/>
    <x v="0"/>
    <n v="1345"/>
    <x v="5"/>
    <s v="AUD"/>
    <n v="1546754400"/>
    <n v="1547445600"/>
    <b v="0"/>
    <b v="1"/>
    <s v="technology/web"/>
    <n v="1.278468634686347"/>
    <n v="103.03791821561339"/>
    <x v="7"/>
    <x v="22"/>
  </r>
  <r>
    <n v="727"/>
    <s v="Quinn, Cruz and Schmidt"/>
    <s v="Enterprise-wide multimedia software"/>
    <n v="8900"/>
    <n v="14685"/>
    <x v="0"/>
    <n v="181"/>
    <x v="0"/>
    <s v="USD"/>
    <n v="1547964000"/>
    <n v="1552971600"/>
    <b v="0"/>
    <b v="0"/>
    <s v="technology/web"/>
    <n v="1.65"/>
    <n v="81.132596685082873"/>
    <x v="7"/>
    <x v="22"/>
  </r>
  <r>
    <n v="731"/>
    <s v="Cruz, Hall and Mason"/>
    <s v="Synergized content-based hierarchy"/>
    <n v="8000"/>
    <n v="7220"/>
    <x v="3"/>
    <n v="219"/>
    <x v="0"/>
    <s v="USD"/>
    <n v="1500786000"/>
    <n v="1500872400"/>
    <b v="0"/>
    <b v="0"/>
    <s v="technology/web"/>
    <n v="0.90249999999999997"/>
    <n v="32.968036529680369"/>
    <x v="7"/>
    <x v="22"/>
  </r>
  <r>
    <n v="746"/>
    <s v="Edwards LLC"/>
    <s v="Automated system-worthy structure"/>
    <n v="55800"/>
    <n v="118580"/>
    <x v="0"/>
    <n v="3388"/>
    <x v="0"/>
    <s v="USD"/>
    <n v="1318136400"/>
    <n v="1318568400"/>
    <b v="0"/>
    <b v="0"/>
    <s v="technology/web"/>
    <n v="2.1250896057347672"/>
    <n v="35"/>
    <x v="7"/>
    <x v="22"/>
  </r>
  <r>
    <n v="774"/>
    <s v="Gonzalez-Snow"/>
    <s v="Polarized user-facing interface"/>
    <n v="5000"/>
    <n v="6775"/>
    <x v="0"/>
    <n v="78"/>
    <x v="1"/>
    <s v="EUR"/>
    <n v="1463979600"/>
    <n v="1467522000"/>
    <b v="0"/>
    <b v="0"/>
    <s v="technology/web"/>
    <n v="1.355"/>
    <n v="86.858974358974365"/>
    <x v="7"/>
    <x v="22"/>
  </r>
  <r>
    <n v="784"/>
    <s v="Byrd Group"/>
    <s v="Profound fault-tolerant model"/>
    <n v="88900"/>
    <n v="102535"/>
    <x v="0"/>
    <n v="3308"/>
    <x v="0"/>
    <s v="USD"/>
    <n v="1457244000"/>
    <n v="1458190800"/>
    <b v="0"/>
    <b v="0"/>
    <s v="technology/web"/>
    <n v="1.1533745781777278"/>
    <n v="30.996070133010882"/>
    <x v="7"/>
    <x v="22"/>
  </r>
  <r>
    <n v="797"/>
    <s v="Houston, Moore and Rogers"/>
    <s v="Optional tangible utilization"/>
    <n v="7600"/>
    <n v="8332"/>
    <x v="0"/>
    <n v="185"/>
    <x v="0"/>
    <s v="USD"/>
    <n v="1546149600"/>
    <n v="1548136800"/>
    <b v="0"/>
    <b v="0"/>
    <s v="technology/web"/>
    <n v="1.0963157894736841"/>
    <n v="45.037837837837834"/>
    <x v="7"/>
    <x v="22"/>
  </r>
  <r>
    <n v="835"/>
    <s v="Hodges, Smith and Kelly"/>
    <s v="Future-proofed 24hour model"/>
    <n v="86200"/>
    <n v="77355"/>
    <x v="1"/>
    <n v="1758"/>
    <x v="0"/>
    <s v="USD"/>
    <n v="1425103200"/>
    <n v="1425621600"/>
    <b v="0"/>
    <b v="0"/>
    <s v="technology/web"/>
    <n v="0.89738979118329465"/>
    <n v="44.001706484641637"/>
    <x v="7"/>
    <x v="22"/>
  </r>
  <r>
    <n v="841"/>
    <s v="Garcia, Dunn and Richardson"/>
    <s v="Automated even-keeled emulation"/>
    <n v="9100"/>
    <n v="12991"/>
    <x v="0"/>
    <n v="155"/>
    <x v="0"/>
    <s v="USD"/>
    <n v="1455861600"/>
    <n v="1457244000"/>
    <b v="0"/>
    <b v="0"/>
    <s v="technology/web"/>
    <n v="1.4275824175824177"/>
    <n v="83.812903225806451"/>
    <x v="7"/>
    <x v="22"/>
  </r>
  <r>
    <n v="845"/>
    <s v="Williams LLC"/>
    <s v="Up-sized high-level access"/>
    <n v="69900"/>
    <n v="138087"/>
    <x v="0"/>
    <n v="1354"/>
    <x v="6"/>
    <s v="GBP"/>
    <n v="1526360400"/>
    <n v="1529557200"/>
    <b v="0"/>
    <b v="0"/>
    <s v="technology/web"/>
    <n v="1.9754935622317598"/>
    <n v="101.98449039881831"/>
    <x v="7"/>
    <x v="22"/>
  </r>
  <r>
    <n v="846"/>
    <s v="Cooper, Stanley and Bryant"/>
    <s v="Phased empowering success"/>
    <n v="1000"/>
    <n v="5085"/>
    <x v="0"/>
    <n v="48"/>
    <x v="0"/>
    <s v="USD"/>
    <n v="1532149200"/>
    <n v="1535259600"/>
    <b v="1"/>
    <b v="1"/>
    <s v="technology/web"/>
    <n v="5.085"/>
    <n v="105.9375"/>
    <x v="7"/>
    <x v="22"/>
  </r>
  <r>
    <n v="900"/>
    <s v="Powers, Smith and Deleon"/>
    <s v="Enhanced uniform service-desk"/>
    <n v="100"/>
    <n v="2"/>
    <x v="1"/>
    <n v="1"/>
    <x v="0"/>
    <s v="USD"/>
    <n v="1411102800"/>
    <n v="1411189200"/>
    <b v="0"/>
    <b v="1"/>
    <s v="technology/web"/>
    <n v="0.02"/>
    <n v="2"/>
    <x v="7"/>
    <x v="22"/>
  </r>
  <r>
    <n v="902"/>
    <s v="Wang, Silva and Byrd"/>
    <s v="Integrated bifurcated software"/>
    <n v="1400"/>
    <n v="3534"/>
    <x v="0"/>
    <n v="110"/>
    <x v="0"/>
    <s v="USD"/>
    <n v="1454133600"/>
    <n v="1457762400"/>
    <b v="0"/>
    <b v="0"/>
    <s v="technology/web"/>
    <n v="2.5242857142857145"/>
    <n v="32.127272727272725"/>
    <x v="7"/>
    <x v="22"/>
  </r>
  <r>
    <n v="911"/>
    <s v="Carter, Cole and Curtis"/>
    <s v="Cloned responsive standardization"/>
    <n v="5800"/>
    <n v="11539"/>
    <x v="0"/>
    <n v="462"/>
    <x v="0"/>
    <s v="USD"/>
    <n v="1568005200"/>
    <n v="1568178000"/>
    <b v="1"/>
    <b v="0"/>
    <s v="technology/web"/>
    <n v="1.9894827586206896"/>
    <n v="24.976190476190474"/>
    <x v="7"/>
    <x v="22"/>
  </r>
  <r>
    <n v="921"/>
    <s v="Stevenson PLC"/>
    <s v="Profound directional knowledge user"/>
    <n v="160400"/>
    <n v="1210"/>
    <x v="1"/>
    <n v="38"/>
    <x v="0"/>
    <s v="USD"/>
    <n v="1329026400"/>
    <n v="1330236000"/>
    <b v="0"/>
    <b v="0"/>
    <s v="technology/web"/>
    <n v="7.5436408977556111E-3"/>
    <n v="31.842105263157894"/>
    <x v="7"/>
    <x v="22"/>
  </r>
  <r>
    <n v="928"/>
    <s v="Dawson Group"/>
    <s v="Triple-buffered bi-directional model"/>
    <n v="167400"/>
    <n v="196386"/>
    <x v="0"/>
    <n v="3777"/>
    <x v="1"/>
    <s v="EUR"/>
    <n v="1388296800"/>
    <n v="1389074400"/>
    <b v="0"/>
    <b v="0"/>
    <s v="technology/web"/>
    <n v="1.1731541218637993"/>
    <n v="51.995234312946785"/>
    <x v="7"/>
    <x v="22"/>
  </r>
  <r>
    <n v="940"/>
    <s v="Wiggins Ltd"/>
    <s v="Upgradable analyzing core"/>
    <n v="9900"/>
    <n v="6161"/>
    <x v="2"/>
    <n v="66"/>
    <x v="2"/>
    <s v="CAD"/>
    <n v="1354341600"/>
    <n v="1356242400"/>
    <b v="0"/>
    <b v="0"/>
    <s v="technology/web"/>
    <n v="0.62232323232323228"/>
    <n v="93.348484848484844"/>
    <x v="7"/>
    <x v="22"/>
  </r>
  <r>
    <n v="949"/>
    <s v="Wright LLC"/>
    <s v="Seamless clear-thinking conglomeration"/>
    <n v="5900"/>
    <n v="9520"/>
    <x v="0"/>
    <n v="203"/>
    <x v="0"/>
    <s v="USD"/>
    <n v="1429333200"/>
    <n v="1430974800"/>
    <b v="0"/>
    <b v="0"/>
    <s v="technology/web"/>
    <n v="1.6135593220338984"/>
    <n v="46.896551724137929"/>
    <x v="7"/>
    <x v="22"/>
  </r>
  <r>
    <n v="954"/>
    <s v="Henderson, Parker and Diaz"/>
    <s v="Enterprise-wide client-driven policy"/>
    <n v="42600"/>
    <n v="156384"/>
    <x v="0"/>
    <n v="1548"/>
    <x v="5"/>
    <s v="AUD"/>
    <n v="1348290000"/>
    <n v="1350363600"/>
    <b v="0"/>
    <b v="0"/>
    <s v="technology/web"/>
    <n v="3.6709859154929578"/>
    <n v="101.02325581395348"/>
    <x v="7"/>
    <x v="22"/>
  </r>
  <r>
    <n v="960"/>
    <s v="Robbins Group"/>
    <s v="Function-based interactive matrix"/>
    <n v="5500"/>
    <n v="4678"/>
    <x v="1"/>
    <n v="55"/>
    <x v="0"/>
    <s v="USD"/>
    <n v="1454911200"/>
    <n v="1458104400"/>
    <b v="0"/>
    <b v="0"/>
    <s v="technology/web"/>
    <n v="0.85054545454545449"/>
    <n v="85.054545454545448"/>
    <x v="7"/>
    <x v="22"/>
  </r>
  <r>
    <n v="972"/>
    <s v="Sellers, Roach and Garrison"/>
    <s v="Multi-tiered systematic knowledge user"/>
    <n v="42700"/>
    <n v="97524"/>
    <x v="0"/>
    <n v="1681"/>
    <x v="0"/>
    <s v="USD"/>
    <n v="1401685200"/>
    <n v="1402462800"/>
    <b v="0"/>
    <b v="1"/>
    <s v="technology/web"/>
    <n v="2.283934426229508"/>
    <n v="58.015466983938133"/>
    <x v="7"/>
    <x v="22"/>
  </r>
  <r>
    <n v="981"/>
    <s v="Diaz-Little"/>
    <s v="Grass-roots executive synergy"/>
    <n v="6700"/>
    <n v="11941"/>
    <x v="0"/>
    <n v="323"/>
    <x v="0"/>
    <s v="USD"/>
    <n v="1514181600"/>
    <n v="1517032800"/>
    <b v="0"/>
    <b v="0"/>
    <s v="technology/web"/>
    <n v="1.7822388059701493"/>
    <n v="36.969040247678016"/>
    <x v="7"/>
    <x v="22"/>
  </r>
  <r>
    <n v="4"/>
    <s v="Larson-Little"/>
    <s v="Proactive foreground core"/>
    <n v="7600"/>
    <n v="5265"/>
    <x v="1"/>
    <n v="53"/>
    <x v="0"/>
    <s v="USD"/>
    <n v="1547964000"/>
    <n v="1548309600"/>
    <b v="0"/>
    <b v="0"/>
    <s v="theater/plays"/>
    <n v="0.69276315789473686"/>
    <n v="99.339622641509436"/>
    <x v="8"/>
    <x v="23"/>
  </r>
  <r>
    <n v="5"/>
    <s v="Harris Group"/>
    <s v="Open-source optimizing database"/>
    <n v="7600"/>
    <n v="13195"/>
    <x v="0"/>
    <n v="174"/>
    <x v="3"/>
    <s v="DKK"/>
    <n v="1346130000"/>
    <n v="1347080400"/>
    <b v="0"/>
    <b v="0"/>
    <s v="theater/plays"/>
    <n v="1.7361842105263159"/>
    <n v="75.833333333333329"/>
    <x v="8"/>
    <x v="23"/>
  </r>
  <r>
    <n v="7"/>
    <s v="Carter-Guzman"/>
    <s v="Centralized cohesive challenge"/>
    <n v="4500"/>
    <n v="14741"/>
    <x v="0"/>
    <n v="227"/>
    <x v="3"/>
    <s v="DKK"/>
    <n v="1439442000"/>
    <n v="1439614800"/>
    <b v="0"/>
    <b v="0"/>
    <s v="theater/plays"/>
    <n v="3.2757777777777779"/>
    <n v="64.93832599118943"/>
    <x v="8"/>
    <x v="2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8"/>
    <x v="23"/>
  </r>
  <r>
    <n v="11"/>
    <s v="Perez, Johnson and Gardner"/>
    <s v="Grass-roots zero administration system engine"/>
    <n v="6300"/>
    <n v="3030"/>
    <x v="1"/>
    <n v="27"/>
    <x v="0"/>
    <s v="USD"/>
    <n v="1285045200"/>
    <n v="1285563600"/>
    <b v="0"/>
    <b v="1"/>
    <s v="theater/plays"/>
    <n v="0.48095238095238096"/>
    <n v="112.22222222222223"/>
    <x v="8"/>
    <x v="23"/>
  </r>
  <r>
    <n v="18"/>
    <s v="Johnson-Gould"/>
    <s v="Exclusive needs-based adapter"/>
    <n v="9100"/>
    <n v="6089"/>
    <x v="3"/>
    <n v="135"/>
    <x v="0"/>
    <s v="USD"/>
    <n v="1536382800"/>
    <n v="1537074000"/>
    <b v="0"/>
    <b v="0"/>
    <s v="theater/plays"/>
    <n v="0.66912087912087914"/>
    <n v="45.103703703703701"/>
    <x v="8"/>
    <x v="23"/>
  </r>
  <r>
    <n v="19"/>
    <s v="Perez-Hess"/>
    <s v="Down-sized cohesive archive"/>
    <n v="62500"/>
    <n v="30331"/>
    <x v="1"/>
    <n v="674"/>
    <x v="0"/>
    <s v="USD"/>
    <n v="1551679200"/>
    <n v="1553490000"/>
    <b v="0"/>
    <b v="1"/>
    <s v="theater/plays"/>
    <n v="0.48529600000000001"/>
    <n v="45.001483679525222"/>
    <x v="8"/>
    <x v="23"/>
  </r>
  <r>
    <n v="21"/>
    <s v="Simmons-Reynolds"/>
    <s v="Re-engineered intangible definition"/>
    <n v="94000"/>
    <n v="38533"/>
    <x v="1"/>
    <n v="558"/>
    <x v="0"/>
    <s v="USD"/>
    <n v="1313384400"/>
    <n v="1316322000"/>
    <b v="0"/>
    <b v="0"/>
    <s v="theater/plays"/>
    <n v="0.40992553191489361"/>
    <n v="69.055555555555557"/>
    <x v="8"/>
    <x v="23"/>
  </r>
  <r>
    <n v="22"/>
    <s v="Collier Inc"/>
    <s v="Enhanced dynamic definition"/>
    <n v="59100"/>
    <n v="75690"/>
    <x v="0"/>
    <n v="890"/>
    <x v="0"/>
    <s v="USD"/>
    <n v="1522731600"/>
    <n v="1524027600"/>
    <b v="0"/>
    <b v="0"/>
    <s v="theater/plays"/>
    <n v="1.2807106598984772"/>
    <n v="85.044943820224717"/>
    <x v="8"/>
    <x v="23"/>
  </r>
  <r>
    <n v="26"/>
    <s v="Spencer-Bates"/>
    <s v="Optional responsive customer loyalty"/>
    <n v="107500"/>
    <n v="51814"/>
    <x v="3"/>
    <n v="1480"/>
    <x v="0"/>
    <s v="USD"/>
    <n v="1533013200"/>
    <n v="1535346000"/>
    <b v="0"/>
    <b v="0"/>
    <s v="theater/plays"/>
    <n v="0.4819906976744186"/>
    <n v="35.009459459459457"/>
    <x v="8"/>
    <x v="23"/>
  </r>
  <r>
    <n v="28"/>
    <s v="Campbell, Brown and Powell"/>
    <s v="Synchronized global task-force"/>
    <n v="130800"/>
    <n v="137635"/>
    <x v="0"/>
    <n v="2220"/>
    <x v="0"/>
    <s v="USD"/>
    <n v="1265695200"/>
    <n v="1267682400"/>
    <b v="0"/>
    <b v="1"/>
    <s v="theater/plays"/>
    <n v="1.0522553516819573"/>
    <n v="61.997747747747745"/>
    <x v="8"/>
    <x v="23"/>
  </r>
  <r>
    <n v="33"/>
    <s v="Blair, Collins and Carter"/>
    <s v="Exclusive interactive approach"/>
    <n v="50200"/>
    <n v="189666"/>
    <x v="0"/>
    <n v="5419"/>
    <x v="0"/>
    <s v="USD"/>
    <n v="1412485200"/>
    <n v="1415685600"/>
    <b v="0"/>
    <b v="0"/>
    <s v="theater/plays"/>
    <n v="3.7782071713147412"/>
    <n v="35.000184535892231"/>
    <x v="8"/>
    <x v="23"/>
  </r>
  <r>
    <n v="36"/>
    <s v="Jackson-Lewis"/>
    <s v="Monitored multi-state encryption"/>
    <n v="700"/>
    <n v="1101"/>
    <x v="0"/>
    <n v="16"/>
    <x v="0"/>
    <s v="USD"/>
    <n v="1298700000"/>
    <n v="1300856400"/>
    <b v="0"/>
    <b v="0"/>
    <s v="theater/plays"/>
    <n v="1.572857142857143"/>
    <n v="68.8125"/>
    <x v="8"/>
    <x v="23"/>
  </r>
  <r>
    <n v="39"/>
    <s v="Kim-Rice"/>
    <s v="Organized bi-directional function"/>
    <n v="9900"/>
    <n v="5027"/>
    <x v="1"/>
    <n v="88"/>
    <x v="3"/>
    <s v="DKK"/>
    <n v="1361772000"/>
    <n v="1362978000"/>
    <b v="0"/>
    <b v="0"/>
    <s v="theater/plays"/>
    <n v="0.50777777777777777"/>
    <n v="57.125"/>
    <x v="8"/>
    <x v="23"/>
  </r>
  <r>
    <n v="45"/>
    <s v="Woods-Clark"/>
    <s v="Networked tertiary Graphical User Interface"/>
    <n v="9500"/>
    <n v="4530"/>
    <x v="1"/>
    <n v="48"/>
    <x v="0"/>
    <s v="USD"/>
    <n v="1478062800"/>
    <n v="1479362400"/>
    <b v="0"/>
    <b v="1"/>
    <s v="theater/plays"/>
    <n v="0.4768421052631579"/>
    <n v="94.375"/>
    <x v="8"/>
    <x v="23"/>
  </r>
  <r>
    <n v="47"/>
    <s v="Bennett and Sons"/>
    <s v="Function-based multi-state software"/>
    <n v="1500"/>
    <n v="7129"/>
    <x v="0"/>
    <n v="149"/>
    <x v="0"/>
    <s v="USD"/>
    <n v="1396069200"/>
    <n v="1398661200"/>
    <b v="0"/>
    <b v="0"/>
    <s v="theater/plays"/>
    <n v="4.7526666666666664"/>
    <n v="47.845637583892618"/>
    <x v="8"/>
    <x v="23"/>
  </r>
  <r>
    <n v="48"/>
    <s v="Lamb Inc"/>
    <s v="Optimized leadingedge concept"/>
    <n v="33300"/>
    <n v="128862"/>
    <x v="0"/>
    <n v="2431"/>
    <x v="0"/>
    <s v="USD"/>
    <n v="1435208400"/>
    <n v="1436245200"/>
    <b v="0"/>
    <b v="0"/>
    <s v="theater/plays"/>
    <n v="3.86972972972973"/>
    <n v="53.007815713698065"/>
    <x v="8"/>
    <x v="23"/>
  </r>
  <r>
    <n v="52"/>
    <s v="Hernandez, Rodriguez and Clark"/>
    <s v="Organic foreground leverage"/>
    <n v="7200"/>
    <n v="2459"/>
    <x v="1"/>
    <n v="75"/>
    <x v="0"/>
    <s v="USD"/>
    <n v="1284526800"/>
    <n v="1284872400"/>
    <b v="0"/>
    <b v="0"/>
    <s v="theater/plays"/>
    <n v="0.34152777777777776"/>
    <n v="32.786666666666669"/>
    <x v="8"/>
    <x v="23"/>
  </r>
  <r>
    <n v="58"/>
    <s v="Anderson-Perez"/>
    <s v="Expanded 3rdgeneration strategy"/>
    <n v="2700"/>
    <n v="6132"/>
    <x v="0"/>
    <n v="211"/>
    <x v="0"/>
    <s v="USD"/>
    <n v="1442811600"/>
    <n v="1443934800"/>
    <b v="0"/>
    <b v="0"/>
    <s v="theater/plays"/>
    <n v="2.2711111111111113"/>
    <n v="29.061611374407583"/>
    <x v="8"/>
    <x v="23"/>
  </r>
  <r>
    <n v="59"/>
    <s v="Wright, Fox and Marks"/>
    <s v="Assimilated real-time support"/>
    <n v="1400"/>
    <n v="3851"/>
    <x v="0"/>
    <n v="128"/>
    <x v="0"/>
    <s v="USD"/>
    <n v="1497243600"/>
    <n v="1498539600"/>
    <b v="0"/>
    <b v="1"/>
    <s v="theater/plays"/>
    <n v="2.7507142857142859"/>
    <n v="30.0859375"/>
    <x v="8"/>
    <x v="23"/>
  </r>
  <r>
    <n v="60"/>
    <s v="Crawford-Peters"/>
    <s v="User-centric regional database"/>
    <n v="94200"/>
    <n v="135997"/>
    <x v="0"/>
    <n v="1600"/>
    <x v="2"/>
    <s v="CAD"/>
    <n v="1342501200"/>
    <n v="1342760400"/>
    <b v="0"/>
    <b v="0"/>
    <s v="theater/plays"/>
    <n v="1.4437048832271762"/>
    <n v="84.998125000000002"/>
    <x v="8"/>
    <x v="23"/>
  </r>
  <r>
    <n v="61"/>
    <s v="Romero-Hoffman"/>
    <s v="Open-source zero administration complexity"/>
    <n v="199200"/>
    <n v="184750"/>
    <x v="1"/>
    <n v="2253"/>
    <x v="2"/>
    <s v="CAD"/>
    <n v="1298268000"/>
    <n v="1301720400"/>
    <b v="0"/>
    <b v="0"/>
    <s v="theater/plays"/>
    <n v="0.92745983935742971"/>
    <n v="82.001775410563695"/>
    <x v="8"/>
    <x v="23"/>
  </r>
  <r>
    <n v="63"/>
    <s v="Baker, Morgan and Brown"/>
    <s v="Assimilated didactic open system"/>
    <n v="4700"/>
    <n v="557"/>
    <x v="1"/>
    <n v="5"/>
    <x v="0"/>
    <s v="USD"/>
    <n v="1493355600"/>
    <n v="1493874000"/>
    <b v="0"/>
    <b v="0"/>
    <s v="theater/plays"/>
    <n v="0.11851063829787234"/>
    <n v="111.4"/>
    <x v="8"/>
    <x v="23"/>
  </r>
  <r>
    <n v="65"/>
    <s v="Berry-Boyer"/>
    <s v="Mandatory incremental projection"/>
    <n v="6100"/>
    <n v="14405"/>
    <x v="0"/>
    <n v="236"/>
    <x v="0"/>
    <s v="USD"/>
    <n v="1296108000"/>
    <n v="1296712800"/>
    <b v="0"/>
    <b v="0"/>
    <s v="theater/plays"/>
    <n v="2.3614754098360655"/>
    <n v="61.038135593220339"/>
    <x v="8"/>
    <x v="23"/>
  </r>
  <r>
    <n v="66"/>
    <s v="Sanders-Allen"/>
    <s v="Grass-roots needs-based encryption"/>
    <n v="2900"/>
    <n v="1307"/>
    <x v="1"/>
    <n v="12"/>
    <x v="0"/>
    <s v="USD"/>
    <n v="1428469200"/>
    <n v="1428901200"/>
    <b v="0"/>
    <b v="1"/>
    <s v="theater/plays"/>
    <n v="0.45068965517241377"/>
    <n v="108.91666666666667"/>
    <x v="8"/>
    <x v="23"/>
  </r>
  <r>
    <n v="68"/>
    <s v="Moreno-Turner"/>
    <s v="Inverse multi-tasking installation"/>
    <n v="5700"/>
    <n v="14508"/>
    <x v="0"/>
    <n v="246"/>
    <x v="1"/>
    <s v="EUR"/>
    <n v="1501131600"/>
    <n v="1505192400"/>
    <b v="0"/>
    <b v="1"/>
    <s v="theater/plays"/>
    <n v="2.5452631578947367"/>
    <n v="58.975609756097562"/>
    <x v="8"/>
    <x v="23"/>
  </r>
  <r>
    <n v="69"/>
    <s v="Jones-Watson"/>
    <s v="Switchable disintermediate moderator"/>
    <n v="7900"/>
    <n v="1901"/>
    <x v="3"/>
    <n v="17"/>
    <x v="0"/>
    <s v="USD"/>
    <n v="1292738400"/>
    <n v="1295676000"/>
    <b v="0"/>
    <b v="0"/>
    <s v="theater/plays"/>
    <n v="0.24063291139240506"/>
    <n v="111.82352941176471"/>
    <x v="8"/>
    <x v="23"/>
  </r>
  <r>
    <n v="70"/>
    <s v="Barker Inc"/>
    <s v="Re-engineered 24/7 task-force"/>
    <n v="128000"/>
    <n v="158389"/>
    <x v="0"/>
    <n v="2475"/>
    <x v="1"/>
    <s v="EUR"/>
    <n v="1288674000"/>
    <n v="1292911200"/>
    <b v="0"/>
    <b v="1"/>
    <s v="theater/plays"/>
    <n v="1.2374140625000001"/>
    <n v="63.995555555555555"/>
    <x v="8"/>
    <x v="23"/>
  </r>
  <r>
    <n v="71"/>
    <s v="Tate, Bass and House"/>
    <s v="Organic object-oriented budgetary management"/>
    <n v="6000"/>
    <n v="6484"/>
    <x v="0"/>
    <n v="76"/>
    <x v="0"/>
    <s v="USD"/>
    <n v="1575093600"/>
    <n v="1575439200"/>
    <b v="0"/>
    <b v="0"/>
    <s v="theater/plays"/>
    <n v="1.0806666666666667"/>
    <n v="85.315789473684205"/>
    <x v="8"/>
    <x v="23"/>
  </r>
  <r>
    <n v="76"/>
    <s v="Martin, Conway and Larsen"/>
    <s v="Horizontal next generation function"/>
    <n v="122900"/>
    <n v="95993"/>
    <x v="1"/>
    <n v="1684"/>
    <x v="0"/>
    <s v="USD"/>
    <n v="1421992800"/>
    <n v="1426222800"/>
    <b v="1"/>
    <b v="1"/>
    <s v="theater/plays"/>
    <n v="0.78106590724165992"/>
    <n v="57.00296912114014"/>
    <x v="8"/>
    <x v="23"/>
  </r>
  <r>
    <n v="79"/>
    <s v="Soto LLC"/>
    <s v="Triple-buffered reciprocal project"/>
    <n v="57800"/>
    <n v="40228"/>
    <x v="1"/>
    <n v="838"/>
    <x v="0"/>
    <s v="USD"/>
    <n v="1529125200"/>
    <n v="1529557200"/>
    <b v="0"/>
    <b v="0"/>
    <s v="theater/plays"/>
    <n v="0.6959861591695502"/>
    <n v="48.004773269689736"/>
    <x v="8"/>
    <x v="23"/>
  </r>
  <r>
    <n v="86"/>
    <s v="Davis-Smith"/>
    <s v="Organic motivating firmware"/>
    <n v="7400"/>
    <n v="12405"/>
    <x v="0"/>
    <n v="203"/>
    <x v="0"/>
    <s v="USD"/>
    <n v="1430715600"/>
    <n v="1431838800"/>
    <b v="1"/>
    <b v="0"/>
    <s v="theater/plays"/>
    <n v="1.6763513513513513"/>
    <n v="61.108374384236456"/>
    <x v="8"/>
    <x v="23"/>
  </r>
  <r>
    <n v="89"/>
    <s v="White, Singleton and Zimmerman"/>
    <s v="Monitored scalable knowledgebase"/>
    <n v="3400"/>
    <n v="8588"/>
    <x v="0"/>
    <n v="96"/>
    <x v="0"/>
    <s v="USD"/>
    <n v="1271307600"/>
    <n v="1271480400"/>
    <b v="0"/>
    <b v="0"/>
    <s v="theater/plays"/>
    <n v="2.5258823529411765"/>
    <n v="89.458333333333329"/>
    <x v="8"/>
    <x v="23"/>
  </r>
  <r>
    <n v="90"/>
    <s v="Kramer Group"/>
    <s v="Synergistic explicit parallelism"/>
    <n v="7800"/>
    <n v="6132"/>
    <x v="1"/>
    <n v="106"/>
    <x v="0"/>
    <s v="USD"/>
    <n v="1456380000"/>
    <n v="1456380000"/>
    <b v="0"/>
    <b v="1"/>
    <s v="theater/plays"/>
    <n v="0.7861538461538462"/>
    <n v="57.849056603773583"/>
    <x v="8"/>
    <x v="23"/>
  </r>
  <r>
    <n v="93"/>
    <s v="Hall and Sons"/>
    <s v="Pre-emptive radical architecture"/>
    <n v="108800"/>
    <n v="65877"/>
    <x v="3"/>
    <n v="610"/>
    <x v="0"/>
    <s v="USD"/>
    <n v="1350709200"/>
    <n v="1351054800"/>
    <b v="0"/>
    <b v="1"/>
    <s v="theater/plays"/>
    <n v="0.60548713235294116"/>
    <n v="107.99508196721311"/>
    <x v="8"/>
    <x v="23"/>
  </r>
  <r>
    <n v="96"/>
    <s v="Howard Ltd"/>
    <s v="Down-sized systematic policy"/>
    <n v="69700"/>
    <n v="151513"/>
    <x v="0"/>
    <n v="2331"/>
    <x v="0"/>
    <s v="USD"/>
    <n v="1299736800"/>
    <n v="1300856400"/>
    <b v="0"/>
    <b v="0"/>
    <s v="theater/plays"/>
    <n v="2.1737876614060259"/>
    <n v="64.999141999141997"/>
    <x v="8"/>
    <x v="23"/>
  </r>
  <r>
    <n v="99"/>
    <s v="Baker-Morris"/>
    <s v="Fully-configurable motivating approach"/>
    <n v="7600"/>
    <n v="14951"/>
    <x v="0"/>
    <n v="164"/>
    <x v="0"/>
    <s v="USD"/>
    <n v="1416895200"/>
    <n v="1419400800"/>
    <b v="0"/>
    <b v="0"/>
    <s v="theater/plays"/>
    <n v="1.9672368421052631"/>
    <n v="91.16463414634147"/>
    <x v="8"/>
    <x v="23"/>
  </r>
  <r>
    <n v="100"/>
    <s v="Tucker, Fox and Green"/>
    <s v="Upgradable fault-tolerant approach"/>
    <n v="100"/>
    <n v="1"/>
    <x v="1"/>
    <n v="1"/>
    <x v="0"/>
    <s v="USD"/>
    <n v="1319000400"/>
    <n v="1320555600"/>
    <b v="0"/>
    <b v="0"/>
    <s v="theater/plays"/>
    <n v="0.01"/>
    <n v="1"/>
    <x v="8"/>
    <x v="23"/>
  </r>
  <r>
    <n v="106"/>
    <s v="Brandt, Carter and Wood"/>
    <s v="Ameliorated clear-thinking circuit"/>
    <n v="3900"/>
    <n v="14006"/>
    <x v="0"/>
    <n v="147"/>
    <x v="0"/>
    <s v="USD"/>
    <n v="1567918800"/>
    <n v="1568350800"/>
    <b v="0"/>
    <b v="0"/>
    <s v="theater/plays"/>
    <n v="3.5912820512820511"/>
    <n v="95.278911564625844"/>
    <x v="8"/>
    <x v="23"/>
  </r>
  <r>
    <n v="107"/>
    <s v="Tucker, Schmidt and Reid"/>
    <s v="Multi-layered encompassing installation"/>
    <n v="3500"/>
    <n v="6527"/>
    <x v="0"/>
    <n v="86"/>
    <x v="0"/>
    <s v="USD"/>
    <n v="1524459600"/>
    <n v="1525928400"/>
    <b v="0"/>
    <b v="1"/>
    <s v="theater/plays"/>
    <n v="1.8648571428571428"/>
    <n v="75.895348837209298"/>
    <x v="8"/>
    <x v="23"/>
  </r>
  <r>
    <n v="116"/>
    <s v="David-Clark"/>
    <s v="De-engineered motivating standardization"/>
    <n v="7200"/>
    <n v="6336"/>
    <x v="1"/>
    <n v="73"/>
    <x v="0"/>
    <s v="USD"/>
    <n v="1442552400"/>
    <n v="1442638800"/>
    <b v="0"/>
    <b v="0"/>
    <s v="theater/plays"/>
    <n v="0.88"/>
    <n v="86.794520547945211"/>
    <x v="8"/>
    <x v="23"/>
  </r>
  <r>
    <n v="123"/>
    <s v="Edwards-Lewis"/>
    <s v="Enhanced scalable concept"/>
    <n v="177700"/>
    <n v="33092"/>
    <x v="1"/>
    <n v="662"/>
    <x v="2"/>
    <s v="CAD"/>
    <n v="1448344800"/>
    <n v="1448604000"/>
    <b v="1"/>
    <b v="0"/>
    <s v="theater/plays"/>
    <n v="0.18622397298818233"/>
    <n v="49.987915407854985"/>
    <x v="8"/>
    <x v="23"/>
  </r>
  <r>
    <n v="125"/>
    <s v="Pratt LLC"/>
    <s v="Stand-alone web-enabled moderator"/>
    <n v="5300"/>
    <n v="8475"/>
    <x v="0"/>
    <n v="180"/>
    <x v="0"/>
    <s v="USD"/>
    <n v="1537333200"/>
    <n v="1537678800"/>
    <b v="0"/>
    <b v="0"/>
    <s v="theater/plays"/>
    <n v="1.5990566037735849"/>
    <n v="47.083333333333336"/>
    <x v="8"/>
    <x v="23"/>
  </r>
  <r>
    <n v="126"/>
    <s v="Gross PLC"/>
    <s v="Proactive methodical benchmark"/>
    <n v="180200"/>
    <n v="69617"/>
    <x v="1"/>
    <n v="774"/>
    <x v="0"/>
    <s v="USD"/>
    <n v="1471150800"/>
    <n v="1473570000"/>
    <b v="0"/>
    <b v="1"/>
    <s v="theater/plays"/>
    <n v="0.38633185349611543"/>
    <n v="89.944444444444443"/>
    <x v="8"/>
    <x v="23"/>
  </r>
  <r>
    <n v="127"/>
    <s v="Martinez, Gomez and Dalton"/>
    <s v="Team-oriented 6thgeneration matrix"/>
    <n v="103200"/>
    <n v="53067"/>
    <x v="1"/>
    <n v="672"/>
    <x v="2"/>
    <s v="CAD"/>
    <n v="1273640400"/>
    <n v="1273899600"/>
    <b v="0"/>
    <b v="0"/>
    <s v="theater/plays"/>
    <n v="0.51421511627906979"/>
    <n v="78.96875"/>
    <x v="8"/>
    <x v="23"/>
  </r>
  <r>
    <n v="132"/>
    <s v="Flowers and Sons"/>
    <s v="Virtual static core"/>
    <n v="3300"/>
    <n v="3834"/>
    <x v="0"/>
    <n v="89"/>
    <x v="0"/>
    <s v="USD"/>
    <n v="1515736800"/>
    <n v="1517119200"/>
    <b v="0"/>
    <b v="1"/>
    <s v="theater/plays"/>
    <n v="1.1618181818181819"/>
    <n v="43.078651685393261"/>
    <x v="8"/>
    <x v="23"/>
  </r>
  <r>
    <n v="135"/>
    <s v="Le, Burton and Evans"/>
    <s v="Balanced zero-defect software"/>
    <n v="7700"/>
    <n v="5488"/>
    <x v="1"/>
    <n v="117"/>
    <x v="0"/>
    <s v="USD"/>
    <n v="1362636000"/>
    <n v="1363064400"/>
    <b v="0"/>
    <b v="1"/>
    <s v="theater/plays"/>
    <n v="0.71272727272727276"/>
    <n v="46.905982905982903"/>
    <x v="8"/>
    <x v="23"/>
  </r>
  <r>
    <n v="144"/>
    <s v="Martin, Lopez and Hunter"/>
    <s v="Multi-lateral actuating installation"/>
    <n v="9000"/>
    <n v="11619"/>
    <x v="0"/>
    <n v="135"/>
    <x v="0"/>
    <s v="USD"/>
    <n v="1560747600"/>
    <n v="1561438800"/>
    <b v="0"/>
    <b v="0"/>
    <s v="theater/plays"/>
    <n v="1.2909999999999999"/>
    <n v="86.066666666666663"/>
    <x v="8"/>
    <x v="23"/>
  </r>
  <r>
    <n v="146"/>
    <s v="Harris-Golden"/>
    <s v="Optional bandwidth-monitored middleware"/>
    <n v="8800"/>
    <n v="1518"/>
    <x v="3"/>
    <n v="51"/>
    <x v="0"/>
    <s v="USD"/>
    <n v="1320732000"/>
    <n v="1322460000"/>
    <b v="0"/>
    <b v="0"/>
    <s v="theater/plays"/>
    <n v="0.17249999999999999"/>
    <n v="29.764705882352942"/>
    <x v="8"/>
    <x v="23"/>
  </r>
  <r>
    <n v="147"/>
    <s v="Moss, Norman and Dunlap"/>
    <s v="Upgradable upward-trending workforce"/>
    <n v="8300"/>
    <n v="9337"/>
    <x v="0"/>
    <n v="199"/>
    <x v="0"/>
    <s v="USD"/>
    <n v="1465794000"/>
    <n v="1466312400"/>
    <b v="0"/>
    <b v="1"/>
    <s v="theater/plays"/>
    <n v="1.1249397590361445"/>
    <n v="46.91959798994975"/>
    <x v="8"/>
    <x v="23"/>
  </r>
  <r>
    <n v="153"/>
    <s v="Whitehead, Bell and Hughes"/>
    <s v="Multi-tiered radical definition"/>
    <n v="189400"/>
    <n v="176112"/>
    <x v="1"/>
    <n v="5681"/>
    <x v="0"/>
    <s v="USD"/>
    <n v="1350622800"/>
    <n v="1351141200"/>
    <b v="0"/>
    <b v="0"/>
    <s v="theater/plays"/>
    <n v="0.92984160506863778"/>
    <n v="31.000176025347649"/>
    <x v="8"/>
    <x v="23"/>
  </r>
  <r>
    <n v="155"/>
    <s v="Hall-Schaefer"/>
    <s v="Distributed eco-centric methodology"/>
    <n v="139500"/>
    <n v="90706"/>
    <x v="1"/>
    <n v="1194"/>
    <x v="0"/>
    <s v="USD"/>
    <n v="1269493200"/>
    <n v="1270789200"/>
    <b v="0"/>
    <b v="0"/>
    <s v="theater/plays"/>
    <n v="0.65022222222222226"/>
    <n v="75.968174204355108"/>
    <x v="8"/>
    <x v="23"/>
  </r>
  <r>
    <n v="159"/>
    <s v="Clarke, Anderson and Lee"/>
    <s v="Robust explicit hardware"/>
    <n v="191200"/>
    <n v="191222"/>
    <x v="0"/>
    <n v="1821"/>
    <x v="0"/>
    <s v="USD"/>
    <n v="1553662800"/>
    <n v="1555218000"/>
    <b v="0"/>
    <b v="1"/>
    <s v="theater/plays"/>
    <n v="1.0001150627615063"/>
    <n v="105.00933552992861"/>
    <x v="8"/>
    <x v="23"/>
  </r>
  <r>
    <n v="164"/>
    <s v="Lopez and Sons"/>
    <s v="Polarized human-resource protocol"/>
    <n v="150500"/>
    <n v="150755"/>
    <x v="0"/>
    <n v="1396"/>
    <x v="0"/>
    <s v="USD"/>
    <n v="1507438800"/>
    <n v="1507525200"/>
    <b v="0"/>
    <b v="0"/>
    <s v="theater/plays"/>
    <n v="1.0016943521594683"/>
    <n v="107.99068767908309"/>
    <x v="8"/>
    <x v="23"/>
  </r>
  <r>
    <n v="167"/>
    <s v="Cruz-Ward"/>
    <s v="Robust content-based emulation"/>
    <n v="2600"/>
    <n v="10804"/>
    <x v="0"/>
    <n v="146"/>
    <x v="5"/>
    <s v="AUD"/>
    <n v="1370840400"/>
    <n v="1371704400"/>
    <b v="0"/>
    <b v="0"/>
    <s v="theater/plays"/>
    <n v="4.155384615384615"/>
    <n v="74"/>
    <x v="8"/>
    <x v="23"/>
  </r>
  <r>
    <n v="173"/>
    <s v="White LLC"/>
    <s v="Cross-group 4thgeneration middleware"/>
    <n v="96700"/>
    <n v="157635"/>
    <x v="0"/>
    <n v="1561"/>
    <x v="0"/>
    <s v="USD"/>
    <n v="1368853200"/>
    <n v="1369371600"/>
    <b v="0"/>
    <b v="0"/>
    <s v="theater/plays"/>
    <n v="1.6301447776628748"/>
    <n v="100.98334401024984"/>
    <x v="8"/>
    <x v="23"/>
  </r>
  <r>
    <n v="175"/>
    <s v="Jones, Contreras and Burnett"/>
    <s v="Sharable intangible migration"/>
    <n v="181200"/>
    <n v="47459"/>
    <x v="1"/>
    <n v="1130"/>
    <x v="0"/>
    <s v="USD"/>
    <n v="1472619600"/>
    <n v="1474261200"/>
    <b v="0"/>
    <b v="0"/>
    <s v="theater/plays"/>
    <n v="0.26191501103752757"/>
    <n v="41.999115044247787"/>
    <x v="8"/>
    <x v="23"/>
  </r>
  <r>
    <n v="176"/>
    <s v="Stone-Orozco"/>
    <s v="Proactive scalable Graphical User Interface"/>
    <n v="115000"/>
    <n v="86060"/>
    <x v="1"/>
    <n v="782"/>
    <x v="0"/>
    <s v="USD"/>
    <n v="1472878800"/>
    <n v="1473656400"/>
    <b v="0"/>
    <b v="0"/>
    <s v="theater/plays"/>
    <n v="0.74834782608695649"/>
    <n v="110.05115089514067"/>
    <x v="8"/>
    <x v="23"/>
  </r>
  <r>
    <n v="177"/>
    <s v="Lee, Gibson and Morgan"/>
    <s v="Digitized solution-oriented product"/>
    <n v="38800"/>
    <n v="161593"/>
    <x v="0"/>
    <n v="2739"/>
    <x v="0"/>
    <s v="USD"/>
    <n v="1289800800"/>
    <n v="1291960800"/>
    <b v="0"/>
    <b v="0"/>
    <s v="theater/plays"/>
    <n v="4.1647680412371137"/>
    <n v="58.997079225994888"/>
    <x v="8"/>
    <x v="23"/>
  </r>
  <r>
    <n v="179"/>
    <s v="Marks Ltd"/>
    <s v="Realigned human-resource orchestration"/>
    <n v="44500"/>
    <n v="159185"/>
    <x v="0"/>
    <n v="3537"/>
    <x v="2"/>
    <s v="CAD"/>
    <n v="1363496400"/>
    <n v="1363582800"/>
    <b v="0"/>
    <b v="1"/>
    <s v="theater/plays"/>
    <n v="3.5771910112359548"/>
    <n v="45.005654509471306"/>
    <x v="8"/>
    <x v="23"/>
  </r>
  <r>
    <n v="182"/>
    <s v="Adams Group"/>
    <s v="Reverse-engineered bandwidth-monitored contingency"/>
    <n v="27100"/>
    <n v="195750"/>
    <x v="0"/>
    <n v="3318"/>
    <x v="3"/>
    <s v="DKK"/>
    <n v="1560574800"/>
    <n v="1561957200"/>
    <b v="0"/>
    <b v="0"/>
    <s v="theater/plays"/>
    <n v="7.2232472324723247"/>
    <n v="58.996383363471971"/>
    <x v="8"/>
    <x v="23"/>
  </r>
  <r>
    <n v="184"/>
    <s v="Howard, Carter and Griffith"/>
    <s v="Adaptive asynchronous emulation"/>
    <n v="3600"/>
    <n v="10550"/>
    <x v="0"/>
    <n v="340"/>
    <x v="0"/>
    <s v="USD"/>
    <n v="1556859600"/>
    <n v="1556946000"/>
    <b v="0"/>
    <b v="0"/>
    <s v="theater/plays"/>
    <n v="2.9305555555555554"/>
    <n v="31.029411764705884"/>
    <x v="8"/>
    <x v="23"/>
  </r>
  <r>
    <n v="186"/>
    <s v="Parker Group"/>
    <s v="Grass-roots foreground policy"/>
    <n v="88800"/>
    <n v="28358"/>
    <x v="1"/>
    <n v="886"/>
    <x v="0"/>
    <s v="USD"/>
    <n v="1400821200"/>
    <n v="1402117200"/>
    <b v="0"/>
    <b v="0"/>
    <s v="theater/plays"/>
    <n v="0.31934684684684683"/>
    <n v="32.006772009029348"/>
    <x v="8"/>
    <x v="23"/>
  </r>
  <r>
    <n v="188"/>
    <s v="Walker, Jones and Rodriguez"/>
    <s v="Networked didactic info-mediaries"/>
    <n v="8200"/>
    <n v="2625"/>
    <x v="1"/>
    <n v="35"/>
    <x v="1"/>
    <s v="EUR"/>
    <n v="1417500000"/>
    <n v="1417586400"/>
    <b v="0"/>
    <b v="0"/>
    <s v="theater/plays"/>
    <n v="0.3201219512195122"/>
    <n v="75"/>
    <x v="8"/>
    <x v="23"/>
  </r>
  <r>
    <n v="189"/>
    <s v="Anthony-Shaw"/>
    <s v="Switchable contextually-based access"/>
    <n v="191300"/>
    <n v="45004"/>
    <x v="3"/>
    <n v="441"/>
    <x v="0"/>
    <s v="USD"/>
    <n v="1457071200"/>
    <n v="1457071200"/>
    <b v="0"/>
    <b v="0"/>
    <s v="theater/plays"/>
    <n v="0.23525352848928385"/>
    <n v="102.0498866213152"/>
    <x v="8"/>
    <x v="23"/>
  </r>
  <r>
    <n v="190"/>
    <s v="Cook LLC"/>
    <s v="Up-sized dynamic throughput"/>
    <n v="3700"/>
    <n v="2538"/>
    <x v="1"/>
    <n v="24"/>
    <x v="0"/>
    <s v="USD"/>
    <n v="1370322000"/>
    <n v="1370408400"/>
    <b v="0"/>
    <b v="1"/>
    <s v="theater/plays"/>
    <n v="0.68594594594594593"/>
    <n v="105.75"/>
    <x v="8"/>
    <x v="23"/>
  </r>
  <r>
    <n v="191"/>
    <s v="Sutton PLC"/>
    <s v="Mandatory reciprocal superstructure"/>
    <n v="8400"/>
    <n v="3188"/>
    <x v="1"/>
    <n v="86"/>
    <x v="1"/>
    <s v="EUR"/>
    <n v="1552366800"/>
    <n v="1552626000"/>
    <b v="0"/>
    <b v="0"/>
    <s v="theater/plays"/>
    <n v="0.37952380952380954"/>
    <n v="37.069767441860463"/>
    <x v="8"/>
    <x v="23"/>
  </r>
  <r>
    <n v="200"/>
    <s v="Becker, Rice and White"/>
    <s v="Reduced dedicated capability"/>
    <n v="100"/>
    <n v="2"/>
    <x v="1"/>
    <n v="1"/>
    <x v="2"/>
    <s v="CAD"/>
    <n v="1269493200"/>
    <n v="1270443600"/>
    <b v="0"/>
    <b v="0"/>
    <s v="theater/plays"/>
    <n v="0.02"/>
    <n v="2"/>
    <x v="8"/>
    <x v="23"/>
  </r>
  <r>
    <n v="203"/>
    <s v="Hayden, Shannon and Stein"/>
    <s v="Customer-focused client-server service-desk"/>
    <n v="143900"/>
    <n v="193413"/>
    <x v="0"/>
    <n v="4498"/>
    <x v="5"/>
    <s v="AUD"/>
    <n v="1484632800"/>
    <n v="1484805600"/>
    <b v="0"/>
    <b v="0"/>
    <s v="theater/plays"/>
    <n v="1.3440792216817234"/>
    <n v="42.999777678968428"/>
    <x v="8"/>
    <x v="23"/>
  </r>
  <r>
    <n v="205"/>
    <s v="Weaver-Marquez"/>
    <s v="Focused analyzing circuit"/>
    <n v="1300"/>
    <n v="5614"/>
    <x v="0"/>
    <n v="80"/>
    <x v="0"/>
    <s v="USD"/>
    <n v="1539752400"/>
    <n v="1540789200"/>
    <b v="1"/>
    <b v="0"/>
    <s v="theater/plays"/>
    <n v="4.3184615384615386"/>
    <n v="70.174999999999997"/>
    <x v="8"/>
    <x v="23"/>
  </r>
  <r>
    <n v="211"/>
    <s v="Thompson LLC"/>
    <s v="Customer-focused impactful benchmark"/>
    <n v="104400"/>
    <n v="99100"/>
    <x v="1"/>
    <n v="1625"/>
    <x v="0"/>
    <s v="USD"/>
    <n v="1377579600"/>
    <n v="1379653200"/>
    <b v="0"/>
    <b v="0"/>
    <s v="theater/plays"/>
    <n v="0.9492337164750958"/>
    <n v="60.984615384615381"/>
    <x v="8"/>
    <x v="23"/>
  </r>
  <r>
    <n v="212"/>
    <s v="Johnson Inc"/>
    <s v="Profound next generation infrastructure"/>
    <n v="8100"/>
    <n v="12300"/>
    <x v="0"/>
    <n v="168"/>
    <x v="0"/>
    <s v="USD"/>
    <n v="1576389600"/>
    <n v="1580364000"/>
    <b v="0"/>
    <b v="0"/>
    <s v="theater/plays"/>
    <n v="1.5185185185185186"/>
    <n v="73.214285714285708"/>
    <x v="8"/>
    <x v="23"/>
  </r>
  <r>
    <n v="215"/>
    <s v="Vargas, Banks and Palmer"/>
    <s v="Extended 24/7 implementation"/>
    <n v="156800"/>
    <n v="6024"/>
    <x v="1"/>
    <n v="143"/>
    <x v="0"/>
    <s v="USD"/>
    <n v="1550037600"/>
    <n v="1550210400"/>
    <b v="0"/>
    <b v="0"/>
    <s v="theater/plays"/>
    <n v="3.8418367346938778E-2"/>
    <n v="42.125874125874127"/>
    <x v="8"/>
    <x v="23"/>
  </r>
  <r>
    <n v="216"/>
    <s v="Johnson, Dixon and Zimmerman"/>
    <s v="Organic dynamic algorithm"/>
    <n v="121700"/>
    <n v="188721"/>
    <x v="0"/>
    <n v="1815"/>
    <x v="0"/>
    <s v="USD"/>
    <n v="1321941600"/>
    <n v="1322114400"/>
    <b v="0"/>
    <b v="0"/>
    <s v="theater/plays"/>
    <n v="1.5507066557107643"/>
    <n v="103.97851239669421"/>
    <x v="8"/>
    <x v="23"/>
  </r>
  <r>
    <n v="220"/>
    <s v="Owens-Le"/>
    <s v="Focused composite approach"/>
    <n v="7900"/>
    <n v="667"/>
    <x v="1"/>
    <n v="17"/>
    <x v="0"/>
    <s v="USD"/>
    <n v="1309496400"/>
    <n v="1311051600"/>
    <b v="1"/>
    <b v="0"/>
    <s v="theater/plays"/>
    <n v="8.4430379746835441E-2"/>
    <n v="39.235294117647058"/>
    <x v="8"/>
    <x v="23"/>
  </r>
  <r>
    <n v="223"/>
    <s v="Chavez, Garcia and Cantu"/>
    <s v="Synergistic explicit capability"/>
    <n v="87300"/>
    <n v="81897"/>
    <x v="1"/>
    <n v="931"/>
    <x v="0"/>
    <s v="USD"/>
    <n v="1458104400"/>
    <n v="1459314000"/>
    <b v="0"/>
    <b v="0"/>
    <s v="theater/plays"/>
    <n v="0.93810996563573879"/>
    <n v="87.966702470461868"/>
    <x v="8"/>
    <x v="23"/>
  </r>
  <r>
    <n v="231"/>
    <s v="Williams, Carter and Gonzalez"/>
    <s v="Cross-platform uniform hardware"/>
    <n v="7200"/>
    <n v="5523"/>
    <x v="3"/>
    <n v="67"/>
    <x v="0"/>
    <s v="USD"/>
    <n v="1369112400"/>
    <n v="1374123600"/>
    <b v="0"/>
    <b v="0"/>
    <s v="theater/plays"/>
    <n v="0.76708333333333334"/>
    <n v="82.432835820895519"/>
    <x v="8"/>
    <x v="23"/>
  </r>
  <r>
    <n v="232"/>
    <s v="Davis-Rodriguez"/>
    <s v="Progressive secondary portal"/>
    <n v="3400"/>
    <n v="5823"/>
    <x v="0"/>
    <n v="92"/>
    <x v="0"/>
    <s v="USD"/>
    <n v="1469422800"/>
    <n v="1469509200"/>
    <b v="0"/>
    <b v="0"/>
    <s v="theater/plays"/>
    <n v="1.7126470588235294"/>
    <n v="63.293478260869563"/>
    <x v="8"/>
    <x v="23"/>
  </r>
  <r>
    <n v="238"/>
    <s v="Bolton, Sanchez and Carrillo"/>
    <s v="Distributed systemic adapter"/>
    <n v="2400"/>
    <n v="10138"/>
    <x v="0"/>
    <n v="97"/>
    <x v="3"/>
    <s v="DKK"/>
    <n v="1513231200"/>
    <n v="1515391200"/>
    <b v="0"/>
    <b v="1"/>
    <s v="theater/plays"/>
    <n v="4.2241666666666671"/>
    <n v="104.51546391752578"/>
    <x v="8"/>
    <x v="23"/>
  </r>
  <r>
    <n v="240"/>
    <s v="Pitts-Reed"/>
    <s v="Vision-oriented dynamic service-desk"/>
    <n v="29400"/>
    <n v="123124"/>
    <x v="0"/>
    <n v="1784"/>
    <x v="0"/>
    <s v="USD"/>
    <n v="1281070800"/>
    <n v="1281157200"/>
    <b v="0"/>
    <b v="0"/>
    <s v="theater/plays"/>
    <n v="4.1878911564625847"/>
    <n v="69.015695067264573"/>
    <x v="8"/>
    <x v="23"/>
  </r>
  <r>
    <n v="243"/>
    <s v="Garcia PLC"/>
    <s v="Customer-focused attitude-oriented function"/>
    <n v="2300"/>
    <n v="10240"/>
    <x v="0"/>
    <n v="238"/>
    <x v="0"/>
    <s v="USD"/>
    <n v="1520143200"/>
    <n v="1520402400"/>
    <b v="0"/>
    <b v="0"/>
    <s v="theater/plays"/>
    <n v="4.4521739130434783"/>
    <n v="43.025210084033617"/>
    <x v="8"/>
    <x v="23"/>
  </r>
  <r>
    <n v="244"/>
    <s v="Herring-Bailey"/>
    <s v="Reverse-engineered system-worthy extranet"/>
    <n v="700"/>
    <n v="3988"/>
    <x v="0"/>
    <n v="53"/>
    <x v="0"/>
    <s v="USD"/>
    <n v="1405314000"/>
    <n v="1409806800"/>
    <b v="0"/>
    <b v="0"/>
    <s v="theater/plays"/>
    <n v="5.6971428571428575"/>
    <n v="75.245283018867923"/>
    <x v="8"/>
    <x v="23"/>
  </r>
  <r>
    <n v="245"/>
    <s v="Russell-Gardner"/>
    <s v="Re-engineered systematic monitoring"/>
    <n v="2900"/>
    <n v="14771"/>
    <x v="0"/>
    <n v="214"/>
    <x v="0"/>
    <s v="USD"/>
    <n v="1396846800"/>
    <n v="1396933200"/>
    <b v="0"/>
    <b v="0"/>
    <s v="theater/plays"/>
    <n v="5.0934482758620687"/>
    <n v="69.023364485981304"/>
    <x v="8"/>
    <x v="23"/>
  </r>
  <r>
    <n v="251"/>
    <s v="Singleton Ltd"/>
    <s v="Enhanced user-facing function"/>
    <n v="7100"/>
    <n v="3840"/>
    <x v="1"/>
    <n v="101"/>
    <x v="0"/>
    <s v="USD"/>
    <n v="1355032800"/>
    <n v="1355205600"/>
    <b v="0"/>
    <b v="0"/>
    <s v="theater/plays"/>
    <n v="0.54084507042253516"/>
    <n v="38.019801980198018"/>
    <x v="8"/>
    <x v="23"/>
  </r>
  <r>
    <n v="252"/>
    <s v="Perez PLC"/>
    <s v="Operative bandwidth-monitored interface"/>
    <n v="1000"/>
    <n v="6263"/>
    <x v="0"/>
    <n v="59"/>
    <x v="0"/>
    <s v="USD"/>
    <n v="1382677200"/>
    <n v="1383109200"/>
    <b v="0"/>
    <b v="0"/>
    <s v="theater/plays"/>
    <n v="6.2629999999999999"/>
    <n v="106.15254237288136"/>
    <x v="8"/>
    <x v="23"/>
  </r>
  <r>
    <n v="257"/>
    <s v="Williams Inc"/>
    <s v="Decentralized exuding strategy"/>
    <n v="5700"/>
    <n v="8322"/>
    <x v="0"/>
    <n v="92"/>
    <x v="0"/>
    <s v="USD"/>
    <n v="1362463200"/>
    <n v="1363669200"/>
    <b v="0"/>
    <b v="0"/>
    <s v="theater/plays"/>
    <n v="1.46"/>
    <n v="90.456521739130437"/>
    <x v="8"/>
    <x v="23"/>
  </r>
  <r>
    <n v="258"/>
    <s v="Duncan, Mcdonald and Miller"/>
    <s v="Assimilated coherent hardware"/>
    <n v="5000"/>
    <n v="13424"/>
    <x v="0"/>
    <n v="186"/>
    <x v="0"/>
    <s v="USD"/>
    <n v="1481176800"/>
    <n v="1482904800"/>
    <b v="0"/>
    <b v="1"/>
    <s v="theater/plays"/>
    <n v="2.6848000000000001"/>
    <n v="72.172043010752688"/>
    <x v="8"/>
    <x v="23"/>
  </r>
  <r>
    <n v="264"/>
    <s v="Gordon PLC"/>
    <s v="Virtual reciprocal policy"/>
    <n v="45600"/>
    <n v="165375"/>
    <x v="0"/>
    <n v="5512"/>
    <x v="0"/>
    <s v="USD"/>
    <n v="1360648800"/>
    <n v="1362031200"/>
    <b v="0"/>
    <b v="0"/>
    <s v="theater/plays"/>
    <n v="3.6266447368421053"/>
    <n v="30.002721335268504"/>
    <x v="8"/>
    <x v="23"/>
  </r>
  <r>
    <n v="265"/>
    <s v="Lee and Sons"/>
    <s v="Persevering interactive emulation"/>
    <n v="4900"/>
    <n v="6031"/>
    <x v="0"/>
    <n v="86"/>
    <x v="0"/>
    <s v="USD"/>
    <n v="1451800800"/>
    <n v="1455602400"/>
    <b v="0"/>
    <b v="0"/>
    <s v="theater/plays"/>
    <n v="1.2308163265306122"/>
    <n v="70.127906976744185"/>
    <x v="8"/>
    <x v="23"/>
  </r>
  <r>
    <n v="267"/>
    <s v="Acosta PLC"/>
    <s v="Extended eco-centric function"/>
    <n v="61600"/>
    <n v="143910"/>
    <x v="0"/>
    <n v="2768"/>
    <x v="5"/>
    <s v="AUD"/>
    <n v="1351054800"/>
    <n v="1352440800"/>
    <b v="0"/>
    <b v="0"/>
    <s v="theater/plays"/>
    <n v="2.3362012987012988"/>
    <n v="51.990606936416185"/>
    <x v="8"/>
    <x v="23"/>
  </r>
  <r>
    <n v="272"/>
    <s v="Horton, Morrison and Clark"/>
    <s v="Networked radical neural-net"/>
    <n v="51100"/>
    <n v="155349"/>
    <x v="0"/>
    <n v="1894"/>
    <x v="0"/>
    <s v="USD"/>
    <n v="1562734800"/>
    <n v="1564894800"/>
    <b v="0"/>
    <b v="1"/>
    <s v="theater/plays"/>
    <n v="3.0400978473581213"/>
    <n v="82.021647307286173"/>
    <x v="8"/>
    <x v="23"/>
  </r>
  <r>
    <n v="273"/>
    <s v="Thomas and Sons"/>
    <s v="Re-engineered heuristic forecast"/>
    <n v="7800"/>
    <n v="10704"/>
    <x v="0"/>
    <n v="282"/>
    <x v="2"/>
    <s v="CAD"/>
    <n v="1505624400"/>
    <n v="1505883600"/>
    <b v="0"/>
    <b v="0"/>
    <s v="theater/plays"/>
    <n v="1.3723076923076922"/>
    <n v="37.957446808510639"/>
    <x v="8"/>
    <x v="23"/>
  </r>
  <r>
    <n v="274"/>
    <s v="Morgan-Jenkins"/>
    <s v="Fully-configurable background algorithm"/>
    <n v="2400"/>
    <n v="773"/>
    <x v="1"/>
    <n v="15"/>
    <x v="0"/>
    <s v="USD"/>
    <n v="1509948000"/>
    <n v="1510380000"/>
    <b v="0"/>
    <b v="0"/>
    <s v="theater/plays"/>
    <n v="0.32208333333333333"/>
    <n v="51.533333333333331"/>
    <x v="8"/>
    <x v="23"/>
  </r>
  <r>
    <n v="277"/>
    <s v="Ramos-Mitchell"/>
    <s v="Persevering system-worthy info-mediaries"/>
    <n v="700"/>
    <n v="7465"/>
    <x v="0"/>
    <n v="83"/>
    <x v="0"/>
    <s v="USD"/>
    <n v="1279515600"/>
    <n v="1279688400"/>
    <b v="0"/>
    <b v="0"/>
    <s v="theater/plays"/>
    <n v="10.664285714285715"/>
    <n v="89.939759036144579"/>
    <x v="8"/>
    <x v="23"/>
  </r>
  <r>
    <n v="279"/>
    <s v="Smith-Jenkins"/>
    <s v="Vision-oriented methodical application"/>
    <n v="8000"/>
    <n v="13656"/>
    <x v="0"/>
    <n v="546"/>
    <x v="0"/>
    <s v="USD"/>
    <n v="1535950800"/>
    <n v="1536210000"/>
    <b v="0"/>
    <b v="0"/>
    <s v="theater/plays"/>
    <n v="1.7070000000000001"/>
    <n v="25.010989010989011"/>
    <x v="8"/>
    <x v="23"/>
  </r>
  <r>
    <n v="281"/>
    <s v="Drake PLC"/>
    <s v="Profound object-oriented paradigm"/>
    <n v="164500"/>
    <n v="150552"/>
    <x v="1"/>
    <n v="2062"/>
    <x v="0"/>
    <s v="USD"/>
    <n v="1331445600"/>
    <n v="1333256400"/>
    <b v="0"/>
    <b v="1"/>
    <s v="theater/plays"/>
    <n v="0.91520972644376897"/>
    <n v="73.012609117361791"/>
    <x v="8"/>
    <x v="23"/>
  </r>
  <r>
    <n v="285"/>
    <s v="Dawson, Brady and Gilbert"/>
    <s v="Front-line optimizing emulation"/>
    <n v="900"/>
    <n v="6357"/>
    <x v="0"/>
    <n v="254"/>
    <x v="0"/>
    <s v="USD"/>
    <n v="1473483600"/>
    <n v="1476766800"/>
    <b v="0"/>
    <b v="0"/>
    <s v="theater/plays"/>
    <n v="7.0633333333333335"/>
    <n v="25.027559055118111"/>
    <x v="8"/>
    <x v="23"/>
  </r>
  <r>
    <n v="286"/>
    <s v="Obrien-Aguirre"/>
    <s v="Devolved uniform complexity"/>
    <n v="112100"/>
    <n v="19557"/>
    <x v="3"/>
    <n v="184"/>
    <x v="0"/>
    <s v="USD"/>
    <n v="1479880800"/>
    <n v="1480485600"/>
    <b v="0"/>
    <b v="0"/>
    <s v="theater/plays"/>
    <n v="0.17446030330062445"/>
    <n v="106.28804347826087"/>
    <x v="8"/>
    <x v="23"/>
  </r>
  <r>
    <n v="289"/>
    <s v="Smith, Love and Smith"/>
    <s v="Grass-roots mission-critical capability"/>
    <n v="800"/>
    <n v="13474"/>
    <x v="0"/>
    <n v="337"/>
    <x v="2"/>
    <s v="CAD"/>
    <n v="1438578000"/>
    <n v="1438837200"/>
    <b v="0"/>
    <b v="0"/>
    <s v="theater/plays"/>
    <n v="16.842500000000001"/>
    <n v="39.982195845697326"/>
    <x v="8"/>
    <x v="23"/>
  </r>
  <r>
    <n v="293"/>
    <s v="Ross Group"/>
    <s v="Organized executive solution"/>
    <n v="6500"/>
    <n v="1065"/>
    <x v="3"/>
    <n v="32"/>
    <x v="1"/>
    <s v="EUR"/>
    <n v="1286254800"/>
    <n v="1287032400"/>
    <b v="0"/>
    <b v="0"/>
    <s v="theater/plays"/>
    <n v="0.16384615384615384"/>
    <n v="33.28125"/>
    <x v="8"/>
    <x v="23"/>
  </r>
  <r>
    <n v="294"/>
    <s v="Turner-Davis"/>
    <s v="Automated local emulation"/>
    <n v="600"/>
    <n v="8038"/>
    <x v="0"/>
    <n v="183"/>
    <x v="0"/>
    <s v="USD"/>
    <n v="1540530000"/>
    <n v="1541570400"/>
    <b v="0"/>
    <b v="0"/>
    <s v="theater/plays"/>
    <n v="13.396666666666667"/>
    <n v="43.923497267759565"/>
    <x v="8"/>
    <x v="23"/>
  </r>
  <r>
    <n v="295"/>
    <s v="Smith, Jackson and Herrera"/>
    <s v="Enterprise-wide intermediate middleware"/>
    <n v="192900"/>
    <n v="68769"/>
    <x v="1"/>
    <n v="1910"/>
    <x v="4"/>
    <s v="CHF"/>
    <n v="1381813200"/>
    <n v="1383976800"/>
    <b v="0"/>
    <b v="0"/>
    <s v="theater/plays"/>
    <n v="0.35650077760497667"/>
    <n v="36.004712041884815"/>
    <x v="8"/>
    <x v="23"/>
  </r>
  <r>
    <n v="296"/>
    <s v="Smith-Hess"/>
    <s v="Grass-roots real-time Local Area Network"/>
    <n v="6100"/>
    <n v="3352"/>
    <x v="1"/>
    <n v="38"/>
    <x v="5"/>
    <s v="AUD"/>
    <n v="1548655200"/>
    <n v="1550556000"/>
    <b v="0"/>
    <b v="0"/>
    <s v="theater/plays"/>
    <n v="0.54950819672131146"/>
    <n v="88.21052631578948"/>
    <x v="8"/>
    <x v="23"/>
  </r>
  <r>
    <n v="297"/>
    <s v="Brown, Herring and Bass"/>
    <s v="Organized client-driven capacity"/>
    <n v="7200"/>
    <n v="6785"/>
    <x v="1"/>
    <n v="104"/>
    <x v="5"/>
    <s v="AUD"/>
    <n v="1389679200"/>
    <n v="1390456800"/>
    <b v="0"/>
    <b v="1"/>
    <s v="theater/plays"/>
    <n v="0.94236111111111109"/>
    <n v="65.240384615384613"/>
    <x v="8"/>
    <x v="23"/>
  </r>
  <r>
    <n v="302"/>
    <s v="Ferguson, Collins and Mata"/>
    <s v="Customizable bi-directional hardware"/>
    <n v="76100"/>
    <n v="24234"/>
    <x v="1"/>
    <n v="245"/>
    <x v="0"/>
    <s v="USD"/>
    <n v="1535864400"/>
    <n v="1537074000"/>
    <b v="0"/>
    <b v="0"/>
    <s v="theater/plays"/>
    <n v="0.31844940867279897"/>
    <n v="98.914285714285711"/>
    <x v="8"/>
    <x v="23"/>
  </r>
  <r>
    <n v="305"/>
    <s v="Townsend Ltd"/>
    <s v="Grass-roots actuating policy"/>
    <n v="2800"/>
    <n v="8014"/>
    <x v="0"/>
    <n v="85"/>
    <x v="0"/>
    <s v="USD"/>
    <n v="1458363600"/>
    <n v="1461906000"/>
    <b v="0"/>
    <b v="0"/>
    <s v="theater/plays"/>
    <n v="2.8621428571428571"/>
    <n v="94.28235294117647"/>
    <x v="8"/>
    <x v="23"/>
  </r>
  <r>
    <n v="306"/>
    <s v="Rush, Reed and Hall"/>
    <s v="Enterprise-wide 3rdgeneration knowledge user"/>
    <n v="6500"/>
    <n v="514"/>
    <x v="1"/>
    <n v="7"/>
    <x v="0"/>
    <s v="USD"/>
    <n v="1500008400"/>
    <n v="1500267600"/>
    <b v="0"/>
    <b v="1"/>
    <s v="theater/plays"/>
    <n v="7.9076923076923072E-2"/>
    <n v="73.428571428571431"/>
    <x v="8"/>
    <x v="23"/>
  </r>
  <r>
    <n v="308"/>
    <s v="Davis Ltd"/>
    <s v="Grass-roots optimizing projection"/>
    <n v="118200"/>
    <n v="87560"/>
    <x v="1"/>
    <n v="803"/>
    <x v="0"/>
    <s v="USD"/>
    <n v="1303102800"/>
    <n v="1303189200"/>
    <b v="0"/>
    <b v="0"/>
    <s v="theater/plays"/>
    <n v="0.74077834179357027"/>
    <n v="109.04109589041096"/>
    <x v="8"/>
    <x v="23"/>
  </r>
  <r>
    <n v="311"/>
    <s v="Flores PLC"/>
    <s v="Focused real-time help-desk"/>
    <n v="6300"/>
    <n v="12812"/>
    <x v="0"/>
    <n v="121"/>
    <x v="0"/>
    <s v="USD"/>
    <n v="1297836000"/>
    <n v="1298872800"/>
    <b v="0"/>
    <b v="0"/>
    <s v="theater/plays"/>
    <n v="2.0336507936507937"/>
    <n v="105.88429752066116"/>
    <x v="8"/>
    <x v="23"/>
  </r>
  <r>
    <n v="312"/>
    <s v="Martinez LLC"/>
    <s v="Robust impactful approach"/>
    <n v="59100"/>
    <n v="183345"/>
    <x v="0"/>
    <n v="3742"/>
    <x v="0"/>
    <s v="USD"/>
    <n v="1382677200"/>
    <n v="1383282000"/>
    <b v="0"/>
    <b v="0"/>
    <s v="theater/plays"/>
    <n v="3.1022842639593908"/>
    <n v="48.996525921966864"/>
    <x v="8"/>
    <x v="23"/>
  </r>
  <r>
    <n v="315"/>
    <s v="Lopez, Adams and Johnson"/>
    <s v="Open-source interactive knowledge user"/>
    <n v="9500"/>
    <n v="3220"/>
    <x v="1"/>
    <n v="31"/>
    <x v="0"/>
    <s v="USD"/>
    <n v="1400907600"/>
    <n v="1403413200"/>
    <b v="0"/>
    <b v="0"/>
    <s v="theater/plays"/>
    <n v="0.33894736842105261"/>
    <n v="103.87096774193549"/>
    <x v="8"/>
    <x v="23"/>
  </r>
  <r>
    <n v="317"/>
    <s v="Summers PLC"/>
    <s v="Cross-group coherent hierarchy"/>
    <n v="6600"/>
    <n v="1269"/>
    <x v="1"/>
    <n v="30"/>
    <x v="0"/>
    <s v="USD"/>
    <n v="1494738000"/>
    <n v="1495861200"/>
    <b v="0"/>
    <b v="0"/>
    <s v="theater/plays"/>
    <n v="0.19227272727272726"/>
    <n v="42.3"/>
    <x v="8"/>
    <x v="23"/>
  </r>
  <r>
    <n v="322"/>
    <s v="Hebert Group"/>
    <s v="Visionary asymmetric Graphical User Interface"/>
    <n v="117900"/>
    <n v="196377"/>
    <x v="0"/>
    <n v="5168"/>
    <x v="0"/>
    <s v="USD"/>
    <n v="1290664800"/>
    <n v="1291788000"/>
    <b v="0"/>
    <b v="0"/>
    <s v="theater/plays"/>
    <n v="1.6656234096692113"/>
    <n v="37.998645510835914"/>
    <x v="8"/>
    <x v="23"/>
  </r>
  <r>
    <n v="324"/>
    <s v="Harris, Hall and Harris"/>
    <s v="Inverse analyzing matrices"/>
    <n v="7100"/>
    <n v="11648"/>
    <x v="0"/>
    <n v="307"/>
    <x v="0"/>
    <s v="USD"/>
    <n v="1434862800"/>
    <n v="1435899600"/>
    <b v="0"/>
    <b v="1"/>
    <s v="theater/plays"/>
    <n v="1.6405633802816901"/>
    <n v="37.941368078175898"/>
    <x v="8"/>
    <x v="23"/>
  </r>
  <r>
    <n v="325"/>
    <s v="Saunders Group"/>
    <s v="Programmable systemic implementation"/>
    <n v="6500"/>
    <n v="5897"/>
    <x v="1"/>
    <n v="73"/>
    <x v="0"/>
    <s v="USD"/>
    <n v="1529125200"/>
    <n v="1531112400"/>
    <b v="0"/>
    <b v="1"/>
    <s v="theater/plays"/>
    <n v="0.90723076923076929"/>
    <n v="80.780821917808225"/>
    <x v="8"/>
    <x v="23"/>
  </r>
  <r>
    <n v="327"/>
    <s v="Patterson, Salinas and Lucas"/>
    <s v="Digitized 3rdgeneration encoding"/>
    <n v="2600"/>
    <n v="1002"/>
    <x v="1"/>
    <n v="33"/>
    <x v="0"/>
    <s v="USD"/>
    <n v="1566968400"/>
    <n v="1567314000"/>
    <b v="0"/>
    <b v="1"/>
    <s v="theater/plays"/>
    <n v="0.38538461538461538"/>
    <n v="30.363636363636363"/>
    <x v="8"/>
    <x v="23"/>
  </r>
  <r>
    <n v="333"/>
    <s v="Carlson, Dixon and Jones"/>
    <s v="Persistent well-modulated synergy"/>
    <n v="9600"/>
    <n v="11900"/>
    <x v="0"/>
    <n v="253"/>
    <x v="0"/>
    <s v="USD"/>
    <n v="1542693600"/>
    <n v="1545112800"/>
    <b v="0"/>
    <b v="0"/>
    <s v="theater/plays"/>
    <n v="1.2395833333333333"/>
    <n v="47.035573122529641"/>
    <x v="8"/>
    <x v="23"/>
  </r>
  <r>
    <n v="337"/>
    <s v="Hayden Ltd"/>
    <s v="Innovative didactic analyzer"/>
    <n v="94500"/>
    <n v="116064"/>
    <x v="0"/>
    <n v="1095"/>
    <x v="0"/>
    <s v="USD"/>
    <n v="1573452000"/>
    <n v="1573538400"/>
    <b v="0"/>
    <b v="0"/>
    <s v="theater/plays"/>
    <n v="1.2281904761904763"/>
    <n v="105.9945205479452"/>
    <x v="8"/>
    <x v="23"/>
  </r>
  <r>
    <n v="338"/>
    <s v="Gonzalez-Burton"/>
    <s v="Decentralized intangible encoding"/>
    <n v="69800"/>
    <n v="125042"/>
    <x v="0"/>
    <n v="1690"/>
    <x v="0"/>
    <s v="USD"/>
    <n v="1317790800"/>
    <n v="1320382800"/>
    <b v="0"/>
    <b v="0"/>
    <s v="theater/plays"/>
    <n v="1.7914326647564469"/>
    <n v="73.989349112426041"/>
    <x v="8"/>
    <x v="23"/>
  </r>
  <r>
    <n v="339"/>
    <s v="Lewis, Taylor and Rivers"/>
    <s v="Front-line transitional algorithm"/>
    <n v="136300"/>
    <n v="108974"/>
    <x v="3"/>
    <n v="1297"/>
    <x v="2"/>
    <s v="CAD"/>
    <n v="1501650000"/>
    <n v="1502859600"/>
    <b v="0"/>
    <b v="0"/>
    <s v="theater/plays"/>
    <n v="0.79951577402787966"/>
    <n v="84.02004626060139"/>
    <x v="8"/>
    <x v="23"/>
  </r>
  <r>
    <n v="342"/>
    <s v="Gibson-Hernandez"/>
    <s v="Visionary foreground middleware"/>
    <n v="47900"/>
    <n v="31864"/>
    <x v="1"/>
    <n v="328"/>
    <x v="0"/>
    <s v="USD"/>
    <n v="1374296400"/>
    <n v="1375333200"/>
    <b v="0"/>
    <b v="0"/>
    <s v="theater/plays"/>
    <n v="0.66521920668058454"/>
    <n v="97.146341463414629"/>
    <x v="8"/>
    <x v="23"/>
  </r>
  <r>
    <n v="343"/>
    <s v="Spencer-Weber"/>
    <s v="Optional zero-defect task-force"/>
    <n v="9000"/>
    <n v="4853"/>
    <x v="1"/>
    <n v="147"/>
    <x v="0"/>
    <s v="USD"/>
    <n v="1384840800"/>
    <n v="1389420000"/>
    <b v="0"/>
    <b v="0"/>
    <s v="theater/plays"/>
    <n v="0.53922222222222227"/>
    <n v="33.013605442176868"/>
    <x v="8"/>
    <x v="23"/>
  </r>
  <r>
    <n v="349"/>
    <s v="Navarro and Sons"/>
    <s v="Multi-layered bottom-line frame"/>
    <n v="180800"/>
    <n v="95958"/>
    <x v="1"/>
    <n v="923"/>
    <x v="0"/>
    <s v="USD"/>
    <n v="1500008400"/>
    <n v="1502600400"/>
    <b v="0"/>
    <b v="0"/>
    <s v="theater/plays"/>
    <n v="0.53074115044247783"/>
    <n v="103.96316359696641"/>
    <x v="8"/>
    <x v="23"/>
  </r>
  <r>
    <n v="352"/>
    <s v="Adams, Willis and Sanchez"/>
    <s v="Expanded hybrid hardware"/>
    <n v="2800"/>
    <n v="977"/>
    <x v="1"/>
    <n v="33"/>
    <x v="2"/>
    <s v="CAD"/>
    <n v="1446876000"/>
    <n v="1447567200"/>
    <b v="0"/>
    <b v="0"/>
    <s v="theater/plays"/>
    <n v="0.34892857142857142"/>
    <n v="29.606060606060606"/>
    <x v="8"/>
    <x v="23"/>
  </r>
  <r>
    <n v="353"/>
    <s v="Mills-Roy"/>
    <s v="Profit-focused multi-tasking access"/>
    <n v="33600"/>
    <n v="137961"/>
    <x v="0"/>
    <n v="1703"/>
    <x v="0"/>
    <s v="USD"/>
    <n v="1562302800"/>
    <n v="1562389200"/>
    <b v="0"/>
    <b v="0"/>
    <s v="theater/plays"/>
    <n v="4.105982142857143"/>
    <n v="81.010569583088667"/>
    <x v="8"/>
    <x v="23"/>
  </r>
  <r>
    <n v="356"/>
    <s v="Glass, Nunez and Mcdonald"/>
    <s v="Open-source systematic protocol"/>
    <n v="9300"/>
    <n v="3431"/>
    <x v="1"/>
    <n v="40"/>
    <x v="1"/>
    <s v="EUR"/>
    <n v="1326520800"/>
    <n v="1327298400"/>
    <b v="0"/>
    <b v="0"/>
    <s v="theater/plays"/>
    <n v="0.36892473118279567"/>
    <n v="85.775000000000006"/>
    <x v="8"/>
    <x v="23"/>
  </r>
  <r>
    <n v="360"/>
    <s v="Larsen-Chung"/>
    <s v="Right-sized zero tolerance migration"/>
    <n v="59700"/>
    <n v="135132"/>
    <x v="0"/>
    <n v="2875"/>
    <x v="6"/>
    <s v="GBP"/>
    <n v="1293861600"/>
    <n v="1295071200"/>
    <b v="0"/>
    <b v="1"/>
    <s v="theater/plays"/>
    <n v="2.2635175879396985"/>
    <n v="47.002434782608695"/>
    <x v="8"/>
    <x v="23"/>
  </r>
  <r>
    <n v="361"/>
    <s v="Anderson and Sons"/>
    <s v="Quality-focused reciprocal structure"/>
    <n v="5500"/>
    <n v="9546"/>
    <x v="0"/>
    <n v="88"/>
    <x v="0"/>
    <s v="USD"/>
    <n v="1507352400"/>
    <n v="1509426000"/>
    <b v="0"/>
    <b v="0"/>
    <s v="theater/plays"/>
    <n v="1.7356363636363636"/>
    <n v="108.47727272727273"/>
    <x v="8"/>
    <x v="23"/>
  </r>
  <r>
    <n v="365"/>
    <s v="Lucas, Hall and Bonilla"/>
    <s v="Networked bottom-line initiative"/>
    <n v="1600"/>
    <n v="11735"/>
    <x v="0"/>
    <n v="112"/>
    <x v="5"/>
    <s v="AUD"/>
    <n v="1482991200"/>
    <n v="1485324000"/>
    <b v="0"/>
    <b v="0"/>
    <s v="theater/plays"/>
    <n v="7.3343749999999996"/>
    <n v="104.77678571428571"/>
    <x v="8"/>
    <x v="23"/>
  </r>
  <r>
    <n v="366"/>
    <s v="Williams, Perez and Villegas"/>
    <s v="Robust directional system engine"/>
    <n v="1800"/>
    <n v="10658"/>
    <x v="0"/>
    <n v="101"/>
    <x v="0"/>
    <s v="USD"/>
    <n v="1294034400"/>
    <n v="1294120800"/>
    <b v="0"/>
    <b v="1"/>
    <s v="theater/plays"/>
    <n v="5.9211111111111112"/>
    <n v="105.52475247524752"/>
    <x v="8"/>
    <x v="23"/>
  </r>
  <r>
    <n v="367"/>
    <s v="Brooks, Jones and Ingram"/>
    <s v="Triple-buffered explicit methodology"/>
    <n v="9900"/>
    <n v="1870"/>
    <x v="1"/>
    <n v="75"/>
    <x v="0"/>
    <s v="USD"/>
    <n v="1413608400"/>
    <n v="1415685600"/>
    <b v="0"/>
    <b v="1"/>
    <s v="theater/plays"/>
    <n v="0.18888888888888888"/>
    <n v="24.933333333333334"/>
    <x v="8"/>
    <x v="23"/>
  </r>
  <r>
    <n v="370"/>
    <s v="Skinner PLC"/>
    <s v="Intuitive well-modulated middleware"/>
    <n v="112300"/>
    <n v="178965"/>
    <x v="0"/>
    <n v="5966"/>
    <x v="0"/>
    <s v="USD"/>
    <n v="1555304400"/>
    <n v="1555822800"/>
    <b v="0"/>
    <b v="0"/>
    <s v="theater/plays"/>
    <n v="1.593633125556545"/>
    <n v="29.997485752598056"/>
    <x v="8"/>
    <x v="23"/>
  </r>
  <r>
    <n v="371"/>
    <s v="Nolan, Smith and Sanchez"/>
    <s v="Multi-channeled logistical matrices"/>
    <n v="189200"/>
    <n v="128410"/>
    <x v="1"/>
    <n v="2176"/>
    <x v="0"/>
    <s v="USD"/>
    <n v="1423375200"/>
    <n v="1427778000"/>
    <b v="0"/>
    <b v="0"/>
    <s v="theater/plays"/>
    <n v="0.67869978858350954"/>
    <n v="59.011948529411768"/>
    <x v="8"/>
    <x v="23"/>
  </r>
  <r>
    <n v="373"/>
    <s v="Brown-Parker"/>
    <s v="Down-sized coherent toolset"/>
    <n v="22500"/>
    <n v="164291"/>
    <x v="0"/>
    <n v="2106"/>
    <x v="0"/>
    <s v="USD"/>
    <n v="1502946000"/>
    <n v="1503637200"/>
    <b v="0"/>
    <b v="0"/>
    <s v="theater/plays"/>
    <n v="7.3018222222222224"/>
    <n v="78.010921177587846"/>
    <x v="8"/>
    <x v="23"/>
  </r>
  <r>
    <n v="377"/>
    <s v="Klein, Stark and Livingston"/>
    <s v="Phased methodical initiative"/>
    <n v="49700"/>
    <n v="5098"/>
    <x v="1"/>
    <n v="127"/>
    <x v="0"/>
    <s v="USD"/>
    <n v="1571720400"/>
    <n v="1572933600"/>
    <b v="0"/>
    <b v="0"/>
    <s v="theater/plays"/>
    <n v="0.10257545271629778"/>
    <n v="40.14173228346457"/>
    <x v="8"/>
    <x v="23"/>
  </r>
  <r>
    <n v="379"/>
    <s v="Reilly, Aguirre and Johnson"/>
    <s v="Realigned clear-thinking migration"/>
    <n v="7200"/>
    <n v="2912"/>
    <x v="1"/>
    <n v="44"/>
    <x v="6"/>
    <s v="GBP"/>
    <n v="1319691600"/>
    <n v="1320904800"/>
    <b v="0"/>
    <b v="0"/>
    <s v="theater/plays"/>
    <n v="0.40444444444444444"/>
    <n v="66.181818181818187"/>
    <x v="8"/>
    <x v="23"/>
  </r>
  <r>
    <n v="380"/>
    <s v="Davidson, Wilcox and Lewis"/>
    <s v="Optional clear-thinking process improvement"/>
    <n v="2500"/>
    <n v="4008"/>
    <x v="0"/>
    <n v="84"/>
    <x v="0"/>
    <s v="USD"/>
    <n v="1371963600"/>
    <n v="1372395600"/>
    <b v="0"/>
    <b v="0"/>
    <s v="theater/plays"/>
    <n v="1.6032"/>
    <n v="47.714285714285715"/>
    <x v="8"/>
    <x v="23"/>
  </r>
  <r>
    <n v="381"/>
    <s v="Michael, Anderson and Vincent"/>
    <s v="Cross-group global moratorium"/>
    <n v="5300"/>
    <n v="9749"/>
    <x v="0"/>
    <n v="155"/>
    <x v="0"/>
    <s v="USD"/>
    <n v="1433739600"/>
    <n v="1437714000"/>
    <b v="0"/>
    <b v="0"/>
    <s v="theater/plays"/>
    <n v="1.8394339622641509"/>
    <n v="62.896774193548389"/>
    <x v="8"/>
    <x v="23"/>
  </r>
  <r>
    <n v="386"/>
    <s v="Gardner Group"/>
    <s v="Progressive 5thgeneration customer loyalty"/>
    <n v="135500"/>
    <n v="103554"/>
    <x v="1"/>
    <n v="1068"/>
    <x v="0"/>
    <s v="USD"/>
    <n v="1277528400"/>
    <n v="1278565200"/>
    <b v="0"/>
    <b v="0"/>
    <s v="theater/plays"/>
    <n v="0.76423616236162362"/>
    <n v="96.960674157303373"/>
    <x v="8"/>
    <x v="23"/>
  </r>
  <r>
    <n v="389"/>
    <s v="Knox-Garner"/>
    <s v="Automated systemic hierarchy"/>
    <n v="83000"/>
    <n v="101352"/>
    <x v="0"/>
    <n v="1152"/>
    <x v="0"/>
    <s v="USD"/>
    <n v="1288242000"/>
    <n v="1290578400"/>
    <b v="0"/>
    <b v="0"/>
    <s v="theater/plays"/>
    <n v="1.2211084337349398"/>
    <n v="87.979166666666671"/>
    <x v="8"/>
    <x v="23"/>
  </r>
  <r>
    <n v="395"/>
    <s v="Taylor PLC"/>
    <s v="Enhanced incremental budgetary management"/>
    <n v="7100"/>
    <n v="9238"/>
    <x v="0"/>
    <n v="220"/>
    <x v="0"/>
    <s v="USD"/>
    <n v="1323324000"/>
    <n v="1323410400"/>
    <b v="1"/>
    <b v="0"/>
    <s v="theater/plays"/>
    <n v="1.3011267605633803"/>
    <n v="41.990909090909092"/>
    <x v="8"/>
    <x v="23"/>
  </r>
  <r>
    <n v="401"/>
    <s v="Smith-Schmidt"/>
    <s v="Inverse radical hierarchy"/>
    <n v="900"/>
    <n v="13772"/>
    <x v="0"/>
    <n v="299"/>
    <x v="0"/>
    <s v="USD"/>
    <n v="1572152400"/>
    <n v="1572152400"/>
    <b v="0"/>
    <b v="0"/>
    <s v="theater/plays"/>
    <n v="15.302222222222222"/>
    <n v="46.060200668896321"/>
    <x v="8"/>
    <x v="23"/>
  </r>
  <r>
    <n v="403"/>
    <s v="Leonard-Mcclain"/>
    <s v="Virtual foreground throughput"/>
    <n v="195800"/>
    <n v="168820"/>
    <x v="1"/>
    <n v="3015"/>
    <x v="2"/>
    <s v="CAD"/>
    <n v="1273640400"/>
    <n v="1276750800"/>
    <b v="0"/>
    <b v="1"/>
    <s v="theater/plays"/>
    <n v="0.86220633299284988"/>
    <n v="55.99336650082919"/>
    <x v="8"/>
    <x v="23"/>
  </r>
  <r>
    <n v="404"/>
    <s v="Bailey-Boyer"/>
    <s v="Visionary exuding Internet solution"/>
    <n v="48900"/>
    <n v="154321"/>
    <x v="0"/>
    <n v="2237"/>
    <x v="0"/>
    <s v="USD"/>
    <n v="1510639200"/>
    <n v="1510898400"/>
    <b v="0"/>
    <b v="0"/>
    <s v="theater/plays"/>
    <n v="3.1558486707566464"/>
    <n v="68.985695127402778"/>
    <x v="8"/>
    <x v="23"/>
  </r>
  <r>
    <n v="405"/>
    <s v="Lee LLC"/>
    <s v="Synchronized secondary analyzer"/>
    <n v="29600"/>
    <n v="26527"/>
    <x v="1"/>
    <n v="435"/>
    <x v="0"/>
    <s v="USD"/>
    <n v="1528088400"/>
    <n v="1532408400"/>
    <b v="0"/>
    <b v="0"/>
    <s v="theater/plays"/>
    <n v="0.89618243243243245"/>
    <n v="60.981609195402299"/>
    <x v="8"/>
    <x v="23"/>
  </r>
  <r>
    <n v="407"/>
    <s v="Herrera-Wilson"/>
    <s v="Organized bandwidth-monitored core"/>
    <n v="3400"/>
    <n v="12100"/>
    <x v="0"/>
    <n v="484"/>
    <x v="3"/>
    <s v="DKK"/>
    <n v="1570942800"/>
    <n v="1571547600"/>
    <b v="0"/>
    <b v="0"/>
    <s v="theater/plays"/>
    <n v="3.5588235294117645"/>
    <n v="25"/>
    <x v="8"/>
    <x v="23"/>
  </r>
  <r>
    <n v="411"/>
    <s v="Beck, Thompson and Martinez"/>
    <s v="Down-sized maximized function"/>
    <n v="7800"/>
    <n v="8161"/>
    <x v="0"/>
    <n v="82"/>
    <x v="0"/>
    <s v="USD"/>
    <n v="1496034000"/>
    <n v="1496206800"/>
    <b v="0"/>
    <b v="0"/>
    <s v="theater/plays"/>
    <n v="1.0462820512820512"/>
    <n v="99.524390243902445"/>
    <x v="8"/>
    <x v="23"/>
  </r>
  <r>
    <n v="415"/>
    <s v="Anderson-Pham"/>
    <s v="Intuitive needs-based monitoring"/>
    <n v="113500"/>
    <n v="12552"/>
    <x v="1"/>
    <n v="418"/>
    <x v="0"/>
    <s v="USD"/>
    <n v="1326434400"/>
    <n v="1327903200"/>
    <b v="0"/>
    <b v="0"/>
    <s v="theater/plays"/>
    <n v="0.11059030837004405"/>
    <n v="30.028708133971293"/>
    <x v="8"/>
    <x v="23"/>
  </r>
  <r>
    <n v="417"/>
    <s v="Bradshaw, Smith and Ryan"/>
    <s v="Upgradable 24/7 emulation"/>
    <n v="1700"/>
    <n v="943"/>
    <x v="1"/>
    <n v="15"/>
    <x v="0"/>
    <s v="USD"/>
    <n v="1541221200"/>
    <n v="1543298400"/>
    <b v="0"/>
    <b v="0"/>
    <s v="theater/plays"/>
    <n v="0.55470588235294116"/>
    <n v="62.866666666666667"/>
    <x v="8"/>
    <x v="23"/>
  </r>
  <r>
    <n v="420"/>
    <s v="Blair, Reyes and Woods"/>
    <s v="Cross-platform interactive synergy"/>
    <n v="5000"/>
    <n v="6423"/>
    <x v="0"/>
    <n v="94"/>
    <x v="0"/>
    <s v="USD"/>
    <n v="1498366800"/>
    <n v="1499576400"/>
    <b v="0"/>
    <b v="0"/>
    <s v="theater/plays"/>
    <n v="1.2846"/>
    <n v="68.329787234042556"/>
    <x v="8"/>
    <x v="23"/>
  </r>
  <r>
    <n v="422"/>
    <s v="Brown, Davies and Pacheco"/>
    <s v="Reverse-engineered regional knowledge user"/>
    <n v="8700"/>
    <n v="11075"/>
    <x v="0"/>
    <n v="205"/>
    <x v="0"/>
    <s v="USD"/>
    <n v="1271480400"/>
    <n v="1273208400"/>
    <b v="0"/>
    <b v="1"/>
    <s v="theater/plays"/>
    <n v="1.2729885057471264"/>
    <n v="54.024390243902438"/>
    <x v="8"/>
    <x v="23"/>
  </r>
  <r>
    <n v="426"/>
    <s v="Edwards-Kane"/>
    <s v="Virtual leadingedge framework"/>
    <n v="1800"/>
    <n v="10313"/>
    <x v="0"/>
    <n v="219"/>
    <x v="0"/>
    <s v="USD"/>
    <n v="1361944800"/>
    <n v="1362549600"/>
    <b v="0"/>
    <b v="0"/>
    <s v="theater/plays"/>
    <n v="5.7294444444444448"/>
    <n v="47.091324200913242"/>
    <x v="8"/>
    <x v="23"/>
  </r>
  <r>
    <n v="427"/>
    <s v="Hicks, Wall and Webb"/>
    <s v="Managed discrete framework"/>
    <n v="174500"/>
    <n v="197018"/>
    <x v="0"/>
    <n v="2526"/>
    <x v="0"/>
    <s v="USD"/>
    <n v="1410584400"/>
    <n v="1413349200"/>
    <b v="0"/>
    <b v="1"/>
    <s v="theater/plays"/>
    <n v="1.1290429799426933"/>
    <n v="77.996041171813147"/>
    <x v="8"/>
    <x v="23"/>
  </r>
  <r>
    <n v="430"/>
    <s v="Cochran Ltd"/>
    <s v="Re-engineered attitude-oriented frame"/>
    <n v="8100"/>
    <n v="5487"/>
    <x v="1"/>
    <n v="84"/>
    <x v="0"/>
    <s v="USD"/>
    <n v="1569733200"/>
    <n v="1572670800"/>
    <b v="0"/>
    <b v="0"/>
    <s v="theater/plays"/>
    <n v="0.67740740740740746"/>
    <n v="65.321428571428569"/>
    <x v="8"/>
    <x v="23"/>
  </r>
  <r>
    <n v="431"/>
    <s v="Rosales LLC"/>
    <s v="Compatible multimedia utilization"/>
    <n v="5100"/>
    <n v="9817"/>
    <x v="0"/>
    <n v="94"/>
    <x v="0"/>
    <s v="USD"/>
    <n v="1529643600"/>
    <n v="1531112400"/>
    <b v="1"/>
    <b v="0"/>
    <s v="theater/plays"/>
    <n v="1.9249019607843136"/>
    <n v="104.43617021276596"/>
    <x v="8"/>
    <x v="23"/>
  </r>
  <r>
    <n v="432"/>
    <s v="Harper-Bryan"/>
    <s v="Re-contextualized dedicated hardware"/>
    <n v="7700"/>
    <n v="6369"/>
    <x v="1"/>
    <n v="91"/>
    <x v="0"/>
    <s v="USD"/>
    <n v="1399006800"/>
    <n v="1400734800"/>
    <b v="0"/>
    <b v="0"/>
    <s v="theater/plays"/>
    <n v="0.82714285714285718"/>
    <n v="69.989010989010993"/>
    <x v="8"/>
    <x v="23"/>
  </r>
  <r>
    <n v="434"/>
    <s v="Floyd-Sims"/>
    <s v="Cloned transitional hierarchy"/>
    <n v="5400"/>
    <n v="903"/>
    <x v="3"/>
    <n v="10"/>
    <x v="2"/>
    <s v="CAD"/>
    <n v="1480572000"/>
    <n v="1481781600"/>
    <b v="1"/>
    <b v="0"/>
    <s v="theater/plays"/>
    <n v="0.16722222222222222"/>
    <n v="90.3"/>
    <x v="8"/>
    <x v="23"/>
  </r>
  <r>
    <n v="435"/>
    <s v="Spence, Jackson and Kelly"/>
    <s v="Advanced discrete leverage"/>
    <n v="152400"/>
    <n v="178120"/>
    <x v="0"/>
    <n v="1713"/>
    <x v="1"/>
    <s v="EUR"/>
    <n v="1418623200"/>
    <n v="1419660000"/>
    <b v="0"/>
    <b v="1"/>
    <s v="theater/plays"/>
    <n v="1.168766404199475"/>
    <n v="103.98131932282546"/>
    <x v="8"/>
    <x v="23"/>
  </r>
  <r>
    <n v="438"/>
    <s v="Mathis, Hall and Hansen"/>
    <s v="Streamlined web-enabled knowledgebase"/>
    <n v="8300"/>
    <n v="14827"/>
    <x v="0"/>
    <n v="247"/>
    <x v="0"/>
    <s v="USD"/>
    <n v="1362376800"/>
    <n v="1364965200"/>
    <b v="0"/>
    <b v="0"/>
    <s v="theater/plays"/>
    <n v="1.7863855421686747"/>
    <n v="60.02834008097166"/>
    <x v="8"/>
    <x v="23"/>
  </r>
  <r>
    <n v="442"/>
    <s v="Calderon, Bradford and Dean"/>
    <s v="Devolved system-worthy framework"/>
    <n v="5400"/>
    <n v="10731"/>
    <x v="0"/>
    <n v="143"/>
    <x v="1"/>
    <s v="EUR"/>
    <n v="1504328400"/>
    <n v="1505710800"/>
    <b v="0"/>
    <b v="0"/>
    <s v="theater/plays"/>
    <n v="1.9872222222222222"/>
    <n v="75.04195804195804"/>
    <x v="8"/>
    <x v="23"/>
  </r>
  <r>
    <n v="443"/>
    <s v="Clark-Bowman"/>
    <s v="Stand-alone user-facing service-desk"/>
    <n v="9300"/>
    <n v="3232"/>
    <x v="3"/>
    <n v="90"/>
    <x v="0"/>
    <s v="USD"/>
    <n v="1285822800"/>
    <n v="1287464400"/>
    <b v="0"/>
    <b v="0"/>
    <s v="theater/plays"/>
    <n v="0.34752688172043011"/>
    <n v="35.911111111111111"/>
    <x v="8"/>
    <x v="23"/>
  </r>
  <r>
    <n v="445"/>
    <s v="Anderson-Pearson"/>
    <s v="Intuitive demand-driven Local Area Network"/>
    <n v="2100"/>
    <n v="10739"/>
    <x v="0"/>
    <n v="170"/>
    <x v="0"/>
    <s v="USD"/>
    <n v="1291356000"/>
    <n v="1293170400"/>
    <b v="0"/>
    <b v="1"/>
    <s v="theater/plays"/>
    <n v="5.1138095238095236"/>
    <n v="63.170588235294119"/>
    <x v="8"/>
    <x v="23"/>
  </r>
  <r>
    <n v="455"/>
    <s v="Villanueva, Wright and Richardson"/>
    <s v="Profit-focused global product"/>
    <n v="116500"/>
    <n v="137904"/>
    <x v="0"/>
    <n v="3727"/>
    <x v="0"/>
    <s v="USD"/>
    <n v="1316754000"/>
    <n v="1318741200"/>
    <b v="0"/>
    <b v="0"/>
    <s v="theater/plays"/>
    <n v="1.1837253218884121"/>
    <n v="37.001341561577675"/>
    <x v="8"/>
    <x v="23"/>
  </r>
  <r>
    <n v="457"/>
    <s v="Sheppard, Smith and Spence"/>
    <s v="Cloned asymmetric functionalities"/>
    <n v="5000"/>
    <n v="1332"/>
    <x v="1"/>
    <n v="46"/>
    <x v="0"/>
    <s v="USD"/>
    <n v="1476421200"/>
    <n v="1476594000"/>
    <b v="0"/>
    <b v="0"/>
    <s v="theater/plays"/>
    <n v="0.26640000000000003"/>
    <n v="28.956521739130434"/>
    <x v="8"/>
    <x v="23"/>
  </r>
  <r>
    <n v="458"/>
    <s v="Wise, Thompson and Allen"/>
    <s v="Pre-emptive neutral portal"/>
    <n v="33800"/>
    <n v="118706"/>
    <x v="0"/>
    <n v="2120"/>
    <x v="0"/>
    <s v="USD"/>
    <n v="1269752400"/>
    <n v="1273554000"/>
    <b v="0"/>
    <b v="0"/>
    <s v="theater/plays"/>
    <n v="3.5120118343195266"/>
    <n v="55.993396226415094"/>
    <x v="8"/>
    <x v="23"/>
  </r>
  <r>
    <n v="460"/>
    <s v="Rich, Alvarez and King"/>
    <s v="Business-focused static ability"/>
    <n v="2400"/>
    <n v="4119"/>
    <x v="0"/>
    <n v="50"/>
    <x v="0"/>
    <s v="USD"/>
    <n v="1281330000"/>
    <n v="1281589200"/>
    <b v="0"/>
    <b v="0"/>
    <s v="theater/plays"/>
    <n v="1.7162500000000001"/>
    <n v="82.38"/>
    <x v="8"/>
    <x v="23"/>
  </r>
  <r>
    <n v="464"/>
    <s v="Gomez LLC"/>
    <s v="Pre-emptive mission-critical hardware"/>
    <n v="71200"/>
    <n v="95020"/>
    <x v="0"/>
    <n v="2436"/>
    <x v="0"/>
    <s v="USD"/>
    <n v="1518328800"/>
    <n v="1519538400"/>
    <b v="0"/>
    <b v="0"/>
    <s v="theater/plays"/>
    <n v="1.3345505617977529"/>
    <n v="39.006568144499177"/>
    <x v="8"/>
    <x v="23"/>
  </r>
  <r>
    <n v="468"/>
    <s v="Hughes Inc"/>
    <s v="Streamlined neutral analyzer"/>
    <n v="4000"/>
    <n v="1620"/>
    <x v="1"/>
    <n v="16"/>
    <x v="0"/>
    <s v="USD"/>
    <n v="1555218000"/>
    <n v="1556600400"/>
    <b v="0"/>
    <b v="0"/>
    <s v="theater/plays"/>
    <n v="0.40500000000000003"/>
    <n v="101.25"/>
    <x v="8"/>
    <x v="23"/>
  </r>
  <r>
    <n v="481"/>
    <s v="Mcclure LLC"/>
    <s v="Sharable discrete budgetary management"/>
    <n v="196600"/>
    <n v="159931"/>
    <x v="1"/>
    <n v="1538"/>
    <x v="0"/>
    <s v="USD"/>
    <n v="1412139600"/>
    <n v="1415772000"/>
    <b v="0"/>
    <b v="1"/>
    <s v="theater/plays"/>
    <n v="0.81348423194303154"/>
    <n v="103.98634590377114"/>
    <x v="8"/>
    <x v="23"/>
  </r>
  <r>
    <n v="483"/>
    <s v="Rice-Parker"/>
    <s v="Down-sized actuating infrastructure"/>
    <n v="91400"/>
    <n v="48236"/>
    <x v="1"/>
    <n v="554"/>
    <x v="0"/>
    <s v="USD"/>
    <n v="1576130400"/>
    <n v="1576735200"/>
    <b v="0"/>
    <b v="0"/>
    <s v="theater/plays"/>
    <n v="0.52774617067833696"/>
    <n v="87.068592057761734"/>
    <x v="8"/>
    <x v="23"/>
  </r>
  <r>
    <n v="485"/>
    <s v="Richards-Davis"/>
    <s v="Quality-focused mission-critical structure"/>
    <n v="90600"/>
    <n v="27844"/>
    <x v="1"/>
    <n v="648"/>
    <x v="6"/>
    <s v="GBP"/>
    <n v="1560142800"/>
    <n v="1563685200"/>
    <b v="0"/>
    <b v="0"/>
    <s v="theater/plays"/>
    <n v="0.30732891832229581"/>
    <n v="42.969135802469133"/>
    <x v="8"/>
    <x v="23"/>
  </r>
  <r>
    <n v="487"/>
    <s v="Smith-Wallace"/>
    <s v="Monitored 24/7 time-frame"/>
    <n v="110300"/>
    <n v="197024"/>
    <x v="0"/>
    <n v="2346"/>
    <x v="0"/>
    <s v="USD"/>
    <n v="1492664400"/>
    <n v="1495515600"/>
    <b v="0"/>
    <b v="0"/>
    <s v="theater/plays"/>
    <n v="1.7862556663644606"/>
    <n v="83.982949701619773"/>
    <x v="8"/>
    <x v="23"/>
  </r>
  <r>
    <n v="488"/>
    <s v="Cordova, Shaw and Wang"/>
    <s v="Virtual secondary open architecture"/>
    <n v="5300"/>
    <n v="11663"/>
    <x v="0"/>
    <n v="115"/>
    <x v="0"/>
    <s v="USD"/>
    <n v="1454479200"/>
    <n v="1455948000"/>
    <b v="0"/>
    <b v="0"/>
    <s v="theater/plays"/>
    <n v="2.2005660377358489"/>
    <n v="101.41739130434783"/>
    <x v="8"/>
    <x v="23"/>
  </r>
  <r>
    <n v="495"/>
    <s v="Bell, Edwards and Andersen"/>
    <s v="Centralized clear-thinking solution"/>
    <n v="3200"/>
    <n v="13264"/>
    <x v="0"/>
    <n v="195"/>
    <x v="3"/>
    <s v="DKK"/>
    <n v="1402376400"/>
    <n v="1402722000"/>
    <b v="0"/>
    <b v="0"/>
    <s v="theater/plays"/>
    <n v="4.1449999999999996"/>
    <n v="68.02051282051282"/>
    <x v="8"/>
    <x v="23"/>
  </r>
  <r>
    <n v="500"/>
    <s v="Valdez Ltd"/>
    <s v="Team-oriented clear-thinking matrix"/>
    <n v="100"/>
    <n v="0"/>
    <x v="1"/>
    <n v="0"/>
    <x v="0"/>
    <s v="USD"/>
    <n v="1367384400"/>
    <n v="1369803600"/>
    <b v="0"/>
    <b v="1"/>
    <s v="theater/plays"/>
    <n v="0"/>
    <s v="no backers"/>
    <x v="8"/>
    <x v="23"/>
  </r>
  <r>
    <n v="506"/>
    <s v="Robles, Bell and Gonzalez"/>
    <s v="Customizable background monitoring"/>
    <n v="18000"/>
    <n v="166874"/>
    <x v="0"/>
    <n v="2528"/>
    <x v="0"/>
    <s v="USD"/>
    <n v="1511416800"/>
    <n v="1512885600"/>
    <b v="0"/>
    <b v="1"/>
    <s v="theater/plays"/>
    <n v="9.2707777777777771"/>
    <n v="66.010284810126578"/>
    <x v="8"/>
    <x v="23"/>
  </r>
  <r>
    <n v="508"/>
    <s v="Roberts Group"/>
    <s v="Up-sized radical pricing structure"/>
    <n v="172700"/>
    <n v="193820"/>
    <x v="0"/>
    <n v="3657"/>
    <x v="0"/>
    <s v="USD"/>
    <n v="1532840400"/>
    <n v="1534654800"/>
    <b v="0"/>
    <b v="0"/>
    <s v="theater/plays"/>
    <n v="1.1222929936305732"/>
    <n v="52.999726551818434"/>
    <x v="8"/>
    <x v="23"/>
  </r>
  <r>
    <n v="509"/>
    <s v="White LLC"/>
    <s v="Robust zero-defect project"/>
    <n v="168500"/>
    <n v="119510"/>
    <x v="1"/>
    <n v="1258"/>
    <x v="0"/>
    <s v="USD"/>
    <n v="1336194000"/>
    <n v="1337058000"/>
    <b v="0"/>
    <b v="0"/>
    <s v="theater/plays"/>
    <n v="0.70925816023738875"/>
    <n v="95"/>
    <x v="8"/>
    <x v="23"/>
  </r>
  <r>
    <n v="511"/>
    <s v="Smith-Mullins"/>
    <s v="User-centric intangible neural-net"/>
    <n v="147800"/>
    <n v="35498"/>
    <x v="1"/>
    <n v="362"/>
    <x v="0"/>
    <s v="USD"/>
    <n v="1564030800"/>
    <n v="1564894800"/>
    <b v="0"/>
    <b v="0"/>
    <s v="theater/plays"/>
    <n v="0.24017591339648173"/>
    <n v="98.060773480662988"/>
    <x v="8"/>
    <x v="23"/>
  </r>
  <r>
    <n v="515"/>
    <s v="Cox LLC"/>
    <s v="Phased 24hour flexibility"/>
    <n v="8600"/>
    <n v="4797"/>
    <x v="1"/>
    <n v="133"/>
    <x v="2"/>
    <s v="CAD"/>
    <n v="1324620000"/>
    <n v="1324792800"/>
    <b v="0"/>
    <b v="1"/>
    <s v="theater/plays"/>
    <n v="0.55779069767441858"/>
    <n v="36.067669172932334"/>
    <x v="8"/>
    <x v="23"/>
  </r>
  <r>
    <n v="520"/>
    <s v="Frederick, Jenkins and Collins"/>
    <s v="Organic radical collaboration"/>
    <n v="800"/>
    <n v="3406"/>
    <x v="0"/>
    <n v="32"/>
    <x v="0"/>
    <s v="USD"/>
    <n v="1555650000"/>
    <n v="1555909200"/>
    <b v="0"/>
    <b v="0"/>
    <s v="theater/plays"/>
    <n v="4.2575000000000003"/>
    <n v="106.4375"/>
    <x v="8"/>
    <x v="23"/>
  </r>
  <r>
    <n v="524"/>
    <s v="Johnson-Contreras"/>
    <s v="Diverse scalable superstructure"/>
    <n v="96700"/>
    <n v="81136"/>
    <x v="1"/>
    <n v="1979"/>
    <x v="0"/>
    <s v="USD"/>
    <n v="1272258000"/>
    <n v="1273381200"/>
    <b v="0"/>
    <b v="0"/>
    <s v="theater/plays"/>
    <n v="0.83904860392967939"/>
    <n v="40.998484082870135"/>
    <x v="8"/>
    <x v="23"/>
  </r>
  <r>
    <n v="526"/>
    <s v="Smith-Sparks"/>
    <s v="Digitized bandwidth-monitored open architecture"/>
    <n v="8300"/>
    <n v="12944"/>
    <x v="0"/>
    <n v="147"/>
    <x v="0"/>
    <s v="USD"/>
    <n v="1451109600"/>
    <n v="1454306400"/>
    <b v="0"/>
    <b v="1"/>
    <s v="theater/plays"/>
    <n v="1.5595180722891566"/>
    <n v="88.054421768707485"/>
    <x v="8"/>
    <x v="23"/>
  </r>
  <r>
    <n v="532"/>
    <s v="Cordova-Torres"/>
    <s v="Pre-emptive grid-enabled contingency"/>
    <n v="1600"/>
    <n v="8046"/>
    <x v="0"/>
    <n v="126"/>
    <x v="2"/>
    <s v="CAD"/>
    <n v="1516860000"/>
    <n v="1516946400"/>
    <b v="0"/>
    <b v="0"/>
    <s v="theater/plays"/>
    <n v="5.0287499999999996"/>
    <n v="63.857142857142854"/>
    <x v="8"/>
    <x v="23"/>
  </r>
  <r>
    <n v="535"/>
    <s v="Garrison LLC"/>
    <s v="Profit-focused 24/7 data-warehouse"/>
    <n v="2600"/>
    <n v="12533"/>
    <x v="0"/>
    <n v="202"/>
    <x v="1"/>
    <s v="EUR"/>
    <n v="1528434000"/>
    <n v="1528606800"/>
    <b v="0"/>
    <b v="1"/>
    <s v="theater/plays"/>
    <n v="4.820384615384615"/>
    <n v="62.044554455445542"/>
    <x v="8"/>
    <x v="23"/>
  </r>
  <r>
    <n v="545"/>
    <s v="Deleon and Sons"/>
    <s v="Organized value-added access"/>
    <n v="184800"/>
    <n v="164109"/>
    <x v="1"/>
    <n v="2690"/>
    <x v="0"/>
    <s v="USD"/>
    <n v="1577253600"/>
    <n v="1578981600"/>
    <b v="0"/>
    <b v="0"/>
    <s v="theater/plays"/>
    <n v="0.88803571428571426"/>
    <n v="61.007063197026021"/>
    <x v="8"/>
    <x v="23"/>
  </r>
  <r>
    <n v="546"/>
    <s v="Benjamin, Paul and Ferguson"/>
    <s v="Cloned global Graphical User Interface"/>
    <n v="4200"/>
    <n v="6870"/>
    <x v="0"/>
    <n v="88"/>
    <x v="0"/>
    <s v="USD"/>
    <n v="1537160400"/>
    <n v="1537419600"/>
    <b v="0"/>
    <b v="1"/>
    <s v="theater/plays"/>
    <n v="1.6357142857142857"/>
    <n v="78.068181818181813"/>
    <x v="8"/>
    <x v="23"/>
  </r>
  <r>
    <n v="548"/>
    <s v="York-Pitts"/>
    <s v="Monitored discrete toolset"/>
    <n v="66100"/>
    <n v="179074"/>
    <x v="0"/>
    <n v="2985"/>
    <x v="0"/>
    <s v="USD"/>
    <n v="1459486800"/>
    <n v="1460610000"/>
    <b v="0"/>
    <b v="0"/>
    <s v="theater/plays"/>
    <n v="2.7091376701966716"/>
    <n v="59.991289782244557"/>
    <x v="8"/>
    <x v="23"/>
  </r>
  <r>
    <n v="552"/>
    <s v="Mercer, Solomon and Singleton"/>
    <s v="Distributed human-resource policy"/>
    <n v="9000"/>
    <n v="8866"/>
    <x v="1"/>
    <n v="92"/>
    <x v="0"/>
    <s v="USD"/>
    <n v="1480140000"/>
    <n v="1480312800"/>
    <b v="0"/>
    <b v="0"/>
    <s v="theater/plays"/>
    <n v="0.98511111111111116"/>
    <n v="96.369565217391298"/>
    <x v="8"/>
    <x v="23"/>
  </r>
  <r>
    <n v="558"/>
    <s v="Ho Ltd"/>
    <s v="Enhanced client-driven capacity"/>
    <n v="5800"/>
    <n v="7966"/>
    <x v="0"/>
    <n v="126"/>
    <x v="0"/>
    <s v="USD"/>
    <n v="1456293600"/>
    <n v="1460005200"/>
    <b v="0"/>
    <b v="0"/>
    <s v="theater/plays"/>
    <n v="1.373448275862069"/>
    <n v="63.222222222222221"/>
    <x v="8"/>
    <x v="23"/>
  </r>
  <r>
    <n v="559"/>
    <s v="Brown, Estrada and Jensen"/>
    <s v="Exclusive systematic productivity"/>
    <n v="105300"/>
    <n v="106321"/>
    <x v="0"/>
    <n v="1022"/>
    <x v="0"/>
    <s v="USD"/>
    <n v="1470114000"/>
    <n v="1470718800"/>
    <b v="0"/>
    <b v="0"/>
    <s v="theater/plays"/>
    <n v="1.009696106362773"/>
    <n v="104.03228962818004"/>
    <x v="8"/>
    <x v="23"/>
  </r>
  <r>
    <n v="561"/>
    <s v="Fowler-Smith"/>
    <s v="Down-sized logistical adapter"/>
    <n v="3000"/>
    <n v="11091"/>
    <x v="0"/>
    <n v="198"/>
    <x v="4"/>
    <s v="CHF"/>
    <n v="1318827600"/>
    <n v="1319000400"/>
    <b v="0"/>
    <b v="0"/>
    <s v="theater/plays"/>
    <n v="3.6970000000000001"/>
    <n v="56.015151515151516"/>
    <x v="8"/>
    <x v="23"/>
  </r>
  <r>
    <n v="564"/>
    <s v="Hernandez-Macdonald"/>
    <s v="Organic high-level implementation"/>
    <n v="168700"/>
    <n v="141393"/>
    <x v="1"/>
    <n v="1790"/>
    <x v="0"/>
    <s v="USD"/>
    <n v="1426395600"/>
    <n v="1427086800"/>
    <b v="0"/>
    <b v="0"/>
    <s v="theater/plays"/>
    <n v="0.83813278008298753"/>
    <n v="78.990502793296088"/>
    <x v="8"/>
    <x v="23"/>
  </r>
  <r>
    <n v="565"/>
    <s v="Joseph LLC"/>
    <s v="Decentralized logistical collaboration"/>
    <n v="94900"/>
    <n v="194166"/>
    <x v="0"/>
    <n v="3596"/>
    <x v="0"/>
    <s v="USD"/>
    <n v="1321336800"/>
    <n v="1323064800"/>
    <b v="0"/>
    <b v="0"/>
    <s v="theater/plays"/>
    <n v="2.0460063224446787"/>
    <n v="53.99499443826474"/>
    <x v="8"/>
    <x v="23"/>
  </r>
  <r>
    <n v="568"/>
    <s v="Hardin-Foley"/>
    <s v="Synergized zero tolerance help-desk"/>
    <n v="72400"/>
    <n v="134688"/>
    <x v="0"/>
    <n v="5180"/>
    <x v="0"/>
    <s v="USD"/>
    <n v="1279170000"/>
    <n v="1283058000"/>
    <b v="0"/>
    <b v="0"/>
    <s v="theater/plays"/>
    <n v="1.8603314917127072"/>
    <n v="26.0015444015444"/>
    <x v="8"/>
    <x v="23"/>
  </r>
  <r>
    <n v="575"/>
    <s v="Fuentes LLC"/>
    <s v="Universal zero-defect concept"/>
    <n v="83300"/>
    <n v="52421"/>
    <x v="1"/>
    <n v="558"/>
    <x v="0"/>
    <s v="USD"/>
    <n v="1400562000"/>
    <n v="1400821200"/>
    <b v="0"/>
    <b v="1"/>
    <s v="theater/plays"/>
    <n v="0.62930372148859548"/>
    <n v="93.944444444444443"/>
    <x v="8"/>
    <x v="23"/>
  </r>
  <r>
    <n v="576"/>
    <s v="Moran and Sons"/>
    <s v="Object-based bottom-line superstructure"/>
    <n v="9700"/>
    <n v="6298"/>
    <x v="1"/>
    <n v="64"/>
    <x v="0"/>
    <s v="USD"/>
    <n v="1509512400"/>
    <n v="1510984800"/>
    <b v="0"/>
    <b v="0"/>
    <s v="theater/plays"/>
    <n v="0.6492783505154639"/>
    <n v="98.40625"/>
    <x v="8"/>
    <x v="23"/>
  </r>
  <r>
    <n v="580"/>
    <s v="Perez PLC"/>
    <s v="Seamless 6thgeneration extranet"/>
    <n v="43800"/>
    <n v="149578"/>
    <x v="0"/>
    <n v="3116"/>
    <x v="0"/>
    <s v="USD"/>
    <n v="1393394400"/>
    <n v="1394085600"/>
    <b v="0"/>
    <b v="0"/>
    <s v="theater/plays"/>
    <n v="3.4150228310502282"/>
    <n v="48.003209242618745"/>
    <x v="8"/>
    <x v="23"/>
  </r>
  <r>
    <n v="588"/>
    <s v="Weber Inc"/>
    <s v="Up-sized discrete firmware"/>
    <n v="157600"/>
    <n v="124517"/>
    <x v="1"/>
    <n v="1368"/>
    <x v="6"/>
    <s v="GBP"/>
    <n v="1269493200"/>
    <n v="1272171600"/>
    <b v="0"/>
    <b v="0"/>
    <s v="theater/plays"/>
    <n v="0.7900824873096447"/>
    <n v="91.021198830409361"/>
    <x v="8"/>
    <x v="23"/>
  </r>
  <r>
    <n v="592"/>
    <s v="Brown Inc"/>
    <s v="Object-based bandwidth-monitored concept"/>
    <n v="156800"/>
    <n v="20243"/>
    <x v="1"/>
    <n v="253"/>
    <x v="0"/>
    <s v="USD"/>
    <n v="1401426000"/>
    <n v="1402203600"/>
    <b v="0"/>
    <b v="0"/>
    <s v="theater/plays"/>
    <n v="0.12910076530612244"/>
    <n v="80.011857707509876"/>
    <x v="8"/>
    <x v="23"/>
  </r>
  <r>
    <n v="594"/>
    <s v="Mcbride PLC"/>
    <s v="Upgradable leadingedge Local Area Network"/>
    <n v="157300"/>
    <n v="11167"/>
    <x v="1"/>
    <n v="157"/>
    <x v="0"/>
    <s v="USD"/>
    <n v="1467003600"/>
    <n v="1467262800"/>
    <b v="0"/>
    <b v="1"/>
    <s v="theater/plays"/>
    <n v="7.0991735537190084E-2"/>
    <n v="71.127388535031841"/>
    <x v="8"/>
    <x v="23"/>
  </r>
  <r>
    <n v="595"/>
    <s v="Harris-Jennings"/>
    <s v="Customizable intermediate data-warehouse"/>
    <n v="70300"/>
    <n v="146595"/>
    <x v="0"/>
    <n v="1629"/>
    <x v="0"/>
    <s v="USD"/>
    <n v="1268715600"/>
    <n v="1270530000"/>
    <b v="0"/>
    <b v="1"/>
    <s v="theater/plays"/>
    <n v="2.0852773826458035"/>
    <n v="89.99079189686924"/>
    <x v="8"/>
    <x v="23"/>
  </r>
  <r>
    <n v="597"/>
    <s v="Todd, Freeman and Henry"/>
    <s v="Diverse systematic projection"/>
    <n v="73800"/>
    <n v="148779"/>
    <x v="0"/>
    <n v="2188"/>
    <x v="0"/>
    <s v="USD"/>
    <n v="1573970400"/>
    <n v="1575525600"/>
    <b v="0"/>
    <b v="0"/>
    <s v="theater/plays"/>
    <n v="2.0159756097560977"/>
    <n v="67.997714808043881"/>
    <x v="8"/>
    <x v="23"/>
  </r>
  <r>
    <n v="602"/>
    <s v="Brown Ltd"/>
    <s v="Quality-focused system-worthy support"/>
    <n v="71100"/>
    <n v="91176"/>
    <x v="0"/>
    <n v="1140"/>
    <x v="0"/>
    <s v="USD"/>
    <n v="1433480400"/>
    <n v="1434430800"/>
    <b v="0"/>
    <b v="0"/>
    <s v="theater/plays"/>
    <n v="1.2823628691983122"/>
    <n v="79.978947368421046"/>
    <x v="8"/>
    <x v="23"/>
  </r>
  <r>
    <n v="603"/>
    <s v="Christian, Yates and Greer"/>
    <s v="Vision-oriented 5thgeneration array"/>
    <n v="5300"/>
    <n v="6342"/>
    <x v="0"/>
    <n v="102"/>
    <x v="0"/>
    <s v="USD"/>
    <n v="1555563600"/>
    <n v="1557896400"/>
    <b v="0"/>
    <b v="0"/>
    <s v="theater/plays"/>
    <n v="1.1966037735849056"/>
    <n v="62.176470588235297"/>
    <x v="8"/>
    <x v="23"/>
  </r>
  <r>
    <n v="604"/>
    <s v="Cole, Hernandez and Rodriguez"/>
    <s v="Cross-platform logistical circuit"/>
    <n v="88700"/>
    <n v="151438"/>
    <x v="0"/>
    <n v="2857"/>
    <x v="0"/>
    <s v="USD"/>
    <n v="1295676000"/>
    <n v="1297490400"/>
    <b v="0"/>
    <b v="0"/>
    <s v="theater/plays"/>
    <n v="1.7073055242390078"/>
    <n v="53.005950297514879"/>
    <x v="8"/>
    <x v="23"/>
  </r>
  <r>
    <n v="610"/>
    <s v="Hughes, Mendez and Patterson"/>
    <s v="Stand-alone multi-state data-warehouse"/>
    <n v="42800"/>
    <n v="179356"/>
    <x v="0"/>
    <n v="6406"/>
    <x v="0"/>
    <s v="USD"/>
    <n v="1355637600"/>
    <n v="1356847200"/>
    <b v="0"/>
    <b v="0"/>
    <s v="theater/plays"/>
    <n v="4.1905607476635511"/>
    <n v="27.998126756166094"/>
    <x v="8"/>
    <x v="23"/>
  </r>
  <r>
    <n v="611"/>
    <s v="Brady, Cortez and Rodriguez"/>
    <s v="Multi-lateral maximized core"/>
    <n v="8200"/>
    <n v="1136"/>
    <x v="3"/>
    <n v="15"/>
    <x v="0"/>
    <s v="USD"/>
    <n v="1374728400"/>
    <n v="1375765200"/>
    <b v="0"/>
    <b v="0"/>
    <s v="theater/plays"/>
    <n v="0.13853658536585367"/>
    <n v="75.733333333333334"/>
    <x v="8"/>
    <x v="23"/>
  </r>
  <r>
    <n v="613"/>
    <s v="Santos, Williams and Brown"/>
    <s v="Reverse-engineered 24/7 methodology"/>
    <n v="1100"/>
    <n v="1914"/>
    <x v="0"/>
    <n v="26"/>
    <x v="2"/>
    <s v="CAD"/>
    <n v="1503723600"/>
    <n v="1504501200"/>
    <b v="0"/>
    <b v="0"/>
    <s v="theater/plays"/>
    <n v="1.74"/>
    <n v="73.615384615384613"/>
    <x v="8"/>
    <x v="23"/>
  </r>
  <r>
    <n v="614"/>
    <s v="Barnett and Sons"/>
    <s v="Business-focused dynamic info-mediaries"/>
    <n v="26500"/>
    <n v="41205"/>
    <x v="0"/>
    <n v="723"/>
    <x v="0"/>
    <s v="USD"/>
    <n v="1484114400"/>
    <n v="1485669600"/>
    <b v="0"/>
    <b v="0"/>
    <s v="theater/plays"/>
    <n v="1.5549056603773586"/>
    <n v="56.991701244813278"/>
    <x v="8"/>
    <x v="23"/>
  </r>
  <r>
    <n v="615"/>
    <s v="Petersen-Rodriguez"/>
    <s v="Digitized clear-thinking installation"/>
    <n v="8500"/>
    <n v="14488"/>
    <x v="0"/>
    <n v="170"/>
    <x v="1"/>
    <s v="EUR"/>
    <n v="1461906000"/>
    <n v="1462770000"/>
    <b v="0"/>
    <b v="0"/>
    <s v="theater/plays"/>
    <n v="1.7044705882352942"/>
    <n v="85.223529411764702"/>
    <x v="8"/>
    <x v="23"/>
  </r>
  <r>
    <n v="617"/>
    <s v="King LLC"/>
    <s v="Multi-channeled local intranet"/>
    <n v="1400"/>
    <n v="3496"/>
    <x v="0"/>
    <n v="55"/>
    <x v="0"/>
    <s v="USD"/>
    <n v="1401858000"/>
    <n v="1402722000"/>
    <b v="0"/>
    <b v="0"/>
    <s v="theater/plays"/>
    <n v="2.4971428571428573"/>
    <n v="63.563636363636363"/>
    <x v="8"/>
    <x v="23"/>
  </r>
  <r>
    <n v="619"/>
    <s v="Case LLC"/>
    <s v="Ameliorated foreground methodology"/>
    <n v="195900"/>
    <n v="55757"/>
    <x v="1"/>
    <n v="648"/>
    <x v="0"/>
    <s v="USD"/>
    <n v="1304658000"/>
    <n v="1304744400"/>
    <b v="1"/>
    <b v="1"/>
    <s v="theater/plays"/>
    <n v="0.28461970393057684"/>
    <n v="86.044753086419746"/>
    <x v="8"/>
    <x v="23"/>
  </r>
  <r>
    <n v="621"/>
    <s v="Dean, Fox and Phillips"/>
    <s v="Extended context-sensitive forecast"/>
    <n v="25600"/>
    <n v="158669"/>
    <x v="0"/>
    <n v="2144"/>
    <x v="0"/>
    <s v="USD"/>
    <n v="1473742800"/>
    <n v="1474174800"/>
    <b v="0"/>
    <b v="0"/>
    <s v="theater/plays"/>
    <n v="6.1980078125000002"/>
    <n v="74.006063432835816"/>
    <x v="8"/>
    <x v="23"/>
  </r>
  <r>
    <n v="623"/>
    <s v="Smith, Scott and Rodriguez"/>
    <s v="Organic actuating protocol"/>
    <n v="94300"/>
    <n v="150806"/>
    <x v="0"/>
    <n v="2693"/>
    <x v="6"/>
    <s v="GBP"/>
    <n v="1437022800"/>
    <n v="1437454800"/>
    <b v="0"/>
    <b v="0"/>
    <s v="theater/plays"/>
    <n v="1.5992152704135738"/>
    <n v="55.999257333828446"/>
    <x v="8"/>
    <x v="23"/>
  </r>
  <r>
    <n v="625"/>
    <s v="Martinez Inc"/>
    <s v="Organic upward-trending Graphical User Interface"/>
    <n v="7500"/>
    <n v="5803"/>
    <x v="1"/>
    <n v="62"/>
    <x v="0"/>
    <s v="USD"/>
    <n v="1580104800"/>
    <n v="1581314400"/>
    <b v="0"/>
    <b v="0"/>
    <s v="theater/plays"/>
    <n v="0.77373333333333338"/>
    <n v="93.596774193548384"/>
    <x v="8"/>
    <x v="23"/>
  </r>
  <r>
    <n v="626"/>
    <s v="Tucker, Mccoy and Marquez"/>
    <s v="Synergistic tertiary budgetary management"/>
    <n v="6400"/>
    <n v="13205"/>
    <x v="0"/>
    <n v="189"/>
    <x v="0"/>
    <s v="USD"/>
    <n v="1285650000"/>
    <n v="1286427600"/>
    <b v="0"/>
    <b v="1"/>
    <s v="theater/plays"/>
    <n v="2.0632812500000002"/>
    <n v="69.867724867724874"/>
    <x v="8"/>
    <x v="23"/>
  </r>
  <r>
    <n v="629"/>
    <s v="Jackson, Martinez and Ray"/>
    <s v="Multi-tiered executive toolset"/>
    <n v="85900"/>
    <n v="55476"/>
    <x v="1"/>
    <n v="750"/>
    <x v="0"/>
    <s v="USD"/>
    <n v="1467781200"/>
    <n v="1467954000"/>
    <b v="0"/>
    <b v="1"/>
    <s v="theater/plays"/>
    <n v="0.64582072176949945"/>
    <n v="73.968000000000004"/>
    <x v="8"/>
    <x v="23"/>
  </r>
  <r>
    <n v="630"/>
    <s v="Patterson-Johnson"/>
    <s v="Grass-roots directional workforce"/>
    <n v="9500"/>
    <n v="5973"/>
    <x v="3"/>
    <n v="87"/>
    <x v="0"/>
    <s v="USD"/>
    <n v="1556686800"/>
    <n v="1557637200"/>
    <b v="0"/>
    <b v="1"/>
    <s v="theater/plays"/>
    <n v="0.62873684210526315"/>
    <n v="68.65517241379311"/>
    <x v="8"/>
    <x v="23"/>
  </r>
  <r>
    <n v="631"/>
    <s v="Carlson-Hernandez"/>
    <s v="Quality-focused real-time solution"/>
    <n v="59200"/>
    <n v="183756"/>
    <x v="0"/>
    <n v="3063"/>
    <x v="0"/>
    <s v="USD"/>
    <n v="1553576400"/>
    <n v="1553922000"/>
    <b v="0"/>
    <b v="0"/>
    <s v="theater/plays"/>
    <n v="3.1039864864864866"/>
    <n v="59.992164544564154"/>
    <x v="8"/>
    <x v="23"/>
  </r>
  <r>
    <n v="632"/>
    <s v="Parker PLC"/>
    <s v="Reduced interactive matrix"/>
    <n v="72100"/>
    <n v="30902"/>
    <x v="2"/>
    <n v="278"/>
    <x v="0"/>
    <s v="USD"/>
    <n v="1414904400"/>
    <n v="1416463200"/>
    <b v="0"/>
    <b v="0"/>
    <s v="theater/plays"/>
    <n v="0.42859916782246882"/>
    <n v="111.15827338129496"/>
    <x v="8"/>
    <x v="23"/>
  </r>
  <r>
    <n v="637"/>
    <s v="Williams-Ramirez"/>
    <s v="Open-architected 24/7 throughput"/>
    <n v="8500"/>
    <n v="6750"/>
    <x v="1"/>
    <n v="65"/>
    <x v="0"/>
    <s v="USD"/>
    <n v="1479103200"/>
    <n v="1479794400"/>
    <b v="0"/>
    <b v="0"/>
    <s v="theater/plays"/>
    <n v="0.79411764705882348"/>
    <n v="103.84615384615384"/>
    <x v="8"/>
    <x v="23"/>
  </r>
  <r>
    <n v="638"/>
    <s v="Weaver Ltd"/>
    <s v="Monitored 24/7 approach"/>
    <n v="81600"/>
    <n v="9318"/>
    <x v="1"/>
    <n v="94"/>
    <x v="0"/>
    <s v="USD"/>
    <n v="1280206800"/>
    <n v="1281243600"/>
    <b v="0"/>
    <b v="1"/>
    <s v="theater/plays"/>
    <n v="0.11419117647058824"/>
    <n v="99.127659574468083"/>
    <x v="8"/>
    <x v="23"/>
  </r>
  <r>
    <n v="640"/>
    <s v="Richardson, Woodward and Hansen"/>
    <s v="Pre-emptive context-sensitive support"/>
    <n v="119800"/>
    <n v="19769"/>
    <x v="1"/>
    <n v="257"/>
    <x v="0"/>
    <s v="USD"/>
    <n v="1453096800"/>
    <n v="1453356000"/>
    <b v="0"/>
    <b v="0"/>
    <s v="theater/plays"/>
    <n v="0.16501669449081802"/>
    <n v="76.922178988326849"/>
    <x v="8"/>
    <x v="23"/>
  </r>
  <r>
    <n v="641"/>
    <s v="Hunt, Barker and Baker"/>
    <s v="Business-focused leadingedge instruction set"/>
    <n v="9400"/>
    <n v="11277"/>
    <x v="0"/>
    <n v="194"/>
    <x v="4"/>
    <s v="CHF"/>
    <n v="1487570400"/>
    <n v="1489986000"/>
    <b v="0"/>
    <b v="0"/>
    <s v="theater/plays"/>
    <n v="1.1996808510638297"/>
    <n v="58.128865979381445"/>
    <x v="8"/>
    <x v="23"/>
  </r>
  <r>
    <n v="643"/>
    <s v="Harris Inc"/>
    <s v="Future-proofed modular groupware"/>
    <n v="14900"/>
    <n v="32986"/>
    <x v="0"/>
    <n v="375"/>
    <x v="0"/>
    <s v="USD"/>
    <n v="1488348000"/>
    <n v="1489899600"/>
    <b v="0"/>
    <b v="0"/>
    <s v="theater/plays"/>
    <n v="2.2138255033557046"/>
    <n v="87.962666666666664"/>
    <x v="8"/>
    <x v="23"/>
  </r>
  <r>
    <n v="644"/>
    <s v="Peters-Nelson"/>
    <s v="Distributed real-time algorithm"/>
    <n v="169400"/>
    <n v="81984"/>
    <x v="1"/>
    <n v="2928"/>
    <x v="2"/>
    <s v="CAD"/>
    <n v="1545112800"/>
    <n v="1546495200"/>
    <b v="0"/>
    <b v="0"/>
    <s v="theater/plays"/>
    <n v="0.48396694214876035"/>
    <n v="28"/>
    <x v="8"/>
    <x v="23"/>
  </r>
  <r>
    <n v="649"/>
    <s v="Yang and Sons"/>
    <s v="Reactive 6thgeneration hub"/>
    <n v="121700"/>
    <n v="59003"/>
    <x v="1"/>
    <n v="602"/>
    <x v="4"/>
    <s v="CHF"/>
    <n v="1287550800"/>
    <n v="1288501200"/>
    <b v="1"/>
    <b v="1"/>
    <s v="theater/plays"/>
    <n v="0.48482333607230893"/>
    <n v="98.011627906976742"/>
    <x v="8"/>
    <x v="23"/>
  </r>
  <r>
    <n v="660"/>
    <s v="Jensen-Brown"/>
    <s v="Fundamental disintermediate matrix"/>
    <n v="9100"/>
    <n v="7438"/>
    <x v="1"/>
    <n v="77"/>
    <x v="0"/>
    <s v="USD"/>
    <n v="1440133200"/>
    <n v="1440910800"/>
    <b v="1"/>
    <b v="0"/>
    <s v="theater/plays"/>
    <n v="0.81736263736263737"/>
    <n v="96.597402597402592"/>
    <x v="8"/>
    <x v="23"/>
  </r>
  <r>
    <n v="662"/>
    <s v="Murphy-Farrell"/>
    <s v="Implemented exuding software"/>
    <n v="9100"/>
    <n v="8906"/>
    <x v="1"/>
    <n v="131"/>
    <x v="0"/>
    <s v="USD"/>
    <n v="1544335200"/>
    <n v="1544680800"/>
    <b v="0"/>
    <b v="0"/>
    <s v="theater/plays"/>
    <n v="0.97868131868131869"/>
    <n v="67.984732824427482"/>
    <x v="8"/>
    <x v="23"/>
  </r>
  <r>
    <n v="663"/>
    <s v="Everett-Wolfe"/>
    <s v="Total optimizing software"/>
    <n v="10000"/>
    <n v="7724"/>
    <x v="1"/>
    <n v="87"/>
    <x v="0"/>
    <s v="USD"/>
    <n v="1286427600"/>
    <n v="1288414800"/>
    <b v="0"/>
    <b v="0"/>
    <s v="theater/plays"/>
    <n v="0.77239999999999998"/>
    <n v="88.781609195402297"/>
    <x v="8"/>
    <x v="23"/>
  </r>
  <r>
    <n v="666"/>
    <s v="York, Barr and Grant"/>
    <s v="Cloned bottom-line success"/>
    <n v="3100"/>
    <n v="1985"/>
    <x v="3"/>
    <n v="25"/>
    <x v="0"/>
    <s v="USD"/>
    <n v="1377838800"/>
    <n v="1378357200"/>
    <b v="0"/>
    <b v="1"/>
    <s v="theater/plays"/>
    <n v="0.64032258064516134"/>
    <n v="79.400000000000006"/>
    <x v="8"/>
    <x v="23"/>
  </r>
  <r>
    <n v="668"/>
    <s v="Brown and Sons"/>
    <s v="Programmable leadingedge budgetary management"/>
    <n v="27500"/>
    <n v="5593"/>
    <x v="1"/>
    <n v="76"/>
    <x v="0"/>
    <s v="USD"/>
    <n v="1343797200"/>
    <n v="1344834000"/>
    <b v="0"/>
    <b v="0"/>
    <s v="theater/plays"/>
    <n v="0.20338181818181819"/>
    <n v="73.59210526315789"/>
    <x v="8"/>
    <x v="23"/>
  </r>
  <r>
    <n v="669"/>
    <s v="Payne, Garrett and Thomas"/>
    <s v="Upgradable bi-directional concept"/>
    <n v="48800"/>
    <n v="175020"/>
    <x v="0"/>
    <n v="1621"/>
    <x v="1"/>
    <s v="EUR"/>
    <n v="1498453200"/>
    <n v="1499230800"/>
    <b v="0"/>
    <b v="0"/>
    <s v="theater/plays"/>
    <n v="3.5864754098360656"/>
    <n v="107.97038864898211"/>
    <x v="8"/>
    <x v="23"/>
  </r>
  <r>
    <n v="671"/>
    <s v="Robinson-Kelly"/>
    <s v="Monitored bi-directional standardization"/>
    <n v="97600"/>
    <n v="119127"/>
    <x v="0"/>
    <n v="1073"/>
    <x v="0"/>
    <s v="USD"/>
    <n v="1280552400"/>
    <n v="1280898000"/>
    <b v="0"/>
    <b v="1"/>
    <s v="theater/plays"/>
    <n v="1.220563524590164"/>
    <n v="111.02236719478098"/>
    <x v="8"/>
    <x v="23"/>
  </r>
  <r>
    <n v="672"/>
    <s v="Kelly-Colon"/>
    <s v="Stand-alone grid-enabled leverage"/>
    <n v="197900"/>
    <n v="110689"/>
    <x v="1"/>
    <n v="4428"/>
    <x v="5"/>
    <s v="AUD"/>
    <n v="1521608400"/>
    <n v="1522472400"/>
    <b v="0"/>
    <b v="0"/>
    <s v="theater/plays"/>
    <n v="0.55931783729156137"/>
    <n v="24.997515808491418"/>
    <x v="8"/>
    <x v="23"/>
  </r>
  <r>
    <n v="681"/>
    <s v="Kelly PLC"/>
    <s v="Decentralized context-sensitive superstructure"/>
    <n v="184100"/>
    <n v="159037"/>
    <x v="1"/>
    <n v="1657"/>
    <x v="0"/>
    <s v="USD"/>
    <n v="1324447200"/>
    <n v="1324965600"/>
    <b v="0"/>
    <b v="0"/>
    <s v="theater/plays"/>
    <n v="0.86386203150461705"/>
    <n v="95.978877489438744"/>
    <x v="8"/>
    <x v="23"/>
  </r>
  <r>
    <n v="682"/>
    <s v="Nguyen and Sons"/>
    <s v="Compatible 5thgeneration concept"/>
    <n v="5400"/>
    <n v="8109"/>
    <x v="0"/>
    <n v="103"/>
    <x v="0"/>
    <s v="USD"/>
    <n v="1386741600"/>
    <n v="1387519200"/>
    <b v="0"/>
    <b v="0"/>
    <s v="theater/plays"/>
    <n v="1.5016666666666667"/>
    <n v="78.728155339805824"/>
    <x v="8"/>
    <x v="23"/>
  </r>
  <r>
    <n v="683"/>
    <s v="Jones PLC"/>
    <s v="Virtual systemic intranet"/>
    <n v="2300"/>
    <n v="8244"/>
    <x v="0"/>
    <n v="147"/>
    <x v="0"/>
    <s v="USD"/>
    <n v="1537074000"/>
    <n v="1537246800"/>
    <b v="0"/>
    <b v="0"/>
    <s v="theater/plays"/>
    <n v="3.5843478260869563"/>
    <n v="56.081632653061227"/>
    <x v="8"/>
    <x v="23"/>
  </r>
  <r>
    <n v="685"/>
    <s v="Lee-Cobb"/>
    <s v="Customizable homogeneous firmware"/>
    <n v="140000"/>
    <n v="94501"/>
    <x v="1"/>
    <n v="926"/>
    <x v="2"/>
    <s v="CAD"/>
    <n v="1440306000"/>
    <n v="1442379600"/>
    <b v="0"/>
    <b v="0"/>
    <s v="theater/plays"/>
    <n v="0.67500714285714281"/>
    <n v="102.05291576673866"/>
    <x v="8"/>
    <x v="23"/>
  </r>
  <r>
    <n v="687"/>
    <s v="Martin, Gates and Holt"/>
    <s v="Distributed holistic neural-net"/>
    <n v="1500"/>
    <n v="13980"/>
    <x v="0"/>
    <n v="269"/>
    <x v="0"/>
    <s v="USD"/>
    <n v="1489298400"/>
    <n v="1489554000"/>
    <b v="0"/>
    <b v="0"/>
    <s v="theater/plays"/>
    <n v="9.32"/>
    <n v="51.970260223048328"/>
    <x v="8"/>
    <x v="23"/>
  </r>
  <r>
    <n v="693"/>
    <s v="Bradford-Silva"/>
    <s v="Reverse-engineered composite hierarchy"/>
    <n v="180400"/>
    <n v="115396"/>
    <x v="1"/>
    <n v="1748"/>
    <x v="0"/>
    <s v="USD"/>
    <n v="1508216400"/>
    <n v="1509685200"/>
    <b v="0"/>
    <b v="0"/>
    <s v="theater/plays"/>
    <n v="0.63966740576496672"/>
    <n v="66.016018306636155"/>
    <x v="8"/>
    <x v="23"/>
  </r>
  <r>
    <n v="694"/>
    <s v="Mora-Bradley"/>
    <s v="Programmable tangible ability"/>
    <n v="9100"/>
    <n v="7656"/>
    <x v="1"/>
    <n v="79"/>
    <x v="0"/>
    <s v="USD"/>
    <n v="1511762400"/>
    <n v="1514959200"/>
    <b v="0"/>
    <b v="0"/>
    <s v="theater/plays"/>
    <n v="0.84131868131868137"/>
    <n v="96.911392405063296"/>
    <x v="8"/>
    <x v="23"/>
  </r>
  <r>
    <n v="696"/>
    <s v="Lopez, Reid and Johnson"/>
    <s v="Total real-time hardware"/>
    <n v="164100"/>
    <n v="96888"/>
    <x v="1"/>
    <n v="889"/>
    <x v="0"/>
    <s v="USD"/>
    <n v="1429506000"/>
    <n v="1429592400"/>
    <b v="0"/>
    <b v="1"/>
    <s v="theater/plays"/>
    <n v="0.59042047531992692"/>
    <n v="108.98537682789652"/>
    <x v="8"/>
    <x v="23"/>
  </r>
  <r>
    <n v="701"/>
    <s v="Mcclain LLC"/>
    <s v="Open-source multi-tasking methodology"/>
    <n v="52000"/>
    <n v="91014"/>
    <x v="0"/>
    <n v="820"/>
    <x v="0"/>
    <s v="USD"/>
    <n v="1301202000"/>
    <n v="1301806800"/>
    <b v="1"/>
    <b v="0"/>
    <s v="theater/plays"/>
    <n v="1.7502692307692307"/>
    <n v="110.99268292682927"/>
    <x v="8"/>
    <x v="23"/>
  </r>
  <r>
    <n v="708"/>
    <s v="Ortega LLC"/>
    <s v="Secured bifurcated intranet"/>
    <n v="1700"/>
    <n v="12020"/>
    <x v="0"/>
    <n v="137"/>
    <x v="4"/>
    <s v="CHF"/>
    <n v="1495429200"/>
    <n v="1496293200"/>
    <b v="0"/>
    <b v="0"/>
    <s v="theater/plays"/>
    <n v="7.0705882352941174"/>
    <n v="87.737226277372258"/>
    <x v="8"/>
    <x v="23"/>
  </r>
  <r>
    <n v="709"/>
    <s v="Silva, Walker and Martin"/>
    <s v="Grass-roots 4thgeneration product"/>
    <n v="9800"/>
    <n v="13954"/>
    <x v="0"/>
    <n v="186"/>
    <x v="1"/>
    <s v="EUR"/>
    <n v="1334811600"/>
    <n v="1335416400"/>
    <b v="0"/>
    <b v="0"/>
    <s v="theater/plays"/>
    <n v="1.4238775510204082"/>
    <n v="75.021505376344081"/>
    <x v="8"/>
    <x v="23"/>
  </r>
  <r>
    <n v="710"/>
    <s v="Huynh, Gallegos and Mills"/>
    <s v="Reduced next generation info-mediaries"/>
    <n v="4300"/>
    <n v="6358"/>
    <x v="0"/>
    <n v="125"/>
    <x v="0"/>
    <s v="USD"/>
    <n v="1531544400"/>
    <n v="1532149200"/>
    <b v="0"/>
    <b v="1"/>
    <s v="theater/plays"/>
    <n v="1.4786046511627906"/>
    <n v="50.863999999999997"/>
    <x v="8"/>
    <x v="23"/>
  </r>
  <r>
    <n v="711"/>
    <s v="Anderson LLC"/>
    <s v="Customizable full-range artificial intelligence"/>
    <n v="6200"/>
    <n v="1260"/>
    <x v="1"/>
    <n v="14"/>
    <x v="1"/>
    <s v="EUR"/>
    <n v="1453615200"/>
    <n v="1453788000"/>
    <b v="1"/>
    <b v="1"/>
    <s v="theater/plays"/>
    <n v="0.20322580645161289"/>
    <n v="90"/>
    <x v="8"/>
    <x v="23"/>
  </r>
  <r>
    <n v="712"/>
    <s v="Garza-Bryant"/>
    <s v="Programmable leadingedge contingency"/>
    <n v="800"/>
    <n v="14725"/>
    <x v="0"/>
    <n v="202"/>
    <x v="0"/>
    <s v="USD"/>
    <n v="1467954000"/>
    <n v="1471496400"/>
    <b v="0"/>
    <b v="0"/>
    <s v="theater/plays"/>
    <n v="18.40625"/>
    <n v="72.896039603960389"/>
    <x v="8"/>
    <x v="23"/>
  </r>
  <r>
    <n v="716"/>
    <s v="Tapia, Kramer and Hicks"/>
    <s v="Advanced modular moderator"/>
    <n v="2000"/>
    <n v="10353"/>
    <x v="0"/>
    <n v="157"/>
    <x v="0"/>
    <s v="USD"/>
    <n v="1373432400"/>
    <n v="1375851600"/>
    <b v="0"/>
    <b v="1"/>
    <s v="theater/plays"/>
    <n v="5.1764999999999999"/>
    <n v="65.942675159235662"/>
    <x v="8"/>
    <x v="2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8"/>
    <x v="23"/>
  </r>
  <r>
    <n v="723"/>
    <s v="Beck-Knight"/>
    <s v="Exclusive fresh-thinking model"/>
    <n v="4900"/>
    <n v="13250"/>
    <x v="0"/>
    <n v="144"/>
    <x v="5"/>
    <s v="AUD"/>
    <n v="1456898400"/>
    <n v="1458709200"/>
    <b v="0"/>
    <b v="0"/>
    <s v="theater/plays"/>
    <n v="2.704081632653061"/>
    <n v="92.013888888888886"/>
    <x v="8"/>
    <x v="23"/>
  </r>
  <r>
    <n v="724"/>
    <s v="Mccoy Ltd"/>
    <s v="Business-focused encompassing intranet"/>
    <n v="8400"/>
    <n v="11261"/>
    <x v="0"/>
    <n v="121"/>
    <x v="6"/>
    <s v="GBP"/>
    <n v="1413954000"/>
    <n v="1414126800"/>
    <b v="0"/>
    <b v="1"/>
    <s v="theater/plays"/>
    <n v="1.3405952380952382"/>
    <n v="93.066115702479337"/>
    <x v="8"/>
    <x v="23"/>
  </r>
  <r>
    <n v="726"/>
    <s v="Johns-Thomas"/>
    <s v="Realigned web-enabled functionalities"/>
    <n v="54300"/>
    <n v="48227"/>
    <x v="3"/>
    <n v="524"/>
    <x v="0"/>
    <s v="USD"/>
    <n v="1287982800"/>
    <n v="1288501200"/>
    <b v="0"/>
    <b v="1"/>
    <s v="theater/plays"/>
    <n v="0.88815837937384901"/>
    <n v="92.036259541984734"/>
    <x v="8"/>
    <x v="23"/>
  </r>
  <r>
    <n v="728"/>
    <s v="Stewart Inc"/>
    <s v="Versatile mission-critical knowledgebase"/>
    <n v="4200"/>
    <n v="735"/>
    <x v="1"/>
    <n v="10"/>
    <x v="0"/>
    <s v="USD"/>
    <n v="1464152400"/>
    <n v="1465102800"/>
    <b v="0"/>
    <b v="0"/>
    <s v="theater/plays"/>
    <n v="0.17499999999999999"/>
    <n v="73.5"/>
    <x v="8"/>
    <x v="23"/>
  </r>
  <r>
    <n v="734"/>
    <s v="Stone PLC"/>
    <s v="Exclusive 5thgeneration leverage"/>
    <n v="4200"/>
    <n v="13404"/>
    <x v="0"/>
    <n v="536"/>
    <x v="0"/>
    <s v="USD"/>
    <n v="1485583200"/>
    <n v="1486620000"/>
    <b v="0"/>
    <b v="1"/>
    <s v="theater/plays"/>
    <n v="3.1914285714285713"/>
    <n v="25.007462686567163"/>
    <x v="8"/>
    <x v="23"/>
  </r>
  <r>
    <n v="738"/>
    <s v="Garcia Group"/>
    <s v="Extended zero administration software"/>
    <n v="74700"/>
    <n v="1557"/>
    <x v="1"/>
    <n v="15"/>
    <x v="0"/>
    <s v="USD"/>
    <n v="1416117600"/>
    <n v="1418018400"/>
    <b v="0"/>
    <b v="1"/>
    <s v="theater/plays"/>
    <n v="2.0843373493975904E-2"/>
    <n v="103.8"/>
    <x v="8"/>
    <x v="23"/>
  </r>
  <r>
    <n v="740"/>
    <s v="Nelson, Smith and Graham"/>
    <s v="Phased system-worthy conglomeration"/>
    <n v="5300"/>
    <n v="1592"/>
    <x v="1"/>
    <n v="16"/>
    <x v="0"/>
    <s v="USD"/>
    <n v="1486101600"/>
    <n v="1486360800"/>
    <b v="0"/>
    <b v="0"/>
    <s v="theater/plays"/>
    <n v="0.30037735849056602"/>
    <n v="99.5"/>
    <x v="8"/>
    <x v="23"/>
  </r>
  <r>
    <n v="741"/>
    <s v="Garcia Ltd"/>
    <s v="Balanced mobile alliance"/>
    <n v="1200"/>
    <n v="14150"/>
    <x v="0"/>
    <n v="130"/>
    <x v="0"/>
    <s v="USD"/>
    <n v="1274590800"/>
    <n v="1274677200"/>
    <b v="0"/>
    <b v="0"/>
    <s v="theater/plays"/>
    <n v="11.791666666666666"/>
    <n v="108.84615384615384"/>
    <x v="8"/>
    <x v="23"/>
  </r>
  <r>
    <n v="743"/>
    <s v="Clark-Conrad"/>
    <s v="Exclusive bandwidth-monitored orchestration"/>
    <n v="3900"/>
    <n v="504"/>
    <x v="1"/>
    <n v="17"/>
    <x v="0"/>
    <s v="USD"/>
    <n v="1445403600"/>
    <n v="1445922000"/>
    <b v="0"/>
    <b v="1"/>
    <s v="theater/plays"/>
    <n v="0.12923076923076923"/>
    <n v="29.647058823529413"/>
    <x v="8"/>
    <x v="23"/>
  </r>
  <r>
    <n v="744"/>
    <s v="Fitzgerald Group"/>
    <s v="Intuitive exuding initiative"/>
    <n v="2000"/>
    <n v="14240"/>
    <x v="0"/>
    <n v="140"/>
    <x v="0"/>
    <s v="USD"/>
    <n v="1533877200"/>
    <n v="1534050000"/>
    <b v="0"/>
    <b v="1"/>
    <s v="theater/plays"/>
    <n v="7.12"/>
    <n v="101.71428571428571"/>
    <x v="8"/>
    <x v="23"/>
  </r>
  <r>
    <n v="747"/>
    <s v="Greer and Sons"/>
    <s v="Secured clear-thinking intranet"/>
    <n v="4900"/>
    <n v="11214"/>
    <x v="0"/>
    <n v="280"/>
    <x v="0"/>
    <s v="USD"/>
    <n v="1283403600"/>
    <n v="1284354000"/>
    <b v="0"/>
    <b v="0"/>
    <s v="theater/plays"/>
    <n v="2.2885714285714287"/>
    <n v="40.049999999999997"/>
    <x v="8"/>
    <x v="23"/>
  </r>
  <r>
    <n v="752"/>
    <s v="Lowery Group"/>
    <s v="Sharable motivating emulation"/>
    <n v="5800"/>
    <n v="5362"/>
    <x v="3"/>
    <n v="114"/>
    <x v="0"/>
    <s v="USD"/>
    <n v="1280984400"/>
    <n v="1282539600"/>
    <b v="0"/>
    <b v="1"/>
    <s v="theater/plays"/>
    <n v="0.92448275862068963"/>
    <n v="47.035087719298247"/>
    <x v="8"/>
    <x v="23"/>
  </r>
  <r>
    <n v="754"/>
    <s v="Perez, Reed and Lee"/>
    <s v="Advanced dedicated encoding"/>
    <n v="70400"/>
    <n v="118603"/>
    <x v="0"/>
    <n v="3205"/>
    <x v="0"/>
    <s v="USD"/>
    <n v="1351400400"/>
    <n v="1355983200"/>
    <b v="0"/>
    <b v="0"/>
    <s v="theater/plays"/>
    <n v="1.6847017045454546"/>
    <n v="37.005616224648989"/>
    <x v="8"/>
    <x v="23"/>
  </r>
  <r>
    <n v="755"/>
    <s v="Chen, Pollard and Clarke"/>
    <s v="Stand-alone multi-state project"/>
    <n v="4500"/>
    <n v="7496"/>
    <x v="0"/>
    <n v="288"/>
    <x v="3"/>
    <s v="DKK"/>
    <n v="1514354400"/>
    <n v="1515391200"/>
    <b v="0"/>
    <b v="1"/>
    <s v="theater/plays"/>
    <n v="1.6657777777777778"/>
    <n v="26.027777777777779"/>
    <x v="8"/>
    <x v="23"/>
  </r>
  <r>
    <n v="756"/>
    <s v="Serrano, Gallagher and Griffith"/>
    <s v="Customizable bi-directional monitoring"/>
    <n v="1300"/>
    <n v="10037"/>
    <x v="0"/>
    <n v="148"/>
    <x v="0"/>
    <s v="USD"/>
    <n v="1421733600"/>
    <n v="1422252000"/>
    <b v="0"/>
    <b v="0"/>
    <s v="theater/plays"/>
    <n v="7.7207692307692311"/>
    <n v="67.817567567567565"/>
    <x v="8"/>
    <x v="23"/>
  </r>
  <r>
    <n v="763"/>
    <s v="Rowland PLC"/>
    <s v="Inverse client-driven product"/>
    <n v="5600"/>
    <n v="6338"/>
    <x v="0"/>
    <n v="235"/>
    <x v="0"/>
    <s v="USD"/>
    <n v="1336453200"/>
    <n v="1339477200"/>
    <b v="0"/>
    <b v="1"/>
    <s v="theater/plays"/>
    <n v="1.1317857142857144"/>
    <n v="26.970212765957445"/>
    <x v="8"/>
    <x v="23"/>
  </r>
  <r>
    <n v="768"/>
    <s v="Ramirez-Calderon"/>
    <s v="Fundamental zero tolerance alliance"/>
    <n v="4800"/>
    <n v="11088"/>
    <x v="0"/>
    <n v="150"/>
    <x v="0"/>
    <s v="USD"/>
    <n v="1386741600"/>
    <n v="1388037600"/>
    <b v="0"/>
    <b v="0"/>
    <s v="theater/plays"/>
    <n v="2.31"/>
    <n v="73.92"/>
    <x v="8"/>
    <x v="23"/>
  </r>
  <r>
    <n v="770"/>
    <s v="Mathis-Rodriguez"/>
    <s v="User-centric attitude-oriented intranet"/>
    <n v="4300"/>
    <n v="11642"/>
    <x v="0"/>
    <n v="216"/>
    <x v="1"/>
    <s v="EUR"/>
    <n v="1397451600"/>
    <n v="1398056400"/>
    <b v="0"/>
    <b v="1"/>
    <s v="theater/plays"/>
    <n v="2.7074418604651163"/>
    <n v="53.898148148148145"/>
    <x v="8"/>
    <x v="23"/>
  </r>
  <r>
    <n v="771"/>
    <s v="Smith, Mack and Williams"/>
    <s v="Self-enabling 5thgeneration paradigm"/>
    <n v="5600"/>
    <n v="2769"/>
    <x v="3"/>
    <n v="26"/>
    <x v="0"/>
    <s v="USD"/>
    <n v="1548482400"/>
    <n v="1550815200"/>
    <b v="0"/>
    <b v="0"/>
    <s v="theater/plays"/>
    <n v="0.49446428571428569"/>
    <n v="106.5"/>
    <x v="8"/>
    <x v="23"/>
  </r>
  <r>
    <n v="773"/>
    <s v="Meza, Kirby and Patel"/>
    <s v="Cross-platform empowering project"/>
    <n v="53100"/>
    <n v="101185"/>
    <x v="0"/>
    <n v="2353"/>
    <x v="0"/>
    <s v="USD"/>
    <n v="1492059600"/>
    <n v="1492923600"/>
    <b v="0"/>
    <b v="0"/>
    <s v="theater/plays"/>
    <n v="1.9055555555555554"/>
    <n v="43.00254993625159"/>
    <x v="8"/>
    <x v="23"/>
  </r>
  <r>
    <n v="776"/>
    <s v="Taylor-Rowe"/>
    <s v="Synchronized multimedia frame"/>
    <n v="110800"/>
    <n v="72623"/>
    <x v="1"/>
    <n v="2201"/>
    <x v="0"/>
    <s v="USD"/>
    <n v="1562216400"/>
    <n v="1563771600"/>
    <b v="0"/>
    <b v="0"/>
    <s v="theater/plays"/>
    <n v="0.65544223826714798"/>
    <n v="32.995456610631528"/>
    <x v="8"/>
    <x v="23"/>
  </r>
  <r>
    <n v="777"/>
    <s v="Henderson Ltd"/>
    <s v="Open-architected stable algorithm"/>
    <n v="93800"/>
    <n v="45987"/>
    <x v="1"/>
    <n v="676"/>
    <x v="0"/>
    <s v="USD"/>
    <n v="1316754000"/>
    <n v="1319259600"/>
    <b v="0"/>
    <b v="0"/>
    <s v="theater/plays"/>
    <n v="0.49026652452025588"/>
    <n v="68.028106508875737"/>
    <x v="8"/>
    <x v="23"/>
  </r>
  <r>
    <n v="779"/>
    <s v="Webb Group"/>
    <s v="Public-key actuating projection"/>
    <n v="108700"/>
    <n v="87293"/>
    <x v="1"/>
    <n v="831"/>
    <x v="0"/>
    <s v="USD"/>
    <n v="1439528400"/>
    <n v="1440306000"/>
    <b v="0"/>
    <b v="1"/>
    <s v="theater/plays"/>
    <n v="0.80306347746090156"/>
    <n v="105.04572803850782"/>
    <x v="8"/>
    <x v="23"/>
  </r>
  <r>
    <n v="781"/>
    <s v="Thomas Ltd"/>
    <s v="Cross-group interactive architecture"/>
    <n v="8700"/>
    <n v="4414"/>
    <x v="3"/>
    <n v="56"/>
    <x v="4"/>
    <s v="CHF"/>
    <n v="1288501200"/>
    <n v="1292911200"/>
    <b v="0"/>
    <b v="0"/>
    <s v="theater/plays"/>
    <n v="0.50735632183908042"/>
    <n v="78.821428571428569"/>
    <x v="8"/>
    <x v="23"/>
  </r>
  <r>
    <n v="789"/>
    <s v="Kennedy-Miller"/>
    <s v="Cross-platform composite migration"/>
    <n v="9000"/>
    <n v="3351"/>
    <x v="1"/>
    <n v="45"/>
    <x v="0"/>
    <s v="USD"/>
    <n v="1401166800"/>
    <n v="1404363600"/>
    <b v="0"/>
    <b v="0"/>
    <s v="theater/plays"/>
    <n v="0.37233333333333335"/>
    <n v="74.466666666666669"/>
    <x v="8"/>
    <x v="23"/>
  </r>
  <r>
    <n v="790"/>
    <s v="White-Obrien"/>
    <s v="Operative local pricing structure"/>
    <n v="185900"/>
    <n v="56774"/>
    <x v="3"/>
    <n v="1113"/>
    <x v="0"/>
    <s v="USD"/>
    <n v="1266127200"/>
    <n v="1266645600"/>
    <b v="0"/>
    <b v="0"/>
    <s v="theater/plays"/>
    <n v="0.30540075309306081"/>
    <n v="51.009883198562441"/>
    <x v="8"/>
    <x v="23"/>
  </r>
  <r>
    <n v="792"/>
    <s v="Jordan, Schneider and Hall"/>
    <s v="Reduced 6thgeneration intranet"/>
    <n v="2000"/>
    <n v="680"/>
    <x v="1"/>
    <n v="7"/>
    <x v="0"/>
    <s v="USD"/>
    <n v="1372222800"/>
    <n v="1374642000"/>
    <b v="0"/>
    <b v="1"/>
    <s v="theater/plays"/>
    <n v="0.34"/>
    <n v="97.142857142857139"/>
    <x v="8"/>
    <x v="23"/>
  </r>
  <r>
    <n v="798"/>
    <s v="Small-Fuentes"/>
    <s v="Seamless maximized product"/>
    <n v="3400"/>
    <n v="6408"/>
    <x v="0"/>
    <n v="121"/>
    <x v="0"/>
    <s v="USD"/>
    <n v="1338440400"/>
    <n v="1340859600"/>
    <b v="0"/>
    <b v="1"/>
    <s v="theater/plays"/>
    <n v="1.8847058823529412"/>
    <n v="52.958677685950413"/>
    <x v="8"/>
    <x v="23"/>
  </r>
  <r>
    <n v="799"/>
    <s v="Reid-Day"/>
    <s v="Devolved tertiary time-frame"/>
    <n v="84500"/>
    <n v="73522"/>
    <x v="1"/>
    <n v="1225"/>
    <x v="6"/>
    <s v="GBP"/>
    <n v="1454133600"/>
    <n v="1454479200"/>
    <b v="0"/>
    <b v="0"/>
    <s v="theater/plays"/>
    <n v="0.87008284023668636"/>
    <n v="60.017959183673469"/>
    <x v="8"/>
    <x v="23"/>
  </r>
  <r>
    <n v="803"/>
    <s v="Perez, Brown and Meyers"/>
    <s v="Stand-alone background customer loyalty"/>
    <n v="6100"/>
    <n v="6527"/>
    <x v="0"/>
    <n v="233"/>
    <x v="0"/>
    <s v="USD"/>
    <n v="1548568800"/>
    <n v="1551506400"/>
    <b v="0"/>
    <b v="0"/>
    <s v="theater/plays"/>
    <n v="1.07"/>
    <n v="28.012875536480685"/>
    <x v="8"/>
    <x v="23"/>
  </r>
  <r>
    <n v="807"/>
    <s v="Walker-Taylor"/>
    <s v="Automated uniform concept"/>
    <n v="700"/>
    <n v="1848"/>
    <x v="0"/>
    <n v="43"/>
    <x v="0"/>
    <s v="USD"/>
    <n v="1571115600"/>
    <n v="1574920800"/>
    <b v="0"/>
    <b v="1"/>
    <s v="theater/plays"/>
    <n v="2.64"/>
    <n v="42.97674418604651"/>
    <x v="8"/>
    <x v="23"/>
  </r>
  <r>
    <n v="810"/>
    <s v="Ball-Fisher"/>
    <s v="Multi-layered intangible instruction set"/>
    <n v="6400"/>
    <n v="12360"/>
    <x v="0"/>
    <n v="221"/>
    <x v="0"/>
    <s v="USD"/>
    <n v="1511848800"/>
    <n v="1512712800"/>
    <b v="0"/>
    <b v="1"/>
    <s v="theater/plays"/>
    <n v="1.9312499999999999"/>
    <n v="55.927601809954751"/>
    <x v="8"/>
    <x v="23"/>
  </r>
  <r>
    <n v="816"/>
    <s v="Jones, Casey and Jones"/>
    <s v="Ergonomic mission-critical moratorium"/>
    <n v="2300"/>
    <n v="14150"/>
    <x v="0"/>
    <n v="133"/>
    <x v="0"/>
    <s v="USD"/>
    <n v="1392012000"/>
    <n v="1392184800"/>
    <b v="1"/>
    <b v="1"/>
    <s v="theater/plays"/>
    <n v="6.1521739130434785"/>
    <n v="106.39097744360902"/>
    <x v="8"/>
    <x v="23"/>
  </r>
  <r>
    <n v="818"/>
    <s v="Martinez LLC"/>
    <s v="Automated local secured line"/>
    <n v="700"/>
    <n v="7664"/>
    <x v="0"/>
    <n v="69"/>
    <x v="0"/>
    <s v="USD"/>
    <n v="1548050400"/>
    <n v="1549173600"/>
    <b v="0"/>
    <b v="1"/>
    <s v="theater/plays"/>
    <n v="10.948571428571428"/>
    <n v="111.07246376811594"/>
    <x v="8"/>
    <x v="23"/>
  </r>
  <r>
    <n v="826"/>
    <s v="Miller-Hubbard"/>
    <s v="Digitized 6thgeneration Local Area Network"/>
    <n v="2800"/>
    <n v="12797"/>
    <x v="0"/>
    <n v="194"/>
    <x v="0"/>
    <s v="USD"/>
    <n v="1292220000"/>
    <n v="1294639200"/>
    <b v="0"/>
    <b v="1"/>
    <s v="theater/plays"/>
    <n v="4.5703571428571426"/>
    <n v="65.963917525773198"/>
    <x v="8"/>
    <x v="23"/>
  </r>
  <r>
    <n v="828"/>
    <s v="Munoz, Cherry and Bell"/>
    <s v="Cross-platform reciprocal budgetary management"/>
    <n v="7100"/>
    <n v="4899"/>
    <x v="1"/>
    <n v="70"/>
    <x v="0"/>
    <s v="USD"/>
    <n v="1535432400"/>
    <n v="1537592400"/>
    <b v="0"/>
    <b v="0"/>
    <s v="theater/plays"/>
    <n v="0.69"/>
    <n v="69.98571428571428"/>
    <x v="8"/>
    <x v="23"/>
  </r>
  <r>
    <n v="829"/>
    <s v="Baker-Higgins"/>
    <s v="Vision-oriented scalable portal"/>
    <n v="9600"/>
    <n v="4929"/>
    <x v="1"/>
    <n v="154"/>
    <x v="0"/>
    <s v="USD"/>
    <n v="1433826000"/>
    <n v="1435122000"/>
    <b v="0"/>
    <b v="0"/>
    <s v="theater/plays"/>
    <n v="0.51343749999999999"/>
    <n v="32.006493506493506"/>
    <x v="8"/>
    <x v="23"/>
  </r>
  <r>
    <n v="830"/>
    <s v="Johnson, Turner and Carroll"/>
    <s v="Persevering zero administration knowledge user"/>
    <n v="121600"/>
    <n v="1424"/>
    <x v="1"/>
    <n v="22"/>
    <x v="0"/>
    <s v="USD"/>
    <n v="1514959200"/>
    <n v="1520056800"/>
    <b v="0"/>
    <b v="0"/>
    <s v="theater/plays"/>
    <n v="1.1710526315789473E-2"/>
    <n v="64.727272727272734"/>
    <x v="8"/>
    <x v="23"/>
  </r>
  <r>
    <n v="834"/>
    <s v="Gallegos, Wagner and Gaines"/>
    <s v="Expanded fault-tolerant emulation"/>
    <n v="7300"/>
    <n v="11228"/>
    <x v="0"/>
    <n v="119"/>
    <x v="0"/>
    <s v="USD"/>
    <n v="1371963600"/>
    <n v="1372482000"/>
    <b v="0"/>
    <b v="0"/>
    <s v="theater/plays"/>
    <n v="1.5380821917808218"/>
    <n v="94.352941176470594"/>
    <x v="8"/>
    <x v="23"/>
  </r>
  <r>
    <n v="838"/>
    <s v="Jordan-Fischer"/>
    <s v="Vision-oriented high-level extranet"/>
    <n v="6400"/>
    <n v="8890"/>
    <x v="0"/>
    <n v="261"/>
    <x v="0"/>
    <s v="USD"/>
    <n v="1538024400"/>
    <n v="1538802000"/>
    <b v="0"/>
    <b v="0"/>
    <s v="theater/plays"/>
    <n v="1.3890625000000001"/>
    <n v="34.061302681992338"/>
    <x v="8"/>
    <x v="23"/>
  </r>
  <r>
    <n v="840"/>
    <s v="Howell and Sons"/>
    <s v="Enhanced regional moderator"/>
    <n v="116300"/>
    <n v="116583"/>
    <x v="0"/>
    <n v="3533"/>
    <x v="0"/>
    <s v="USD"/>
    <n v="1405486800"/>
    <n v="1405659600"/>
    <b v="0"/>
    <b v="1"/>
    <s v="theater/plays"/>
    <n v="1.0024333619948409"/>
    <n v="32.998301726577978"/>
    <x v="8"/>
    <x v="23"/>
  </r>
  <r>
    <n v="855"/>
    <s v="Moses-Terry"/>
    <s v="Horizontal clear-thinking framework"/>
    <n v="23400"/>
    <n v="23956"/>
    <x v="0"/>
    <n v="452"/>
    <x v="5"/>
    <s v="AUD"/>
    <n v="1308373200"/>
    <n v="1311051600"/>
    <b v="0"/>
    <b v="0"/>
    <s v="theater/plays"/>
    <n v="1.0237606837606839"/>
    <n v="53"/>
    <x v="8"/>
    <x v="23"/>
  </r>
  <r>
    <n v="859"/>
    <s v="Martinez Ltd"/>
    <s v="Multi-layered upward-trending groupware"/>
    <n v="7300"/>
    <n v="2594"/>
    <x v="1"/>
    <n v="63"/>
    <x v="0"/>
    <s v="USD"/>
    <n v="1362117600"/>
    <n v="1363669200"/>
    <b v="0"/>
    <b v="1"/>
    <s v="theater/plays"/>
    <n v="0.35534246575342465"/>
    <n v="41.174603174603178"/>
    <x v="8"/>
    <x v="23"/>
  </r>
  <r>
    <n v="861"/>
    <s v="Young, Ramsey and Powell"/>
    <s v="Devolved disintermediate analyzer"/>
    <n v="8800"/>
    <n v="9317"/>
    <x v="0"/>
    <n v="163"/>
    <x v="0"/>
    <s v="USD"/>
    <n v="1269147600"/>
    <n v="1269838800"/>
    <b v="0"/>
    <b v="0"/>
    <s v="theater/plays"/>
    <n v="1.0587500000000001"/>
    <n v="57.159509202453989"/>
    <x v="8"/>
    <x v="23"/>
  </r>
  <r>
    <n v="862"/>
    <s v="Lewis and Sons"/>
    <s v="Profound disintermediate open system"/>
    <n v="3500"/>
    <n v="6560"/>
    <x v="0"/>
    <n v="85"/>
    <x v="0"/>
    <s v="USD"/>
    <n v="1312174800"/>
    <n v="1312520400"/>
    <b v="0"/>
    <b v="0"/>
    <s v="theater/plays"/>
    <n v="1.8742857142857143"/>
    <n v="77.17647058823529"/>
    <x v="8"/>
    <x v="23"/>
  </r>
  <r>
    <n v="865"/>
    <s v="Ellis, Smith and Armstrong"/>
    <s v="Horizontal attitude-oriented help-desk"/>
    <n v="81000"/>
    <n v="150515"/>
    <x v="0"/>
    <n v="3272"/>
    <x v="0"/>
    <s v="USD"/>
    <n v="1410757200"/>
    <n v="1411534800"/>
    <b v="0"/>
    <b v="0"/>
    <s v="theater/plays"/>
    <n v="1.8582098765432098"/>
    <n v="46.000916870415651"/>
    <x v="8"/>
    <x v="23"/>
  </r>
  <r>
    <n v="868"/>
    <s v="Wood, Buckley and Meza"/>
    <s v="Front-line web-enabled installation"/>
    <n v="7000"/>
    <n v="12939"/>
    <x v="0"/>
    <n v="126"/>
    <x v="0"/>
    <s v="USD"/>
    <n v="1381554000"/>
    <n v="1382504400"/>
    <b v="0"/>
    <b v="0"/>
    <s v="theater/plays"/>
    <n v="1.8484285714285715"/>
    <n v="102.69047619047619"/>
    <x v="8"/>
    <x v="23"/>
  </r>
  <r>
    <n v="870"/>
    <s v="Hansen-Austin"/>
    <s v="Adaptive demand-driven encryption"/>
    <n v="7700"/>
    <n v="6920"/>
    <x v="1"/>
    <n v="121"/>
    <x v="0"/>
    <s v="USD"/>
    <n v="1440392400"/>
    <n v="1442552400"/>
    <b v="0"/>
    <b v="0"/>
    <s v="theater/plays"/>
    <n v="0.89870129870129867"/>
    <n v="57.190082644628099"/>
    <x v="8"/>
    <x v="23"/>
  </r>
  <r>
    <n v="871"/>
    <s v="Santana-George"/>
    <s v="Re-engineered client-driven knowledge user"/>
    <n v="71500"/>
    <n v="194912"/>
    <x v="0"/>
    <n v="2320"/>
    <x v="0"/>
    <s v="USD"/>
    <n v="1509512400"/>
    <n v="1511071200"/>
    <b v="0"/>
    <b v="1"/>
    <s v="theater/plays"/>
    <n v="2.7260419580419581"/>
    <n v="84.013793103448279"/>
    <x v="8"/>
    <x v="23"/>
  </r>
  <r>
    <n v="881"/>
    <s v="Charles Inc"/>
    <s v="Implemented object-oriented synergy"/>
    <n v="81300"/>
    <n v="31665"/>
    <x v="1"/>
    <n v="452"/>
    <x v="0"/>
    <s v="USD"/>
    <n v="1436418000"/>
    <n v="1438923600"/>
    <b v="0"/>
    <b v="1"/>
    <s v="theater/plays"/>
    <n v="0.38948339483394834"/>
    <n v="70.055309734513273"/>
    <x v="8"/>
    <x v="23"/>
  </r>
  <r>
    <n v="882"/>
    <s v="White-Rosario"/>
    <s v="Balanced demand-driven definition"/>
    <n v="800"/>
    <n v="2960"/>
    <x v="0"/>
    <n v="80"/>
    <x v="0"/>
    <s v="USD"/>
    <n v="1421820000"/>
    <n v="1422165600"/>
    <b v="0"/>
    <b v="0"/>
    <s v="theater/plays"/>
    <n v="3.7"/>
    <n v="37"/>
    <x v="8"/>
    <x v="23"/>
  </r>
  <r>
    <n v="884"/>
    <s v="Strickland Group"/>
    <s v="Horizontal secondary interface"/>
    <n v="170800"/>
    <n v="109374"/>
    <x v="1"/>
    <n v="1886"/>
    <x v="0"/>
    <s v="USD"/>
    <n v="1399179600"/>
    <n v="1399352400"/>
    <b v="0"/>
    <b v="1"/>
    <s v="theater/plays"/>
    <n v="0.64036299765807958"/>
    <n v="57.992576882290564"/>
    <x v="8"/>
    <x v="23"/>
  </r>
  <r>
    <n v="885"/>
    <s v="Lynch Ltd"/>
    <s v="Virtual analyzing collaboration"/>
    <n v="1800"/>
    <n v="2129"/>
    <x v="0"/>
    <n v="52"/>
    <x v="0"/>
    <s v="USD"/>
    <n v="1275800400"/>
    <n v="1279083600"/>
    <b v="0"/>
    <b v="0"/>
    <s v="theater/plays"/>
    <n v="1.1827777777777777"/>
    <n v="40.942307692307693"/>
    <x v="8"/>
    <x v="23"/>
  </r>
  <r>
    <n v="887"/>
    <s v="Cooper LLC"/>
    <s v="Multi-layered systematic knowledgebase"/>
    <n v="7800"/>
    <n v="2289"/>
    <x v="1"/>
    <n v="31"/>
    <x v="0"/>
    <s v="USD"/>
    <n v="1437109200"/>
    <n v="1441170000"/>
    <b v="0"/>
    <b v="1"/>
    <s v="theater/plays"/>
    <n v="0.29346153846153844"/>
    <n v="73.838709677419359"/>
    <x v="8"/>
    <x v="23"/>
  </r>
  <r>
    <n v="888"/>
    <s v="Palmer Ltd"/>
    <s v="Reverse-engineered uniform knowledge user"/>
    <n v="5800"/>
    <n v="12174"/>
    <x v="0"/>
    <n v="290"/>
    <x v="0"/>
    <s v="USD"/>
    <n v="1491886800"/>
    <n v="1493528400"/>
    <b v="0"/>
    <b v="0"/>
    <s v="theater/plays"/>
    <n v="2.0989655172413793"/>
    <n v="41.979310344827589"/>
    <x v="8"/>
    <x v="23"/>
  </r>
  <r>
    <n v="895"/>
    <s v="Adams-Rollins"/>
    <s v="Integrated demand-driven info-mediaries"/>
    <n v="159800"/>
    <n v="11108"/>
    <x v="1"/>
    <n v="107"/>
    <x v="0"/>
    <s v="USD"/>
    <n v="1517637600"/>
    <n v="1518415200"/>
    <b v="0"/>
    <b v="0"/>
    <s v="theater/plays"/>
    <n v="6.9511889862327911E-2"/>
    <n v="103.81308411214954"/>
    <x v="8"/>
    <x v="23"/>
  </r>
  <r>
    <n v="897"/>
    <s v="Berry-Cannon"/>
    <s v="Organized discrete encoding"/>
    <n v="8800"/>
    <n v="2437"/>
    <x v="1"/>
    <n v="27"/>
    <x v="0"/>
    <s v="USD"/>
    <n v="1556427600"/>
    <n v="1556600400"/>
    <b v="0"/>
    <b v="0"/>
    <s v="theater/plays"/>
    <n v="0.27693181818181817"/>
    <n v="90.259259259259252"/>
    <x v="8"/>
    <x v="23"/>
  </r>
  <r>
    <n v="905"/>
    <s v="Haynes PLC"/>
    <s v="Re-engineered clear-thinking project"/>
    <n v="7900"/>
    <n v="12955"/>
    <x v="0"/>
    <n v="236"/>
    <x v="0"/>
    <s v="USD"/>
    <n v="1379566800"/>
    <n v="1379826000"/>
    <b v="0"/>
    <b v="0"/>
    <s v="theater/plays"/>
    <n v="1.6398734177215191"/>
    <n v="54.894067796610166"/>
    <x v="8"/>
    <x v="23"/>
  </r>
  <r>
    <n v="907"/>
    <s v="White, Pena and Calhoun"/>
    <s v="Quality-focused asymmetric adapter"/>
    <n v="9100"/>
    <n v="1843"/>
    <x v="1"/>
    <n v="41"/>
    <x v="0"/>
    <s v="USD"/>
    <n v="1303880400"/>
    <n v="1304485200"/>
    <b v="0"/>
    <b v="0"/>
    <s v="theater/plays"/>
    <n v="0.20252747252747252"/>
    <n v="44.951219512195124"/>
    <x v="8"/>
    <x v="23"/>
  </r>
  <r>
    <n v="909"/>
    <s v="Gates, Li and Thompson"/>
    <s v="Synchronized attitude-oriented frame"/>
    <n v="1800"/>
    <n v="8621"/>
    <x v="0"/>
    <n v="80"/>
    <x v="2"/>
    <s v="CAD"/>
    <n v="1528088400"/>
    <n v="1530421200"/>
    <b v="0"/>
    <b v="1"/>
    <s v="theater/plays"/>
    <n v="4.7894444444444444"/>
    <n v="107.7625"/>
    <x v="8"/>
    <x v="23"/>
  </r>
  <r>
    <n v="910"/>
    <s v="King-Morris"/>
    <s v="Proactive incremental architecture"/>
    <n v="154500"/>
    <n v="30215"/>
    <x v="3"/>
    <n v="296"/>
    <x v="0"/>
    <s v="USD"/>
    <n v="1421906400"/>
    <n v="1421992800"/>
    <b v="0"/>
    <b v="0"/>
    <s v="theater/plays"/>
    <n v="0.19556634304207121"/>
    <n v="102.07770270270271"/>
    <x v="8"/>
    <x v="23"/>
  </r>
  <r>
    <n v="914"/>
    <s v="Ramirez, Padilla and Barrera"/>
    <s v="Diverse client-driven conglomeration"/>
    <n v="6400"/>
    <n v="3676"/>
    <x v="1"/>
    <n v="141"/>
    <x v="6"/>
    <s v="GBP"/>
    <n v="1375592400"/>
    <n v="1376629200"/>
    <b v="0"/>
    <b v="0"/>
    <s v="theater/plays"/>
    <n v="0.57437499999999997"/>
    <n v="26.070921985815602"/>
    <x v="8"/>
    <x v="23"/>
  </r>
  <r>
    <n v="919"/>
    <s v="Fox Ltd"/>
    <s v="Extended multimedia firmware"/>
    <n v="35600"/>
    <n v="20915"/>
    <x v="1"/>
    <n v="225"/>
    <x v="5"/>
    <s v="AUD"/>
    <n v="1507957200"/>
    <n v="1510725600"/>
    <b v="0"/>
    <b v="1"/>
    <s v="theater/plays"/>
    <n v="0.58750000000000002"/>
    <n v="92.955555555555549"/>
    <x v="8"/>
    <x v="23"/>
  </r>
  <r>
    <n v="923"/>
    <s v="Wise and Sons"/>
    <s v="Sharable discrete definition"/>
    <n v="1700"/>
    <n v="4044"/>
    <x v="0"/>
    <n v="40"/>
    <x v="0"/>
    <s v="USD"/>
    <n v="1279083600"/>
    <n v="1279170000"/>
    <b v="0"/>
    <b v="0"/>
    <s v="theater/plays"/>
    <n v="2.3788235294117648"/>
    <n v="101.1"/>
    <x v="8"/>
    <x v="23"/>
  </r>
  <r>
    <n v="924"/>
    <s v="Butler-Barr"/>
    <s v="User-friendly next generation core"/>
    <n v="39400"/>
    <n v="192292"/>
    <x v="0"/>
    <n v="2289"/>
    <x v="1"/>
    <s v="EUR"/>
    <n v="1572498000"/>
    <n v="1573452000"/>
    <b v="0"/>
    <b v="0"/>
    <s v="theater/plays"/>
    <n v="4.8805076142131982"/>
    <n v="84.006989951944078"/>
    <x v="8"/>
    <x v="23"/>
  </r>
  <r>
    <n v="925"/>
    <s v="Wilson, Jefferson and Anderson"/>
    <s v="Profit-focused empowering system engine"/>
    <n v="3000"/>
    <n v="6722"/>
    <x v="0"/>
    <n v="65"/>
    <x v="0"/>
    <s v="USD"/>
    <n v="1506056400"/>
    <n v="1507093200"/>
    <b v="0"/>
    <b v="0"/>
    <s v="theater/plays"/>
    <n v="2.2406666666666668"/>
    <n v="103.41538461538461"/>
    <x v="8"/>
    <x v="23"/>
  </r>
  <r>
    <n v="927"/>
    <s v="Davis-Gardner"/>
    <s v="Synergistic dynamic utilization"/>
    <n v="7200"/>
    <n v="3301"/>
    <x v="1"/>
    <n v="37"/>
    <x v="0"/>
    <s v="USD"/>
    <n v="1342069200"/>
    <n v="1344574800"/>
    <b v="0"/>
    <b v="0"/>
    <s v="theater/plays"/>
    <n v="0.45847222222222223"/>
    <n v="89.21621621621621"/>
    <x v="8"/>
    <x v="23"/>
  </r>
  <r>
    <n v="929"/>
    <s v="Turner-Terrell"/>
    <s v="Polarized tertiary function"/>
    <n v="5500"/>
    <n v="11952"/>
    <x v="0"/>
    <n v="184"/>
    <x v="6"/>
    <s v="GBP"/>
    <n v="1493787600"/>
    <n v="1494997200"/>
    <b v="0"/>
    <b v="0"/>
    <s v="theater/plays"/>
    <n v="2.173090909090909"/>
    <n v="64.956521739130437"/>
    <x v="8"/>
    <x v="23"/>
  </r>
  <r>
    <n v="930"/>
    <s v="Hall, Buchanan and Benton"/>
    <s v="Configurable fault-tolerant structure"/>
    <n v="3500"/>
    <n v="3930"/>
    <x v="0"/>
    <n v="85"/>
    <x v="0"/>
    <s v="USD"/>
    <n v="1424844000"/>
    <n v="1425448800"/>
    <b v="0"/>
    <b v="1"/>
    <s v="theater/plays"/>
    <n v="1.1228571428571428"/>
    <n v="46.235294117647058"/>
    <x v="8"/>
    <x v="23"/>
  </r>
  <r>
    <n v="931"/>
    <s v="Lowery, Hayden and Cruz"/>
    <s v="Digitized 24/7 budgetary management"/>
    <n v="7900"/>
    <n v="5729"/>
    <x v="1"/>
    <n v="112"/>
    <x v="0"/>
    <s v="USD"/>
    <n v="1403931600"/>
    <n v="1404104400"/>
    <b v="0"/>
    <b v="1"/>
    <s v="theater/plays"/>
    <n v="0.72518987341772156"/>
    <n v="51.151785714285715"/>
    <x v="8"/>
    <x v="23"/>
  </r>
  <r>
    <n v="933"/>
    <s v="Espinoza Group"/>
    <s v="Implemented tangible support"/>
    <n v="73000"/>
    <n v="175015"/>
    <x v="0"/>
    <n v="1902"/>
    <x v="0"/>
    <s v="USD"/>
    <n v="1365397200"/>
    <n v="1366520400"/>
    <b v="0"/>
    <b v="0"/>
    <s v="theater/plays"/>
    <n v="2.3974657534246577"/>
    <n v="92.016298633017882"/>
    <x v="8"/>
    <x v="23"/>
  </r>
  <r>
    <n v="934"/>
    <s v="Davis, Crawford and Lopez"/>
    <s v="Reactive radical framework"/>
    <n v="6200"/>
    <n v="11280"/>
    <x v="0"/>
    <n v="105"/>
    <x v="0"/>
    <s v="USD"/>
    <n v="1456120800"/>
    <n v="1456639200"/>
    <b v="0"/>
    <b v="0"/>
    <s v="theater/plays"/>
    <n v="1.8193548387096774"/>
    <n v="107.42857142857143"/>
    <x v="8"/>
    <x v="23"/>
  </r>
  <r>
    <n v="935"/>
    <s v="Richards, Stevens and Fleming"/>
    <s v="Object-based full-range knowledge user"/>
    <n v="6100"/>
    <n v="10012"/>
    <x v="0"/>
    <n v="132"/>
    <x v="0"/>
    <s v="USD"/>
    <n v="1437714000"/>
    <n v="1438318800"/>
    <b v="0"/>
    <b v="0"/>
    <s v="theater/plays"/>
    <n v="1.6413114754098361"/>
    <n v="75.848484848484844"/>
    <x v="8"/>
    <x v="23"/>
  </r>
  <r>
    <n v="936"/>
    <s v="Brown Ltd"/>
    <s v="Enhanced composite contingency"/>
    <n v="103200"/>
    <n v="1690"/>
    <x v="1"/>
    <n v="21"/>
    <x v="0"/>
    <s v="USD"/>
    <n v="1563771600"/>
    <n v="1564030800"/>
    <b v="1"/>
    <b v="0"/>
    <s v="theater/plays"/>
    <n v="1.6375968992248063E-2"/>
    <n v="80.476190476190482"/>
    <x v="8"/>
    <x v="23"/>
  </r>
  <r>
    <n v="941"/>
    <s v="Luna-Horne"/>
    <s v="Profound exuding pricing structure"/>
    <n v="43000"/>
    <n v="5615"/>
    <x v="1"/>
    <n v="78"/>
    <x v="0"/>
    <s v="USD"/>
    <n v="1294552800"/>
    <n v="1297576800"/>
    <b v="1"/>
    <b v="0"/>
    <s v="theater/plays"/>
    <n v="0.1305813953488372"/>
    <n v="71.987179487179489"/>
    <x v="8"/>
    <x v="23"/>
  </r>
  <r>
    <n v="942"/>
    <s v="Allen Inc"/>
    <s v="Horizontal optimizing model"/>
    <n v="9600"/>
    <n v="6205"/>
    <x v="1"/>
    <n v="67"/>
    <x v="5"/>
    <s v="AUD"/>
    <n v="1295935200"/>
    <n v="1296194400"/>
    <b v="0"/>
    <b v="0"/>
    <s v="theater/plays"/>
    <n v="0.64635416666666667"/>
    <n v="92.611940298507463"/>
    <x v="8"/>
    <x v="23"/>
  </r>
  <r>
    <n v="946"/>
    <s v="Hall, Holmes and Walker"/>
    <s v="Public-key bandwidth-monitored intranet"/>
    <n v="153700"/>
    <n v="15238"/>
    <x v="1"/>
    <n v="181"/>
    <x v="0"/>
    <s v="USD"/>
    <n v="1308200400"/>
    <n v="1308373200"/>
    <b v="0"/>
    <b v="0"/>
    <s v="theater/plays"/>
    <n v="9.9141184124918666E-2"/>
    <n v="84.187845303867405"/>
    <x v="8"/>
    <x v="23"/>
  </r>
  <r>
    <n v="947"/>
    <s v="Smith-Powell"/>
    <s v="Upgradable clear-thinking hardware"/>
    <n v="3600"/>
    <n v="961"/>
    <x v="1"/>
    <n v="13"/>
    <x v="0"/>
    <s v="USD"/>
    <n v="1411707600"/>
    <n v="1412312400"/>
    <b v="0"/>
    <b v="0"/>
    <s v="theater/plays"/>
    <n v="0.26694444444444443"/>
    <n v="73.92307692307692"/>
    <x v="8"/>
    <x v="23"/>
  </r>
  <r>
    <n v="950"/>
    <s v="Williams, Orozco and Gomez"/>
    <s v="Persistent content-based methodology"/>
    <n v="100"/>
    <n v="5"/>
    <x v="1"/>
    <n v="1"/>
    <x v="0"/>
    <s v="USD"/>
    <n v="1555390800"/>
    <n v="1555822800"/>
    <b v="0"/>
    <b v="1"/>
    <s v="theater/plays"/>
    <n v="0.05"/>
    <n v="5"/>
    <x v="8"/>
    <x v="23"/>
  </r>
  <r>
    <n v="955"/>
    <s v="Moss-Obrien"/>
    <s v="Function-based next generation emulation"/>
    <n v="700"/>
    <n v="7763"/>
    <x v="0"/>
    <n v="80"/>
    <x v="0"/>
    <s v="USD"/>
    <n v="1353823200"/>
    <n v="1353996000"/>
    <b v="0"/>
    <b v="0"/>
    <s v="theater/plays"/>
    <n v="11.09"/>
    <n v="97.037499999999994"/>
    <x v="8"/>
    <x v="23"/>
  </r>
  <r>
    <n v="957"/>
    <s v="Riley, Cohen and Goodman"/>
    <s v="Profound mission-critical function"/>
    <n v="9800"/>
    <n v="12434"/>
    <x v="0"/>
    <n v="131"/>
    <x v="0"/>
    <s v="USD"/>
    <n v="1329372000"/>
    <n v="1329631200"/>
    <b v="0"/>
    <b v="0"/>
    <s v="theater/plays"/>
    <n v="1.2687755102040816"/>
    <n v="94.916030534351151"/>
    <x v="8"/>
    <x v="23"/>
  </r>
  <r>
    <n v="964"/>
    <s v="Peck, Higgins and Smith"/>
    <s v="Devolved disintermediate encryption"/>
    <n v="3700"/>
    <n v="13164"/>
    <x v="0"/>
    <n v="155"/>
    <x v="0"/>
    <s v="USD"/>
    <n v="1431320400"/>
    <n v="1431752400"/>
    <b v="0"/>
    <b v="0"/>
    <s v="theater/plays"/>
    <n v="3.5578378378378379"/>
    <n v="84.92903225806451"/>
    <x v="8"/>
    <x v="23"/>
  </r>
  <r>
    <n v="966"/>
    <s v="Davis and Sons"/>
    <s v="Seamless solution-oriented capacity"/>
    <n v="1700"/>
    <n v="13468"/>
    <x v="0"/>
    <n v="245"/>
    <x v="0"/>
    <s v="USD"/>
    <n v="1497502800"/>
    <n v="1497675600"/>
    <b v="0"/>
    <b v="0"/>
    <s v="theater/plays"/>
    <n v="7.9223529411764702"/>
    <n v="54.971428571428568"/>
    <x v="8"/>
    <x v="23"/>
  </r>
  <r>
    <n v="969"/>
    <s v="Lopez-King"/>
    <s v="Multi-lateral radical solution"/>
    <n v="7900"/>
    <n v="8550"/>
    <x v="0"/>
    <n v="93"/>
    <x v="0"/>
    <s v="USD"/>
    <n v="1576994400"/>
    <n v="1577599200"/>
    <b v="0"/>
    <b v="0"/>
    <s v="theater/plays"/>
    <n v="1.0822784810126582"/>
    <n v="91.935483870967744"/>
    <x v="8"/>
    <x v="23"/>
  </r>
  <r>
    <n v="970"/>
    <s v="Glover-Nelson"/>
    <s v="Inverse context-sensitive info-mediaries"/>
    <n v="94900"/>
    <n v="57659"/>
    <x v="1"/>
    <n v="594"/>
    <x v="0"/>
    <s v="USD"/>
    <n v="1304917200"/>
    <n v="1305003600"/>
    <b v="0"/>
    <b v="0"/>
    <s v="theater/plays"/>
    <n v="0.60757639620653314"/>
    <n v="97.069023569023571"/>
    <x v="8"/>
    <x v="23"/>
  </r>
  <r>
    <n v="973"/>
    <s v="Herrera, Bennett and Silva"/>
    <s v="Programmable multi-state algorithm"/>
    <n v="121100"/>
    <n v="26176"/>
    <x v="1"/>
    <n v="252"/>
    <x v="0"/>
    <s v="USD"/>
    <n v="1291960800"/>
    <n v="1292133600"/>
    <b v="0"/>
    <b v="1"/>
    <s v="theater/plays"/>
    <n v="0.21615194054500414"/>
    <n v="103.87301587301587"/>
    <x v="8"/>
    <x v="23"/>
  </r>
  <r>
    <n v="975"/>
    <s v="Ayala Group"/>
    <s v="Right-sized maximized migration"/>
    <n v="5400"/>
    <n v="8366"/>
    <x v="0"/>
    <n v="135"/>
    <x v="0"/>
    <s v="USD"/>
    <n v="1448776800"/>
    <n v="1452146400"/>
    <b v="0"/>
    <b v="1"/>
    <s v="theater/plays"/>
    <n v="1.5492592592592593"/>
    <n v="61.970370370370368"/>
    <x v="8"/>
    <x v="23"/>
  </r>
  <r>
    <n v="976"/>
    <s v="Huerta, Roberts and Dickerson"/>
    <s v="Self-enabling value-added artificial intelligence"/>
    <n v="4000"/>
    <n v="12886"/>
    <x v="0"/>
    <n v="140"/>
    <x v="0"/>
    <s v="USD"/>
    <n v="1296194400"/>
    <n v="1296712800"/>
    <b v="0"/>
    <b v="1"/>
    <s v="theater/plays"/>
    <n v="3.2214999999999998"/>
    <n v="92.042857142857144"/>
    <x v="8"/>
    <x v="23"/>
  </r>
  <r>
    <n v="979"/>
    <s v="Williams, Martin and Meyer"/>
    <s v="Innovative well-modulated capability"/>
    <n v="60200"/>
    <n v="86244"/>
    <x v="0"/>
    <n v="1015"/>
    <x v="6"/>
    <s v="GBP"/>
    <n v="1426395600"/>
    <n v="1426914000"/>
    <b v="0"/>
    <b v="0"/>
    <s v="theater/plays"/>
    <n v="1.432624584717608"/>
    <n v="84.969458128078813"/>
    <x v="8"/>
    <x v="23"/>
  </r>
  <r>
    <n v="984"/>
    <s v="Lewis-Jacobson"/>
    <s v="Exclusive system-worthy Graphic Interface"/>
    <n v="6500"/>
    <n v="9910"/>
    <x v="0"/>
    <n v="381"/>
    <x v="0"/>
    <s v="USD"/>
    <n v="1567918800"/>
    <n v="1570165200"/>
    <b v="0"/>
    <b v="0"/>
    <s v="theater/plays"/>
    <n v="1.5246153846153847"/>
    <n v="26.010498687664043"/>
    <x v="8"/>
    <x v="23"/>
  </r>
  <r>
    <n v="996"/>
    <s v="Butler LLC"/>
    <s v="Future-proofed upward-trending migration"/>
    <n v="6600"/>
    <n v="4814"/>
    <x v="1"/>
    <n v="112"/>
    <x v="0"/>
    <s v="USD"/>
    <n v="1357106400"/>
    <n v="1359698400"/>
    <b v="0"/>
    <b v="0"/>
    <s v="theater/plays"/>
    <n v="0.72939393939393937"/>
    <n v="42.982142857142854"/>
    <x v="8"/>
    <x v="23"/>
  </r>
  <r>
    <n v="997"/>
    <s v="Ball LLC"/>
    <s v="Right-sized full-range throughput"/>
    <n v="7600"/>
    <n v="4603"/>
    <x v="3"/>
    <n v="139"/>
    <x v="1"/>
    <s v="EUR"/>
    <n v="1390197600"/>
    <n v="1390629600"/>
    <b v="0"/>
    <b v="0"/>
    <s v="theater/plays"/>
    <n v="0.60565789473684206"/>
    <n v="33.115107913669064"/>
    <x v="8"/>
    <x v="23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n v="1249"/>
    <s v="US"/>
    <s v="USD"/>
    <n v="1294812000"/>
    <n v="1294898400"/>
    <b v="0"/>
    <b v="0"/>
    <s v="film &amp; video/animation"/>
    <n v="1.5939125295508274"/>
    <n v="107.96236989591674"/>
    <x v="0"/>
    <s v="animation"/>
    <x v="0"/>
    <d v="2011-01-13T06:00:00"/>
  </r>
  <r>
    <n v="30"/>
    <s v="Clark-Cooke"/>
    <s v="Down-sized analyzing challenge"/>
    <n v="9000"/>
    <n v="14455"/>
    <x v="0"/>
    <n v="129"/>
    <s v="US"/>
    <s v="USD"/>
    <n v="1558674000"/>
    <n v="1559106000"/>
    <b v="0"/>
    <b v="0"/>
    <s v="film &amp; video/animation"/>
    <n v="1.606111111111111"/>
    <n v="112.05426356589147"/>
    <x v="0"/>
    <s v="animation"/>
    <x v="1"/>
    <d v="2019-05-29T05:00:00"/>
  </r>
  <r>
    <n v="72"/>
    <s v="Hampton, Lewis and Ray"/>
    <s v="Seamless coherent parallelism"/>
    <n v="600"/>
    <n v="4022"/>
    <x v="0"/>
    <n v="54"/>
    <s v="US"/>
    <s v="USD"/>
    <n v="1435726800"/>
    <n v="1438837200"/>
    <b v="0"/>
    <b v="0"/>
    <s v="film &amp; video/animation"/>
    <n v="6.7033333333333331"/>
    <n v="74.481481481481481"/>
    <x v="0"/>
    <s v="animation"/>
    <x v="2"/>
    <d v="2015-08-06T05:00:00"/>
  </r>
  <r>
    <n v="77"/>
    <s v="Acevedo-Huffman"/>
    <s v="Pre-emptive impactful model"/>
    <n v="9500"/>
    <n v="4460"/>
    <x v="1"/>
    <n v="56"/>
    <s v="US"/>
    <s v="USD"/>
    <n v="1285563600"/>
    <n v="1286773200"/>
    <b v="0"/>
    <b v="1"/>
    <s v="film &amp; video/animation"/>
    <n v="0.46947368421052632"/>
    <n v="79.642857142857139"/>
    <x v="0"/>
    <s v="animation"/>
    <x v="3"/>
    <d v="2010-10-11T05:00:00"/>
  </r>
  <r>
    <n v="219"/>
    <s v="Huang-Henderson"/>
    <s v="Stand-alone mobile customer loyalty"/>
    <n v="41700"/>
    <n v="138497"/>
    <x v="0"/>
    <n v="1539"/>
    <s v="US"/>
    <s v="USD"/>
    <n v="1345093200"/>
    <n v="1346130000"/>
    <b v="0"/>
    <b v="0"/>
    <s v="film &amp; video/animation"/>
    <n v="3.3212709832134291"/>
    <n v="89.991552956465242"/>
    <x v="0"/>
    <s v="animation"/>
    <x v="4"/>
    <d v="2012-08-28T05:00:00"/>
  </r>
  <r>
    <n v="228"/>
    <s v="Pineda Group"/>
    <s v="Exclusive real-time protocol"/>
    <n v="137900"/>
    <n v="165352"/>
    <x v="0"/>
    <n v="2468"/>
    <s v="US"/>
    <s v="USD"/>
    <n v="1472619600"/>
    <n v="1474779600"/>
    <b v="0"/>
    <b v="0"/>
    <s v="film &amp; video/animation"/>
    <n v="1.1990717911530093"/>
    <n v="66.998379254457049"/>
    <x v="0"/>
    <s v="animation"/>
    <x v="5"/>
    <d v="2016-09-25T05:00:00"/>
  </r>
  <r>
    <n v="233"/>
    <s v="Reid, Rivera and Perry"/>
    <s v="Multi-lateral national adapter"/>
    <n v="3800"/>
    <n v="6000"/>
    <x v="0"/>
    <n v="62"/>
    <s v="US"/>
    <s v="USD"/>
    <n v="1307854800"/>
    <n v="1309237200"/>
    <b v="0"/>
    <b v="0"/>
    <s v="film &amp; video/animation"/>
    <n v="1.5789473684210527"/>
    <n v="96.774193548387103"/>
    <x v="0"/>
    <s v="animation"/>
    <x v="6"/>
    <d v="2011-06-28T05:00:00"/>
  </r>
  <r>
    <n v="235"/>
    <s v="Lee, Ali and Guzman"/>
    <s v="Polarized upward-trending Local Area Network"/>
    <n v="8600"/>
    <n v="3589"/>
    <x v="1"/>
    <n v="92"/>
    <s v="US"/>
    <s v="USD"/>
    <n v="1486965600"/>
    <n v="1487397600"/>
    <b v="0"/>
    <b v="0"/>
    <s v="film &amp; video/animation"/>
    <n v="0.41732558139534881"/>
    <n v="39.010869565217391"/>
    <x v="0"/>
    <s v="animation"/>
    <x v="7"/>
    <d v="2017-02-18T06:00:00"/>
  </r>
  <r>
    <n v="237"/>
    <s v="Ellison PLC"/>
    <s v="Re-contextualized tangible open architecture"/>
    <n v="9300"/>
    <n v="14822"/>
    <x v="0"/>
    <n v="329"/>
    <s v="US"/>
    <s v="USD"/>
    <n v="1398402000"/>
    <n v="1398574800"/>
    <b v="0"/>
    <b v="0"/>
    <s v="film &amp; video/animation"/>
    <n v="1.593763440860215"/>
    <n v="45.051671732522799"/>
    <x v="0"/>
    <s v="animation"/>
    <x v="8"/>
    <d v="2014-04-27T05:00:00"/>
  </r>
  <r>
    <n v="280"/>
    <s v="Braun PLC"/>
    <s v="Function-based high-level infrastructure"/>
    <n v="2500"/>
    <n v="14536"/>
    <x v="0"/>
    <n v="393"/>
    <s v="US"/>
    <s v="USD"/>
    <n v="1511244000"/>
    <n v="1511762400"/>
    <b v="0"/>
    <b v="0"/>
    <s v="film &amp; video/animation"/>
    <n v="5.8144"/>
    <n v="36.987277353689571"/>
    <x v="0"/>
    <s v="animation"/>
    <x v="9"/>
    <d v="2017-11-27T06:00:00"/>
  </r>
  <r>
    <n v="326"/>
    <s v="Pham, Avila and Nash"/>
    <s v="Multi-channeled next generation architecture"/>
    <n v="7200"/>
    <n v="3326"/>
    <x v="1"/>
    <n v="128"/>
    <s v="US"/>
    <s v="USD"/>
    <n v="1451109600"/>
    <n v="1451628000"/>
    <b v="0"/>
    <b v="0"/>
    <s v="film &amp; video/animation"/>
    <n v="0.46194444444444444"/>
    <n v="25.984375"/>
    <x v="0"/>
    <s v="animation"/>
    <x v="10"/>
    <d v="2016-01-01T06:00:00"/>
  </r>
  <r>
    <n v="359"/>
    <s v="Salazar-Moon"/>
    <s v="Compatible needs-based architecture"/>
    <n v="4000"/>
    <n v="11948"/>
    <x v="0"/>
    <n v="187"/>
    <s v="US"/>
    <s v="USD"/>
    <n v="1314421200"/>
    <n v="1315026000"/>
    <b v="0"/>
    <b v="0"/>
    <s v="film &amp; video/animation"/>
    <n v="2.9870000000000001"/>
    <n v="63.893048128342244"/>
    <x v="0"/>
    <s v="animation"/>
    <x v="11"/>
    <d v="2011-09-03T05:00:00"/>
  </r>
  <r>
    <n v="398"/>
    <s v="Myers LLC"/>
    <s v="Reactive bottom-line open architecture"/>
    <n v="1700"/>
    <n v="12202"/>
    <x v="0"/>
    <n v="123"/>
    <s v="IT"/>
    <s v="EUR"/>
    <n v="1525755600"/>
    <n v="1525928400"/>
    <b v="0"/>
    <b v="1"/>
    <s v="film &amp; video/animation"/>
    <n v="7.1776470588235295"/>
    <n v="99.203252032520325"/>
    <x v="0"/>
    <s v="animation"/>
    <x v="12"/>
    <d v="2018-05-10T05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0"/>
    <s v="animation"/>
    <x v="13"/>
    <d v="2018-12-24T06:00:00"/>
  </r>
  <r>
    <n v="428"/>
    <s v="Mayer-Richmond"/>
    <s v="Progressive zero-defect capability"/>
    <n v="101400"/>
    <n v="47037"/>
    <x v="1"/>
    <n v="747"/>
    <s v="US"/>
    <s v="USD"/>
    <n v="1297404000"/>
    <n v="1298008800"/>
    <b v="0"/>
    <b v="0"/>
    <s v="film &amp; video/animation"/>
    <n v="0.46387573964497042"/>
    <n v="62.967871485943775"/>
    <x v="0"/>
    <s v="animation"/>
    <x v="14"/>
    <d v="2011-02-18T06:00:00"/>
  </r>
  <r>
    <n v="437"/>
    <s v="Hansen Group"/>
    <s v="Centralized regional interface"/>
    <n v="8100"/>
    <n v="9969"/>
    <x v="0"/>
    <n v="192"/>
    <s v="US"/>
    <s v="USD"/>
    <n v="1442120400"/>
    <n v="1442379600"/>
    <b v="0"/>
    <b v="1"/>
    <s v="film &amp; video/animation"/>
    <n v="1.2307407407407407"/>
    <n v="51.921875"/>
    <x v="0"/>
    <s v="animation"/>
    <x v="15"/>
    <d v="2015-09-16T05:00:00"/>
  </r>
  <r>
    <n v="450"/>
    <s v="Delgado-Hatfield"/>
    <s v="Up-sized composite success"/>
    <n v="100"/>
    <n v="4"/>
    <x v="1"/>
    <n v="1"/>
    <s v="CA"/>
    <s v="CAD"/>
    <n v="1540098000"/>
    <n v="1542088800"/>
    <b v="0"/>
    <b v="0"/>
    <s v="film &amp; video/animation"/>
    <n v="0.04"/>
    <n v="4"/>
    <x v="0"/>
    <s v="animation"/>
    <x v="16"/>
    <d v="2018-11-13T06:00:00"/>
  </r>
  <r>
    <n v="463"/>
    <s v="Mckee-Hill"/>
    <s v="Cross-platform upward-trending parallelism"/>
    <n v="134300"/>
    <n v="145265"/>
    <x v="0"/>
    <n v="2105"/>
    <s v="US"/>
    <s v="USD"/>
    <n v="1388469600"/>
    <n v="1388815200"/>
    <b v="0"/>
    <b v="0"/>
    <s v="film &amp; video/animation"/>
    <n v="1.0816455696202532"/>
    <n v="69.009501187648453"/>
    <x v="0"/>
    <s v="animation"/>
    <x v="17"/>
    <d v="2014-01-04T06:00:00"/>
  </r>
  <r>
    <n v="496"/>
    <s v="Morales Group"/>
    <s v="Optimized bi-directional extranet"/>
    <n v="183800"/>
    <n v="1667"/>
    <x v="1"/>
    <n v="54"/>
    <s v="US"/>
    <s v="USD"/>
    <n v="1495342800"/>
    <n v="1496811600"/>
    <b v="0"/>
    <b v="0"/>
    <s v="film &amp; video/animation"/>
    <n v="9.0696409140369975E-3"/>
    <n v="30.87037037037037"/>
    <x v="0"/>
    <s v="animation"/>
    <x v="18"/>
    <d v="2017-06-07T05:00:00"/>
  </r>
  <r>
    <n v="518"/>
    <s v="Ramirez Group"/>
    <s v="Open-architected uniform instruction set"/>
    <n v="8800"/>
    <n v="622"/>
    <x v="1"/>
    <n v="10"/>
    <s v="US"/>
    <s v="USD"/>
    <n v="1519365600"/>
    <n v="1519538400"/>
    <b v="0"/>
    <b v="1"/>
    <s v="film &amp; video/animation"/>
    <n v="7.0681818181818179E-2"/>
    <n v="62.2"/>
    <x v="0"/>
    <s v="animation"/>
    <x v="19"/>
    <d v="2018-02-25T06:00:00"/>
  </r>
  <r>
    <n v="527"/>
    <s v="Rosario-Smith"/>
    <s v="Enterprise-wide intermediate portal"/>
    <n v="189200"/>
    <n v="188480"/>
    <x v="1"/>
    <n v="6080"/>
    <s v="CA"/>
    <s v="CAD"/>
    <n v="1454652000"/>
    <n v="1457762400"/>
    <b v="0"/>
    <b v="0"/>
    <s v="film &amp; video/animation"/>
    <n v="0.99619450317124736"/>
    <n v="31"/>
    <x v="0"/>
    <s v="animation"/>
    <x v="20"/>
    <d v="2016-03-12T06:00:00"/>
  </r>
  <r>
    <n v="560"/>
    <s v="Hunt LLC"/>
    <s v="Re-engineered radical policy"/>
    <n v="20000"/>
    <n v="158832"/>
    <x v="0"/>
    <n v="3177"/>
    <s v="US"/>
    <s v="USD"/>
    <n v="1321596000"/>
    <n v="1325052000"/>
    <b v="0"/>
    <b v="0"/>
    <s v="film &amp; video/animation"/>
    <n v="7.9416000000000002"/>
    <n v="49.994334277620396"/>
    <x v="0"/>
    <s v="animation"/>
    <x v="21"/>
    <d v="2011-12-28T06:00:00"/>
  </r>
  <r>
    <n v="569"/>
    <s v="Fischer, Fowler and Arnold"/>
    <s v="Extended multi-tasking definition"/>
    <n v="20100"/>
    <n v="47705"/>
    <x v="0"/>
    <n v="589"/>
    <s v="IT"/>
    <s v="EUR"/>
    <n v="1294725600"/>
    <n v="1295762400"/>
    <b v="0"/>
    <b v="0"/>
    <s v="film &amp; video/animation"/>
    <n v="2.3733830845771142"/>
    <n v="80.993208828522924"/>
    <x v="0"/>
    <s v="animation"/>
    <x v="22"/>
    <d v="2011-01-23T06:00:00"/>
  </r>
  <r>
    <n v="593"/>
    <s v="Hale-Hayes"/>
    <s v="Ameliorated client-driven open system"/>
    <n v="121600"/>
    <n v="188288"/>
    <x v="0"/>
    <n v="4006"/>
    <s v="US"/>
    <s v="USD"/>
    <n v="1395810000"/>
    <n v="1396933200"/>
    <b v="0"/>
    <b v="0"/>
    <s v="film &amp; video/animation"/>
    <n v="1.5484210526315789"/>
    <n v="47.001497753369947"/>
    <x v="0"/>
    <s v="animation"/>
    <x v="23"/>
    <d v="2014-04-08T05:00:00"/>
  </r>
  <r>
    <n v="633"/>
    <s v="Yu and Sons"/>
    <s v="Adaptive context-sensitive architecture"/>
    <n v="6700"/>
    <n v="5569"/>
    <x v="1"/>
    <n v="105"/>
    <s v="US"/>
    <s v="USD"/>
    <n v="1446876000"/>
    <n v="1447221600"/>
    <b v="0"/>
    <b v="0"/>
    <s v="film &amp; video/animation"/>
    <n v="0.83119402985074631"/>
    <n v="53.038095238095238"/>
    <x v="0"/>
    <s v="animation"/>
    <x v="24"/>
    <d v="2015-11-11T06:00:00"/>
  </r>
  <r>
    <n v="636"/>
    <s v="Lamb-Sanders"/>
    <s v="Stand-alone reciprocal frame"/>
    <n v="197700"/>
    <n v="127591"/>
    <x v="1"/>
    <n v="2604"/>
    <s v="DK"/>
    <s v="DKK"/>
    <n v="1326866400"/>
    <n v="1330754400"/>
    <b v="0"/>
    <b v="1"/>
    <s v="film &amp; video/animation"/>
    <n v="0.64537683358624176"/>
    <n v="48.998079877112133"/>
    <x v="0"/>
    <s v="animation"/>
    <x v="25"/>
    <d v="2012-03-03T06:00:00"/>
  </r>
  <r>
    <n v="704"/>
    <s v="Haynes-Williams"/>
    <s v="Seamless clear-thinking artificial intelligence"/>
    <n v="8700"/>
    <n v="10682"/>
    <x v="0"/>
    <n v="116"/>
    <s v="US"/>
    <s v="USD"/>
    <n v="1467608400"/>
    <n v="1468904400"/>
    <b v="0"/>
    <b v="0"/>
    <s v="film &amp; video/animation"/>
    <n v="1.2278160919540231"/>
    <n v="92.08620689655173"/>
    <x v="0"/>
    <s v="animation"/>
    <x v="26"/>
    <d v="2016-07-19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0"/>
    <s v="animation"/>
    <x v="27"/>
    <d v="2010-03-26T05:00:00"/>
  </r>
  <r>
    <n v="778"/>
    <s v="Moss-Guzman"/>
    <s v="Cross-platform optimizing website"/>
    <n v="1300"/>
    <n v="10243"/>
    <x v="0"/>
    <n v="174"/>
    <s v="CH"/>
    <s v="CHF"/>
    <n v="1313211600"/>
    <n v="1313643600"/>
    <b v="0"/>
    <b v="0"/>
    <s v="film &amp; video/animation"/>
    <n v="7.8792307692307695"/>
    <n v="58.867816091954026"/>
    <x v="0"/>
    <s v="animation"/>
    <x v="28"/>
    <d v="2011-08-18T05:00:00"/>
  </r>
  <r>
    <n v="782"/>
    <s v="Williams and Sons"/>
    <s v="Centralized asymmetric framework"/>
    <n v="5100"/>
    <n v="10981"/>
    <x v="0"/>
    <n v="161"/>
    <s v="US"/>
    <s v="USD"/>
    <n v="1298959200"/>
    <n v="1301374800"/>
    <b v="0"/>
    <b v="1"/>
    <s v="film &amp; video/animation"/>
    <n v="2.153137254901961"/>
    <n v="68.204968944099377"/>
    <x v="0"/>
    <s v="animation"/>
    <x v="29"/>
    <d v="2011-03-29T05:00:00"/>
  </r>
  <r>
    <n v="785"/>
    <s v="Peterson, Fletcher and Sanchez"/>
    <s v="Multi-channeled bi-directional moratorium"/>
    <n v="6700"/>
    <n v="12939"/>
    <x v="0"/>
    <n v="127"/>
    <s v="AU"/>
    <s v="AUD"/>
    <n v="1556341200"/>
    <n v="1559278800"/>
    <b v="0"/>
    <b v="1"/>
    <s v="film &amp; video/animation"/>
    <n v="1.9311940298507462"/>
    <n v="101.88188976377953"/>
    <x v="0"/>
    <s v="animation"/>
    <x v="30"/>
    <d v="2019-05-31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0"/>
    <s v="animation"/>
    <x v="31"/>
    <d v="2012-11-10T06:00:00"/>
  </r>
  <r>
    <n v="920"/>
    <s v="Green, Murphy and Webb"/>
    <s v="Versatile directional project"/>
    <n v="5300"/>
    <n v="9676"/>
    <x v="0"/>
    <n v="255"/>
    <s v="US"/>
    <s v="USD"/>
    <n v="1549519200"/>
    <n v="1551247200"/>
    <b v="1"/>
    <b v="0"/>
    <s v="film &amp; video/animation"/>
    <n v="1.8256603773584905"/>
    <n v="37.945098039215686"/>
    <x v="0"/>
    <s v="animation"/>
    <x v="32"/>
    <d v="2019-02-27T06:00:00"/>
  </r>
  <r>
    <n v="958"/>
    <s v="Green, Robinson and Ho"/>
    <s v="De-engineered zero-defect open system"/>
    <n v="1100"/>
    <n v="8081"/>
    <x v="0"/>
    <n v="112"/>
    <s v="US"/>
    <s v="USD"/>
    <n v="1277096400"/>
    <n v="1278997200"/>
    <b v="0"/>
    <b v="0"/>
    <s v="film &amp; video/animation"/>
    <n v="7.3463636363636367"/>
    <n v="72.151785714285708"/>
    <x v="0"/>
    <s v="animation"/>
    <x v="33"/>
    <d v="2010-07-13T05:00:00"/>
  </r>
  <r>
    <n v="6"/>
    <s v="Ortiz, Coleman and Mitchell"/>
    <s v="Operative upward-trending algorithm"/>
    <n v="5200"/>
    <n v="1090"/>
    <x v="1"/>
    <n v="18"/>
    <s v="GB"/>
    <s v="GBP"/>
    <n v="1505278800"/>
    <n v="1505365200"/>
    <b v="0"/>
    <b v="0"/>
    <s v="film &amp; video/documentary"/>
    <n v="0.20961538461538462"/>
    <n v="60.555555555555557"/>
    <x v="0"/>
    <s v="documentary"/>
    <x v="34"/>
    <d v="2017-09-14T05:00:00"/>
  </r>
  <r>
    <n v="23"/>
    <s v="Gray-Jenkins"/>
    <s v="Devolved next generation adapter"/>
    <n v="4500"/>
    <n v="14942"/>
    <x v="0"/>
    <n v="142"/>
    <s v="GB"/>
    <s v="GBP"/>
    <n v="1550124000"/>
    <n v="1554699600"/>
    <b v="0"/>
    <b v="0"/>
    <s v="film &amp; video/documentary"/>
    <n v="3.3204444444444445"/>
    <n v="105.22535211267606"/>
    <x v="0"/>
    <s v="documentary"/>
    <x v="35"/>
    <d v="2019-04-08T05:00:00"/>
  </r>
  <r>
    <n v="32"/>
    <s v="Jackson PLC"/>
    <s v="Ergonomic 6thgeneration success"/>
    <n v="101000"/>
    <n v="87676"/>
    <x v="1"/>
    <n v="2307"/>
    <s v="IT"/>
    <s v="EUR"/>
    <n v="1515564000"/>
    <n v="1517896800"/>
    <b v="0"/>
    <b v="0"/>
    <s v="film &amp; video/documentary"/>
    <n v="0.86807920792079207"/>
    <n v="38.004334633723452"/>
    <x v="0"/>
    <s v="documentary"/>
    <x v="36"/>
    <d v="2018-02-06T06:00:00"/>
  </r>
  <r>
    <n v="34"/>
    <s v="Maldonado and Sons"/>
    <s v="Reverse-engineered asynchronous archive"/>
    <n v="9300"/>
    <n v="14025"/>
    <x v="0"/>
    <n v="165"/>
    <s v="US"/>
    <s v="USD"/>
    <n v="1490245200"/>
    <n v="1490677200"/>
    <b v="0"/>
    <b v="0"/>
    <s v="film &amp; video/documentary"/>
    <n v="1.5080645161290323"/>
    <n v="85"/>
    <x v="0"/>
    <s v="documentary"/>
    <x v="37"/>
    <d v="2017-03-28T05:00:00"/>
  </r>
  <r>
    <n v="95"/>
    <s v="Sanchez LLC"/>
    <s v="Stand-alone system-worthy standardization"/>
    <n v="900"/>
    <n v="1017"/>
    <x v="0"/>
    <n v="27"/>
    <s v="US"/>
    <s v="USD"/>
    <n v="1571029200"/>
    <n v="1571634000"/>
    <b v="0"/>
    <b v="0"/>
    <s v="film &amp; video/documentary"/>
    <n v="1.1299999999999999"/>
    <n v="37.666666666666664"/>
    <x v="0"/>
    <s v="documentary"/>
    <x v="38"/>
    <d v="2019-10-21T05:00:00"/>
  </r>
  <r>
    <n v="108"/>
    <s v="Decker Inc"/>
    <s v="Universal encompassing implementation"/>
    <n v="1500"/>
    <n v="8929"/>
    <x v="0"/>
    <n v="83"/>
    <s v="US"/>
    <s v="USD"/>
    <n v="1333688400"/>
    <n v="1336885200"/>
    <b v="0"/>
    <b v="0"/>
    <s v="film &amp; video/documentary"/>
    <n v="5.9526666666666666"/>
    <n v="107.57831325301204"/>
    <x v="0"/>
    <s v="documentary"/>
    <x v="39"/>
    <d v="2012-05-13T05:00:00"/>
  </r>
  <r>
    <n v="119"/>
    <s v="Clark and Sons"/>
    <s v="Reverse-engineered full-range Internet solution"/>
    <n v="5000"/>
    <n v="10748"/>
    <x v="0"/>
    <n v="154"/>
    <s v="US"/>
    <s v="USD"/>
    <n v="1402894800"/>
    <n v="1404363600"/>
    <b v="0"/>
    <b v="1"/>
    <s v="film &amp; video/documentary"/>
    <n v="2.1496"/>
    <n v="69.79220779220779"/>
    <x v="0"/>
    <s v="documentary"/>
    <x v="40"/>
    <d v="2014-07-03T05:00:00"/>
  </r>
  <r>
    <n v="134"/>
    <s v="Caldwell LLC"/>
    <s v="Secured executive concept"/>
    <n v="99500"/>
    <n v="89288"/>
    <x v="1"/>
    <n v="940"/>
    <s v="CH"/>
    <s v="CHF"/>
    <n v="1308459600"/>
    <n v="1312693200"/>
    <b v="0"/>
    <b v="1"/>
    <s v="film &amp; video/documentary"/>
    <n v="0.89736683417085428"/>
    <n v="94.987234042553197"/>
    <x v="0"/>
    <s v="documentary"/>
    <x v="41"/>
    <d v="2011-08-07T05:00:00"/>
  </r>
  <r>
    <n v="140"/>
    <s v="Bautista-Cross"/>
    <s v="Fully-configurable coherent Internet solution"/>
    <n v="5500"/>
    <n v="12274"/>
    <x v="0"/>
    <n v="186"/>
    <s v="US"/>
    <s v="USD"/>
    <n v="1519538400"/>
    <n v="1519970400"/>
    <b v="0"/>
    <b v="0"/>
    <s v="film &amp; video/documentary"/>
    <n v="2.2316363636363636"/>
    <n v="65.989247311827953"/>
    <x v="0"/>
    <s v="documentary"/>
    <x v="42"/>
    <d v="2018-03-02T06:00:00"/>
  </r>
  <r>
    <n v="172"/>
    <s v="Nixon Inc"/>
    <s v="Centralized national firmware"/>
    <n v="800"/>
    <n v="663"/>
    <x v="1"/>
    <n v="26"/>
    <s v="US"/>
    <s v="USD"/>
    <n v="1405746000"/>
    <n v="1407042000"/>
    <b v="0"/>
    <b v="1"/>
    <s v="film &amp; video/documentary"/>
    <n v="0.82874999999999999"/>
    <n v="25.5"/>
    <x v="0"/>
    <s v="documentary"/>
    <x v="43"/>
    <d v="2014-08-03T05:00:00"/>
  </r>
  <r>
    <n v="208"/>
    <s v="Jackson Inc"/>
    <s v="Mandatory multi-tasking encryption"/>
    <n v="196900"/>
    <n v="199110"/>
    <x v="0"/>
    <n v="2053"/>
    <s v="US"/>
    <s v="USD"/>
    <n v="1510207200"/>
    <n v="1512280800"/>
    <b v="0"/>
    <b v="0"/>
    <s v="film &amp; video/documentary"/>
    <n v="1.0112239715591671"/>
    <n v="96.984900146127615"/>
    <x v="0"/>
    <s v="documentary"/>
    <x v="44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0"/>
    <s v="documentary"/>
    <x v="45"/>
    <d v="2016-05-13T05:00:00"/>
  </r>
  <r>
    <n v="268"/>
    <s v="Brown-Mckee"/>
    <s v="Networked optimal productivity"/>
    <n v="1500"/>
    <n v="2708"/>
    <x v="0"/>
    <n v="48"/>
    <s v="US"/>
    <s v="USD"/>
    <n v="1349326800"/>
    <n v="1353304800"/>
    <b v="0"/>
    <b v="0"/>
    <s v="film &amp; video/documentary"/>
    <n v="1.8053333333333332"/>
    <n v="56.416666666666664"/>
    <x v="0"/>
    <s v="documentary"/>
    <x v="46"/>
    <d v="2012-11-19T06:00:00"/>
  </r>
  <r>
    <n v="290"/>
    <s v="Wilson, Hall and Osborne"/>
    <s v="Advanced global data-warehouse"/>
    <n v="168600"/>
    <n v="91722"/>
    <x v="1"/>
    <n v="908"/>
    <s v="US"/>
    <s v="USD"/>
    <n v="1368162000"/>
    <n v="1370926800"/>
    <b v="0"/>
    <b v="1"/>
    <s v="film &amp; video/documentary"/>
    <n v="0.54402135231316728"/>
    <n v="101.01541850220265"/>
    <x v="0"/>
    <s v="documentary"/>
    <x v="47"/>
    <d v="2013-06-11T05:00:00"/>
  </r>
  <r>
    <n v="301"/>
    <s v="Wong-Walker"/>
    <s v="Multi-channeled disintermediate policy"/>
    <n v="900"/>
    <n v="12102"/>
    <x v="0"/>
    <n v="295"/>
    <s v="US"/>
    <s v="USD"/>
    <n v="1424930400"/>
    <n v="1426395600"/>
    <b v="0"/>
    <b v="0"/>
    <s v="film &amp; video/documentary"/>
    <n v="13.446666666666667"/>
    <n v="41.023728813559323"/>
    <x v="0"/>
    <s v="documentary"/>
    <x v="48"/>
    <d v="2015-03-15T05:00:00"/>
  </r>
  <r>
    <n v="304"/>
    <s v="Peterson PLC"/>
    <s v="User-friendly discrete benchmark"/>
    <n v="2100"/>
    <n v="11469"/>
    <x v="0"/>
    <n v="142"/>
    <s v="US"/>
    <s v="USD"/>
    <n v="1470546000"/>
    <n v="1474088400"/>
    <b v="0"/>
    <b v="0"/>
    <s v="film &amp; video/documentary"/>
    <n v="5.4614285714285717"/>
    <n v="80.767605633802816"/>
    <x v="0"/>
    <s v="documentary"/>
    <x v="49"/>
    <d v="2016-09-17T05:00:00"/>
  </r>
  <r>
    <n v="314"/>
    <s v="Sanchez-Morgan"/>
    <s v="Realigned upward-trending strategy"/>
    <n v="1400"/>
    <n v="4126"/>
    <x v="0"/>
    <n v="133"/>
    <s v="US"/>
    <s v="USD"/>
    <n v="1552366800"/>
    <n v="1552798800"/>
    <b v="0"/>
    <b v="1"/>
    <s v="film &amp; video/documentary"/>
    <n v="2.9471428571428571"/>
    <n v="31.022556390977442"/>
    <x v="0"/>
    <s v="documentary"/>
    <x v="50"/>
    <d v="2019-03-17T05:00:00"/>
  </r>
  <r>
    <n v="323"/>
    <s v="Cole, Smith and Wood"/>
    <s v="Integrated zero-defect help-desk"/>
    <n v="8900"/>
    <n v="2148"/>
    <x v="1"/>
    <n v="26"/>
    <s v="GB"/>
    <s v="GBP"/>
    <n v="1395896400"/>
    <n v="1396069200"/>
    <b v="0"/>
    <b v="0"/>
    <s v="film &amp; video/documentary"/>
    <n v="0.24134831460674158"/>
    <n v="82.615384615384613"/>
    <x v="0"/>
    <s v="documentary"/>
    <x v="51"/>
    <d v="2014-03-29T05:00:00"/>
  </r>
  <r>
    <n v="330"/>
    <s v="Thompson-Bates"/>
    <s v="Expanded encompassing open architecture"/>
    <n v="33700"/>
    <n v="62330"/>
    <x v="0"/>
    <n v="1385"/>
    <s v="GB"/>
    <s v="GBP"/>
    <n v="1512712800"/>
    <n v="1512799200"/>
    <b v="0"/>
    <b v="0"/>
    <s v="film &amp; video/documentary"/>
    <n v="1.8495548961424333"/>
    <n v="45.003610108303249"/>
    <x v="0"/>
    <s v="documentary"/>
    <x v="52"/>
    <d v="2017-12-09T06:00:00"/>
  </r>
  <r>
    <n v="354"/>
    <s v="Brown Group"/>
    <s v="Profit-focused transitional capability"/>
    <n v="6100"/>
    <n v="7548"/>
    <x v="0"/>
    <n v="80"/>
    <s v="DK"/>
    <s v="DKK"/>
    <n v="1378184400"/>
    <n v="1378789200"/>
    <b v="0"/>
    <b v="0"/>
    <s v="film &amp; video/documentary"/>
    <n v="1.2373770491803278"/>
    <n v="94.35"/>
    <x v="0"/>
    <s v="documentary"/>
    <x v="53"/>
    <d v="2013-09-10T05:00:00"/>
  </r>
  <r>
    <n v="368"/>
    <s v="Whitaker, Wallace and Daniels"/>
    <s v="Reactive directional capacity"/>
    <n v="5200"/>
    <n v="14394"/>
    <x v="0"/>
    <n v="206"/>
    <s v="GB"/>
    <s v="GBP"/>
    <n v="1286946000"/>
    <n v="1288933200"/>
    <b v="0"/>
    <b v="1"/>
    <s v="film &amp; video/documentary"/>
    <n v="2.7680769230769231"/>
    <n v="69.873786407766985"/>
    <x v="0"/>
    <s v="documentary"/>
    <x v="54"/>
    <d v="2010-11-05T05:00:00"/>
  </r>
  <r>
    <n v="372"/>
    <s v="Green-Carr"/>
    <s v="Pre-emptive bifurcated artificial intelligence"/>
    <n v="900"/>
    <n v="14324"/>
    <x v="0"/>
    <n v="169"/>
    <s v="US"/>
    <s v="USD"/>
    <n v="1420696800"/>
    <n v="1422424800"/>
    <b v="0"/>
    <b v="1"/>
    <s v="film &amp; video/documentary"/>
    <n v="15.915555555555555"/>
    <n v="84.757396449704146"/>
    <x v="0"/>
    <s v="documentary"/>
    <x v="55"/>
    <d v="2015-01-28T06:00:00"/>
  </r>
  <r>
    <n v="374"/>
    <s v="Marshall Inc"/>
    <s v="Open-source multi-tasking data-warehouse"/>
    <n v="167400"/>
    <n v="22073"/>
    <x v="1"/>
    <n v="441"/>
    <s v="US"/>
    <s v="USD"/>
    <n v="1547186400"/>
    <n v="1547618400"/>
    <b v="0"/>
    <b v="1"/>
    <s v="film &amp; video/documentary"/>
    <n v="0.13185782556750297"/>
    <n v="50.05215419501134"/>
    <x v="0"/>
    <s v="documentary"/>
    <x v="56"/>
    <d v="2019-01-16T06:00:00"/>
  </r>
  <r>
    <n v="378"/>
    <s v="Fleming-Oliver"/>
    <s v="Managed stable function"/>
    <n v="178200"/>
    <n v="24882"/>
    <x v="1"/>
    <n v="355"/>
    <s v="US"/>
    <s v="USD"/>
    <n v="1526878800"/>
    <n v="1530162000"/>
    <b v="0"/>
    <b v="0"/>
    <s v="film &amp; video/documentary"/>
    <n v="0.13962962962962963"/>
    <n v="70.090140845070422"/>
    <x v="0"/>
    <s v="documentary"/>
    <x v="57"/>
    <d v="2018-06-28T05:00:00"/>
  </r>
  <r>
    <n v="384"/>
    <s v="Baker, Collins and Smith"/>
    <s v="Reactive real-time software"/>
    <n v="114400"/>
    <n v="196779"/>
    <x v="0"/>
    <n v="4799"/>
    <s v="US"/>
    <s v="USD"/>
    <n v="1486706400"/>
    <n v="1489039200"/>
    <b v="1"/>
    <b v="1"/>
    <s v="film &amp; video/documentary"/>
    <n v="1.7200961538461539"/>
    <n v="41.004167534903104"/>
    <x v="0"/>
    <s v="documentary"/>
    <x v="58"/>
    <d v="2017-03-09T06:00:00"/>
  </r>
  <r>
    <n v="394"/>
    <s v="Noble-Bailey"/>
    <s v="Customizable dynamic info-mediaries"/>
    <n v="800"/>
    <n v="3755"/>
    <x v="0"/>
    <n v="34"/>
    <s v="US"/>
    <s v="USD"/>
    <n v="1375074000"/>
    <n v="1375938000"/>
    <b v="0"/>
    <b v="1"/>
    <s v="film &amp; video/documentary"/>
    <n v="4.6937499999999996"/>
    <n v="110.44117647058823"/>
    <x v="0"/>
    <s v="documentary"/>
    <x v="59"/>
    <d v="2013-08-08T05:00:00"/>
  </r>
  <r>
    <n v="406"/>
    <s v="Lyons Inc"/>
    <s v="Balanced attitude-oriented parallelism"/>
    <n v="39300"/>
    <n v="71583"/>
    <x v="0"/>
    <n v="645"/>
    <s v="US"/>
    <s v="USD"/>
    <n v="1359525600"/>
    <n v="1360562400"/>
    <b v="1"/>
    <b v="0"/>
    <s v="film &amp; video/documentary"/>
    <n v="1.8214503816793892"/>
    <n v="110.98139534883721"/>
    <x v="0"/>
    <s v="documentary"/>
    <x v="60"/>
    <d v="2013-02-11T06:00:00"/>
  </r>
  <r>
    <n v="408"/>
    <s v="Mahoney, Adams and Lucas"/>
    <s v="Cloned leadingedge utilization"/>
    <n v="9200"/>
    <n v="12129"/>
    <x v="0"/>
    <n v="154"/>
    <s v="CA"/>
    <s v="CAD"/>
    <n v="1466398800"/>
    <n v="1468126800"/>
    <b v="0"/>
    <b v="0"/>
    <s v="film &amp; video/documentary"/>
    <n v="1.3183695652173912"/>
    <n v="78.759740259740255"/>
    <x v="0"/>
    <s v="documentary"/>
    <x v="61"/>
    <d v="2016-07-10T05:00:00"/>
  </r>
  <r>
    <n v="416"/>
    <s v="Stewart-Coleman"/>
    <s v="Customer-focused disintermediate toolset"/>
    <n v="134600"/>
    <n v="59007"/>
    <x v="1"/>
    <n v="1439"/>
    <s v="US"/>
    <s v="USD"/>
    <n v="1295244000"/>
    <n v="1296021600"/>
    <b v="0"/>
    <b v="1"/>
    <s v="film &amp; video/documentary"/>
    <n v="0.43838781575037145"/>
    <n v="41.005559416261292"/>
    <x v="0"/>
    <s v="documentary"/>
    <x v="62"/>
    <d v="2011-01-26T06:00:00"/>
  </r>
  <r>
    <n v="418"/>
    <s v="Jackson PLC"/>
    <s v="Quality-focused client-server core"/>
    <n v="163700"/>
    <n v="93963"/>
    <x v="1"/>
    <n v="1999"/>
    <s v="CA"/>
    <s v="CAD"/>
    <n v="1336280400"/>
    <n v="1336366800"/>
    <b v="0"/>
    <b v="0"/>
    <s v="film &amp; video/documentary"/>
    <n v="0.57399511301160655"/>
    <n v="47.005002501250623"/>
    <x v="0"/>
    <s v="documentary"/>
    <x v="63"/>
    <d v="2012-05-07T05:00:00"/>
  </r>
  <r>
    <n v="433"/>
    <s v="Potter, Harper and Everett"/>
    <s v="Decentralized composite paradigm"/>
    <n v="121400"/>
    <n v="65755"/>
    <x v="1"/>
    <n v="792"/>
    <s v="US"/>
    <s v="USD"/>
    <n v="1385359200"/>
    <n v="1386741600"/>
    <b v="0"/>
    <b v="1"/>
    <s v="film &amp; video/documentary"/>
    <n v="0.54163920922570019"/>
    <n v="83.023989898989896"/>
    <x v="0"/>
    <s v="documentary"/>
    <x v="64"/>
    <d v="2013-12-11T06:00:00"/>
  </r>
  <r>
    <n v="459"/>
    <s v="Lane, Ryan and Chapman"/>
    <s v="Switchable demand-driven help-desk"/>
    <n v="6300"/>
    <n v="5674"/>
    <x v="1"/>
    <n v="105"/>
    <s v="US"/>
    <s v="USD"/>
    <n v="1419746400"/>
    <n v="1421906400"/>
    <b v="0"/>
    <b v="0"/>
    <s v="film &amp; video/documentary"/>
    <n v="0.90063492063492068"/>
    <n v="54.038095238095238"/>
    <x v="0"/>
    <s v="documentary"/>
    <x v="65"/>
    <d v="2015-01-22T06:00:00"/>
  </r>
  <r>
    <n v="499"/>
    <s v="Hunt Group"/>
    <s v="Reverse-engineered executive emulation"/>
    <n v="163800"/>
    <n v="78743"/>
    <x v="1"/>
    <n v="2072"/>
    <s v="US"/>
    <s v="USD"/>
    <n v="1458018000"/>
    <n v="1458450000"/>
    <b v="0"/>
    <b v="1"/>
    <s v="film &amp; video/documentary"/>
    <n v="0.48072649572649573"/>
    <n v="38.003378378378379"/>
    <x v="0"/>
    <s v="documentary"/>
    <x v="66"/>
    <d v="2016-03-20T05:00:00"/>
  </r>
  <r>
    <n v="501"/>
    <s v="Mccann-Le"/>
    <s v="Focused coherent methodology"/>
    <n v="153600"/>
    <n v="107743"/>
    <x v="1"/>
    <n v="1796"/>
    <s v="US"/>
    <s v="USD"/>
    <n v="1363064400"/>
    <n v="1363237200"/>
    <b v="0"/>
    <b v="0"/>
    <s v="film &amp; video/documentary"/>
    <n v="0.70145182291666663"/>
    <n v="59.990534521158132"/>
    <x v="0"/>
    <s v="documentary"/>
    <x v="67"/>
    <d v="2013-03-14T05:00:00"/>
  </r>
  <r>
    <n v="537"/>
    <s v="Murillo-Mcfarland"/>
    <s v="Synchronized client-driven projection"/>
    <n v="84400"/>
    <n v="98935"/>
    <x v="0"/>
    <n v="1052"/>
    <s v="DK"/>
    <s v="DKK"/>
    <n v="1535605200"/>
    <n v="1537592400"/>
    <b v="1"/>
    <b v="1"/>
    <s v="film &amp; video/documentary"/>
    <n v="1.1722156398104266"/>
    <n v="94.044676806083643"/>
    <x v="0"/>
    <s v="documentary"/>
    <x v="68"/>
    <d v="2018-09-22T05:00:00"/>
  </r>
  <r>
    <n v="563"/>
    <s v="Kelley, Stanton and Sanchez"/>
    <s v="Optional tangible pricing structure"/>
    <n v="3700"/>
    <n v="5107"/>
    <x v="0"/>
    <n v="85"/>
    <s v="AU"/>
    <s v="AUD"/>
    <n v="1542088800"/>
    <n v="1543816800"/>
    <b v="0"/>
    <b v="0"/>
    <s v="film &amp; video/documentary"/>
    <n v="1.3802702702702703"/>
    <n v="60.082352941176474"/>
    <x v="0"/>
    <s v="documentary"/>
    <x v="69"/>
    <d v="2018-12-03T06:00:00"/>
  </r>
  <r>
    <n v="583"/>
    <s v="Powell and Sons"/>
    <s v="Centralized clear-thinking conglomeration"/>
    <n v="18900"/>
    <n v="60934"/>
    <x v="0"/>
    <n v="909"/>
    <s v="US"/>
    <s v="USD"/>
    <n v="1329717600"/>
    <n v="1331186400"/>
    <b v="0"/>
    <b v="0"/>
    <s v="film &amp; video/documentary"/>
    <n v="3.2240211640211642"/>
    <n v="67.034103410341032"/>
    <x v="0"/>
    <s v="documentary"/>
    <x v="70"/>
    <d v="2012-03-08T06:00:00"/>
  </r>
  <r>
    <n v="589"/>
    <s v="Avery, Brown and Parker"/>
    <s v="Exclusive intangible extranet"/>
    <n v="7900"/>
    <n v="5113"/>
    <x v="1"/>
    <n v="102"/>
    <s v="US"/>
    <s v="USD"/>
    <n v="1436072400"/>
    <n v="1436677200"/>
    <b v="0"/>
    <b v="0"/>
    <s v="film &amp; video/documentary"/>
    <n v="0.64721518987341775"/>
    <n v="50.127450980392155"/>
    <x v="0"/>
    <s v="documentary"/>
    <x v="71"/>
    <d v="2015-07-12T05:00:00"/>
  </r>
  <r>
    <n v="599"/>
    <s v="Smith-Ramos"/>
    <s v="Persevering optimizing Graphical User Interface"/>
    <n v="140300"/>
    <n v="5112"/>
    <x v="1"/>
    <n v="82"/>
    <s v="DK"/>
    <s v="DKK"/>
    <n v="1423720800"/>
    <n v="1424412000"/>
    <b v="0"/>
    <b v="0"/>
    <s v="film &amp; video/documentary"/>
    <n v="3.6436208125445471E-2"/>
    <n v="62.341463414634148"/>
    <x v="0"/>
    <s v="documentary"/>
    <x v="72"/>
    <d v="2015-02-20T06:00:00"/>
  </r>
  <r>
    <n v="659"/>
    <s v="Bailey and Sons"/>
    <s v="Grass-roots dynamic emulation"/>
    <n v="120700"/>
    <n v="57010"/>
    <x v="1"/>
    <n v="750"/>
    <s v="GB"/>
    <s v="GBP"/>
    <n v="1296108000"/>
    <n v="1296194400"/>
    <b v="0"/>
    <b v="0"/>
    <s v="film &amp; video/documentary"/>
    <n v="0.47232808616404309"/>
    <n v="76.013333333333335"/>
    <x v="0"/>
    <s v="documentary"/>
    <x v="73"/>
    <d v="2011-01-28T06:00:00"/>
  </r>
  <r>
    <n v="665"/>
    <s v="Park-Goodman"/>
    <s v="Customer-focused impactful extranet"/>
    <n v="5100"/>
    <n v="12219"/>
    <x v="0"/>
    <n v="272"/>
    <s v="US"/>
    <s v="USD"/>
    <n v="1310187600"/>
    <n v="1311397200"/>
    <b v="0"/>
    <b v="1"/>
    <s v="film &amp; video/documentary"/>
    <n v="2.3958823529411766"/>
    <n v="44.922794117647058"/>
    <x v="0"/>
    <s v="documentary"/>
    <x v="74"/>
    <d v="2011-07-23T05:00:00"/>
  </r>
  <r>
    <n v="690"/>
    <s v="Walsh-Watts"/>
    <s v="Polarized actuating implementation"/>
    <n v="3600"/>
    <n v="8158"/>
    <x v="0"/>
    <n v="190"/>
    <s v="US"/>
    <s v="USD"/>
    <n v="1322373600"/>
    <n v="1322892000"/>
    <b v="0"/>
    <b v="1"/>
    <s v="film &amp; video/documentary"/>
    <n v="2.266111111111111"/>
    <n v="42.93684210526316"/>
    <x v="0"/>
    <s v="documentary"/>
    <x v="75"/>
    <d v="2011-12-03T06:00:00"/>
  </r>
  <r>
    <n v="691"/>
    <s v="Ray, Li and Li"/>
    <s v="Front-line disintermediate hub"/>
    <n v="5000"/>
    <n v="7119"/>
    <x v="0"/>
    <n v="237"/>
    <s v="US"/>
    <s v="USD"/>
    <n v="1349240400"/>
    <n v="1350709200"/>
    <b v="1"/>
    <b v="1"/>
    <s v="film &amp; video/documentary"/>
    <n v="1.4238"/>
    <n v="30.037974683544302"/>
    <x v="0"/>
    <s v="documentary"/>
    <x v="76"/>
    <d v="2012-10-20T05:00:00"/>
  </r>
  <r>
    <n v="717"/>
    <s v="Barnes, Wilcox and Riley"/>
    <s v="Reverse-engineered well-modulated ability"/>
    <n v="5600"/>
    <n v="13868"/>
    <x v="0"/>
    <n v="555"/>
    <s v="US"/>
    <s v="USD"/>
    <n v="1313989200"/>
    <n v="1315803600"/>
    <b v="0"/>
    <b v="0"/>
    <s v="film &amp; video/documentary"/>
    <n v="2.4764285714285714"/>
    <n v="24.987387387387386"/>
    <x v="0"/>
    <s v="documentary"/>
    <x v="77"/>
    <d v="2011-09-12T05:00:00"/>
  </r>
  <r>
    <n v="722"/>
    <s v="Thomas-Simmons"/>
    <s v="Proactive 24hour frame"/>
    <n v="48500"/>
    <n v="75906"/>
    <x v="0"/>
    <n v="3036"/>
    <s v="US"/>
    <s v="USD"/>
    <n v="1509948000"/>
    <n v="1512280800"/>
    <b v="0"/>
    <b v="0"/>
    <s v="film &amp; video/documentary"/>
    <n v="1.5650721649484536"/>
    <n v="25.00197628458498"/>
    <x v="0"/>
    <s v="documentary"/>
    <x v="78"/>
    <d v="2017-12-03T06:00:00"/>
  </r>
  <r>
    <n v="805"/>
    <s v="Smith-Nguyen"/>
    <s v="Advanced intermediate Graphic Interface"/>
    <n v="9700"/>
    <n v="4932"/>
    <x v="1"/>
    <n v="67"/>
    <s v="AU"/>
    <s v="AUD"/>
    <n v="1416031200"/>
    <n v="1420437600"/>
    <b v="0"/>
    <b v="0"/>
    <s v="film &amp; video/documentary"/>
    <n v="0.50845360824742269"/>
    <n v="73.611940298507463"/>
    <x v="0"/>
    <s v="documentary"/>
    <x v="79"/>
    <d v="2015-01-05T06:00:00"/>
  </r>
  <r>
    <n v="809"/>
    <s v="Williams and Sons"/>
    <s v="Public-key bottom-line algorithm"/>
    <n v="140800"/>
    <n v="88536"/>
    <x v="1"/>
    <n v="2108"/>
    <s v="CH"/>
    <s v="CHF"/>
    <n v="1344920400"/>
    <n v="1345006800"/>
    <b v="0"/>
    <b v="0"/>
    <s v="film &amp; video/documentary"/>
    <n v="0.62880681818181816"/>
    <n v="42"/>
    <x v="0"/>
    <s v="documentary"/>
    <x v="80"/>
    <d v="2012-08-15T05:00:00"/>
  </r>
  <r>
    <n v="821"/>
    <s v="Alvarez-Andrews"/>
    <s v="Extended impactful secured line"/>
    <n v="4900"/>
    <n v="14273"/>
    <x v="0"/>
    <n v="210"/>
    <s v="US"/>
    <s v="USD"/>
    <n v="1488261600"/>
    <n v="1489381200"/>
    <b v="0"/>
    <b v="0"/>
    <s v="film &amp; video/documentary"/>
    <n v="2.9128571428571428"/>
    <n v="67.966666666666669"/>
    <x v="0"/>
    <s v="documentary"/>
    <x v="81"/>
    <d v="2017-03-13T05:00:00"/>
  </r>
  <r>
    <n v="839"/>
    <s v="Pierce-Ramirez"/>
    <s v="Organized scalable initiative"/>
    <n v="7700"/>
    <n v="14644"/>
    <x v="0"/>
    <n v="157"/>
    <s v="US"/>
    <s v="USD"/>
    <n v="1395032400"/>
    <n v="1398920400"/>
    <b v="0"/>
    <b v="1"/>
    <s v="film &amp; video/documentary"/>
    <n v="1.9018181818181819"/>
    <n v="93.273885350318466"/>
    <x v="0"/>
    <s v="documentary"/>
    <x v="82"/>
    <d v="2014-05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0"/>
    <s v="documentary"/>
    <x v="83"/>
    <d v="2012-01-25T06:00:00"/>
  </r>
  <r>
    <n v="891"/>
    <s v="Williams, Price and Hurley"/>
    <s v="Synchronized demand-driven infrastructure"/>
    <n v="3000"/>
    <n v="7758"/>
    <x v="0"/>
    <n v="165"/>
    <s v="CA"/>
    <s v="CAD"/>
    <n v="1322892000"/>
    <n v="1326693600"/>
    <b v="0"/>
    <b v="0"/>
    <s v="film &amp; video/documentary"/>
    <n v="2.5859999999999999"/>
    <n v="47.018181818181816"/>
    <x v="0"/>
    <s v="documentary"/>
    <x v="84"/>
    <d v="2012-01-16T06:00:00"/>
  </r>
  <r>
    <n v="893"/>
    <s v="Collins-Martinez"/>
    <s v="Progressive grid-enabled website"/>
    <n v="8400"/>
    <n v="10770"/>
    <x v="0"/>
    <n v="199"/>
    <s v="IT"/>
    <s v="EUR"/>
    <n v="1434344400"/>
    <n v="1434690000"/>
    <b v="0"/>
    <b v="1"/>
    <s v="film &amp; video/documentary"/>
    <n v="1.2821428571428573"/>
    <n v="54.120603015075375"/>
    <x v="0"/>
    <s v="documentary"/>
    <x v="85"/>
    <d v="2015-06-19T05:00:00"/>
  </r>
  <r>
    <n v="898"/>
    <s v="Davis-Gonzalez"/>
    <s v="Balanced regional flexibility"/>
    <n v="179100"/>
    <n v="93991"/>
    <x v="1"/>
    <n v="1221"/>
    <s v="US"/>
    <s v="USD"/>
    <n v="1576476000"/>
    <n v="1576994400"/>
    <b v="0"/>
    <b v="0"/>
    <s v="film &amp; video/documentary"/>
    <n v="0.52479620323841425"/>
    <n v="76.978705978705975"/>
    <x v="0"/>
    <s v="documentary"/>
    <x v="86"/>
    <d v="2019-12-22T06:00:00"/>
  </r>
  <r>
    <n v="906"/>
    <s v="Hayes Group"/>
    <s v="Implemented even-keeled standardization"/>
    <n v="5500"/>
    <n v="8964"/>
    <x v="0"/>
    <n v="191"/>
    <s v="US"/>
    <s v="USD"/>
    <n v="1494651600"/>
    <n v="1497762000"/>
    <b v="1"/>
    <b v="1"/>
    <s v="film &amp; video/documentary"/>
    <n v="1.6298181818181818"/>
    <n v="46.931937172774866"/>
    <x v="0"/>
    <s v="documentary"/>
    <x v="87"/>
    <d v="2017-06-18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0"/>
    <s v="documentary"/>
    <x v="88"/>
    <d v="2015-12-05T06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0"/>
    <s v="documentary"/>
    <x v="89"/>
    <d v="2014-12-22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0"/>
    <s v="documentary"/>
    <x v="90"/>
    <d v="2016-08-23T05:00:00"/>
  </r>
  <r>
    <n v="982"/>
    <s v="Freeman-French"/>
    <s v="Multi-layered optimal application"/>
    <n v="7200"/>
    <n v="6115"/>
    <x v="1"/>
    <n v="75"/>
    <s v="US"/>
    <s v="USD"/>
    <n v="1311051600"/>
    <n v="1311224400"/>
    <b v="0"/>
    <b v="1"/>
    <s v="film &amp; video/documentary"/>
    <n v="0.84930555555555554"/>
    <n v="81.533333333333331"/>
    <x v="0"/>
    <s v="documentary"/>
    <x v="91"/>
    <d v="2011-07-21T05:00:00"/>
  </r>
  <r>
    <n v="983"/>
    <s v="Beck-Weber"/>
    <s v="Business-focused full-range core"/>
    <n v="129100"/>
    <n v="188404"/>
    <x v="0"/>
    <n v="2326"/>
    <s v="US"/>
    <s v="USD"/>
    <n v="1564894800"/>
    <n v="1566190800"/>
    <b v="0"/>
    <b v="0"/>
    <s v="film &amp; video/documentary"/>
    <n v="1.4593648334624323"/>
    <n v="80.999140154772135"/>
    <x v="0"/>
    <s v="documentary"/>
    <x v="92"/>
    <d v="2019-08-19T05:00:00"/>
  </r>
  <r>
    <n v="987"/>
    <s v="Wilson Group"/>
    <s v="Ameliorated foreground focus group"/>
    <n v="6200"/>
    <n v="13441"/>
    <x v="0"/>
    <n v="480"/>
    <s v="US"/>
    <s v="USD"/>
    <n v="1493269200"/>
    <n v="1494478800"/>
    <b v="0"/>
    <b v="0"/>
    <s v="film &amp; video/documentary"/>
    <n v="2.1679032258064517"/>
    <n v="28.002083333333335"/>
    <x v="0"/>
    <s v="documentary"/>
    <x v="93"/>
    <d v="2017-05-11T05:00:00"/>
  </r>
  <r>
    <n v="10"/>
    <s v="Green Ltd"/>
    <s v="Monitored empowering installation"/>
    <n v="5200"/>
    <n v="13838"/>
    <x v="0"/>
    <n v="220"/>
    <s v="US"/>
    <s v="USD"/>
    <n v="1281762000"/>
    <n v="1285909200"/>
    <b v="0"/>
    <b v="0"/>
    <s v="film &amp; video/drama"/>
    <n v="2.6611538461538462"/>
    <n v="62.9"/>
    <x v="0"/>
    <s v="drama"/>
    <x v="94"/>
    <d v="2010-10-01T05:00:00"/>
  </r>
  <r>
    <n v="12"/>
    <s v="Kim Ltd"/>
    <s v="Assimilated hybrid intranet"/>
    <n v="6300"/>
    <n v="5629"/>
    <x v="1"/>
    <n v="55"/>
    <s v="US"/>
    <s v="USD"/>
    <n v="1571720400"/>
    <n v="1572411600"/>
    <b v="0"/>
    <b v="0"/>
    <s v="film &amp; video/drama"/>
    <n v="0.89349206349206345"/>
    <n v="102.34545454545454"/>
    <x v="0"/>
    <s v="drama"/>
    <x v="95"/>
    <d v="2019-10-30T05:00:00"/>
  </r>
  <r>
    <n v="20"/>
    <s v="Reeves, Thompson and Richardson"/>
    <s v="Proactive composite alliance"/>
    <n v="131800"/>
    <n v="147936"/>
    <x v="0"/>
    <n v="1396"/>
    <s v="US"/>
    <s v="USD"/>
    <n v="1406523600"/>
    <n v="1406523600"/>
    <b v="0"/>
    <b v="0"/>
    <s v="film &amp; video/drama"/>
    <n v="1.1224279210925645"/>
    <n v="105.97134670487107"/>
    <x v="0"/>
    <s v="drama"/>
    <x v="96"/>
    <d v="2014-07-28T05:00:00"/>
  </r>
  <r>
    <n v="35"/>
    <s v="Mitchell and Sons"/>
    <s v="Synergized intangible challenge"/>
    <n v="125500"/>
    <n v="188628"/>
    <x v="0"/>
    <n v="1965"/>
    <s v="DK"/>
    <s v="DKK"/>
    <n v="1547877600"/>
    <n v="1551506400"/>
    <b v="0"/>
    <b v="1"/>
    <s v="film &amp; video/drama"/>
    <n v="1.5030119521912351"/>
    <n v="95.993893129770996"/>
    <x v="0"/>
    <s v="drama"/>
    <x v="97"/>
    <d v="2019-03-02T06:00:00"/>
  </r>
  <r>
    <n v="53"/>
    <s v="Smith-Jones"/>
    <s v="Reverse-engineered static concept"/>
    <n v="8800"/>
    <n v="12356"/>
    <x v="0"/>
    <n v="209"/>
    <s v="US"/>
    <s v="USD"/>
    <n v="1400562000"/>
    <n v="1403931600"/>
    <b v="0"/>
    <b v="0"/>
    <s v="film &amp; video/drama"/>
    <n v="1.4040909090909091"/>
    <n v="59.119617224880386"/>
    <x v="0"/>
    <s v="drama"/>
    <x v="98"/>
    <d v="2014-06-28T05:00:00"/>
  </r>
  <r>
    <n v="130"/>
    <s v="Luna, Anderson and Fox"/>
    <s v="Secured directional encryption"/>
    <n v="9600"/>
    <n v="14925"/>
    <x v="0"/>
    <n v="533"/>
    <s v="DK"/>
    <s v="DKK"/>
    <n v="1319605200"/>
    <n v="1320991200"/>
    <b v="0"/>
    <b v="0"/>
    <s v="film &amp; video/drama"/>
    <n v="1.5546875"/>
    <n v="28.001876172607879"/>
    <x v="0"/>
    <s v="drama"/>
    <x v="99"/>
    <d v="2011-11-11T06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0"/>
    <s v="drama"/>
    <x v="100"/>
    <d v="2014-06-19T05:00:00"/>
  </r>
  <r>
    <n v="197"/>
    <s v="Perry and Sons"/>
    <s v="Business-focused logistical framework"/>
    <n v="54700"/>
    <n v="163118"/>
    <x v="0"/>
    <n v="1989"/>
    <s v="US"/>
    <s v="USD"/>
    <n v="1498194000"/>
    <n v="1499403600"/>
    <b v="0"/>
    <b v="0"/>
    <s v="film &amp; video/drama"/>
    <n v="2.9820475319926874"/>
    <n v="82.010055304172951"/>
    <x v="0"/>
    <s v="drama"/>
    <x v="101"/>
    <d v="2017-07-07T05:00:00"/>
  </r>
  <r>
    <n v="253"/>
    <s v="Rogers, Jacobs and Jackson"/>
    <s v="Upgradable multi-state instruction set"/>
    <n v="121500"/>
    <n v="108161"/>
    <x v="1"/>
    <n v="1335"/>
    <s v="CA"/>
    <s v="CAD"/>
    <n v="1302238800"/>
    <n v="1303275600"/>
    <b v="0"/>
    <b v="0"/>
    <s v="film &amp; video/drama"/>
    <n v="0.8902139917695473"/>
    <n v="81.019475655430711"/>
    <x v="0"/>
    <s v="drama"/>
    <x v="102"/>
    <d v="2011-04-20T05:00:00"/>
  </r>
  <r>
    <n v="345"/>
    <s v="Taylor, Cisneros and Romero"/>
    <s v="Open-source neutral task-force"/>
    <n v="157600"/>
    <n v="23159"/>
    <x v="1"/>
    <n v="331"/>
    <s v="GB"/>
    <s v="GBP"/>
    <n v="1436418000"/>
    <n v="1436504400"/>
    <b v="0"/>
    <b v="0"/>
    <s v="film &amp; video/drama"/>
    <n v="0.14694796954314721"/>
    <n v="69.966767371601208"/>
    <x v="0"/>
    <s v="drama"/>
    <x v="103"/>
    <d v="2015-07-10T05:00:00"/>
  </r>
  <r>
    <n v="396"/>
    <s v="Holmes PLC"/>
    <s v="Digitized local info-mediaries"/>
    <n v="46100"/>
    <n v="77012"/>
    <x v="0"/>
    <n v="1604"/>
    <s v="AU"/>
    <s v="AUD"/>
    <n v="1538715600"/>
    <n v="1539406800"/>
    <b v="0"/>
    <b v="0"/>
    <s v="film &amp; video/drama"/>
    <n v="1.6705422993492407"/>
    <n v="48.012468827930178"/>
    <x v="0"/>
    <s v="drama"/>
    <x v="104"/>
    <d v="2018-10-13T05:00:00"/>
  </r>
  <r>
    <n v="452"/>
    <s v="Morris Group"/>
    <s v="Realigned impactful artificial intelligence"/>
    <n v="4800"/>
    <n v="3045"/>
    <x v="1"/>
    <n v="31"/>
    <s v="US"/>
    <s v="USD"/>
    <n v="1278392400"/>
    <n v="1278478800"/>
    <b v="0"/>
    <b v="0"/>
    <s v="film &amp; video/drama"/>
    <n v="0.63437500000000002"/>
    <n v="98.225806451612897"/>
    <x v="0"/>
    <s v="drama"/>
    <x v="105"/>
    <d v="2010-07-07T05:00:00"/>
  </r>
  <r>
    <n v="454"/>
    <s v="Woods Inc"/>
    <s v="Upgradable upward-trending portal"/>
    <n v="4000"/>
    <n v="1763"/>
    <x v="1"/>
    <n v="39"/>
    <s v="US"/>
    <s v="USD"/>
    <n v="1382331600"/>
    <n v="1385445600"/>
    <b v="0"/>
    <b v="1"/>
    <s v="film &amp; video/drama"/>
    <n v="0.44074999999999998"/>
    <n v="45.205128205128204"/>
    <x v="0"/>
    <s v="drama"/>
    <x v="106"/>
    <d v="2013-11-26T06:00:00"/>
  </r>
  <r>
    <n v="461"/>
    <s v="Terry-Salinas"/>
    <s v="Networked secondary structure"/>
    <n v="98800"/>
    <n v="139354"/>
    <x v="0"/>
    <n v="2080"/>
    <s v="US"/>
    <s v="USD"/>
    <n v="1398661200"/>
    <n v="1400389200"/>
    <b v="0"/>
    <b v="0"/>
    <s v="film &amp; video/drama"/>
    <n v="1.4104655870445344"/>
    <n v="66.997115384615384"/>
    <x v="0"/>
    <s v="drama"/>
    <x v="107"/>
    <d v="2014-05-18T05:00:00"/>
  </r>
  <r>
    <n v="469"/>
    <s v="Olsen-Ryan"/>
    <s v="Assimilated neutral utilization"/>
    <n v="5600"/>
    <n v="10328"/>
    <x v="0"/>
    <n v="159"/>
    <s v="US"/>
    <s v="USD"/>
    <n v="1431925200"/>
    <n v="1432098000"/>
    <b v="0"/>
    <b v="0"/>
    <s v="film &amp; video/drama"/>
    <n v="1.8442857142857143"/>
    <n v="64.95597484276729"/>
    <x v="0"/>
    <s v="drama"/>
    <x v="108"/>
    <d v="2015-05-20T05:00:00"/>
  </r>
  <r>
    <n v="503"/>
    <s v="Collins LLC"/>
    <s v="Decentralized 4thgeneration time-frame"/>
    <n v="25500"/>
    <n v="45983"/>
    <x v="0"/>
    <n v="460"/>
    <s v="US"/>
    <s v="USD"/>
    <n v="1435726800"/>
    <n v="1437454800"/>
    <b v="0"/>
    <b v="0"/>
    <s v="film &amp; video/drama"/>
    <n v="1.8032549019607844"/>
    <n v="99.963043478260872"/>
    <x v="0"/>
    <s v="drama"/>
    <x v="2"/>
    <d v="2015-07-21T05:00:00"/>
  </r>
  <r>
    <n v="510"/>
    <s v="Best, Miller and Thomas"/>
    <s v="Re-engineered mobile task-force"/>
    <n v="7800"/>
    <n v="9289"/>
    <x v="0"/>
    <n v="131"/>
    <s v="AU"/>
    <s v="AUD"/>
    <n v="1527742800"/>
    <n v="1529816400"/>
    <b v="0"/>
    <b v="0"/>
    <s v="film &amp; video/drama"/>
    <n v="1.1908974358974358"/>
    <n v="70.908396946564892"/>
    <x v="0"/>
    <s v="drama"/>
    <x v="109"/>
    <d v="2018-06-24T05:00:00"/>
  </r>
  <r>
    <n v="521"/>
    <s v="Wilson Ltd"/>
    <s v="Function-based multi-state software"/>
    <n v="7600"/>
    <n v="11061"/>
    <x v="0"/>
    <n v="369"/>
    <s v="US"/>
    <s v="USD"/>
    <n v="1471928400"/>
    <n v="1472446800"/>
    <b v="0"/>
    <b v="1"/>
    <s v="film &amp; video/drama"/>
    <n v="1.4553947368421052"/>
    <n v="29.975609756097562"/>
    <x v="0"/>
    <s v="drama"/>
    <x v="110"/>
    <d v="2016-08-29T05:00:00"/>
  </r>
  <r>
    <n v="534"/>
    <s v="Clark, Mccormick and Mendoza"/>
    <s v="Self-enabling didactic orchestration"/>
    <n v="89100"/>
    <n v="13385"/>
    <x v="1"/>
    <n v="243"/>
    <s v="US"/>
    <s v="USD"/>
    <n v="1534482000"/>
    <n v="1534568400"/>
    <b v="0"/>
    <b v="1"/>
    <s v="film &amp; video/drama"/>
    <n v="0.15022446689113356"/>
    <n v="55.08230452674897"/>
    <x v="0"/>
    <s v="drama"/>
    <x v="111"/>
    <d v="2018-08-18T05:00:00"/>
  </r>
  <r>
    <n v="547"/>
    <s v="Hardin-Dixon"/>
    <s v="Focused solution-oriented matrix"/>
    <n v="1300"/>
    <n v="12597"/>
    <x v="0"/>
    <n v="156"/>
    <s v="US"/>
    <s v="USD"/>
    <n v="1422165600"/>
    <n v="1423202400"/>
    <b v="0"/>
    <b v="0"/>
    <s v="film &amp; video/drama"/>
    <n v="9.69"/>
    <n v="80.75"/>
    <x v="0"/>
    <s v="drama"/>
    <x v="112"/>
    <d v="2015-02-06T06:00:00"/>
  </r>
  <r>
    <n v="596"/>
    <s v="Becker-Scott"/>
    <s v="Managed optimizing archive"/>
    <n v="7900"/>
    <n v="7875"/>
    <x v="1"/>
    <n v="183"/>
    <s v="US"/>
    <s v="USD"/>
    <n v="1457157600"/>
    <n v="1457762400"/>
    <b v="0"/>
    <b v="1"/>
    <s v="film &amp; video/drama"/>
    <n v="0.99683544303797467"/>
    <n v="43.032786885245905"/>
    <x v="0"/>
    <s v="drama"/>
    <x v="113"/>
    <d v="2016-03-12T06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0"/>
    <s v="drama"/>
    <x v="114"/>
    <d v="2018-07-28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0"/>
    <s v="drama"/>
    <x v="97"/>
    <d v="2019-01-21T06:00:00"/>
  </r>
  <r>
    <n v="699"/>
    <s v="King Inc"/>
    <s v="Ergonomic dedicated focus group"/>
    <n v="7400"/>
    <n v="6245"/>
    <x v="1"/>
    <n v="56"/>
    <s v="US"/>
    <s v="USD"/>
    <n v="1561438800"/>
    <n v="1561525200"/>
    <b v="0"/>
    <b v="0"/>
    <s v="film &amp; video/drama"/>
    <n v="0.8439189189189189"/>
    <n v="111.51785714285714"/>
    <x v="0"/>
    <s v="drama"/>
    <x v="115"/>
    <d v="2019-06-26T05:00:00"/>
  </r>
  <r>
    <n v="707"/>
    <s v="Moore, Cook and Wright"/>
    <s v="Visionary maximized Local Area Network"/>
    <n v="7300"/>
    <n v="11579"/>
    <x v="0"/>
    <n v="168"/>
    <s v="US"/>
    <s v="USD"/>
    <n v="1544248800"/>
    <n v="1547359200"/>
    <b v="0"/>
    <b v="0"/>
    <s v="film &amp; video/drama"/>
    <n v="1.5861643835616439"/>
    <n v="68.922619047619051"/>
    <x v="0"/>
    <s v="drama"/>
    <x v="116"/>
    <d v="2019-01-13T06:00:00"/>
  </r>
  <r>
    <n v="729"/>
    <s v="Moore Group"/>
    <s v="Multi-lateral object-oriented open system"/>
    <n v="5600"/>
    <n v="10397"/>
    <x v="0"/>
    <n v="122"/>
    <s v="US"/>
    <s v="USD"/>
    <n v="1359957600"/>
    <n v="1360130400"/>
    <b v="0"/>
    <b v="0"/>
    <s v="film &amp; video/drama"/>
    <n v="1.8566071428571429"/>
    <n v="85.221311475409834"/>
    <x v="0"/>
    <s v="drama"/>
    <x v="117"/>
    <d v="2013-02-06T06:00:00"/>
  </r>
  <r>
    <n v="757"/>
    <s v="Callahan-Gilbert"/>
    <s v="Profit-focused motivating function"/>
    <n v="1400"/>
    <n v="5696"/>
    <x v="0"/>
    <n v="114"/>
    <s v="US"/>
    <s v="USD"/>
    <n v="1305176400"/>
    <n v="1305522000"/>
    <b v="0"/>
    <b v="0"/>
    <s v="film &amp; video/drama"/>
    <n v="4.0685714285714285"/>
    <n v="49.964912280701753"/>
    <x v="0"/>
    <s v="drama"/>
    <x v="118"/>
    <d v="2011-05-16T05:00:00"/>
  </r>
  <r>
    <n v="780"/>
    <s v="Brooks-Rodriguez"/>
    <s v="Implemented intangible instruction set"/>
    <n v="5100"/>
    <n v="5421"/>
    <x v="0"/>
    <n v="164"/>
    <s v="US"/>
    <s v="USD"/>
    <n v="1469163600"/>
    <n v="1470805200"/>
    <b v="0"/>
    <b v="1"/>
    <s v="film &amp; video/drama"/>
    <n v="1.0629411764705883"/>
    <n v="33.054878048780488"/>
    <x v="0"/>
    <s v="drama"/>
    <x v="119"/>
    <d v="2016-08-10T05:00:00"/>
  </r>
  <r>
    <n v="795"/>
    <s v="Vasquez Inc"/>
    <s v="Stand-alone asynchronous functionalities"/>
    <n v="7100"/>
    <n v="1022"/>
    <x v="1"/>
    <n v="31"/>
    <s v="US"/>
    <s v="USD"/>
    <n v="1477976400"/>
    <n v="1478235600"/>
    <b v="0"/>
    <b v="0"/>
    <s v="film &amp; video/drama"/>
    <n v="0.14394366197183098"/>
    <n v="32.967741935483872"/>
    <x v="0"/>
    <s v="drama"/>
    <x v="120"/>
    <d v="2016-11-04T05:00:00"/>
  </r>
  <r>
    <n v="806"/>
    <s v="Harmon-Madden"/>
    <s v="Adaptive holistic hub"/>
    <n v="700"/>
    <n v="8262"/>
    <x v="0"/>
    <n v="76"/>
    <s v="US"/>
    <s v="USD"/>
    <n v="1330927200"/>
    <n v="1332997200"/>
    <b v="0"/>
    <b v="1"/>
    <s v="film &amp; video/drama"/>
    <n v="11.802857142857142"/>
    <n v="108.71052631578948"/>
    <x v="0"/>
    <s v="drama"/>
    <x v="121"/>
    <d v="2012-03-29T05:00:00"/>
  </r>
  <r>
    <n v="827"/>
    <s v="Miranda, Martinez and Lowery"/>
    <s v="Innovative actuating artificial intelligence"/>
    <n v="2300"/>
    <n v="6134"/>
    <x v="0"/>
    <n v="82"/>
    <s v="AU"/>
    <s v="AUD"/>
    <n v="1304398800"/>
    <n v="1305435600"/>
    <b v="0"/>
    <b v="1"/>
    <s v="film &amp; video/drama"/>
    <n v="2.6669565217391304"/>
    <n v="74.804878048780495"/>
    <x v="0"/>
    <s v="drama"/>
    <x v="122"/>
    <d v="2011-05-15T05:00:00"/>
  </r>
  <r>
    <n v="848"/>
    <s v="Cole, Salazar and Moreno"/>
    <s v="Robust motivating orchestration"/>
    <n v="3200"/>
    <n v="10831"/>
    <x v="0"/>
    <n v="172"/>
    <s v="US"/>
    <s v="USD"/>
    <n v="1276318800"/>
    <n v="1277096400"/>
    <b v="0"/>
    <b v="0"/>
    <s v="film &amp; video/drama"/>
    <n v="3.3846875000000001"/>
    <n v="62.970930232558139"/>
    <x v="0"/>
    <s v="drama"/>
    <x v="123"/>
    <d v="2010-06-21T05:00:00"/>
  </r>
  <r>
    <n v="869"/>
    <s v="Brown-Williams"/>
    <s v="Multi-channeled responsive product"/>
    <n v="161900"/>
    <n v="38376"/>
    <x v="1"/>
    <n v="526"/>
    <s v="US"/>
    <s v="USD"/>
    <n v="1277096400"/>
    <n v="1278306000"/>
    <b v="0"/>
    <b v="0"/>
    <s v="film &amp; video/drama"/>
    <n v="0.23703520691785052"/>
    <n v="72.958174904942965"/>
    <x v="0"/>
    <s v="drama"/>
    <x v="33"/>
    <d v="2010-07-05T05:00:00"/>
  </r>
  <r>
    <n v="912"/>
    <s v="Sanchez-Parsons"/>
    <s v="Reduced bifurcated pricing structure"/>
    <n v="1800"/>
    <n v="14310"/>
    <x v="0"/>
    <n v="179"/>
    <s v="US"/>
    <s v="USD"/>
    <n v="1346821200"/>
    <n v="1347944400"/>
    <b v="1"/>
    <b v="0"/>
    <s v="film &amp; video/drama"/>
    <n v="7.95"/>
    <n v="79.944134078212286"/>
    <x v="0"/>
    <s v="drama"/>
    <x v="124"/>
    <d v="2012-09-18T05:00:00"/>
  </r>
  <r>
    <n v="913"/>
    <s v="Rivera-Pearson"/>
    <s v="Re-engineered asymmetric challenge"/>
    <n v="70200"/>
    <n v="35536"/>
    <x v="1"/>
    <n v="523"/>
    <s v="AU"/>
    <s v="AUD"/>
    <n v="1557637200"/>
    <n v="1558760400"/>
    <b v="0"/>
    <b v="0"/>
    <s v="film &amp; video/drama"/>
    <n v="0.50621082621082625"/>
    <n v="67.946462715105156"/>
    <x v="0"/>
    <s v="drama"/>
    <x v="125"/>
    <d v="2019-05-25T05:00:00"/>
  </r>
  <r>
    <n v="990"/>
    <s v="Ortiz-Roberts"/>
    <s v="Devolved foreground customer loyalty"/>
    <n v="7800"/>
    <n v="6839"/>
    <x v="1"/>
    <n v="64"/>
    <s v="US"/>
    <s v="USD"/>
    <n v="1456984800"/>
    <n v="1458882000"/>
    <b v="0"/>
    <b v="1"/>
    <s v="film &amp; video/drama"/>
    <n v="0.87679487179487181"/>
    <n v="106.859375"/>
    <x v="0"/>
    <s v="drama"/>
    <x v="126"/>
    <d v="2016-03-25T05:00:00"/>
  </r>
  <r>
    <n v="992"/>
    <s v="Morrow Inc"/>
    <s v="Networked global migration"/>
    <n v="3100"/>
    <n v="13223"/>
    <x v="0"/>
    <n v="132"/>
    <s v="US"/>
    <s v="USD"/>
    <n v="1525669200"/>
    <n v="1526878800"/>
    <b v="0"/>
    <b v="1"/>
    <s v="film &amp; video/drama"/>
    <n v="4.2654838709677421"/>
    <n v="100.17424242424242"/>
    <x v="0"/>
    <s v="drama"/>
    <x v="127"/>
    <d v="2018-05-21T05:00:00"/>
  </r>
  <r>
    <n v="210"/>
    <s v="Schultz Inc"/>
    <s v="Synergistic tertiary time-frame"/>
    <n v="9400"/>
    <n v="6338"/>
    <x v="1"/>
    <n v="226"/>
    <s v="DK"/>
    <s v="DKK"/>
    <n v="1488520800"/>
    <n v="1490850000"/>
    <b v="0"/>
    <b v="0"/>
    <s v="film &amp; video/science fiction"/>
    <n v="0.67425531914893622"/>
    <n v="28.044247787610619"/>
    <x v="0"/>
    <s v="science fiction"/>
    <x v="128"/>
    <d v="2017-03-30T05:00:00"/>
  </r>
  <r>
    <n v="217"/>
    <s v="Moore, Dudley and Navarro"/>
    <s v="Organic multi-tasking focus group"/>
    <n v="129400"/>
    <n v="57911"/>
    <x v="1"/>
    <n v="934"/>
    <s v="US"/>
    <s v="USD"/>
    <n v="1556427600"/>
    <n v="1557205200"/>
    <b v="0"/>
    <b v="0"/>
    <s v="film &amp; video/science fiction"/>
    <n v="0.44753477588871715"/>
    <n v="62.003211991434689"/>
    <x v="0"/>
    <s v="science fiction"/>
    <x v="129"/>
    <d v="2019-05-07T05:00:00"/>
  </r>
  <r>
    <n v="224"/>
    <s v="Lester-Moore"/>
    <s v="Diverse analyzing definition"/>
    <n v="46300"/>
    <n v="186885"/>
    <x v="0"/>
    <n v="3594"/>
    <s v="US"/>
    <s v="USD"/>
    <n v="1411534800"/>
    <n v="1415426400"/>
    <b v="0"/>
    <b v="0"/>
    <s v="film &amp; video/science fiction"/>
    <n v="4.0363930885529156"/>
    <n v="51.999165275459099"/>
    <x v="0"/>
    <s v="science fiction"/>
    <x v="130"/>
    <d v="2014-11-08T06:00:00"/>
  </r>
  <r>
    <n v="439"/>
    <s v="Cummings Inc"/>
    <s v="Digitized transitional monitoring"/>
    <n v="28400"/>
    <n v="100900"/>
    <x v="0"/>
    <n v="2293"/>
    <s v="US"/>
    <s v="USD"/>
    <n v="1478408400"/>
    <n v="1479016800"/>
    <b v="0"/>
    <b v="0"/>
    <s v="film &amp; video/science fiction"/>
    <n v="3.5528169014084505"/>
    <n v="44.003488879197555"/>
    <x v="0"/>
    <s v="science fiction"/>
    <x v="131"/>
    <d v="2016-11-13T06:00:00"/>
  </r>
  <r>
    <n v="453"/>
    <s v="Saunders Ltd"/>
    <s v="Multi-layered multi-tasking secured line"/>
    <n v="182400"/>
    <n v="102749"/>
    <x v="1"/>
    <n v="1181"/>
    <s v="US"/>
    <s v="USD"/>
    <n v="1480572000"/>
    <n v="1484114400"/>
    <b v="0"/>
    <b v="0"/>
    <s v="film &amp; video/science fiction"/>
    <n v="0.56331688596491225"/>
    <n v="87.001693480101608"/>
    <x v="0"/>
    <s v="science fiction"/>
    <x v="132"/>
    <d v="2017-01-11T06:00:00"/>
  </r>
  <r>
    <n v="477"/>
    <s v="Hogan, Porter and Rivera"/>
    <s v="Organic object-oriented core"/>
    <n v="8500"/>
    <n v="4613"/>
    <x v="1"/>
    <n v="113"/>
    <s v="US"/>
    <s v="USD"/>
    <n v="1309064400"/>
    <n v="1311397200"/>
    <b v="0"/>
    <b v="0"/>
    <s v="film &amp; video/science fiction"/>
    <n v="0.54270588235294115"/>
    <n v="40.823008849557525"/>
    <x v="0"/>
    <s v="science fiction"/>
    <x v="133"/>
    <d v="2011-07-23T05:00:00"/>
  </r>
  <r>
    <n v="557"/>
    <s v="Lam-Hamilton"/>
    <s v="Team-oriented global strategy"/>
    <n v="6000"/>
    <n v="11960"/>
    <x v="0"/>
    <n v="221"/>
    <s v="US"/>
    <s v="USD"/>
    <n v="1443762000"/>
    <n v="1444021200"/>
    <b v="0"/>
    <b v="1"/>
    <s v="film &amp; video/science fiction"/>
    <n v="1.9933333333333334"/>
    <n v="54.117647058823529"/>
    <x v="0"/>
    <s v="science fiction"/>
    <x v="134"/>
    <d v="2015-10-05T05:00:00"/>
  </r>
  <r>
    <n v="578"/>
    <s v="Martinez-Johnson"/>
    <s v="Sharable radical toolset"/>
    <n v="96500"/>
    <n v="16168"/>
    <x v="1"/>
    <n v="245"/>
    <s v="US"/>
    <s v="USD"/>
    <n v="1322719200"/>
    <n v="1322978400"/>
    <b v="0"/>
    <b v="0"/>
    <s v="film &amp; video/science fiction"/>
    <n v="0.1675440414507772"/>
    <n v="65.991836734693877"/>
    <x v="0"/>
    <s v="science fiction"/>
    <x v="135"/>
    <d v="2011-12-04T06:00:00"/>
  </r>
  <r>
    <n v="609"/>
    <s v="Rose-Fuller"/>
    <s v="Upgradable holistic system engine"/>
    <n v="10000"/>
    <n v="12042"/>
    <x v="0"/>
    <n v="117"/>
    <s v="US"/>
    <s v="USD"/>
    <n v="1547618400"/>
    <n v="1549087200"/>
    <b v="0"/>
    <b v="0"/>
    <s v="film &amp; video/science fiction"/>
    <n v="1.2041999999999999"/>
    <n v="102.92307692307692"/>
    <x v="0"/>
    <s v="science fiction"/>
    <x v="136"/>
    <d v="2019-02-02T06:00:00"/>
  </r>
  <r>
    <n v="657"/>
    <s v="Russo, Kim and Mccoy"/>
    <s v="Balanced optimal hardware"/>
    <n v="10000"/>
    <n v="824"/>
    <x v="1"/>
    <n v="14"/>
    <s v="US"/>
    <s v="USD"/>
    <n v="1514354400"/>
    <n v="1515736800"/>
    <b v="0"/>
    <b v="0"/>
    <s v="film &amp; video/science fiction"/>
    <n v="8.2400000000000001E-2"/>
    <n v="58.857142857142854"/>
    <x v="0"/>
    <s v="science fiction"/>
    <x v="137"/>
    <d v="2018-01-12T06:00:00"/>
  </r>
  <r>
    <n v="766"/>
    <s v="Montgomery-Castro"/>
    <s v="De-engineered disintermediate encryption"/>
    <n v="43800"/>
    <n v="13653"/>
    <x v="1"/>
    <n v="248"/>
    <s v="AU"/>
    <s v="AUD"/>
    <n v="1537333200"/>
    <n v="1537419600"/>
    <b v="0"/>
    <b v="0"/>
    <s v="film &amp; video/science fiction"/>
    <n v="0.31171232876712329"/>
    <n v="55.052419354838712"/>
    <x v="0"/>
    <s v="science fiction"/>
    <x v="138"/>
    <d v="2018-09-20T05:00:00"/>
  </r>
  <r>
    <n v="872"/>
    <s v="Davis LLC"/>
    <s v="Compatible logistical paradigm"/>
    <n v="4700"/>
    <n v="7992"/>
    <x v="0"/>
    <n v="81"/>
    <s v="AU"/>
    <s v="AUD"/>
    <n v="1535950800"/>
    <n v="1536382800"/>
    <b v="0"/>
    <b v="0"/>
    <s v="film &amp; video/science fiction"/>
    <n v="1.7004255319148935"/>
    <n v="98.666666666666671"/>
    <x v="0"/>
    <s v="science fiction"/>
    <x v="139"/>
    <d v="2018-09-08T05:00:00"/>
  </r>
  <r>
    <n v="953"/>
    <s v="Boyle Ltd"/>
    <s v="Streamlined fault-tolerant conglomeration"/>
    <n v="3300"/>
    <n v="1980"/>
    <x v="1"/>
    <n v="21"/>
    <s v="US"/>
    <s v="USD"/>
    <n v="1450591200"/>
    <n v="1453701600"/>
    <b v="0"/>
    <b v="1"/>
    <s v="film &amp; video/science fiction"/>
    <n v="0.6"/>
    <n v="94.285714285714292"/>
    <x v="0"/>
    <s v="science fiction"/>
    <x v="140"/>
    <d v="2016-01-25T06:00:00"/>
  </r>
  <r>
    <n v="956"/>
    <s v="Wood Inc"/>
    <s v="Re-engineered composite focus group"/>
    <n v="187600"/>
    <n v="35698"/>
    <x v="1"/>
    <n v="830"/>
    <s v="US"/>
    <s v="USD"/>
    <n v="1450764000"/>
    <n v="1451109600"/>
    <b v="0"/>
    <b v="0"/>
    <s v="film &amp; video/science fiction"/>
    <n v="0.19028784648187633"/>
    <n v="43.00963855421687"/>
    <x v="0"/>
    <s v="science fiction"/>
    <x v="141"/>
    <d v="2015-12-26T06:00:00"/>
  </r>
  <r>
    <n v="29"/>
    <s v="Johnson, Parker and Haynes"/>
    <s v="Focused 6thgeneration forecast"/>
    <n v="45900"/>
    <n v="150965"/>
    <x v="0"/>
    <n v="1606"/>
    <s v="CH"/>
    <s v="CHF"/>
    <n v="1532062800"/>
    <n v="1535518800"/>
    <b v="0"/>
    <b v="0"/>
    <s v="film &amp; video/shorts"/>
    <n v="3.2889978213507627"/>
    <n v="94.000622665006233"/>
    <x v="0"/>
    <s v="shorts"/>
    <x v="142"/>
    <d v="2018-08-29T05:00:00"/>
  </r>
  <r>
    <n v="169"/>
    <s v="Tran, Steele and Wilson"/>
    <s v="Profit-focused modular product"/>
    <n v="23300"/>
    <n v="98811"/>
    <x v="0"/>
    <n v="1267"/>
    <s v="US"/>
    <s v="USD"/>
    <n v="1339909200"/>
    <n v="1342328400"/>
    <b v="0"/>
    <b v="1"/>
    <s v="film &amp; video/shorts"/>
    <n v="4.240815450643777"/>
    <n v="77.988161010260455"/>
    <x v="0"/>
    <s v="shorts"/>
    <x v="143"/>
    <d v="2012-07-15T05:00:00"/>
  </r>
  <r>
    <n v="187"/>
    <s v="Fox Group"/>
    <s v="Horizontal transitional paradigm"/>
    <n v="60200"/>
    <n v="138384"/>
    <x v="0"/>
    <n v="1442"/>
    <s v="CA"/>
    <s v="CAD"/>
    <n v="1361599200"/>
    <n v="1364014800"/>
    <b v="0"/>
    <b v="1"/>
    <s v="film &amp; video/shorts"/>
    <n v="2.2987375415282392"/>
    <n v="95.966712898751737"/>
    <x v="0"/>
    <s v="shorts"/>
    <x v="144"/>
    <d v="2013-03-23T05:00:00"/>
  </r>
  <r>
    <n v="218"/>
    <s v="Price-Rodriguez"/>
    <s v="Adaptive logistical initiative"/>
    <n v="5700"/>
    <n v="12309"/>
    <x v="0"/>
    <n v="397"/>
    <s v="GB"/>
    <s v="GBP"/>
    <n v="1320991200"/>
    <n v="1323928800"/>
    <b v="0"/>
    <b v="1"/>
    <s v="film &amp; video/shorts"/>
    <n v="2.1594736842105262"/>
    <n v="31.005037783375315"/>
    <x v="0"/>
    <s v="shorts"/>
    <x v="145"/>
    <d v="2011-12-15T06:00:00"/>
  </r>
  <r>
    <n v="321"/>
    <s v="Mills, Frazier and Perez"/>
    <s v="Proactive attitude-oriented knowledge user"/>
    <n v="170400"/>
    <n v="160422"/>
    <x v="1"/>
    <n v="2468"/>
    <s v="US"/>
    <s v="USD"/>
    <n v="1301634000"/>
    <n v="1302325200"/>
    <b v="0"/>
    <b v="0"/>
    <s v="film &amp; video/shorts"/>
    <n v="0.94144366197183094"/>
    <n v="65.000810372771468"/>
    <x v="0"/>
    <s v="shorts"/>
    <x v="146"/>
    <d v="2011-04-09T05:00:00"/>
  </r>
  <r>
    <n v="402"/>
    <s v="Ruiz, Richardson and Cole"/>
    <s v="Team-oriented static interface"/>
    <n v="7300"/>
    <n v="2946"/>
    <x v="1"/>
    <n v="40"/>
    <s v="US"/>
    <s v="USD"/>
    <n v="1325829600"/>
    <n v="1329890400"/>
    <b v="0"/>
    <b v="1"/>
    <s v="film &amp; video/shorts"/>
    <n v="0.40356164383561643"/>
    <n v="73.650000000000006"/>
    <x v="0"/>
    <s v="shorts"/>
    <x v="147"/>
    <d v="2012-02-22T06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0"/>
    <s v="shorts"/>
    <x v="148"/>
    <d v="2010-07-12T05:00:00"/>
  </r>
  <r>
    <n v="522"/>
    <s v="Cline, Peterson and Lowery"/>
    <s v="Innovative static budgetary management"/>
    <n v="50500"/>
    <n v="16389"/>
    <x v="1"/>
    <n v="191"/>
    <s v="US"/>
    <s v="USD"/>
    <n v="1341291600"/>
    <n v="1342328400"/>
    <b v="0"/>
    <b v="0"/>
    <s v="film &amp; video/shorts"/>
    <n v="0.32453465346534655"/>
    <n v="85.806282722513089"/>
    <x v="0"/>
    <s v="shorts"/>
    <x v="149"/>
    <d v="2012-07-15T05:00:00"/>
  </r>
  <r>
    <n v="523"/>
    <s v="Underwood, James and Jones"/>
    <s v="Triple-buffered holistic ability"/>
    <n v="900"/>
    <n v="6303"/>
    <x v="0"/>
    <n v="89"/>
    <s v="US"/>
    <s v="USD"/>
    <n v="1267682400"/>
    <n v="1268114400"/>
    <b v="0"/>
    <b v="0"/>
    <s v="film &amp; video/shorts"/>
    <n v="7.003333333333333"/>
    <n v="70.82022471910112"/>
    <x v="0"/>
    <s v="shorts"/>
    <x v="150"/>
    <d v="2010-03-09T06:00:00"/>
  </r>
  <r>
    <n v="571"/>
    <s v="Wilson and Sons"/>
    <s v="Monitored grid-enabled model"/>
    <n v="3500"/>
    <n v="3295"/>
    <x v="1"/>
    <n v="35"/>
    <s v="IT"/>
    <s v="EUR"/>
    <n v="1434690000"/>
    <n v="1438750800"/>
    <b v="0"/>
    <b v="0"/>
    <s v="film &amp; video/shorts"/>
    <n v="0.94142857142857139"/>
    <n v="94.142857142857139"/>
    <x v="0"/>
    <s v="shorts"/>
    <x v="151"/>
    <d v="2015-08-05T05:00:00"/>
  </r>
  <r>
    <n v="651"/>
    <s v="Wang, Koch and Weaver"/>
    <s v="Digitized analyzing capacity"/>
    <n v="196700"/>
    <n v="174039"/>
    <x v="1"/>
    <n v="3868"/>
    <s v="IT"/>
    <s v="EUR"/>
    <n v="1393048800"/>
    <n v="1394344800"/>
    <b v="0"/>
    <b v="0"/>
    <s v="film &amp; video/shorts"/>
    <n v="0.88479410269445857"/>
    <n v="44.994570837642193"/>
    <x v="0"/>
    <s v="shorts"/>
    <x v="152"/>
    <d v="2014-03-09T06:00:00"/>
  </r>
  <r>
    <n v="825"/>
    <s v="Solomon PLC"/>
    <s v="Open-architected 24/7 infrastructure"/>
    <n v="3600"/>
    <n v="13950"/>
    <x v="0"/>
    <n v="157"/>
    <s v="GB"/>
    <s v="GBP"/>
    <n v="1500958800"/>
    <n v="1501995600"/>
    <b v="0"/>
    <b v="0"/>
    <s v="film &amp; video/shorts"/>
    <n v="3.875"/>
    <n v="88.853503184713375"/>
    <x v="0"/>
    <s v="shorts"/>
    <x v="153"/>
    <d v="2017-08-06T05:00:00"/>
  </r>
  <r>
    <n v="857"/>
    <s v="Miranda, Gray and Hale"/>
    <s v="Programmable disintermediate matrices"/>
    <n v="5300"/>
    <n v="7413"/>
    <x v="0"/>
    <n v="225"/>
    <s v="CH"/>
    <s v="CHF"/>
    <n v="1328421600"/>
    <n v="1330408800"/>
    <b v="1"/>
    <b v="0"/>
    <s v="film &amp; video/shorts"/>
    <n v="1.3986792452830188"/>
    <n v="32.946666666666665"/>
    <x v="0"/>
    <s v="shorts"/>
    <x v="154"/>
    <d v="2012-02-28T06:00:00"/>
  </r>
  <r>
    <n v="864"/>
    <s v="Stevenson-Thompson"/>
    <s v="Automated static workforce"/>
    <n v="4200"/>
    <n v="14577"/>
    <x v="0"/>
    <n v="150"/>
    <s v="US"/>
    <s v="USD"/>
    <n v="1471582800"/>
    <n v="1472014800"/>
    <b v="0"/>
    <b v="0"/>
    <s v="film &amp; video/shorts"/>
    <n v="3.4707142857142856"/>
    <n v="97.18"/>
    <x v="0"/>
    <s v="shorts"/>
    <x v="155"/>
    <d v="2016-08-24T05:00:00"/>
  </r>
  <r>
    <n v="883"/>
    <s v="Simmons-Villarreal"/>
    <s v="Customer-focused mobile Graphic Interface"/>
    <n v="3400"/>
    <n v="8089"/>
    <x v="0"/>
    <n v="193"/>
    <s v="US"/>
    <s v="USD"/>
    <n v="1274763600"/>
    <n v="1277874000"/>
    <b v="0"/>
    <b v="0"/>
    <s v="film &amp; video/shorts"/>
    <n v="2.3791176470588233"/>
    <n v="41.911917098445599"/>
    <x v="0"/>
    <s v="shorts"/>
    <x v="156"/>
    <d v="2010-06-30T05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0"/>
    <s v="shorts"/>
    <x v="157"/>
    <d v="2011-07-22T05:00:00"/>
  </r>
  <r>
    <n v="109"/>
    <s v="Romero and Sons"/>
    <s v="Object-based client-server application"/>
    <n v="5200"/>
    <n v="3079"/>
    <x v="1"/>
    <n v="60"/>
    <s v="US"/>
    <s v="USD"/>
    <n v="1389506400"/>
    <n v="1389679200"/>
    <b v="0"/>
    <b v="0"/>
    <s v="film &amp; video/television"/>
    <n v="0.5921153846153846"/>
    <n v="51.31666666666667"/>
    <x v="0"/>
    <s v="television"/>
    <x v="158"/>
    <d v="2014-01-14T06:00:00"/>
  </r>
  <r>
    <n v="117"/>
    <s v="Chaney-Dennis"/>
    <s v="Business-focused 24hour groupware"/>
    <n v="4900"/>
    <n v="8523"/>
    <x v="0"/>
    <n v="275"/>
    <s v="US"/>
    <s v="USD"/>
    <n v="1316667600"/>
    <n v="1317186000"/>
    <b v="0"/>
    <b v="0"/>
    <s v="film &amp; video/television"/>
    <n v="1.7393877551020409"/>
    <n v="30.992727272727272"/>
    <x v="0"/>
    <s v="television"/>
    <x v="159"/>
    <d v="2011-09-28T05:00:00"/>
  </r>
  <r>
    <n v="185"/>
    <s v="Bailey PLC"/>
    <s v="Innovative actuating conglomeration"/>
    <n v="1000"/>
    <n v="718"/>
    <x v="1"/>
    <n v="19"/>
    <s v="US"/>
    <s v="USD"/>
    <n v="1526187600"/>
    <n v="1527138000"/>
    <b v="0"/>
    <b v="0"/>
    <s v="film &amp; video/television"/>
    <n v="0.71799999999999997"/>
    <n v="37.789473684210527"/>
    <x v="0"/>
    <s v="television"/>
    <x v="160"/>
    <d v="2018-05-24T05:00:00"/>
  </r>
  <r>
    <n v="269"/>
    <s v="Miles and Sons"/>
    <s v="Persistent attitude-oriented approach"/>
    <n v="3500"/>
    <n v="8842"/>
    <x v="0"/>
    <n v="87"/>
    <s v="US"/>
    <s v="USD"/>
    <n v="1548914400"/>
    <n v="1550728800"/>
    <b v="0"/>
    <b v="0"/>
    <s v="film &amp; video/television"/>
    <n v="2.5262857142857142"/>
    <n v="101.63218390804597"/>
    <x v="0"/>
    <s v="television"/>
    <x v="161"/>
    <d v="2019-02-21T06:00:00"/>
  </r>
  <r>
    <n v="282"/>
    <s v="Ross, Kelly and Brown"/>
    <s v="Virtual contextually-based circuit"/>
    <n v="8400"/>
    <n v="9076"/>
    <x v="0"/>
    <n v="133"/>
    <s v="US"/>
    <s v="USD"/>
    <n v="1480226400"/>
    <n v="1480744800"/>
    <b v="0"/>
    <b v="1"/>
    <s v="film &amp; video/television"/>
    <n v="1.0804761904761904"/>
    <n v="68.240601503759393"/>
    <x v="0"/>
    <s v="television"/>
    <x v="162"/>
    <d v="2016-12-03T06:00:00"/>
  </r>
  <r>
    <n v="369"/>
    <s v="Smith-Gonzalez"/>
    <s v="Polarized needs-based approach"/>
    <n v="5400"/>
    <n v="14743"/>
    <x v="0"/>
    <n v="154"/>
    <s v="US"/>
    <s v="USD"/>
    <n v="1359871200"/>
    <n v="1363237200"/>
    <b v="0"/>
    <b v="1"/>
    <s v="film &amp; video/television"/>
    <n v="2.730185185185185"/>
    <n v="95.733766233766232"/>
    <x v="0"/>
    <s v="television"/>
    <x v="163"/>
    <d v="2013-03-14T05:00:00"/>
  </r>
  <r>
    <n v="440"/>
    <s v="Miller-Poole"/>
    <s v="Networked optimal adapter"/>
    <n v="102500"/>
    <n v="165954"/>
    <x v="0"/>
    <n v="3131"/>
    <s v="US"/>
    <s v="USD"/>
    <n v="1498798800"/>
    <n v="1499662800"/>
    <b v="0"/>
    <b v="0"/>
    <s v="film &amp; video/television"/>
    <n v="1.6190634146341463"/>
    <n v="53.003513254551258"/>
    <x v="0"/>
    <s v="television"/>
    <x v="164"/>
    <d v="2017-07-10T05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0"/>
    <s v="television"/>
    <x v="165"/>
    <d v="2018-01-04T06:00:00"/>
  </r>
  <r>
    <n v="474"/>
    <s v="Santos-Young"/>
    <s v="Enhanced neutral ability"/>
    <n v="4000"/>
    <n v="14606"/>
    <x v="0"/>
    <n v="142"/>
    <s v="US"/>
    <s v="USD"/>
    <n v="1418709600"/>
    <n v="1418796000"/>
    <b v="0"/>
    <b v="0"/>
    <s v="film &amp; video/television"/>
    <n v="3.6515"/>
    <n v="102.85915492957747"/>
    <x v="0"/>
    <s v="television"/>
    <x v="166"/>
    <d v="2014-12-17T06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0"/>
    <s v="television"/>
    <x v="167"/>
    <d v="2010-09-11T05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0"/>
    <s v="television"/>
    <x v="168"/>
    <d v="2017-04-08T05:00:00"/>
  </r>
  <r>
    <n v="635"/>
    <s v="Mack Ltd"/>
    <s v="Reactive regional access"/>
    <n v="139000"/>
    <n v="158590"/>
    <x v="0"/>
    <n v="2266"/>
    <s v="US"/>
    <s v="USD"/>
    <n v="1360389600"/>
    <n v="1363150800"/>
    <b v="0"/>
    <b v="0"/>
    <s v="film &amp; video/television"/>
    <n v="1.1409352517985611"/>
    <n v="69.986760812003524"/>
    <x v="0"/>
    <s v="television"/>
    <x v="169"/>
    <d v="2013-03-13T05:00:00"/>
  </r>
  <r>
    <n v="688"/>
    <s v="Bowen, Davies and Burns"/>
    <s v="Devolved client-server monitoring"/>
    <n v="2900"/>
    <n v="12449"/>
    <x v="0"/>
    <n v="175"/>
    <s v="US"/>
    <s v="USD"/>
    <n v="1547100000"/>
    <n v="1548482400"/>
    <b v="0"/>
    <b v="1"/>
    <s v="film &amp; video/television"/>
    <n v="4.2927586206896553"/>
    <n v="71.137142857142862"/>
    <x v="0"/>
    <s v="television"/>
    <x v="170"/>
    <d v="2019-01-26T06:00:00"/>
  </r>
  <r>
    <n v="863"/>
    <s v="Davis-Johnson"/>
    <s v="Automated reciprocal protocol"/>
    <n v="1400"/>
    <n v="5415"/>
    <x v="0"/>
    <n v="217"/>
    <s v="US"/>
    <s v="USD"/>
    <n v="1434517200"/>
    <n v="1436504400"/>
    <b v="0"/>
    <b v="1"/>
    <s v="film &amp; video/television"/>
    <n v="3.8678571428571429"/>
    <n v="24.953917050691246"/>
    <x v="0"/>
    <s v="television"/>
    <x v="171"/>
    <d v="2015-07-10T05:00:00"/>
  </r>
  <r>
    <n v="894"/>
    <s v="Barrett Inc"/>
    <s v="Organic cohesive neural-net"/>
    <n v="1700"/>
    <n v="3208"/>
    <x v="0"/>
    <n v="56"/>
    <s v="GB"/>
    <s v="GBP"/>
    <n v="1373518800"/>
    <n v="1376110800"/>
    <b v="0"/>
    <b v="1"/>
    <s v="film &amp; video/television"/>
    <n v="1.8870588235294117"/>
    <n v="57.285714285714285"/>
    <x v="0"/>
    <s v="television"/>
    <x v="172"/>
    <d v="2013-08-10T05:00:00"/>
  </r>
  <r>
    <n v="915"/>
    <s v="Riggs Group"/>
    <s v="Configurable upward-trending solution"/>
    <n v="125900"/>
    <n v="195936"/>
    <x v="0"/>
    <n v="1866"/>
    <s v="GB"/>
    <s v="GBP"/>
    <n v="1503982800"/>
    <n v="1504760400"/>
    <b v="0"/>
    <b v="0"/>
    <s v="film &amp; video/television"/>
    <n v="1.5562827640984909"/>
    <n v="105.0032154340836"/>
    <x v="0"/>
    <s v="television"/>
    <x v="173"/>
    <d v="2017-09-07T05:00:00"/>
  </r>
  <r>
    <n v="971"/>
    <s v="Garner and Sons"/>
    <s v="Versatile neutral workforce"/>
    <n v="5100"/>
    <n v="1414"/>
    <x v="1"/>
    <n v="24"/>
    <s v="US"/>
    <s v="USD"/>
    <n v="1381208400"/>
    <n v="1381726800"/>
    <b v="0"/>
    <b v="0"/>
    <s v="film &amp; video/television"/>
    <n v="0.27725490196078434"/>
    <n v="58.916666666666664"/>
    <x v="0"/>
    <s v="television"/>
    <x v="174"/>
    <d v="2013-10-14T05:00:00"/>
  </r>
  <r>
    <n v="0"/>
    <s v="Baldwin, Riley and Jackson"/>
    <s v="Pre-emptive tertiary standardization"/>
    <n v="100"/>
    <n v="0"/>
    <x v="1"/>
    <n v="0"/>
    <s v="CA"/>
    <s v="CAD"/>
    <n v="1448690400"/>
    <n v="1450159200"/>
    <b v="0"/>
    <b v="0"/>
    <s v="food/food trucks"/>
    <n v="0"/>
    <s v="no backers"/>
    <x v="1"/>
    <s v="food trucks"/>
    <x v="175"/>
    <d v="2015-12-15T06:00:00"/>
  </r>
  <r>
    <n v="42"/>
    <s v="Werner-Bryant"/>
    <s v="Virtual uniform frame"/>
    <n v="1800"/>
    <n v="7991"/>
    <x v="0"/>
    <n v="222"/>
    <s v="US"/>
    <s v="USD"/>
    <n v="1309755600"/>
    <n v="1310533200"/>
    <b v="0"/>
    <b v="0"/>
    <s v="food/food trucks"/>
    <n v="4.4394444444444447"/>
    <n v="35.995495495495497"/>
    <x v="1"/>
    <s v="food trucks"/>
    <x v="176"/>
    <d v="2011-07-13T05:00:00"/>
  </r>
  <r>
    <n v="97"/>
    <s v="Stewart LLC"/>
    <s v="Cloned bi-directional architecture"/>
    <n v="1300"/>
    <n v="12047"/>
    <x v="0"/>
    <n v="113"/>
    <s v="US"/>
    <s v="USD"/>
    <n v="1435208400"/>
    <n v="1439874000"/>
    <b v="0"/>
    <b v="0"/>
    <s v="food/food trucks"/>
    <n v="9.2669230769230762"/>
    <n v="106.61061946902655"/>
    <x v="1"/>
    <s v="food trucks"/>
    <x v="177"/>
    <d v="2015-08-18T05:00:00"/>
  </r>
  <r>
    <n v="110"/>
    <s v="Castillo-Carey"/>
    <s v="Cross-platform solution-oriented process improvement"/>
    <n v="142400"/>
    <n v="21307"/>
    <x v="1"/>
    <n v="296"/>
    <s v="US"/>
    <s v="USD"/>
    <n v="1536642000"/>
    <n v="1538283600"/>
    <b v="0"/>
    <b v="0"/>
    <s v="food/food trucks"/>
    <n v="0.14962780898876404"/>
    <n v="71.983108108108112"/>
    <x v="1"/>
    <s v="food trucks"/>
    <x v="178"/>
    <d v="2018-09-30T05:00:00"/>
  </r>
  <r>
    <n v="113"/>
    <s v="Wright, Hartman and Yu"/>
    <s v="User-friendly tertiary array"/>
    <n v="3300"/>
    <n v="12437"/>
    <x v="0"/>
    <n v="131"/>
    <s v="US"/>
    <s v="USD"/>
    <n v="1505192400"/>
    <n v="1505797200"/>
    <b v="0"/>
    <b v="0"/>
    <s v="food/food trucks"/>
    <n v="3.7687878787878786"/>
    <n v="94.938931297709928"/>
    <x v="1"/>
    <s v="food trucks"/>
    <x v="179"/>
    <d v="2017-09-1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1"/>
    <s v="food trucks"/>
    <x v="180"/>
    <d v="2015-02-28T06:00:00"/>
  </r>
  <r>
    <n v="178"/>
    <s v="Alexander-Williams"/>
    <s v="Triple-buffered cohesive structure"/>
    <n v="7200"/>
    <n v="6927"/>
    <x v="1"/>
    <n v="210"/>
    <s v="US"/>
    <s v="USD"/>
    <n v="1505970000"/>
    <n v="1506747600"/>
    <b v="0"/>
    <b v="0"/>
    <s v="food/food trucks"/>
    <n v="0.96208333333333329"/>
    <n v="32.985714285714288"/>
    <x v="1"/>
    <s v="food trucks"/>
    <x v="181"/>
    <d v="2017-09-30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1"/>
    <s v="food trucks"/>
    <x v="182"/>
    <d v="2011-10-06T05:00:00"/>
  </r>
  <r>
    <n v="221"/>
    <s v="Huff LLC"/>
    <s v="Face-to-face clear-thinking Local Area Network"/>
    <n v="121500"/>
    <n v="119830"/>
    <x v="1"/>
    <n v="2179"/>
    <s v="US"/>
    <s v="USD"/>
    <n v="1340254800"/>
    <n v="1340427600"/>
    <b v="1"/>
    <b v="0"/>
    <s v="food/food trucks"/>
    <n v="0.9862551440329218"/>
    <n v="54.993116108306566"/>
    <x v="1"/>
    <s v="food trucks"/>
    <x v="183"/>
    <d v="2012-06-23T05:00:00"/>
  </r>
  <r>
    <n v="292"/>
    <s v="Ho-Harris"/>
    <s v="Versatile cohesive encoding"/>
    <n v="7300"/>
    <n v="717"/>
    <x v="1"/>
    <n v="10"/>
    <s v="US"/>
    <s v="USD"/>
    <n v="1331874000"/>
    <n v="1333429200"/>
    <b v="0"/>
    <b v="0"/>
    <s v="food/food trucks"/>
    <n v="9.8219178082191785E-2"/>
    <n v="71.7"/>
    <x v="1"/>
    <s v="food trucks"/>
    <x v="184"/>
    <d v="2012-04-03T05:00:00"/>
  </r>
  <r>
    <n v="299"/>
    <s v="Ramsey and Sons"/>
    <s v="Grass-roots contextually-based algorithm"/>
    <n v="3800"/>
    <n v="1954"/>
    <x v="1"/>
    <n v="49"/>
    <s v="US"/>
    <s v="USD"/>
    <n v="1456984800"/>
    <n v="1461819600"/>
    <b v="0"/>
    <b v="0"/>
    <s v="food/food trucks"/>
    <n v="0.51421052631578945"/>
    <n v="39.877551020408163"/>
    <x v="1"/>
    <s v="food trucks"/>
    <x v="126"/>
    <d v="2016-04-28T05:00:00"/>
  </r>
  <r>
    <n v="316"/>
    <s v="Martin-Marshall"/>
    <s v="Configurable demand-driven matrix"/>
    <n v="9600"/>
    <n v="6401"/>
    <x v="1"/>
    <n v="108"/>
    <s v="IT"/>
    <s v="EUR"/>
    <n v="1574143200"/>
    <n v="1574229600"/>
    <b v="0"/>
    <b v="1"/>
    <s v="food/food trucks"/>
    <n v="0.66677083333333331"/>
    <n v="59.268518518518519"/>
    <x v="1"/>
    <s v="food trucks"/>
    <x v="185"/>
    <d v="2019-11-20T06:00:00"/>
  </r>
  <r>
    <n v="331"/>
    <s v="Rose-Silva"/>
    <s v="Intuitive static portal"/>
    <n v="3300"/>
    <n v="14643"/>
    <x v="0"/>
    <n v="190"/>
    <s v="US"/>
    <s v="USD"/>
    <n v="1324274400"/>
    <n v="1324360800"/>
    <b v="0"/>
    <b v="0"/>
    <s v="food/food trucks"/>
    <n v="4.4372727272727275"/>
    <n v="77.068421052631578"/>
    <x v="1"/>
    <s v="food trucks"/>
    <x v="186"/>
    <d v="2011-12-20T06:00:00"/>
  </r>
  <r>
    <n v="348"/>
    <s v="Hensley Ltd"/>
    <s v="Versatile cohesive open system"/>
    <n v="199000"/>
    <n v="142823"/>
    <x v="1"/>
    <n v="3483"/>
    <s v="US"/>
    <s v="USD"/>
    <n v="1487224800"/>
    <n v="1488348000"/>
    <b v="0"/>
    <b v="0"/>
    <s v="food/food trucks"/>
    <n v="0.71770351758793971"/>
    <n v="41.005742176284812"/>
    <x v="1"/>
    <s v="food trucks"/>
    <x v="187"/>
    <d v="2017-03-01T06:00:00"/>
  </r>
  <r>
    <n v="383"/>
    <s v="Baker Ltd"/>
    <s v="Progressive intangible flexibility"/>
    <n v="6300"/>
    <n v="14199"/>
    <x v="0"/>
    <n v="189"/>
    <s v="US"/>
    <s v="USD"/>
    <n v="1550037600"/>
    <n v="1550556000"/>
    <b v="0"/>
    <b v="1"/>
    <s v="food/food trucks"/>
    <n v="2.2538095238095237"/>
    <n v="75.126984126984127"/>
    <x v="1"/>
    <s v="food trucks"/>
    <x v="188"/>
    <d v="2019-02-19T06:00:00"/>
  </r>
  <r>
    <n v="414"/>
    <s v="Davis and Sons"/>
    <s v="Innovative human-resource migration"/>
    <n v="188200"/>
    <n v="159405"/>
    <x v="1"/>
    <n v="5497"/>
    <s v="US"/>
    <s v="USD"/>
    <n v="1271739600"/>
    <n v="1272430800"/>
    <b v="0"/>
    <b v="1"/>
    <s v="food/food trucks"/>
    <n v="0.84699787460148779"/>
    <n v="28.998544660724033"/>
    <x v="1"/>
    <s v="food trucks"/>
    <x v="189"/>
    <d v="2010-04-28T05:00:00"/>
  </r>
  <r>
    <n v="423"/>
    <s v="Jones-Riddle"/>
    <s v="Self-enabling real-time definition"/>
    <n v="147800"/>
    <n v="15723"/>
    <x v="1"/>
    <n v="162"/>
    <s v="US"/>
    <s v="USD"/>
    <n v="1316667600"/>
    <n v="1316840400"/>
    <b v="0"/>
    <b v="1"/>
    <s v="food/food trucks"/>
    <n v="0.10638024357239513"/>
    <n v="97.055555555555557"/>
    <x v="1"/>
    <s v="food trucks"/>
    <x v="159"/>
    <d v="2011-09-24T05:00:00"/>
  </r>
  <r>
    <n v="471"/>
    <s v="Perry and Sons"/>
    <s v="Configurable static help-desk"/>
    <n v="3100"/>
    <n v="9889"/>
    <x v="0"/>
    <n v="194"/>
    <s v="GB"/>
    <s v="GBP"/>
    <n v="1335934800"/>
    <n v="1335934800"/>
    <b v="0"/>
    <b v="1"/>
    <s v="food/food trucks"/>
    <n v="3.19"/>
    <n v="50.97422680412371"/>
    <x v="1"/>
    <s v="food trucks"/>
    <x v="190"/>
    <d v="2012-05-02T05:00:00"/>
  </r>
  <r>
    <n v="479"/>
    <s v="Long-Greene"/>
    <s v="Future-proofed heuristic encryption"/>
    <n v="2400"/>
    <n v="12310"/>
    <x v="0"/>
    <n v="173"/>
    <s v="GB"/>
    <s v="GBP"/>
    <n v="1501304400"/>
    <n v="1501477200"/>
    <b v="0"/>
    <b v="0"/>
    <s v="food/food trucks"/>
    <n v="5.1291666666666664"/>
    <n v="71.156069364161851"/>
    <x v="1"/>
    <s v="food trucks"/>
    <x v="191"/>
    <d v="2017-07-31T05:00:00"/>
  </r>
  <r>
    <n v="484"/>
    <s v="Landry Inc"/>
    <s v="Synergistic cohesive adapter"/>
    <n v="29600"/>
    <n v="77021"/>
    <x v="0"/>
    <n v="1572"/>
    <s v="GB"/>
    <s v="GBP"/>
    <n v="1407128400"/>
    <n v="1411362000"/>
    <b v="0"/>
    <b v="1"/>
    <s v="food/food trucks"/>
    <n v="2.6020608108108108"/>
    <n v="48.99554707379135"/>
    <x v="1"/>
    <s v="food trucks"/>
    <x v="192"/>
    <d v="2014-09-22T05:00:00"/>
  </r>
  <r>
    <n v="491"/>
    <s v="Henson PLC"/>
    <s v="Universal contextually-based knowledgebase"/>
    <n v="56800"/>
    <n v="173437"/>
    <x v="0"/>
    <n v="2443"/>
    <s v="US"/>
    <s v="USD"/>
    <n v="1372654800"/>
    <n v="1374901200"/>
    <b v="0"/>
    <b v="1"/>
    <s v="food/food trucks"/>
    <n v="3.0534683098591549"/>
    <n v="70.993450675399103"/>
    <x v="1"/>
    <s v="food trucks"/>
    <x v="193"/>
    <d v="2013-07-27T05:00:00"/>
  </r>
  <r>
    <n v="517"/>
    <s v="Ramirez LLC"/>
    <s v="Multi-tiered maximized orchestration"/>
    <n v="5900"/>
    <n v="6608"/>
    <x v="0"/>
    <n v="78"/>
    <s v="US"/>
    <s v="USD"/>
    <n v="1493960400"/>
    <n v="1494392400"/>
    <b v="0"/>
    <b v="0"/>
    <s v="food/food trucks"/>
    <n v="1.1200000000000001"/>
    <n v="84.717948717948715"/>
    <x v="1"/>
    <s v="food trucks"/>
    <x v="194"/>
    <d v="2017-05-10T05:00:00"/>
  </r>
  <r>
    <n v="539"/>
    <s v="Thomas, Welch and Santana"/>
    <s v="Assimilated exuding toolset"/>
    <n v="9800"/>
    <n v="7120"/>
    <x v="1"/>
    <n v="77"/>
    <s v="US"/>
    <s v="USD"/>
    <n v="1561957200"/>
    <n v="1562475600"/>
    <b v="0"/>
    <b v="1"/>
    <s v="food/food trucks"/>
    <n v="0.72653061224489801"/>
    <n v="92.467532467532465"/>
    <x v="1"/>
    <s v="food trucks"/>
    <x v="195"/>
    <d v="2019-07-07T05:00:00"/>
  </r>
  <r>
    <n v="574"/>
    <s v="Parker, Haley and Foster"/>
    <s v="Adaptive local task-force"/>
    <n v="2700"/>
    <n v="9967"/>
    <x v="0"/>
    <n v="144"/>
    <s v="US"/>
    <s v="USD"/>
    <n v="1575698400"/>
    <n v="1576562400"/>
    <b v="0"/>
    <b v="1"/>
    <s v="food/food trucks"/>
    <n v="3.6914814814814814"/>
    <n v="69.215277777777771"/>
    <x v="1"/>
    <s v="food trucks"/>
    <x v="196"/>
    <d v="2019-12-17T06:00:00"/>
  </r>
  <r>
    <n v="587"/>
    <s v="Williams-Santos"/>
    <s v="Open-source analyzing monitoring"/>
    <n v="9400"/>
    <n v="6852"/>
    <x v="1"/>
    <n v="156"/>
    <s v="CA"/>
    <s v="CAD"/>
    <n v="1547877600"/>
    <n v="1552366800"/>
    <b v="0"/>
    <b v="1"/>
    <s v="food/food trucks"/>
    <n v="0.72893617021276591"/>
    <n v="43.92307692307692"/>
    <x v="1"/>
    <s v="food trucks"/>
    <x v="97"/>
    <d v="2019-03-12T05:00:00"/>
  </r>
  <r>
    <n v="600"/>
    <s v="Brown-George"/>
    <s v="Cross-platform tertiary array"/>
    <n v="100"/>
    <n v="5"/>
    <x v="1"/>
    <n v="1"/>
    <s v="GB"/>
    <s v="GBP"/>
    <n v="1375160400"/>
    <n v="1376197200"/>
    <b v="0"/>
    <b v="0"/>
    <s v="food/food trucks"/>
    <n v="0.05"/>
    <n v="5"/>
    <x v="1"/>
    <s v="food trucks"/>
    <x v="197"/>
    <d v="2013-08-11T05:00:00"/>
  </r>
  <r>
    <n v="607"/>
    <s v="Gordon, Mendez and Johnson"/>
    <s v="Fundamental needs-based frame"/>
    <n v="137600"/>
    <n v="180667"/>
    <x v="0"/>
    <n v="2230"/>
    <s v="US"/>
    <s v="USD"/>
    <n v="1395550800"/>
    <n v="1395723600"/>
    <b v="0"/>
    <b v="0"/>
    <s v="food/food trucks"/>
    <n v="1.3129869186046512"/>
    <n v="81.016591928251117"/>
    <x v="1"/>
    <s v="food trucks"/>
    <x v="198"/>
    <d v="2014-03-25T05:00:00"/>
  </r>
  <r>
    <n v="627"/>
    <s v="Martin, Lee and Armstrong"/>
    <s v="Open-architected incremental ability"/>
    <n v="1600"/>
    <n v="11108"/>
    <x v="0"/>
    <n v="154"/>
    <s v="GB"/>
    <s v="GBP"/>
    <n v="1276664400"/>
    <n v="1278738000"/>
    <b v="1"/>
    <b v="0"/>
    <s v="food/food trucks"/>
    <n v="6.9424999999999999"/>
    <n v="72.129870129870127"/>
    <x v="1"/>
    <s v="food trucks"/>
    <x v="199"/>
    <d v="2010-07-10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1"/>
    <s v="food trucks"/>
    <x v="200"/>
    <d v="2017-07-24T05:00:00"/>
  </r>
  <r>
    <n v="656"/>
    <s v="Hobbs, Brown and Lee"/>
    <s v="Vision-oriented systematic Graphical User Interface"/>
    <n v="118400"/>
    <n v="49879"/>
    <x v="1"/>
    <n v="504"/>
    <s v="AU"/>
    <s v="AUD"/>
    <n v="1514440800"/>
    <n v="1514872800"/>
    <b v="0"/>
    <b v="0"/>
    <s v="food/food trucks"/>
    <n v="0.42127533783783783"/>
    <n v="98.966269841269835"/>
    <x v="1"/>
    <s v="food trucks"/>
    <x v="201"/>
    <d v="2018-01-02T06:00:00"/>
  </r>
  <r>
    <n v="679"/>
    <s v="Davis Ltd"/>
    <s v="Synchronized motivating solution"/>
    <n v="1400"/>
    <n v="14511"/>
    <x v="0"/>
    <n v="363"/>
    <s v="US"/>
    <s v="USD"/>
    <n v="1571374800"/>
    <n v="1571806800"/>
    <b v="0"/>
    <b v="1"/>
    <s v="food/food trucks"/>
    <n v="10.365"/>
    <n v="39.97520661157025"/>
    <x v="1"/>
    <s v="food trucks"/>
    <x v="202"/>
    <d v="2019-10-23T05:00:00"/>
  </r>
  <r>
    <n v="791"/>
    <s v="Stafford, Hess and Raymond"/>
    <s v="Optional web-enabled extranet"/>
    <n v="2100"/>
    <n v="540"/>
    <x v="1"/>
    <n v="6"/>
    <s v="US"/>
    <s v="USD"/>
    <n v="1481436000"/>
    <n v="1482818400"/>
    <b v="0"/>
    <b v="0"/>
    <s v="food/food trucks"/>
    <n v="0.25714285714285712"/>
    <n v="90"/>
    <x v="1"/>
    <s v="food trucks"/>
    <x v="203"/>
    <d v="2016-12-27T06:00:00"/>
  </r>
  <r>
    <n v="808"/>
    <s v="Harris, Medina and Mitchell"/>
    <s v="Enhanced regional flexibility"/>
    <n v="5200"/>
    <n v="1583"/>
    <x v="1"/>
    <n v="19"/>
    <s v="US"/>
    <s v="USD"/>
    <n v="1463461200"/>
    <n v="1464930000"/>
    <b v="0"/>
    <b v="0"/>
    <s v="food/food trucks"/>
    <n v="0.30442307692307691"/>
    <n v="83.315789473684205"/>
    <x v="1"/>
    <s v="food trucks"/>
    <x v="204"/>
    <d v="2016-06-03T05:00:00"/>
  </r>
  <r>
    <n v="847"/>
    <s v="Miller, Glenn and Adams"/>
    <s v="Distributed actuating project"/>
    <n v="4700"/>
    <n v="11174"/>
    <x v="0"/>
    <n v="110"/>
    <s v="US"/>
    <s v="USD"/>
    <n v="1515304800"/>
    <n v="1515564000"/>
    <b v="0"/>
    <b v="0"/>
    <s v="food/food trucks"/>
    <n v="2.3774468085106384"/>
    <n v="101.58181818181818"/>
    <x v="1"/>
    <s v="food trucks"/>
    <x v="205"/>
    <d v="2018-01-10T06:00:00"/>
  </r>
  <r>
    <n v="856"/>
    <s v="Williams and Sons"/>
    <s v="Profound composite core"/>
    <n v="2400"/>
    <n v="8558"/>
    <x v="0"/>
    <n v="158"/>
    <s v="US"/>
    <s v="USD"/>
    <n v="1335243600"/>
    <n v="1336712400"/>
    <b v="0"/>
    <b v="0"/>
    <s v="food/food trucks"/>
    <n v="3.5658333333333334"/>
    <n v="54.164556962025316"/>
    <x v="1"/>
    <s v="food trucks"/>
    <x v="206"/>
    <d v="2012-05-11T05:00:00"/>
  </r>
  <r>
    <n v="858"/>
    <s v="Ayala, Crawford and Taylor"/>
    <s v="Realigned 5thgeneration knowledge user"/>
    <n v="4000"/>
    <n v="2778"/>
    <x v="1"/>
    <n v="35"/>
    <s v="US"/>
    <s v="USD"/>
    <n v="1524286800"/>
    <n v="1524891600"/>
    <b v="1"/>
    <b v="0"/>
    <s v="food/food trucks"/>
    <n v="0.69450000000000001"/>
    <n v="79.371428571428567"/>
    <x v="1"/>
    <s v="food trucks"/>
    <x v="207"/>
    <d v="2018-04-28T05:00:00"/>
  </r>
  <r>
    <n v="867"/>
    <s v="Kane, Pruitt and Rivera"/>
    <s v="Cross-platform next generation service-desk"/>
    <n v="4800"/>
    <n v="7797"/>
    <x v="0"/>
    <n v="300"/>
    <s v="US"/>
    <s v="USD"/>
    <n v="1539061200"/>
    <n v="1539579600"/>
    <b v="0"/>
    <b v="0"/>
    <s v="food/food trucks"/>
    <n v="1.6243749999999999"/>
    <n v="25.99"/>
    <x v="1"/>
    <s v="food trucks"/>
    <x v="208"/>
    <d v="2018-10-15T05:00:00"/>
  </r>
  <r>
    <n v="877"/>
    <s v="Estrada Group"/>
    <s v="Multi-lateral uniform collaboration"/>
    <n v="163600"/>
    <n v="126628"/>
    <x v="1"/>
    <n v="1229"/>
    <s v="US"/>
    <s v="USD"/>
    <n v="1469509200"/>
    <n v="1469595600"/>
    <b v="0"/>
    <b v="0"/>
    <s v="food/food trucks"/>
    <n v="0.77400977995110021"/>
    <n v="103.033360455655"/>
    <x v="1"/>
    <s v="food trucks"/>
    <x v="209"/>
    <d v="2016-07-27T05:00:00"/>
  </r>
  <r>
    <n v="896"/>
    <s v="Wright-Bryant"/>
    <s v="Reverse-engineered client-server extranet"/>
    <n v="19800"/>
    <n v="153338"/>
    <x v="0"/>
    <n v="1460"/>
    <s v="AU"/>
    <s v="AUD"/>
    <n v="1310619600"/>
    <n v="1310878800"/>
    <b v="0"/>
    <b v="1"/>
    <s v="food/food trucks"/>
    <n v="7.7443434343434348"/>
    <n v="105.02602739726028"/>
    <x v="1"/>
    <s v="food trucks"/>
    <x v="210"/>
    <d v="2011-07-17T05:00:00"/>
  </r>
  <r>
    <n v="926"/>
    <s v="Brown-Oliver"/>
    <s v="Synchronized cohesive encoding"/>
    <n v="8700"/>
    <n v="1577"/>
    <x v="1"/>
    <n v="15"/>
    <s v="US"/>
    <s v="USD"/>
    <n v="1463029200"/>
    <n v="1463374800"/>
    <b v="0"/>
    <b v="0"/>
    <s v="food/food trucks"/>
    <n v="0.18126436781609195"/>
    <n v="105.13333333333334"/>
    <x v="1"/>
    <s v="food trucks"/>
    <x v="211"/>
    <d v="2016-05-16T05:00:00"/>
  </r>
  <r>
    <n v="943"/>
    <s v="Peterson, Gonzalez and Spencer"/>
    <s v="Synchronized fault-tolerant algorithm"/>
    <n v="7500"/>
    <n v="11969"/>
    <x v="0"/>
    <n v="114"/>
    <s v="US"/>
    <s v="USD"/>
    <n v="1411534800"/>
    <n v="1414558800"/>
    <b v="0"/>
    <b v="0"/>
    <s v="food/food trucks"/>
    <n v="1.5958666666666668"/>
    <n v="104.99122807017544"/>
    <x v="1"/>
    <s v="food trucks"/>
    <x v="130"/>
    <d v="2014-10-29T05:00:00"/>
  </r>
  <r>
    <n v="962"/>
    <s v="Harris, Russell and Mitchell"/>
    <s v="User-centric cohesive policy"/>
    <n v="3600"/>
    <n v="10657"/>
    <x v="0"/>
    <n v="266"/>
    <s v="US"/>
    <s v="USD"/>
    <n v="1384408800"/>
    <n v="1386223200"/>
    <b v="0"/>
    <b v="0"/>
    <s v="food/food trucks"/>
    <n v="2.9602777777777778"/>
    <n v="40.063909774436091"/>
    <x v="1"/>
    <s v="food trucks"/>
    <x v="212"/>
    <d v="2013-12-05T06:00:00"/>
  </r>
  <r>
    <n v="968"/>
    <s v="Gonzalez-White"/>
    <s v="Open-architected disintermediate budgetary management"/>
    <n v="2400"/>
    <n v="8117"/>
    <x v="0"/>
    <n v="114"/>
    <s v="US"/>
    <s v="USD"/>
    <n v="1293861600"/>
    <n v="1295157600"/>
    <b v="0"/>
    <b v="0"/>
    <s v="food/food trucks"/>
    <n v="3.3820833333333336"/>
    <n v="71.201754385964918"/>
    <x v="1"/>
    <s v="food trucks"/>
    <x v="213"/>
    <d v="2011-01-16T06:00:00"/>
  </r>
  <r>
    <n v="977"/>
    <s v="Johnson Group"/>
    <s v="Vision-oriented interactive solution"/>
    <n v="7000"/>
    <n v="5177"/>
    <x v="1"/>
    <n v="67"/>
    <s v="US"/>
    <s v="USD"/>
    <n v="1517983200"/>
    <n v="1520748000"/>
    <b v="0"/>
    <b v="0"/>
    <s v="food/food trucks"/>
    <n v="0.73957142857142855"/>
    <n v="77.268656716417908"/>
    <x v="1"/>
    <s v="food trucks"/>
    <x v="214"/>
    <d v="2018-03-11T06:00:00"/>
  </r>
  <r>
    <n v="995"/>
    <s v="Manning-Hamilton"/>
    <s v="Vision-oriented scalable definition"/>
    <n v="97300"/>
    <n v="153216"/>
    <x v="0"/>
    <n v="2043"/>
    <s v="US"/>
    <s v="USD"/>
    <n v="1541307600"/>
    <n v="1543816800"/>
    <b v="0"/>
    <b v="1"/>
    <s v="food/food trucks"/>
    <n v="1.5746762589928058"/>
    <n v="74.995594713656388"/>
    <x v="1"/>
    <s v="food trucks"/>
    <x v="215"/>
    <d v="2018-12-03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1"/>
    <s v="food trucks"/>
    <x v="216"/>
    <d v="2016-07-06T05:00:00"/>
  </r>
  <r>
    <n v="120"/>
    <s v="Vega Group"/>
    <s v="Synchronized regional synergy"/>
    <n v="75100"/>
    <n v="112272"/>
    <x v="0"/>
    <n v="1782"/>
    <s v="US"/>
    <s v="USD"/>
    <n v="1429246800"/>
    <n v="1429592400"/>
    <b v="0"/>
    <b v="1"/>
    <s v="games/mobile games"/>
    <n v="1.4949667110519307"/>
    <n v="63.003367003367003"/>
    <x v="2"/>
    <s v="mobile games"/>
    <x v="217"/>
    <d v="2015-04-21T05:00:00"/>
  </r>
  <r>
    <n v="138"/>
    <s v="Hogan Ltd"/>
    <s v="Stand-alone mission-critical moratorium"/>
    <n v="9600"/>
    <n v="9216"/>
    <x v="1"/>
    <n v="115"/>
    <s v="US"/>
    <s v="USD"/>
    <n v="1348808400"/>
    <n v="1349326800"/>
    <b v="0"/>
    <b v="0"/>
    <s v="games/mobile games"/>
    <n v="0.96"/>
    <n v="80.139130434782615"/>
    <x v="2"/>
    <s v="mobile games"/>
    <x v="218"/>
    <d v="2012-10-04T05:00:00"/>
  </r>
  <r>
    <n v="227"/>
    <s v="Johnson-Lee"/>
    <s v="Intuitive exuding process improvement"/>
    <n v="60900"/>
    <n v="102751"/>
    <x v="0"/>
    <n v="943"/>
    <s v="US"/>
    <s v="USD"/>
    <n v="1431666000"/>
    <n v="1432184400"/>
    <b v="0"/>
    <b v="0"/>
    <s v="games/mobile games"/>
    <n v="1.687208538587849"/>
    <n v="108.96182396606575"/>
    <x v="2"/>
    <s v="mobile games"/>
    <x v="219"/>
    <d v="2015-05-21T05:00:00"/>
  </r>
  <r>
    <n v="229"/>
    <s v="Hoffman-Howard"/>
    <s v="Extended encompassing application"/>
    <n v="85600"/>
    <n v="165798"/>
    <x v="0"/>
    <n v="2551"/>
    <s v="US"/>
    <s v="USD"/>
    <n v="1496293200"/>
    <n v="1500440400"/>
    <b v="0"/>
    <b v="1"/>
    <s v="games/mobile games"/>
    <n v="1.936892523364486"/>
    <n v="64.99333594668758"/>
    <x v="2"/>
    <s v="mobile games"/>
    <x v="220"/>
    <d v="2017-07-19T05:00:00"/>
  </r>
  <r>
    <n v="248"/>
    <s v="Roberts and Sons"/>
    <s v="Streamlined holistic knowledgebase"/>
    <n v="6200"/>
    <n v="13103"/>
    <x v="0"/>
    <n v="218"/>
    <s v="AU"/>
    <s v="AUD"/>
    <n v="1420005600"/>
    <n v="1420437600"/>
    <b v="0"/>
    <b v="0"/>
    <s v="games/mobile games"/>
    <n v="2.1133870967741935"/>
    <n v="60.105504587155963"/>
    <x v="2"/>
    <s v="mobile games"/>
    <x v="221"/>
    <d v="2015-01-05T06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2"/>
    <s v="mobile games"/>
    <x v="222"/>
    <d v="2015-04-28T05:00:00"/>
  </r>
  <r>
    <n v="462"/>
    <s v="Wang-Rodriguez"/>
    <s v="Total multimedia website"/>
    <n v="188800"/>
    <n v="57734"/>
    <x v="1"/>
    <n v="535"/>
    <s v="US"/>
    <s v="USD"/>
    <n v="1359525600"/>
    <n v="1362808800"/>
    <b v="0"/>
    <b v="0"/>
    <s v="games/mobile games"/>
    <n v="0.30579449152542371"/>
    <n v="107.91401869158878"/>
    <x v="2"/>
    <s v="mobile games"/>
    <x v="60"/>
    <d v="2013-03-09T06:00:00"/>
  </r>
  <r>
    <n v="538"/>
    <s v="Young, Gilbert and Escobar"/>
    <s v="Networked didactic time-frame"/>
    <n v="151300"/>
    <n v="57034"/>
    <x v="1"/>
    <n v="1296"/>
    <s v="US"/>
    <s v="USD"/>
    <n v="1379826000"/>
    <n v="1381208400"/>
    <b v="0"/>
    <b v="0"/>
    <s v="games/mobile games"/>
    <n v="0.37695968274950431"/>
    <n v="44.007716049382715"/>
    <x v="2"/>
    <s v="mobile games"/>
    <x v="223"/>
    <d v="2013-10-08T05:00:00"/>
  </r>
  <r>
    <n v="541"/>
    <s v="Holder, Caldwell and Vance"/>
    <s v="Polarized systemic Internet solution"/>
    <n v="178000"/>
    <n v="43086"/>
    <x v="1"/>
    <n v="395"/>
    <s v="IT"/>
    <s v="EUR"/>
    <n v="1433912400"/>
    <n v="1436158800"/>
    <b v="0"/>
    <b v="0"/>
    <s v="games/mobile games"/>
    <n v="0.24205617977528091"/>
    <n v="109.07848101265823"/>
    <x v="2"/>
    <s v="mobile games"/>
    <x v="224"/>
    <d v="2015-07-06T05:00:00"/>
  </r>
  <r>
    <n v="680"/>
    <s v="Nelson-Valdez"/>
    <s v="Open-source 4thgeneration open system"/>
    <n v="145600"/>
    <n v="141822"/>
    <x v="1"/>
    <n v="2955"/>
    <s v="US"/>
    <s v="USD"/>
    <n v="1576303200"/>
    <n v="1576476000"/>
    <b v="0"/>
    <b v="1"/>
    <s v="games/mobile games"/>
    <n v="0.97405219780219776"/>
    <n v="47.993908629441627"/>
    <x v="2"/>
    <s v="mobile games"/>
    <x v="225"/>
    <d v="2019-12-16T06:00:00"/>
  </r>
  <r>
    <n v="715"/>
    <s v="Fischer, Torres and Walker"/>
    <s v="Expanded even-keeled portal"/>
    <n v="118000"/>
    <n v="28870"/>
    <x v="1"/>
    <n v="656"/>
    <s v="US"/>
    <s v="USD"/>
    <n v="1281157200"/>
    <n v="1281589200"/>
    <b v="0"/>
    <b v="0"/>
    <s v="games/mobile games"/>
    <n v="0.24466101694915254"/>
    <n v="44.009146341463413"/>
    <x v="2"/>
    <s v="mobile games"/>
    <x v="226"/>
    <d v="2010-08-12T05:00:00"/>
  </r>
  <r>
    <n v="725"/>
    <s v="Dawson-Tyler"/>
    <s v="Optional 6thgeneration access"/>
    <n v="193200"/>
    <n v="97369"/>
    <x v="1"/>
    <n v="1596"/>
    <s v="US"/>
    <s v="USD"/>
    <n v="1416031200"/>
    <n v="1416204000"/>
    <b v="0"/>
    <b v="0"/>
    <s v="games/mobile games"/>
    <n v="0.50398033126293995"/>
    <n v="61.008145363408524"/>
    <x v="2"/>
    <s v="mobile games"/>
    <x v="79"/>
    <d v="2014-11-17T06:00:00"/>
  </r>
  <r>
    <n v="796"/>
    <s v="Freeman-Ferguson"/>
    <s v="Profound full-range open system"/>
    <n v="7800"/>
    <n v="4275"/>
    <x v="1"/>
    <n v="78"/>
    <s v="US"/>
    <s v="USD"/>
    <n v="1407474000"/>
    <n v="1408078800"/>
    <b v="0"/>
    <b v="1"/>
    <s v="games/mobile games"/>
    <n v="0.54807692307692313"/>
    <n v="54.807692307692307"/>
    <x v="2"/>
    <s v="mobile games"/>
    <x v="227"/>
    <d v="2014-08-15T05:00:00"/>
  </r>
  <r>
    <n v="25"/>
    <s v="Caldwell, Velazquez and Wilson"/>
    <s v="Monitored impactful analyzer"/>
    <n v="5500"/>
    <n v="11904"/>
    <x v="0"/>
    <n v="163"/>
    <s v="US"/>
    <s v="USD"/>
    <n v="1305694800"/>
    <n v="1307422800"/>
    <b v="0"/>
    <b v="1"/>
    <s v="games/video games"/>
    <n v="2.1643636363636363"/>
    <n v="73.030674846625772"/>
    <x v="2"/>
    <s v="video games"/>
    <x v="228"/>
    <d v="2011-06-07T05:00:00"/>
  </r>
  <r>
    <n v="31"/>
    <s v="Schroeder Ltd"/>
    <s v="Progressive needs-based focus group"/>
    <n v="3500"/>
    <n v="10850"/>
    <x v="0"/>
    <n v="226"/>
    <s v="GB"/>
    <s v="GBP"/>
    <n v="1451973600"/>
    <n v="1454392800"/>
    <b v="0"/>
    <b v="0"/>
    <s v="games/video games"/>
    <n v="3.1"/>
    <n v="48.008849557522126"/>
    <x v="2"/>
    <s v="video games"/>
    <x v="229"/>
    <d v="2016-02-02T06:00:00"/>
  </r>
  <r>
    <n v="57"/>
    <s v="Bridges, Freeman and Kim"/>
    <s v="Cross-group multi-state task-force"/>
    <n v="2900"/>
    <n v="6243"/>
    <x v="0"/>
    <n v="201"/>
    <s v="US"/>
    <s v="USD"/>
    <n v="1504242000"/>
    <n v="1505278800"/>
    <b v="0"/>
    <b v="0"/>
    <s v="games/video games"/>
    <n v="2.1527586206896552"/>
    <n v="31.059701492537314"/>
    <x v="2"/>
    <s v="video games"/>
    <x v="230"/>
    <d v="2017-09-13T05:00:00"/>
  </r>
  <r>
    <n v="80"/>
    <s v="Sutton, Barrett and Tucker"/>
    <s v="Cross-platform needs-based approach"/>
    <n v="1100"/>
    <n v="7012"/>
    <x v="0"/>
    <n v="127"/>
    <s v="US"/>
    <s v="USD"/>
    <n v="1503982800"/>
    <n v="1506574800"/>
    <b v="0"/>
    <b v="0"/>
    <s v="games/video games"/>
    <n v="6.374545454545455"/>
    <n v="55.212598425196852"/>
    <x v="2"/>
    <s v="video games"/>
    <x v="173"/>
    <d v="2017-09-28T05:00:00"/>
  </r>
  <r>
    <n v="82"/>
    <s v="Porter-George"/>
    <s v="Reactive content-based framework"/>
    <n v="1000"/>
    <n v="14973"/>
    <x v="0"/>
    <n v="180"/>
    <s v="GB"/>
    <s v="GBP"/>
    <n v="1547704800"/>
    <n v="1548309600"/>
    <b v="0"/>
    <b v="1"/>
    <s v="games/video games"/>
    <n v="14.973000000000001"/>
    <n v="83.183333333333337"/>
    <x v="2"/>
    <s v="video games"/>
    <x v="231"/>
    <d v="2019-01-24T06:00:00"/>
  </r>
  <r>
    <n v="92"/>
    <s v="Santos, Bell and Lloyd"/>
    <s v="Object-based analyzing knowledge user"/>
    <n v="20000"/>
    <n v="51775"/>
    <x v="0"/>
    <n v="498"/>
    <s v="CH"/>
    <s v="CHF"/>
    <n v="1277269200"/>
    <n v="1277355600"/>
    <b v="0"/>
    <b v="1"/>
    <s v="games/video games"/>
    <n v="2.5887500000000001"/>
    <n v="103.96586345381526"/>
    <x v="2"/>
    <s v="video games"/>
    <x v="232"/>
    <d v="2010-06-24T05:00:00"/>
  </r>
  <r>
    <n v="98"/>
    <s v="Arias, Allen and Miller"/>
    <s v="Seamless transitional portal"/>
    <n v="97800"/>
    <n v="32951"/>
    <x v="1"/>
    <n v="1220"/>
    <s v="AU"/>
    <s v="AUD"/>
    <n v="1437973200"/>
    <n v="1438318800"/>
    <b v="0"/>
    <b v="0"/>
    <s v="games/video games"/>
    <n v="0.33692229038854804"/>
    <n v="27.009016393442622"/>
    <x v="2"/>
    <s v="video games"/>
    <x v="233"/>
    <d v="2015-07-31T05:00:00"/>
  </r>
  <r>
    <n v="121"/>
    <s v="Brown-Brown"/>
    <s v="Multi-lateral homogeneous success"/>
    <n v="45300"/>
    <n v="99361"/>
    <x v="0"/>
    <n v="903"/>
    <s v="US"/>
    <s v="USD"/>
    <n v="1412485200"/>
    <n v="1413608400"/>
    <b v="0"/>
    <b v="0"/>
    <s v="games/video games"/>
    <n v="2.1933995584988963"/>
    <n v="110.0343300110742"/>
    <x v="2"/>
    <s v="video games"/>
    <x v="234"/>
    <d v="2014-10-18T05:00:00"/>
  </r>
  <r>
    <n v="230"/>
    <s v="Miranda, Hall and Mcgrath"/>
    <s v="Progressive value-added ability"/>
    <n v="2400"/>
    <n v="10084"/>
    <x v="0"/>
    <n v="101"/>
    <s v="US"/>
    <s v="USD"/>
    <n v="1575612000"/>
    <n v="1575612000"/>
    <b v="0"/>
    <b v="0"/>
    <s v="games/video games"/>
    <n v="4.2016666666666671"/>
    <n v="99.841584158415841"/>
    <x v="2"/>
    <s v="video games"/>
    <x v="235"/>
    <d v="2019-12-06T06:00:00"/>
  </r>
  <r>
    <n v="234"/>
    <s v="Mendoza-Parker"/>
    <s v="Enterprise-wide motivating matrices"/>
    <n v="7500"/>
    <n v="8181"/>
    <x v="0"/>
    <n v="149"/>
    <s v="IT"/>
    <s v="EUR"/>
    <n v="1503378000"/>
    <n v="1503982800"/>
    <b v="0"/>
    <b v="1"/>
    <s v="games/video games"/>
    <n v="1.0908"/>
    <n v="54.906040268456373"/>
    <x v="2"/>
    <s v="video games"/>
    <x v="236"/>
    <d v="2017-08-29T05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2"/>
    <s v="video games"/>
    <x v="237"/>
    <d v="2010-12-04T06:00:00"/>
  </r>
  <r>
    <n v="276"/>
    <s v="Fields Ltd"/>
    <s v="Front-line foreground project"/>
    <n v="5500"/>
    <n v="5324"/>
    <x v="1"/>
    <n v="133"/>
    <s v="US"/>
    <s v="USD"/>
    <n v="1334811600"/>
    <n v="1335243600"/>
    <b v="0"/>
    <b v="1"/>
    <s v="games/video games"/>
    <n v="0.96799999999999997"/>
    <n v="40.030075187969928"/>
    <x v="2"/>
    <s v="video games"/>
    <x v="238"/>
    <d v="2012-04-24T05:00:00"/>
  </r>
  <r>
    <n v="310"/>
    <s v="Velazquez, Hunt and Ortiz"/>
    <s v="Switchable zero tolerance website"/>
    <n v="7800"/>
    <n v="1586"/>
    <x v="1"/>
    <n v="16"/>
    <s v="US"/>
    <s v="USD"/>
    <n v="1270789200"/>
    <n v="1272171600"/>
    <b v="0"/>
    <b v="0"/>
    <s v="games/video games"/>
    <n v="0.20333333333333334"/>
    <n v="99.125"/>
    <x v="2"/>
    <s v="video games"/>
    <x v="239"/>
    <d v="2010-04-25T05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2"/>
    <s v="video games"/>
    <x v="240"/>
    <d v="2016-12-23T06:00:00"/>
  </r>
  <r>
    <n v="344"/>
    <s v="Berger, Johnson and Marshall"/>
    <s v="Devolved exuding emulation"/>
    <n v="197600"/>
    <n v="82959"/>
    <x v="1"/>
    <n v="830"/>
    <s v="US"/>
    <s v="USD"/>
    <n v="1516600800"/>
    <n v="1520056800"/>
    <b v="0"/>
    <b v="0"/>
    <s v="games/video games"/>
    <n v="0.41983299595141699"/>
    <n v="99.950602409638549"/>
    <x v="2"/>
    <s v="video games"/>
    <x v="241"/>
    <d v="2018-03-03T06:00:00"/>
  </r>
  <r>
    <n v="357"/>
    <s v="Perez, Davis and Wilson"/>
    <s v="Implemented tangible algorithm"/>
    <n v="2300"/>
    <n v="4253"/>
    <x v="0"/>
    <n v="41"/>
    <s v="US"/>
    <s v="USD"/>
    <n v="1441256400"/>
    <n v="1443416400"/>
    <b v="0"/>
    <b v="0"/>
    <s v="games/video games"/>
    <n v="1.8491304347826087"/>
    <n v="103.73170731707317"/>
    <x v="2"/>
    <s v="video games"/>
    <x v="242"/>
    <d v="2015-09-28T05:00:00"/>
  </r>
  <r>
    <n v="448"/>
    <s v="Price and Sons"/>
    <s v="Object-based demand-driven strategy"/>
    <n v="89900"/>
    <n v="45384"/>
    <x v="1"/>
    <n v="605"/>
    <s v="US"/>
    <s v="USD"/>
    <n v="1365915600"/>
    <n v="1366088400"/>
    <b v="0"/>
    <b v="1"/>
    <s v="games/video games"/>
    <n v="0.50482758620689661"/>
    <n v="75.014876033057845"/>
    <x v="2"/>
    <s v="video games"/>
    <x v="243"/>
    <d v="2013-04-16T05:00:00"/>
  </r>
  <r>
    <n v="449"/>
    <s v="Cuevas-Morales"/>
    <s v="Public-key coherent ability"/>
    <n v="900"/>
    <n v="8703"/>
    <x v="0"/>
    <n v="86"/>
    <s v="DK"/>
    <s v="DKK"/>
    <n v="1551852000"/>
    <n v="1553317200"/>
    <b v="0"/>
    <b v="0"/>
    <s v="games/video games"/>
    <n v="9.67"/>
    <n v="101.19767441860465"/>
    <x v="2"/>
    <s v="video games"/>
    <x v="244"/>
    <d v="2019-03-23T05:00:00"/>
  </r>
  <r>
    <n v="502"/>
    <s v="Johnson Inc"/>
    <s v="Reduced context-sensitive complexity"/>
    <n v="1300"/>
    <n v="6889"/>
    <x v="0"/>
    <n v="186"/>
    <s v="AU"/>
    <s v="AUD"/>
    <n v="1343365200"/>
    <n v="1345870800"/>
    <b v="0"/>
    <b v="1"/>
    <s v="games/video games"/>
    <n v="5.2992307692307694"/>
    <n v="37.037634408602152"/>
    <x v="2"/>
    <s v="video games"/>
    <x v="245"/>
    <d v="2012-08-25T05:00:00"/>
  </r>
  <r>
    <n v="512"/>
    <s v="Williams-Walsh"/>
    <s v="Organized explicit core"/>
    <n v="9100"/>
    <n v="12678"/>
    <x v="0"/>
    <n v="239"/>
    <s v="US"/>
    <s v="USD"/>
    <n v="1404536400"/>
    <n v="1404622800"/>
    <b v="0"/>
    <b v="1"/>
    <s v="games/video games"/>
    <n v="1.3931868131868133"/>
    <n v="53.046025104602514"/>
    <x v="2"/>
    <s v="video games"/>
    <x v="246"/>
    <d v="2014-07-06T05:00:00"/>
  </r>
  <r>
    <n v="529"/>
    <s v="Gallegos Inc"/>
    <s v="Seamless logistical encryption"/>
    <n v="5100"/>
    <n v="574"/>
    <x v="1"/>
    <n v="9"/>
    <s v="US"/>
    <s v="USD"/>
    <n v="1399698000"/>
    <n v="1402117200"/>
    <b v="0"/>
    <b v="0"/>
    <s v="games/video games"/>
    <n v="0.11254901960784314"/>
    <n v="63.777777777777779"/>
    <x v="2"/>
    <s v="video games"/>
    <x v="247"/>
    <d v="2014-06-07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2"/>
    <s v="video games"/>
    <x v="248"/>
    <d v="2014-01-06T06:00:00"/>
  </r>
  <r>
    <n v="543"/>
    <s v="Johnson, Murphy and Peterson"/>
    <s v="Cross-group high-level moderator"/>
    <n v="84900"/>
    <n v="13864"/>
    <x v="1"/>
    <n v="180"/>
    <s v="US"/>
    <s v="USD"/>
    <n v="1378875600"/>
    <n v="1380171600"/>
    <b v="0"/>
    <b v="0"/>
    <s v="games/video games"/>
    <n v="0.1632979976442874"/>
    <n v="77.022222222222226"/>
    <x v="2"/>
    <s v="video games"/>
    <x v="249"/>
    <d v="2013-09-26T05:00:00"/>
  </r>
  <r>
    <n v="582"/>
    <s v="Pineda Ltd"/>
    <s v="Cross-group global system engine"/>
    <n v="8700"/>
    <n v="4531"/>
    <x v="1"/>
    <n v="42"/>
    <s v="US"/>
    <s v="USD"/>
    <n v="1433912400"/>
    <n v="1434344400"/>
    <b v="0"/>
    <b v="1"/>
    <s v="games/video games"/>
    <n v="0.5208045977011494"/>
    <n v="107.88095238095238"/>
    <x v="2"/>
    <s v="video games"/>
    <x v="224"/>
    <d v="2015-06-15T05:00:00"/>
  </r>
  <r>
    <n v="591"/>
    <s v="Jensen LLC"/>
    <s v="Realigned dedicated system engine"/>
    <n v="600"/>
    <n v="6226"/>
    <x v="0"/>
    <n v="102"/>
    <s v="US"/>
    <s v="USD"/>
    <n v="1279083600"/>
    <n v="1279947600"/>
    <b v="0"/>
    <b v="0"/>
    <s v="games/video games"/>
    <n v="10.376666666666667"/>
    <n v="61.03921568627451"/>
    <x v="2"/>
    <s v="video games"/>
    <x v="250"/>
    <d v="2010-07-24T05:00:00"/>
  </r>
  <r>
    <n v="646"/>
    <s v="Robinson Group"/>
    <s v="Switchable reciprocal middleware"/>
    <n v="98700"/>
    <n v="87448"/>
    <x v="1"/>
    <n v="2915"/>
    <s v="US"/>
    <s v="USD"/>
    <n v="1363150800"/>
    <n v="1364101200"/>
    <b v="0"/>
    <b v="0"/>
    <s v="games/video games"/>
    <n v="0.88599797365754818"/>
    <n v="29.999313893653515"/>
    <x v="2"/>
    <s v="video games"/>
    <x v="251"/>
    <d v="2013-03-24T05:00:00"/>
  </r>
  <r>
    <n v="760"/>
    <s v="Smith-Kennedy"/>
    <s v="Virtual heuristic hub"/>
    <n v="48300"/>
    <n v="16592"/>
    <x v="1"/>
    <n v="210"/>
    <s v="IT"/>
    <s v="EUR"/>
    <n v="1564635600"/>
    <n v="1567141200"/>
    <b v="0"/>
    <b v="1"/>
    <s v="games/video games"/>
    <n v="0.34351966873706002"/>
    <n v="79.009523809523813"/>
    <x v="2"/>
    <s v="video games"/>
    <x v="252"/>
    <d v="2019-08-30T05:00:00"/>
  </r>
  <r>
    <n v="769"/>
    <s v="Johnson-Morales"/>
    <s v="Devolved 24hour forecast"/>
    <n v="125600"/>
    <n v="109106"/>
    <x v="1"/>
    <n v="3410"/>
    <s v="US"/>
    <s v="USD"/>
    <n v="1376542800"/>
    <n v="1378789200"/>
    <b v="0"/>
    <b v="0"/>
    <s v="games/video games"/>
    <n v="0.86867834394904464"/>
    <n v="31.995894428152493"/>
    <x v="2"/>
    <s v="video games"/>
    <x v="253"/>
    <d v="2013-09-10T05:00:00"/>
  </r>
  <r>
    <n v="811"/>
    <s v="Page, Holt and Mack"/>
    <s v="Fundamental methodical emulation"/>
    <n v="92500"/>
    <n v="71320"/>
    <x v="1"/>
    <n v="679"/>
    <s v="US"/>
    <s v="USD"/>
    <n v="1452319200"/>
    <n v="1452492000"/>
    <b v="0"/>
    <b v="1"/>
    <s v="games/video games"/>
    <n v="0.77102702702702708"/>
    <n v="105.03681885125184"/>
    <x v="2"/>
    <s v="video games"/>
    <x v="254"/>
    <d v="2016-01-11T06:00:00"/>
  </r>
  <r>
    <n v="813"/>
    <s v="Buckley Group"/>
    <s v="Diverse high-level attitude"/>
    <n v="3200"/>
    <n v="7661"/>
    <x v="0"/>
    <n v="68"/>
    <s v="US"/>
    <s v="USD"/>
    <n v="1346043600"/>
    <n v="1346907600"/>
    <b v="0"/>
    <b v="0"/>
    <s v="games/video games"/>
    <n v="2.3940625"/>
    <n v="112.66176470588235"/>
    <x v="2"/>
    <s v="video games"/>
    <x v="255"/>
    <d v="2012-09-06T05:00:00"/>
  </r>
  <r>
    <n v="819"/>
    <s v="Buck-Khan"/>
    <s v="Integrated bandwidth-monitored alliance"/>
    <n v="8900"/>
    <n v="4509"/>
    <x v="1"/>
    <n v="47"/>
    <s v="US"/>
    <s v="USD"/>
    <n v="1353736800"/>
    <n v="1355032800"/>
    <b v="1"/>
    <b v="0"/>
    <s v="games/video games"/>
    <n v="0.50662921348314605"/>
    <n v="95.936170212765958"/>
    <x v="2"/>
    <s v="video games"/>
    <x v="256"/>
    <d v="2012-12-09T06:00:00"/>
  </r>
  <r>
    <n v="852"/>
    <s v="Brady Ltd"/>
    <s v="Open-source reciprocal standardization"/>
    <n v="4900"/>
    <n v="2505"/>
    <x v="1"/>
    <n v="31"/>
    <s v="US"/>
    <s v="USD"/>
    <n v="1310792400"/>
    <n v="1311656400"/>
    <b v="0"/>
    <b v="1"/>
    <s v="games/video games"/>
    <n v="0.51122448979591839"/>
    <n v="80.806451612903231"/>
    <x v="2"/>
    <s v="video games"/>
    <x v="257"/>
    <d v="2011-07-26T05:00:00"/>
  </r>
  <r>
    <n v="908"/>
    <s v="Bryant-Pope"/>
    <s v="Networked intangible help-desk"/>
    <n v="38200"/>
    <n v="121950"/>
    <x v="0"/>
    <n v="3934"/>
    <s v="US"/>
    <s v="USD"/>
    <n v="1335934800"/>
    <n v="1336885200"/>
    <b v="0"/>
    <b v="0"/>
    <s v="games/video games"/>
    <n v="3.1924083769633507"/>
    <n v="30.99898322318251"/>
    <x v="2"/>
    <s v="video games"/>
    <x v="190"/>
    <d v="2012-05-13T05:00:00"/>
  </r>
  <r>
    <n v="939"/>
    <s v="Williams, Johnson and Campbell"/>
    <s v="Streamlined human-resource Graphic Interface"/>
    <n v="7800"/>
    <n v="3839"/>
    <x v="1"/>
    <n v="67"/>
    <s v="US"/>
    <s v="USD"/>
    <n v="1304744400"/>
    <n v="1306213200"/>
    <b v="0"/>
    <b v="1"/>
    <s v="games/video games"/>
    <n v="0.49217948717948717"/>
    <n v="57.298507462686565"/>
    <x v="2"/>
    <s v="video games"/>
    <x v="258"/>
    <d v="2011-05-24T05:00:00"/>
  </r>
  <r>
    <n v="978"/>
    <s v="Bailey, Nguyen and Martinez"/>
    <s v="Fundamental user-facing productivity"/>
    <n v="1000"/>
    <n v="8641"/>
    <x v="0"/>
    <n v="92"/>
    <s v="US"/>
    <s v="USD"/>
    <n v="1478930400"/>
    <n v="1480831200"/>
    <b v="0"/>
    <b v="0"/>
    <s v="games/video games"/>
    <n v="8.641"/>
    <n v="93.923913043478265"/>
    <x v="2"/>
    <s v="video games"/>
    <x v="259"/>
    <d v="2016-12-04T06:00:00"/>
  </r>
  <r>
    <n v="490"/>
    <s v="Young and Sons"/>
    <s v="Innovative disintermediate encryption"/>
    <n v="2400"/>
    <n v="4596"/>
    <x v="0"/>
    <n v="144"/>
    <s v="US"/>
    <s v="USD"/>
    <n v="1573970400"/>
    <n v="1574575200"/>
    <b v="0"/>
    <b v="0"/>
    <s v="journalism/audio"/>
    <n v="1.915"/>
    <n v="31.916666666666668"/>
    <x v="3"/>
    <s v="audio"/>
    <x v="260"/>
    <d v="2019-11-24T06:00:00"/>
  </r>
  <r>
    <n v="573"/>
    <s v="Valenzuela-Cook"/>
    <s v="Total incremental productivity"/>
    <n v="6700"/>
    <n v="7496"/>
    <x v="0"/>
    <n v="300"/>
    <s v="US"/>
    <s v="USD"/>
    <n v="1399006800"/>
    <n v="1399179600"/>
    <b v="0"/>
    <b v="0"/>
    <s v="journalism/audio"/>
    <n v="1.1188059701492536"/>
    <n v="24.986666666666668"/>
    <x v="3"/>
    <s v="audio"/>
    <x v="261"/>
    <d v="2014-05-04T05:00:00"/>
  </r>
  <r>
    <n v="667"/>
    <s v="Little Ltd"/>
    <s v="Decentralized bandwidth-monitored ability"/>
    <n v="6900"/>
    <n v="12155"/>
    <x v="0"/>
    <n v="419"/>
    <s v="US"/>
    <s v="USD"/>
    <n v="1410325200"/>
    <n v="1411102800"/>
    <b v="0"/>
    <b v="0"/>
    <s v="journalism/audio"/>
    <n v="1.7615942028985507"/>
    <n v="29.009546539379475"/>
    <x v="3"/>
    <s v="audio"/>
    <x v="262"/>
    <d v="2014-09-19T05:00:00"/>
  </r>
  <r>
    <n v="675"/>
    <s v="Giles-Smith"/>
    <s v="Right-sized web-enabled intranet"/>
    <n v="9700"/>
    <n v="11929"/>
    <x v="0"/>
    <n v="331"/>
    <s v="US"/>
    <s v="USD"/>
    <n v="1568178000"/>
    <n v="1568782800"/>
    <b v="0"/>
    <b v="0"/>
    <s v="journalism/audio"/>
    <n v="1.2297938144329896"/>
    <n v="36.0392749244713"/>
    <x v="3"/>
    <s v="audio"/>
    <x v="263"/>
    <d v="2019-09-18T05:00:00"/>
  </r>
  <r>
    <n v="9"/>
    <s v="Rangel, Holt and Jones"/>
    <s v="Open-source fresh-thinking model"/>
    <n v="6200"/>
    <n v="3208"/>
    <x v="1"/>
    <n v="44"/>
    <s v="US"/>
    <s v="USD"/>
    <n v="1379566800"/>
    <n v="1383804000"/>
    <b v="0"/>
    <b v="0"/>
    <s v="music/electric music"/>
    <n v="0.51741935483870971"/>
    <n v="72.909090909090907"/>
    <x v="4"/>
    <s v="electric music"/>
    <x v="264"/>
    <d v="2013-11-07T06:00:00"/>
  </r>
  <r>
    <n v="83"/>
    <s v="Fitzgerald PLC"/>
    <s v="Realigned user-facing concept"/>
    <n v="106400"/>
    <n v="39996"/>
    <x v="1"/>
    <n v="1000"/>
    <s v="US"/>
    <s v="USD"/>
    <n v="1469682000"/>
    <n v="1471582800"/>
    <b v="0"/>
    <b v="0"/>
    <s v="music/electric music"/>
    <n v="0.37590225563909774"/>
    <n v="39.996000000000002"/>
    <x v="4"/>
    <s v="electric music"/>
    <x v="265"/>
    <d v="2016-08-19T05:00:00"/>
  </r>
  <r>
    <n v="101"/>
    <s v="Douglas LLC"/>
    <s v="Reduced heuristic moratorium"/>
    <n v="900"/>
    <n v="9193"/>
    <x v="0"/>
    <n v="164"/>
    <s v="US"/>
    <s v="USD"/>
    <n v="1424498400"/>
    <n v="1425103200"/>
    <b v="0"/>
    <b v="1"/>
    <s v="music/electric music"/>
    <n v="10.214444444444444"/>
    <n v="56.054878048780488"/>
    <x v="4"/>
    <s v="electric music"/>
    <x v="266"/>
    <d v="2015-02-28T06:00:00"/>
  </r>
  <r>
    <n v="103"/>
    <s v="Frye, Hunt and Powell"/>
    <s v="Polarized incremental emulation"/>
    <n v="10000"/>
    <n v="2461"/>
    <x v="1"/>
    <n v="37"/>
    <s v="IT"/>
    <s v="EUR"/>
    <n v="1287896400"/>
    <n v="1288674000"/>
    <b v="0"/>
    <b v="0"/>
    <s v="music/electric music"/>
    <n v="0.24610000000000001"/>
    <n v="66.513513513513516"/>
    <x v="4"/>
    <s v="electric music"/>
    <x v="267"/>
    <d v="2010-11-02T05:00:00"/>
  </r>
  <r>
    <n v="151"/>
    <s v="Parker LLC"/>
    <s v="Customizable intermediate extranet"/>
    <n v="137200"/>
    <n v="88037"/>
    <x v="1"/>
    <n v="1467"/>
    <s v="US"/>
    <s v="USD"/>
    <n v="1402290000"/>
    <n v="1406696400"/>
    <b v="0"/>
    <b v="0"/>
    <s v="music/electric music"/>
    <n v="0.64166909620991253"/>
    <n v="60.011588275391958"/>
    <x v="4"/>
    <s v="electric music"/>
    <x v="268"/>
    <d v="2014-07-30T05:00:00"/>
  </r>
  <r>
    <n v="195"/>
    <s v="Smith and Sons"/>
    <s v="Upgradable high-level solution"/>
    <n v="15800"/>
    <n v="57157"/>
    <x v="0"/>
    <n v="524"/>
    <s v="US"/>
    <s v="USD"/>
    <n v="1532840400"/>
    <n v="1533445200"/>
    <b v="0"/>
    <b v="0"/>
    <s v="music/electric music"/>
    <n v="3.61753164556962"/>
    <n v="109.07824427480917"/>
    <x v="4"/>
    <s v="electric music"/>
    <x v="269"/>
    <d v="2018-08-05T05:00:00"/>
  </r>
  <r>
    <n v="198"/>
    <s v="Palmer Inc"/>
    <s v="Universal multi-state capability"/>
    <n v="63200"/>
    <n v="6041"/>
    <x v="1"/>
    <n v="168"/>
    <s v="US"/>
    <s v="USD"/>
    <n v="1281070800"/>
    <n v="1283576400"/>
    <b v="0"/>
    <b v="0"/>
    <s v="music/electric music"/>
    <n v="9.5585443037974685E-2"/>
    <n v="35.958333333333336"/>
    <x v="4"/>
    <s v="electric music"/>
    <x v="270"/>
    <d v="2010-09-04T05:00:00"/>
  </r>
  <r>
    <n v="287"/>
    <s v="Ferguson PLC"/>
    <s v="Public-key intangible superstructure"/>
    <n v="6300"/>
    <n v="13213"/>
    <x v="0"/>
    <n v="176"/>
    <s v="US"/>
    <s v="USD"/>
    <n v="1430197200"/>
    <n v="1430197200"/>
    <b v="0"/>
    <b v="0"/>
    <s v="music/electric music"/>
    <n v="2.0973015873015872"/>
    <n v="75.07386363636364"/>
    <x v="4"/>
    <s v="electric music"/>
    <x v="222"/>
    <d v="2015-04-28T05:00:00"/>
  </r>
  <r>
    <n v="473"/>
    <s v="Richardson Inc"/>
    <s v="Assimilated fault-tolerant capacity"/>
    <n v="5000"/>
    <n v="8907"/>
    <x v="0"/>
    <n v="106"/>
    <s v="US"/>
    <s v="USD"/>
    <n v="1529989200"/>
    <n v="1530075600"/>
    <b v="0"/>
    <b v="0"/>
    <s v="music/electric music"/>
    <n v="1.7814000000000001"/>
    <n v="84.028301886792448"/>
    <x v="4"/>
    <s v="electric music"/>
    <x v="271"/>
    <d v="2018-06-27T05:00:00"/>
  </r>
  <r>
    <n v="566"/>
    <s v="Webb-Smith"/>
    <s v="Advanced content-based installation"/>
    <n v="9300"/>
    <n v="4124"/>
    <x v="1"/>
    <n v="37"/>
    <s v="US"/>
    <s v="USD"/>
    <n v="1456293600"/>
    <n v="1458277200"/>
    <b v="0"/>
    <b v="1"/>
    <s v="music/electric music"/>
    <n v="0.44344086021505374"/>
    <n v="111.45945945945945"/>
    <x v="4"/>
    <s v="electric music"/>
    <x v="272"/>
    <d v="2016-03-18T05:00:00"/>
  </r>
  <r>
    <n v="612"/>
    <s v="Wang, Nguyen and Horton"/>
    <s v="Innovative holistic hub"/>
    <n v="6200"/>
    <n v="8645"/>
    <x v="0"/>
    <n v="192"/>
    <s v="US"/>
    <s v="USD"/>
    <n v="1287810000"/>
    <n v="1289800800"/>
    <b v="0"/>
    <b v="0"/>
    <s v="music/electric music"/>
    <n v="1.3943548387096774"/>
    <n v="45.026041666666664"/>
    <x v="4"/>
    <s v="electric music"/>
    <x v="273"/>
    <d v="2010-11-15T06:00:00"/>
  </r>
  <r>
    <n v="697"/>
    <s v="Fox-Williams"/>
    <s v="Profound system-worthy functionalities"/>
    <n v="128900"/>
    <n v="196960"/>
    <x v="0"/>
    <n v="7295"/>
    <s v="US"/>
    <s v="USD"/>
    <n v="1522472400"/>
    <n v="1522645200"/>
    <b v="0"/>
    <b v="0"/>
    <s v="music/electric music"/>
    <n v="1.5280062063615205"/>
    <n v="26.999314599040439"/>
    <x v="4"/>
    <s v="electric music"/>
    <x v="274"/>
    <d v="2018-04-02T05:00:00"/>
  </r>
  <r>
    <n v="742"/>
    <s v="West-Stevens"/>
    <s v="Reactive solution-oriented groupware"/>
    <n v="1200"/>
    <n v="13513"/>
    <x v="0"/>
    <n v="122"/>
    <s v="US"/>
    <s v="USD"/>
    <n v="1263880800"/>
    <n v="1267509600"/>
    <b v="0"/>
    <b v="0"/>
    <s v="music/electric music"/>
    <n v="11.260833333333334"/>
    <n v="110.76229508196721"/>
    <x v="4"/>
    <s v="electric music"/>
    <x v="275"/>
    <d v="2010-03-02T06:00:00"/>
  </r>
  <r>
    <n v="750"/>
    <s v="Ramos and Sons"/>
    <s v="Extended responsive Internet solution"/>
    <n v="100"/>
    <n v="1"/>
    <x v="1"/>
    <n v="1"/>
    <s v="GB"/>
    <s v="GBP"/>
    <n v="1277960400"/>
    <n v="1280120400"/>
    <b v="0"/>
    <b v="0"/>
    <s v="music/electric music"/>
    <n v="0.01"/>
    <n v="1"/>
    <x v="4"/>
    <s v="electric music"/>
    <x v="276"/>
    <d v="2010-07-26T05:00:00"/>
  </r>
  <r>
    <n v="759"/>
    <s v="Rodriguez PLC"/>
    <s v="Grass-roots upward-trending installation"/>
    <n v="167500"/>
    <n v="114615"/>
    <x v="1"/>
    <n v="1274"/>
    <s v="US"/>
    <s v="USD"/>
    <n v="1517810400"/>
    <n v="1520402400"/>
    <b v="0"/>
    <b v="0"/>
    <s v="music/electric music"/>
    <n v="0.6842686567164179"/>
    <n v="89.964678178963894"/>
    <x v="4"/>
    <s v="electric music"/>
    <x v="277"/>
    <d v="2018-03-07T06:00:00"/>
  </r>
  <r>
    <n v="851"/>
    <s v="Bright and Sons"/>
    <s v="Object-based needs-based info-mediaries"/>
    <n v="6000"/>
    <n v="12468"/>
    <x v="0"/>
    <n v="160"/>
    <s v="US"/>
    <s v="USD"/>
    <n v="1335934800"/>
    <n v="1338786000"/>
    <b v="0"/>
    <b v="0"/>
    <s v="music/electric music"/>
    <n v="2.0779999999999998"/>
    <n v="77.924999999999997"/>
    <x v="4"/>
    <s v="electric music"/>
    <x v="190"/>
    <d v="2012-06-04T05:00:00"/>
  </r>
  <r>
    <n v="880"/>
    <s v="Craig, Ellis and Miller"/>
    <s v="Persevering 5thgeneration throughput"/>
    <n v="84500"/>
    <n v="193101"/>
    <x v="0"/>
    <n v="2414"/>
    <s v="US"/>
    <s v="USD"/>
    <n v="1563685200"/>
    <n v="1563858000"/>
    <b v="0"/>
    <b v="0"/>
    <s v="music/electric music"/>
    <n v="2.2852189349112426"/>
    <n v="79.992129246064621"/>
    <x v="4"/>
    <s v="electric music"/>
    <x v="278"/>
    <d v="2019-07-23T05:00:00"/>
  </r>
  <r>
    <n v="889"/>
    <s v="Santos Group"/>
    <s v="Secured dynamic capacity"/>
    <n v="5600"/>
    <n v="9508"/>
    <x v="0"/>
    <n v="122"/>
    <s v="US"/>
    <s v="USD"/>
    <n v="1394600400"/>
    <n v="1395205200"/>
    <b v="0"/>
    <b v="1"/>
    <s v="music/electric music"/>
    <n v="1.697857142857143"/>
    <n v="77.93442622950819"/>
    <x v="4"/>
    <s v="electric music"/>
    <x v="279"/>
    <d v="2014-03-19T05:00:00"/>
  </r>
  <r>
    <n v="13"/>
    <s v="Walker, Taylor and Coleman"/>
    <s v="Multi-tiered directional open architecture"/>
    <n v="4200"/>
    <n v="10295"/>
    <x v="0"/>
    <n v="98"/>
    <s v="US"/>
    <s v="USD"/>
    <n v="1465621200"/>
    <n v="1466658000"/>
    <b v="0"/>
    <b v="0"/>
    <s v="music/indie rock"/>
    <n v="2.4511904761904764"/>
    <n v="105.05102040816327"/>
    <x v="4"/>
    <s v="indie rock"/>
    <x v="280"/>
    <d v="2016-06-23T05:00:00"/>
  </r>
  <r>
    <n v="14"/>
    <s v="Rodriguez, Rose and Stewart"/>
    <s v="Cloned directional synergy"/>
    <n v="28200"/>
    <n v="18829"/>
    <x v="1"/>
    <n v="200"/>
    <s v="US"/>
    <s v="USD"/>
    <n v="1331013600"/>
    <n v="1333342800"/>
    <b v="0"/>
    <b v="0"/>
    <s v="music/indie rock"/>
    <n v="0.66769503546099296"/>
    <n v="94.144999999999996"/>
    <x v="4"/>
    <s v="indie rock"/>
    <x v="281"/>
    <d v="2012-04-02T05:00:00"/>
  </r>
  <r>
    <n v="85"/>
    <s v="Hill, Lawson and Wilkinson"/>
    <s v="Multi-tiered eco-centric architecture"/>
    <n v="4900"/>
    <n v="6430"/>
    <x v="0"/>
    <n v="71"/>
    <s v="AU"/>
    <s v="AUD"/>
    <n v="1315717200"/>
    <n v="1316408400"/>
    <b v="0"/>
    <b v="0"/>
    <s v="music/indie rock"/>
    <n v="1.3122448979591836"/>
    <n v="90.563380281690144"/>
    <x v="4"/>
    <s v="indie rock"/>
    <x v="282"/>
    <d v="2011-09-19T05:00:00"/>
  </r>
  <r>
    <n v="104"/>
    <s v="Smith, Wells and Nguyen"/>
    <s v="Self-enabling grid-enabled initiative"/>
    <n v="119200"/>
    <n v="170623"/>
    <x v="0"/>
    <n v="1917"/>
    <s v="US"/>
    <s v="USD"/>
    <n v="1495515600"/>
    <n v="1495602000"/>
    <b v="0"/>
    <b v="0"/>
    <s v="music/indie rock"/>
    <n v="1.4314010067114094"/>
    <n v="89.005216484089729"/>
    <x v="4"/>
    <s v="indie rock"/>
    <x v="283"/>
    <d v="2017-05-24T05:00:00"/>
  </r>
  <r>
    <n v="143"/>
    <s v="Avila-Jones"/>
    <s v="Implemented discrete secured line"/>
    <n v="5400"/>
    <n v="7322"/>
    <x v="0"/>
    <n v="70"/>
    <s v="US"/>
    <s v="USD"/>
    <n v="1277701200"/>
    <n v="1279429200"/>
    <b v="0"/>
    <b v="0"/>
    <s v="music/indie rock"/>
    <n v="1.355925925925926"/>
    <n v="104.6"/>
    <x v="4"/>
    <s v="indie rock"/>
    <x v="284"/>
    <d v="2010-07-18T05:00:00"/>
  </r>
  <r>
    <n v="149"/>
    <s v="Payne, Oliver and Burch"/>
    <s v="Managed fresh-thinking flexibility"/>
    <n v="6200"/>
    <n v="13632"/>
    <x v="0"/>
    <n v="195"/>
    <s v="US"/>
    <s v="USD"/>
    <n v="1357020000"/>
    <n v="1361512800"/>
    <b v="0"/>
    <b v="0"/>
    <s v="music/indie rock"/>
    <n v="2.1987096774193549"/>
    <n v="69.907692307692301"/>
    <x v="4"/>
    <s v="indie rock"/>
    <x v="285"/>
    <d v="2013-02-22T06:00:00"/>
  </r>
  <r>
    <n v="152"/>
    <s v="Bowen, Mcdonald and Hall"/>
    <s v="User-centric fault-tolerant task-force"/>
    <n v="41500"/>
    <n v="175573"/>
    <x v="0"/>
    <n v="3376"/>
    <s v="US"/>
    <s v="USD"/>
    <n v="1487311200"/>
    <n v="1487916000"/>
    <b v="0"/>
    <b v="0"/>
    <s v="music/indie rock"/>
    <n v="4.2306746987951804"/>
    <n v="52.006220379146917"/>
    <x v="4"/>
    <s v="indie rock"/>
    <x v="286"/>
    <d v="2017-02-24T06:00:00"/>
  </r>
  <r>
    <n v="154"/>
    <s v="Rodriguez-Brown"/>
    <s v="Devolved foreground benchmark"/>
    <n v="171300"/>
    <n v="100650"/>
    <x v="1"/>
    <n v="1059"/>
    <s v="US"/>
    <s v="USD"/>
    <n v="1463029200"/>
    <n v="1465016400"/>
    <b v="0"/>
    <b v="1"/>
    <s v="music/indie rock"/>
    <n v="0.58756567425569173"/>
    <n v="95.042492917847028"/>
    <x v="4"/>
    <s v="indie rock"/>
    <x v="211"/>
    <d v="2016-06-04T05:00:00"/>
  </r>
  <r>
    <n v="168"/>
    <s v="Hernandez Group"/>
    <s v="Ergonomic uniform open system"/>
    <n v="128100"/>
    <n v="40107"/>
    <x v="1"/>
    <n v="955"/>
    <s v="DK"/>
    <s v="DKK"/>
    <n v="1550815200"/>
    <n v="1552798800"/>
    <b v="0"/>
    <b v="1"/>
    <s v="music/indie rock"/>
    <n v="0.3130913348946136"/>
    <n v="41.996858638743454"/>
    <x v="4"/>
    <s v="indie rock"/>
    <x v="287"/>
    <d v="2019-03-17T05:00:00"/>
  </r>
  <r>
    <n v="170"/>
    <s v="Summers, Gallegos and Stein"/>
    <s v="Mandatory mobile product"/>
    <n v="188100"/>
    <n v="5528"/>
    <x v="1"/>
    <n v="67"/>
    <s v="US"/>
    <s v="USD"/>
    <n v="1501736400"/>
    <n v="1502341200"/>
    <b v="0"/>
    <b v="0"/>
    <s v="music/indie rock"/>
    <n v="2.9388623072833599E-2"/>
    <n v="82.507462686567166"/>
    <x v="4"/>
    <s v="indie rock"/>
    <x v="288"/>
    <d v="2017-08-10T05:00:00"/>
  </r>
  <r>
    <n v="193"/>
    <s v="Calhoun, Rogers and Long"/>
    <s v="Progressive discrete hub"/>
    <n v="6600"/>
    <n v="3012"/>
    <x v="1"/>
    <n v="65"/>
    <s v="US"/>
    <s v="USD"/>
    <n v="1523163600"/>
    <n v="1523509200"/>
    <b v="1"/>
    <b v="0"/>
    <s v="music/indie rock"/>
    <n v="0.45636363636363636"/>
    <n v="46.338461538461537"/>
    <x v="4"/>
    <s v="indie rock"/>
    <x v="289"/>
    <d v="2018-04-12T05:00:00"/>
  </r>
  <r>
    <n v="213"/>
    <s v="Morgan-Warren"/>
    <s v="Face-to-face encompassing info-mediaries"/>
    <n v="87900"/>
    <n v="171549"/>
    <x v="0"/>
    <n v="4289"/>
    <s v="US"/>
    <s v="USD"/>
    <n v="1289019600"/>
    <n v="1289714400"/>
    <b v="0"/>
    <b v="1"/>
    <s v="music/indie rock"/>
    <n v="1.9516382252559727"/>
    <n v="39.997435299603637"/>
    <x v="4"/>
    <s v="indie rock"/>
    <x v="290"/>
    <d v="2010-11-14T06:00:00"/>
  </r>
  <r>
    <n v="262"/>
    <s v="Lloyd, Kennedy and Davis"/>
    <s v="Compatible multimedia hub"/>
    <n v="1700"/>
    <n v="5328"/>
    <x v="0"/>
    <n v="107"/>
    <s v="US"/>
    <s v="USD"/>
    <n v="1301979600"/>
    <n v="1304226000"/>
    <b v="0"/>
    <b v="1"/>
    <s v="music/indie rock"/>
    <n v="3.1341176470588237"/>
    <n v="49.794392523364486"/>
    <x v="4"/>
    <s v="indie rock"/>
    <x v="291"/>
    <d v="2011-05-01T05:00:00"/>
  </r>
  <r>
    <n v="303"/>
    <s v="Guerrero, Flores and Jenkins"/>
    <s v="Networked optimal architecture"/>
    <n v="3400"/>
    <n v="2809"/>
    <x v="1"/>
    <n v="32"/>
    <s v="US"/>
    <s v="USD"/>
    <n v="1452146400"/>
    <n v="1452578400"/>
    <b v="0"/>
    <b v="0"/>
    <s v="music/indie rock"/>
    <n v="0.82617647058823529"/>
    <n v="87.78125"/>
    <x v="4"/>
    <s v="indie rock"/>
    <x v="292"/>
    <d v="2016-01-12T06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4"/>
    <s v="indie rock"/>
    <x v="293"/>
    <d v="2011-10-11T05:00:00"/>
  </r>
  <r>
    <n v="341"/>
    <s v="Guzman Group"/>
    <s v="Ameliorated disintermediate utilization"/>
    <n v="114300"/>
    <n v="96777"/>
    <x v="1"/>
    <n v="1257"/>
    <s v="US"/>
    <s v="USD"/>
    <n v="1440738000"/>
    <n v="1441342800"/>
    <b v="0"/>
    <b v="0"/>
    <s v="music/indie rock"/>
    <n v="0.84669291338582675"/>
    <n v="76.990453460620529"/>
    <x v="4"/>
    <s v="indie rock"/>
    <x v="294"/>
    <d v="2015-09-04T05:00:00"/>
  </r>
  <r>
    <n v="346"/>
    <s v="Little-Marsh"/>
    <s v="Virtual attitude-oriented migration"/>
    <n v="8000"/>
    <n v="2758"/>
    <x v="1"/>
    <n v="25"/>
    <s v="US"/>
    <s v="USD"/>
    <n v="1503550800"/>
    <n v="1508302800"/>
    <b v="0"/>
    <b v="1"/>
    <s v="music/indie rock"/>
    <n v="0.34475"/>
    <n v="110.32"/>
    <x v="4"/>
    <s v="indie rock"/>
    <x v="295"/>
    <d v="2017-10-18T05:00:00"/>
  </r>
  <r>
    <n v="364"/>
    <s v="Ramirez-Myers"/>
    <s v="Switchable intangible definition"/>
    <n v="900"/>
    <n v="14547"/>
    <x v="0"/>
    <n v="186"/>
    <s v="US"/>
    <s v="USD"/>
    <n v="1520229600"/>
    <n v="1522818000"/>
    <b v="0"/>
    <b v="0"/>
    <s v="music/indie rock"/>
    <n v="16.163333333333334"/>
    <n v="78.209677419354833"/>
    <x v="4"/>
    <s v="indie rock"/>
    <x v="296"/>
    <d v="2018-04-04T05:00:00"/>
  </r>
  <r>
    <n v="375"/>
    <s v="Leblanc-Pineda"/>
    <s v="Future-proofed upward-trending contingency"/>
    <n v="2700"/>
    <n v="1479"/>
    <x v="1"/>
    <n v="25"/>
    <s v="US"/>
    <s v="USD"/>
    <n v="1444971600"/>
    <n v="1449900000"/>
    <b v="0"/>
    <b v="0"/>
    <s v="music/indie rock"/>
    <n v="0.54777777777777781"/>
    <n v="59.16"/>
    <x v="4"/>
    <s v="indie rock"/>
    <x v="297"/>
    <d v="2015-12-12T06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4"/>
    <s v="indie rock"/>
    <x v="298"/>
    <d v="2012-01-06T06:00:00"/>
  </r>
  <r>
    <n v="399"/>
    <s v="Acosta, Mullins and Morris"/>
    <s v="Pre-emptive interactive model"/>
    <n v="97300"/>
    <n v="62127"/>
    <x v="1"/>
    <n v="941"/>
    <s v="US"/>
    <s v="USD"/>
    <n v="1296626400"/>
    <n v="1297231200"/>
    <b v="0"/>
    <b v="0"/>
    <s v="music/indie rock"/>
    <n v="0.63850976361767731"/>
    <n v="66.022316684378325"/>
    <x v="4"/>
    <s v="indie rock"/>
    <x v="299"/>
    <d v="2011-02-09T06:00:00"/>
  </r>
  <r>
    <n v="424"/>
    <s v="Schmidt-Gomez"/>
    <s v="User-centric impactful projection"/>
    <n v="5100"/>
    <n v="2064"/>
    <x v="1"/>
    <n v="83"/>
    <s v="US"/>
    <s v="USD"/>
    <n v="1524027600"/>
    <n v="1524546000"/>
    <b v="0"/>
    <b v="0"/>
    <s v="music/indie rock"/>
    <n v="0.40470588235294119"/>
    <n v="24.867469879518072"/>
    <x v="4"/>
    <s v="indie rock"/>
    <x v="300"/>
    <d v="2018-04-24T05:00:00"/>
  </r>
  <r>
    <n v="444"/>
    <s v="Hensley Ltd"/>
    <s v="Versatile global attitude"/>
    <n v="6200"/>
    <n v="10938"/>
    <x v="0"/>
    <n v="296"/>
    <s v="US"/>
    <s v="USD"/>
    <n v="1311483600"/>
    <n v="1311656400"/>
    <b v="0"/>
    <b v="1"/>
    <s v="music/indie rock"/>
    <n v="1.7641935483870967"/>
    <n v="36.952702702702702"/>
    <x v="4"/>
    <s v="indie rock"/>
    <x v="301"/>
    <d v="2011-07-26T05:00:00"/>
  </r>
  <r>
    <n v="456"/>
    <s v="Wilson, Brooks and Clark"/>
    <s v="Operative well-modulated data-warehouse"/>
    <n v="146400"/>
    <n v="152438"/>
    <x v="0"/>
    <n v="1605"/>
    <s v="US"/>
    <s v="USD"/>
    <n v="1518242400"/>
    <n v="1518242400"/>
    <b v="0"/>
    <b v="1"/>
    <s v="music/indie rock"/>
    <n v="1.041243169398907"/>
    <n v="94.976947040498445"/>
    <x v="4"/>
    <s v="indie rock"/>
    <x v="302"/>
    <d v="2018-02-10T06:00:00"/>
  </r>
  <r>
    <n v="528"/>
    <s v="Avila, Ford and Welch"/>
    <s v="Focused leadingedge matrix"/>
    <n v="9000"/>
    <n v="7227"/>
    <x v="1"/>
    <n v="80"/>
    <s v="GB"/>
    <s v="GBP"/>
    <n v="1385186400"/>
    <n v="1389074400"/>
    <b v="0"/>
    <b v="0"/>
    <s v="music/indie rock"/>
    <n v="0.80300000000000005"/>
    <n v="90.337500000000006"/>
    <x v="4"/>
    <s v="indie rock"/>
    <x v="303"/>
    <d v="2014-01-07T06:00:00"/>
  </r>
  <r>
    <n v="533"/>
    <s v="Holt, Bernard and Johnson"/>
    <s v="Multi-lateral didactic encoding"/>
    <n v="115600"/>
    <n v="184086"/>
    <x v="0"/>
    <n v="2218"/>
    <s v="GB"/>
    <s v="GBP"/>
    <n v="1374642000"/>
    <n v="1377752400"/>
    <b v="0"/>
    <b v="0"/>
    <s v="music/indie rock"/>
    <n v="1.5924394463667819"/>
    <n v="82.996393146979258"/>
    <x v="4"/>
    <s v="indie rock"/>
    <x v="304"/>
    <d v="2013-08-29T05:00:00"/>
  </r>
  <r>
    <n v="542"/>
    <s v="Harrison-Bridges"/>
    <s v="Profit-focused exuding moderator"/>
    <n v="77000"/>
    <n v="1930"/>
    <x v="1"/>
    <n v="49"/>
    <s v="GB"/>
    <s v="GBP"/>
    <n v="1453442400"/>
    <n v="1456034400"/>
    <b v="0"/>
    <b v="0"/>
    <s v="music/indie rock"/>
    <n v="2.5064935064935064E-2"/>
    <n v="39.387755102040813"/>
    <x v="4"/>
    <s v="indie rock"/>
    <x v="305"/>
    <d v="2016-02-21T06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4"/>
    <s v="indie rock"/>
    <x v="306"/>
    <d v="2012-03-21T05:00:00"/>
  </r>
  <r>
    <n v="554"/>
    <s v="Ritter PLC"/>
    <s v="Multi-channeled upward-trending application"/>
    <n v="9500"/>
    <n v="14408"/>
    <x v="0"/>
    <n v="554"/>
    <s v="CA"/>
    <s v="CAD"/>
    <n v="1482127200"/>
    <n v="1482645600"/>
    <b v="0"/>
    <b v="0"/>
    <s v="music/indie rock"/>
    <n v="1.5166315789473683"/>
    <n v="26.007220216606498"/>
    <x v="4"/>
    <s v="indie rock"/>
    <x v="307"/>
    <d v="2016-12-25T06:00:00"/>
  </r>
  <r>
    <n v="616"/>
    <s v="Burnett-Mora"/>
    <s v="Quality-focused 24/7 superstructure"/>
    <n v="6400"/>
    <n v="12129"/>
    <x v="0"/>
    <n v="238"/>
    <s v="GB"/>
    <s v="GBP"/>
    <n v="1379653200"/>
    <n v="1379739600"/>
    <b v="0"/>
    <b v="1"/>
    <s v="music/indie rock"/>
    <n v="1.8951562500000001"/>
    <n v="50.962184873949582"/>
    <x v="4"/>
    <s v="indie rock"/>
    <x v="308"/>
    <d v="2013-09-21T05:00:00"/>
  </r>
  <r>
    <n v="622"/>
    <s v="Smith-Smith"/>
    <s v="Total leadingedge neural-net"/>
    <n v="189000"/>
    <n v="5916"/>
    <x v="1"/>
    <n v="64"/>
    <s v="US"/>
    <s v="USD"/>
    <n v="1523768400"/>
    <n v="1526014800"/>
    <b v="0"/>
    <b v="0"/>
    <s v="music/indie rock"/>
    <n v="3.1301587301587303E-2"/>
    <n v="92.4375"/>
    <x v="4"/>
    <s v="indie rock"/>
    <x v="309"/>
    <d v="2018-05-11T05:00:00"/>
  </r>
  <r>
    <n v="628"/>
    <s v="Dunn, Moreno and Green"/>
    <s v="Intuitive object-oriented task-force"/>
    <n v="1900"/>
    <n v="2884"/>
    <x v="0"/>
    <n v="96"/>
    <s v="US"/>
    <s v="USD"/>
    <n v="1286168400"/>
    <n v="1286427600"/>
    <b v="0"/>
    <b v="0"/>
    <s v="music/indie rock"/>
    <n v="1.5178947368421052"/>
    <n v="30.041666666666668"/>
    <x v="4"/>
    <s v="indie rock"/>
    <x v="310"/>
    <d v="2010-10-07T05:00:00"/>
  </r>
  <r>
    <n v="670"/>
    <s v="Robinson Group"/>
    <s v="Re-contextualized homogeneous flexibility"/>
    <n v="16200"/>
    <n v="75955"/>
    <x v="0"/>
    <n v="1101"/>
    <s v="US"/>
    <s v="USD"/>
    <n v="1456380000"/>
    <n v="1457416800"/>
    <b v="0"/>
    <b v="0"/>
    <s v="music/indie rock"/>
    <n v="4.6885802469135802"/>
    <n v="68.987284287011803"/>
    <x v="4"/>
    <s v="indie rock"/>
    <x v="311"/>
    <d v="2016-03-08T06:00:00"/>
  </r>
  <r>
    <n v="673"/>
    <s v="Turner, Scott and Gentry"/>
    <s v="Assimilated regional groupware"/>
    <n v="5600"/>
    <n v="2445"/>
    <x v="1"/>
    <n v="58"/>
    <s v="IT"/>
    <s v="EUR"/>
    <n v="1460696400"/>
    <n v="1462510800"/>
    <b v="0"/>
    <b v="0"/>
    <s v="music/indie rock"/>
    <n v="0.43660714285714286"/>
    <n v="42.155172413793103"/>
    <x v="4"/>
    <s v="indie rock"/>
    <x v="312"/>
    <d v="2016-05-06T05:00:00"/>
  </r>
  <r>
    <n v="737"/>
    <s v="Gardner Inc"/>
    <s v="Function-based systematic Graphical User Interface"/>
    <n v="3700"/>
    <n v="5028"/>
    <x v="0"/>
    <n v="180"/>
    <s v="US"/>
    <s v="USD"/>
    <n v="1478844000"/>
    <n v="1479880800"/>
    <b v="0"/>
    <b v="0"/>
    <s v="music/indie rock"/>
    <n v="1.358918918918919"/>
    <n v="27.933333333333334"/>
    <x v="4"/>
    <s v="indie rock"/>
    <x v="313"/>
    <d v="2016-11-23T06:00:00"/>
  </r>
  <r>
    <n v="739"/>
    <s v="Meyer-Avila"/>
    <s v="Multi-tiered discrete support"/>
    <n v="10000"/>
    <n v="6100"/>
    <x v="1"/>
    <n v="191"/>
    <s v="US"/>
    <s v="USD"/>
    <n v="1340946000"/>
    <n v="1341032400"/>
    <b v="0"/>
    <b v="0"/>
    <s v="music/indie rock"/>
    <n v="0.61"/>
    <n v="31.937172774869111"/>
    <x v="4"/>
    <s v="indie rock"/>
    <x v="314"/>
    <d v="2012-06-30T05:00:00"/>
  </r>
  <r>
    <n v="765"/>
    <s v="Matthews LLC"/>
    <s v="Advanced transitional help-desk"/>
    <n v="3900"/>
    <n v="8125"/>
    <x v="0"/>
    <n v="198"/>
    <s v="US"/>
    <s v="USD"/>
    <n v="1492232400"/>
    <n v="1494392400"/>
    <b v="1"/>
    <b v="1"/>
    <s v="music/indie rock"/>
    <n v="2.0833333333333335"/>
    <n v="41.035353535353536"/>
    <x v="4"/>
    <s v="indie rock"/>
    <x v="315"/>
    <d v="2017-05-10T05:00:00"/>
  </r>
  <r>
    <n v="772"/>
    <s v="Johnson-Pace"/>
    <s v="Persistent 3rdgeneration moratorium"/>
    <n v="149600"/>
    <n v="169586"/>
    <x v="0"/>
    <n v="5139"/>
    <s v="US"/>
    <s v="USD"/>
    <n v="1549692000"/>
    <n v="1550037600"/>
    <b v="0"/>
    <b v="0"/>
    <s v="music/indie rock"/>
    <n v="1.1335962566844919"/>
    <n v="32.999805409612762"/>
    <x v="4"/>
    <s v="indie rock"/>
    <x v="316"/>
    <d v="2019-02-13T06:00:00"/>
  </r>
  <r>
    <n v="836"/>
    <s v="Macias Inc"/>
    <s v="Optimized didactic intranet"/>
    <n v="8100"/>
    <n v="6086"/>
    <x v="1"/>
    <n v="94"/>
    <s v="US"/>
    <s v="USD"/>
    <n v="1265349600"/>
    <n v="1266300000"/>
    <b v="0"/>
    <b v="0"/>
    <s v="music/indie rock"/>
    <n v="0.75135802469135804"/>
    <n v="64.744680851063833"/>
    <x v="4"/>
    <s v="indie rock"/>
    <x v="317"/>
    <d v="2010-02-16T06:00:00"/>
  </r>
  <r>
    <n v="849"/>
    <s v="Jones-Ryan"/>
    <s v="Vision-oriented uniform instruction set"/>
    <n v="6700"/>
    <n v="8917"/>
    <x v="0"/>
    <n v="307"/>
    <s v="US"/>
    <s v="USD"/>
    <n v="1328767200"/>
    <n v="1329026400"/>
    <b v="0"/>
    <b v="1"/>
    <s v="music/indie rock"/>
    <n v="1.3308955223880596"/>
    <n v="29.045602605863191"/>
    <x v="4"/>
    <s v="indie rock"/>
    <x v="318"/>
    <d v="2012-02-12T06:00:00"/>
  </r>
  <r>
    <n v="853"/>
    <s v="Collier LLC"/>
    <s v="Secured well-modulated projection"/>
    <n v="17100"/>
    <n v="111502"/>
    <x v="0"/>
    <n v="1467"/>
    <s v="CA"/>
    <s v="CAD"/>
    <n v="1308546000"/>
    <n v="1308978000"/>
    <b v="0"/>
    <b v="1"/>
    <s v="music/indie rock"/>
    <n v="6.5205847953216374"/>
    <n v="76.006816632583508"/>
    <x v="4"/>
    <s v="indie rock"/>
    <x v="319"/>
    <d v="2011-06-25T05:00:00"/>
  </r>
  <r>
    <n v="886"/>
    <s v="Sanders LLC"/>
    <s v="Multi-tiered explicit focus group"/>
    <n v="150600"/>
    <n v="127745"/>
    <x v="1"/>
    <n v="1825"/>
    <s v="US"/>
    <s v="USD"/>
    <n v="1282798800"/>
    <n v="1284354000"/>
    <b v="0"/>
    <b v="0"/>
    <s v="music/indie rock"/>
    <n v="0.84824037184594958"/>
    <n v="69.9972602739726"/>
    <x v="4"/>
    <s v="indie rock"/>
    <x v="320"/>
    <d v="2010-09-13T05:00:00"/>
  </r>
  <r>
    <n v="890"/>
    <s v="Christian, Kim and Jimenez"/>
    <s v="Devolved foreground throughput"/>
    <n v="134400"/>
    <n v="155849"/>
    <x v="0"/>
    <n v="1470"/>
    <s v="US"/>
    <s v="USD"/>
    <n v="1561352400"/>
    <n v="1561438800"/>
    <b v="0"/>
    <b v="0"/>
    <s v="music/indie rock"/>
    <n v="1.1595907738095239"/>
    <n v="106.01972789115646"/>
    <x v="4"/>
    <s v="indie rock"/>
    <x v="321"/>
    <d v="2019-06-25T05:00:00"/>
  </r>
  <r>
    <n v="974"/>
    <s v="Thomas, Clay and Mendoza"/>
    <s v="Multi-channeled reciprocal interface"/>
    <n v="800"/>
    <n v="2991"/>
    <x v="0"/>
    <n v="32"/>
    <s v="US"/>
    <s v="USD"/>
    <n v="1368853200"/>
    <n v="1368939600"/>
    <b v="0"/>
    <b v="0"/>
    <s v="music/indie rock"/>
    <n v="3.73875"/>
    <n v="93.46875"/>
    <x v="4"/>
    <s v="indie rock"/>
    <x v="322"/>
    <d v="2013-05-19T05:00:00"/>
  </r>
  <r>
    <n v="998"/>
    <s v="Taylor, Santiago and Flores"/>
    <s v="Polarized composite customer loyalty"/>
    <n v="66600"/>
    <n v="37823"/>
    <x v="1"/>
    <n v="374"/>
    <s v="US"/>
    <s v="USD"/>
    <n v="1265868000"/>
    <n v="1267077600"/>
    <b v="0"/>
    <b v="1"/>
    <s v="music/indie rock"/>
    <n v="0.5679129129129129"/>
    <n v="101.13101604278074"/>
    <x v="4"/>
    <s v="indie rock"/>
    <x v="323"/>
    <d v="2010-02-25T06:00:00"/>
  </r>
  <r>
    <n v="55"/>
    <s v="Wright, Brooks and Villarreal"/>
    <s v="Reverse-engineered bifurcated strategy"/>
    <n v="6600"/>
    <n v="11746"/>
    <x v="0"/>
    <n v="131"/>
    <s v="US"/>
    <s v="USD"/>
    <n v="1532926800"/>
    <n v="1533358800"/>
    <b v="0"/>
    <b v="0"/>
    <s v="music/jazz"/>
    <n v="1.7796969696969698"/>
    <n v="89.664122137404576"/>
    <x v="4"/>
    <s v="jazz"/>
    <x v="324"/>
    <d v="2018-08-04T05:00:00"/>
  </r>
  <r>
    <n v="73"/>
    <s v="Collins-Goodman"/>
    <s v="Cross-platform even-keeled initiative"/>
    <n v="1400"/>
    <n v="9253"/>
    <x v="0"/>
    <n v="88"/>
    <s v="US"/>
    <s v="USD"/>
    <n v="1480226400"/>
    <n v="1480485600"/>
    <b v="0"/>
    <b v="0"/>
    <s v="music/jazz"/>
    <n v="6.609285714285714"/>
    <n v="105.14772727272727"/>
    <x v="4"/>
    <s v="jazz"/>
    <x v="162"/>
    <d v="2016-11-30T06:00:00"/>
  </r>
  <r>
    <n v="204"/>
    <s v="Daniel-Luna"/>
    <s v="Mandatory multimedia leverage"/>
    <n v="75000"/>
    <n v="2529"/>
    <x v="1"/>
    <n v="40"/>
    <s v="US"/>
    <s v="USD"/>
    <n v="1301806800"/>
    <n v="1302670800"/>
    <b v="0"/>
    <b v="0"/>
    <s v="music/jazz"/>
    <n v="3.372E-2"/>
    <n v="63.225000000000001"/>
    <x v="4"/>
    <s v="jazz"/>
    <x v="325"/>
    <d v="2011-04-13T05:00:00"/>
  </r>
  <r>
    <n v="266"/>
    <s v="Cole LLC"/>
    <s v="Proactive responsive emulation"/>
    <n v="111900"/>
    <n v="85902"/>
    <x v="1"/>
    <n v="3182"/>
    <s v="IT"/>
    <s v="EUR"/>
    <n v="1415340000"/>
    <n v="1418191200"/>
    <b v="0"/>
    <b v="1"/>
    <s v="music/jazz"/>
    <n v="0.76766756032171579"/>
    <n v="26.996228786926462"/>
    <x v="4"/>
    <s v="jazz"/>
    <x v="326"/>
    <d v="2014-12-10T06:00:00"/>
  </r>
  <r>
    <n v="350"/>
    <s v="Shannon Ltd"/>
    <s v="Pre-emptive neutral capacity"/>
    <n v="100"/>
    <n v="5"/>
    <x v="1"/>
    <n v="1"/>
    <s v="US"/>
    <s v="USD"/>
    <n v="1432098000"/>
    <n v="1433653200"/>
    <b v="0"/>
    <b v="1"/>
    <s v="music/jazz"/>
    <n v="0.05"/>
    <n v="5"/>
    <x v="4"/>
    <s v="jazz"/>
    <x v="327"/>
    <d v="2015-06-07T05:00:00"/>
  </r>
  <r>
    <n v="393"/>
    <s v="Owens, Hall and Gonzalez"/>
    <s v="De-engineered static orchestration"/>
    <n v="62800"/>
    <n v="143788"/>
    <x v="0"/>
    <n v="3059"/>
    <s v="CA"/>
    <s v="CAD"/>
    <n v="1500267600"/>
    <n v="1500354000"/>
    <b v="0"/>
    <b v="0"/>
    <s v="music/jazz"/>
    <n v="2.2896178343949045"/>
    <n v="47.004903563255965"/>
    <x v="4"/>
    <s v="jazz"/>
    <x v="328"/>
    <d v="2017-07-18T05:00:00"/>
  </r>
  <r>
    <n v="436"/>
    <s v="King-Nguyen"/>
    <s v="Open-source incremental throughput"/>
    <n v="1300"/>
    <n v="13678"/>
    <x v="0"/>
    <n v="249"/>
    <s v="US"/>
    <s v="USD"/>
    <n v="1555736400"/>
    <n v="1555822800"/>
    <b v="0"/>
    <b v="0"/>
    <s v="music/jazz"/>
    <n v="10.521538461538462"/>
    <n v="54.931726907630519"/>
    <x v="4"/>
    <s v="jazz"/>
    <x v="329"/>
    <d v="2019-04-21T05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4"/>
    <s v="jazz"/>
    <x v="330"/>
    <d v="2011-04-06T05:00:00"/>
  </r>
  <r>
    <n v="579"/>
    <s v="Franklin Inc"/>
    <s v="Focused multimedia knowledgebase"/>
    <n v="6200"/>
    <n v="6269"/>
    <x v="0"/>
    <n v="87"/>
    <s v="US"/>
    <s v="USD"/>
    <n v="1312693200"/>
    <n v="1313730000"/>
    <b v="0"/>
    <b v="0"/>
    <s v="music/jazz"/>
    <n v="1.0111290322580646"/>
    <n v="72.05747126436782"/>
    <x v="4"/>
    <s v="jazz"/>
    <x v="331"/>
    <d v="2011-08-19T05:00:00"/>
  </r>
  <r>
    <n v="608"/>
    <s v="Johnson Group"/>
    <s v="Compatible full-range leverage"/>
    <n v="3900"/>
    <n v="11075"/>
    <x v="0"/>
    <n v="316"/>
    <s v="US"/>
    <s v="USD"/>
    <n v="1551852000"/>
    <n v="1552197600"/>
    <b v="0"/>
    <b v="1"/>
    <s v="music/jazz"/>
    <n v="2.8397435897435899"/>
    <n v="35.047468354430379"/>
    <x v="4"/>
    <s v="jazz"/>
    <x v="244"/>
    <d v="2019-03-10T06:00:00"/>
  </r>
  <r>
    <n v="650"/>
    <s v="Wilson, Wilson and Mathis"/>
    <s v="Optional asymmetric success"/>
    <n v="100"/>
    <n v="2"/>
    <x v="1"/>
    <n v="1"/>
    <s v="US"/>
    <s v="USD"/>
    <n v="1404795600"/>
    <n v="1407128400"/>
    <b v="0"/>
    <b v="0"/>
    <s v="music/jazz"/>
    <n v="0.02"/>
    <n v="2"/>
    <x v="4"/>
    <s v="jazz"/>
    <x v="332"/>
    <d v="2014-08-04T05:00:00"/>
  </r>
  <r>
    <n v="661"/>
    <s v="Smith Group"/>
    <s v="Right-sized secondary challenge"/>
    <n v="106800"/>
    <n v="57872"/>
    <x v="1"/>
    <n v="752"/>
    <s v="DK"/>
    <s v="DKK"/>
    <n v="1332910800"/>
    <n v="1335502800"/>
    <b v="0"/>
    <b v="0"/>
    <s v="music/jazz"/>
    <n v="0.54187265917603"/>
    <n v="76.957446808510639"/>
    <x v="4"/>
    <s v="jazz"/>
    <x v="333"/>
    <d v="2012-04-27T05:00:00"/>
  </r>
  <r>
    <n v="664"/>
    <s v="Young PLC"/>
    <s v="Optional maximized attitude"/>
    <n v="79400"/>
    <n v="26571"/>
    <x v="1"/>
    <n v="1063"/>
    <s v="US"/>
    <s v="USD"/>
    <n v="1329717600"/>
    <n v="1330581600"/>
    <b v="0"/>
    <b v="0"/>
    <s v="music/jazz"/>
    <n v="0.33464735516372796"/>
    <n v="24.99623706491063"/>
    <x v="4"/>
    <s v="jazz"/>
    <x v="70"/>
    <d v="2012-03-01T06:00:00"/>
  </r>
  <r>
    <n v="762"/>
    <s v="Davis Ltd"/>
    <s v="Upgradable uniform service-desk"/>
    <n v="3500"/>
    <n v="6204"/>
    <x v="0"/>
    <n v="100"/>
    <s v="AU"/>
    <s v="AUD"/>
    <n v="1354082400"/>
    <n v="1355032800"/>
    <b v="0"/>
    <b v="0"/>
    <s v="music/jazz"/>
    <n v="1.7725714285714285"/>
    <n v="62.04"/>
    <x v="4"/>
    <s v="jazz"/>
    <x v="334"/>
    <d v="2012-12-09T06:00:00"/>
  </r>
  <r>
    <n v="786"/>
    <s v="Smith-Brown"/>
    <s v="Object-based content-based ability"/>
    <n v="1500"/>
    <n v="10946"/>
    <x v="0"/>
    <n v="207"/>
    <s v="IT"/>
    <s v="EUR"/>
    <n v="1522126800"/>
    <n v="1522731600"/>
    <b v="0"/>
    <b v="1"/>
    <s v="music/jazz"/>
    <n v="7.2973333333333334"/>
    <n v="52.879227053140099"/>
    <x v="4"/>
    <s v="jazz"/>
    <x v="335"/>
    <d v="2018-04-03T05:00:00"/>
  </r>
  <r>
    <n v="837"/>
    <s v="Cook-Ortiz"/>
    <s v="Right-sized dedicated standardization"/>
    <n v="17700"/>
    <n v="150960"/>
    <x v="0"/>
    <n v="1797"/>
    <s v="US"/>
    <s v="USD"/>
    <n v="1301202000"/>
    <n v="1305867600"/>
    <b v="0"/>
    <b v="0"/>
    <s v="music/jazz"/>
    <n v="8.5288135593220336"/>
    <n v="84.00667779632721"/>
    <x v="4"/>
    <s v="jazz"/>
    <x v="336"/>
    <d v="2011-05-20T05:00:00"/>
  </r>
  <r>
    <n v="899"/>
    <s v="Best-Young"/>
    <s v="Implemented multimedia time-frame"/>
    <n v="3100"/>
    <n v="12620"/>
    <x v="0"/>
    <n v="123"/>
    <s v="CH"/>
    <s v="CHF"/>
    <n v="1381122000"/>
    <n v="1382677200"/>
    <b v="0"/>
    <b v="0"/>
    <s v="music/jazz"/>
    <n v="4.0709677419354842"/>
    <n v="102.60162601626017"/>
    <x v="4"/>
    <s v="jazz"/>
    <x v="337"/>
    <d v="2013-10-25T05:00:00"/>
  </r>
  <r>
    <n v="50"/>
    <s v="Jones, Taylor and Moore"/>
    <s v="Down-sized system-worthy secured line"/>
    <n v="100"/>
    <n v="2"/>
    <x v="1"/>
    <n v="1"/>
    <s v="IT"/>
    <s v="EUR"/>
    <n v="1375333200"/>
    <n v="1377752400"/>
    <b v="0"/>
    <b v="0"/>
    <s v="music/metal"/>
    <n v="0.02"/>
    <n v="2"/>
    <x v="4"/>
    <s v="metal"/>
    <x v="338"/>
    <d v="2013-08-29T05:00:00"/>
  </r>
  <r>
    <n v="74"/>
    <s v="Davis-Michael"/>
    <s v="Progressive tertiary framework"/>
    <n v="3900"/>
    <n v="4776"/>
    <x v="0"/>
    <n v="85"/>
    <s v="GB"/>
    <s v="GBP"/>
    <n v="1459054800"/>
    <n v="1459141200"/>
    <b v="0"/>
    <b v="0"/>
    <s v="music/metal"/>
    <n v="1.2246153846153847"/>
    <n v="56.188235294117646"/>
    <x v="4"/>
    <s v="metal"/>
    <x v="339"/>
    <d v="2016-03-28T05:00:00"/>
  </r>
  <r>
    <n v="194"/>
    <s v="Sandoval Group"/>
    <s v="Assimilated multi-tasking archive"/>
    <n v="7100"/>
    <n v="8716"/>
    <x v="0"/>
    <n v="126"/>
    <s v="US"/>
    <s v="USD"/>
    <n v="1442206800"/>
    <n v="1443589200"/>
    <b v="0"/>
    <b v="0"/>
    <s v="music/metal"/>
    <n v="1.227605633802817"/>
    <n v="69.174603174603178"/>
    <x v="4"/>
    <s v="metal"/>
    <x v="340"/>
    <d v="2015-09-30T05:00:00"/>
  </r>
  <r>
    <n v="288"/>
    <s v="Garcia Ltd"/>
    <s v="Secured global success"/>
    <n v="5600"/>
    <n v="5476"/>
    <x v="1"/>
    <n v="137"/>
    <s v="DK"/>
    <s v="DKK"/>
    <n v="1331701200"/>
    <n v="1331787600"/>
    <b v="0"/>
    <b v="1"/>
    <s v="music/metal"/>
    <n v="0.97785714285714287"/>
    <n v="39.970802919708028"/>
    <x v="4"/>
    <s v="metal"/>
    <x v="341"/>
    <d v="2012-03-15T05:00:00"/>
  </r>
  <r>
    <n v="654"/>
    <s v="Roberts, Hinton and Williams"/>
    <s v="Programmable static middleware"/>
    <n v="35000"/>
    <n v="177936"/>
    <x v="0"/>
    <n v="3016"/>
    <s v="US"/>
    <s v="USD"/>
    <n v="1440392400"/>
    <n v="1440824400"/>
    <b v="0"/>
    <b v="0"/>
    <s v="music/metal"/>
    <n v="5.0838857142857146"/>
    <n v="58.9973474801061"/>
    <x v="4"/>
    <s v="metal"/>
    <x v="342"/>
    <d v="2015-08-29T05:00:00"/>
  </r>
  <r>
    <n v="733"/>
    <s v="Marquez-Kerr"/>
    <s v="Automated hybrid orchestration"/>
    <n v="15800"/>
    <n v="83267"/>
    <x v="0"/>
    <n v="980"/>
    <s v="US"/>
    <s v="USD"/>
    <n v="1406178000"/>
    <n v="1407301200"/>
    <b v="0"/>
    <b v="0"/>
    <s v="music/metal"/>
    <n v="5.2700632911392402"/>
    <n v="84.96632653061225"/>
    <x v="4"/>
    <s v="metal"/>
    <x v="343"/>
    <d v="2014-08-06T05:00:00"/>
  </r>
  <r>
    <n v="878"/>
    <s v="Lutz Group"/>
    <s v="Enterprise-wide foreground paradigm"/>
    <n v="2700"/>
    <n v="1012"/>
    <x v="1"/>
    <n v="12"/>
    <s v="IT"/>
    <s v="EUR"/>
    <n v="1579068000"/>
    <n v="1581141600"/>
    <b v="0"/>
    <b v="0"/>
    <s v="music/metal"/>
    <n v="0.37481481481481482"/>
    <n v="84.333333333333329"/>
    <x v="4"/>
    <s v="metal"/>
    <x v="344"/>
    <d v="2020-02-08T06:00:00"/>
  </r>
  <r>
    <n v="1"/>
    <s v="Odom Inc"/>
    <s v="Managed bottom-line architecture"/>
    <n v="1400"/>
    <n v="14560"/>
    <x v="0"/>
    <n v="158"/>
    <s v="US"/>
    <s v="USD"/>
    <n v="1408424400"/>
    <n v="1408597200"/>
    <b v="0"/>
    <b v="1"/>
    <s v="music/rock"/>
    <n v="10.4"/>
    <n v="92.151898734177209"/>
    <x v="4"/>
    <s v="rock"/>
    <x v="345"/>
    <d v="2014-08-21T05:00:00"/>
  </r>
  <r>
    <n v="3"/>
    <s v="Mcdonald, Gonzalez and Ross"/>
    <s v="Vision-oriented fresh-thinking conglomeration"/>
    <n v="4200"/>
    <n v="2477"/>
    <x v="1"/>
    <n v="24"/>
    <s v="US"/>
    <s v="USD"/>
    <n v="1565499600"/>
    <n v="1568955600"/>
    <b v="0"/>
    <b v="0"/>
    <s v="music/rock"/>
    <n v="0.58976190476190471"/>
    <n v="103.20833333333333"/>
    <x v="4"/>
    <s v="rock"/>
    <x v="346"/>
    <d v="2019-09-20T05:00:00"/>
  </r>
  <r>
    <n v="27"/>
    <s v="Best, Carr and Williams"/>
    <s v="Diverse transitional migration"/>
    <n v="2000"/>
    <n v="1599"/>
    <x v="1"/>
    <n v="15"/>
    <s v="US"/>
    <s v="USD"/>
    <n v="1443848400"/>
    <n v="1444539600"/>
    <b v="0"/>
    <b v="0"/>
    <s v="music/rock"/>
    <n v="0.79949999999999999"/>
    <n v="106.6"/>
    <x v="4"/>
    <s v="rock"/>
    <x v="347"/>
    <d v="2015-10-11T05:00:00"/>
  </r>
  <r>
    <n v="41"/>
    <s v="Watts Group"/>
    <s v="Universal 5thgeneration neural-net"/>
    <n v="5600"/>
    <n v="11924"/>
    <x v="0"/>
    <n v="111"/>
    <s v="IT"/>
    <s v="EUR"/>
    <n v="1346734800"/>
    <n v="1348981200"/>
    <b v="0"/>
    <b v="1"/>
    <s v="music/rock"/>
    <n v="2.1292857142857144"/>
    <n v="107.42342342342343"/>
    <x v="4"/>
    <s v="rock"/>
    <x v="348"/>
    <d v="2012-09-30T05:00:00"/>
  </r>
  <r>
    <n v="46"/>
    <s v="Vaughn, Hunt and Caldwell"/>
    <s v="Virtual grid-enabled task-force"/>
    <n v="3700"/>
    <n v="4247"/>
    <x v="0"/>
    <n v="92"/>
    <s v="US"/>
    <s v="USD"/>
    <n v="1278565200"/>
    <n v="1280552400"/>
    <b v="0"/>
    <b v="0"/>
    <s v="music/rock"/>
    <n v="1.1478378378378378"/>
    <n v="46.163043478260867"/>
    <x v="4"/>
    <s v="rock"/>
    <x v="349"/>
    <d v="2010-07-31T05:00:00"/>
  </r>
  <r>
    <n v="49"/>
    <s v="Casey-Kelly"/>
    <s v="Sharable holistic interface"/>
    <n v="7200"/>
    <n v="13653"/>
    <x v="0"/>
    <n v="303"/>
    <s v="US"/>
    <s v="USD"/>
    <n v="1571547600"/>
    <n v="1575439200"/>
    <b v="0"/>
    <b v="0"/>
    <s v="music/rock"/>
    <n v="1.89625"/>
    <n v="45.059405940594061"/>
    <x v="4"/>
    <s v="rock"/>
    <x v="350"/>
    <d v="2019-12-04T06:00:00"/>
  </r>
  <r>
    <n v="81"/>
    <s v="Gomez, Bailey and Flores"/>
    <s v="User-friendly static contingency"/>
    <n v="16800"/>
    <n v="37857"/>
    <x v="0"/>
    <n v="411"/>
    <s v="US"/>
    <s v="USD"/>
    <n v="1511416800"/>
    <n v="1513576800"/>
    <b v="0"/>
    <b v="0"/>
    <s v="music/rock"/>
    <n v="2.253392857142857"/>
    <n v="92.109489051094897"/>
    <x v="4"/>
    <s v="rock"/>
    <x v="351"/>
    <d v="2017-12-18T06:00:00"/>
  </r>
  <r>
    <n v="87"/>
    <s v="Farrell and Sons"/>
    <s v="Synergized 4thgeneration conglomeration"/>
    <n v="198500"/>
    <n v="123040"/>
    <x v="1"/>
    <n v="1482"/>
    <s v="AU"/>
    <s v="AUD"/>
    <n v="1299564000"/>
    <n v="1300510800"/>
    <b v="0"/>
    <b v="1"/>
    <s v="music/rock"/>
    <n v="0.6198488664987406"/>
    <n v="83.022941970310384"/>
    <x v="4"/>
    <s v="rock"/>
    <x v="352"/>
    <d v="2011-03-19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4"/>
    <s v="rock"/>
    <x v="353"/>
    <d v="2010-09-09T05:00:00"/>
  </r>
  <r>
    <n v="150"/>
    <s v="Brown, Palmer and Pace"/>
    <s v="Networked stable workforce"/>
    <n v="100"/>
    <n v="1"/>
    <x v="1"/>
    <n v="1"/>
    <s v="US"/>
    <s v="USD"/>
    <n v="1544940000"/>
    <n v="1545026400"/>
    <b v="0"/>
    <b v="0"/>
    <s v="music/rock"/>
    <n v="0.01"/>
    <n v="1"/>
    <x v="4"/>
    <s v="rock"/>
    <x v="354"/>
    <d v="2018-12-17T06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4"/>
    <s v="rock"/>
    <x v="355"/>
    <d v="2019-10-29T05:00:00"/>
  </r>
  <r>
    <n v="158"/>
    <s v="Carlson Inc"/>
    <s v="Ergonomic fresh-thinking installation"/>
    <n v="2100"/>
    <n v="4640"/>
    <x v="0"/>
    <n v="41"/>
    <s v="US"/>
    <s v="USD"/>
    <n v="1449554400"/>
    <n v="1449640800"/>
    <b v="0"/>
    <b v="0"/>
    <s v="music/rock"/>
    <n v="2.2095238095238097"/>
    <n v="113.17073170731707"/>
    <x v="4"/>
    <s v="rock"/>
    <x v="356"/>
    <d v="2015-12-09T06:00:00"/>
  </r>
  <r>
    <n v="162"/>
    <s v="Keith, Alvarez and Potter"/>
    <s v="Extended bottom-line open architecture"/>
    <n v="6100"/>
    <n v="9134"/>
    <x v="0"/>
    <n v="157"/>
    <s v="CH"/>
    <s v="CHF"/>
    <n v="1544248800"/>
    <n v="1546840800"/>
    <b v="0"/>
    <b v="0"/>
    <s v="music/rock"/>
    <n v="1.4973770491803278"/>
    <n v="58.178343949044589"/>
    <x v="4"/>
    <s v="rock"/>
    <x v="116"/>
    <d v="2019-01-07T06:00:00"/>
  </r>
  <r>
    <n v="183"/>
    <s v="Rogers, Huerta and Medina"/>
    <s v="Pre-emptive bandwidth-monitored instruction set"/>
    <n v="5100"/>
    <n v="3525"/>
    <x v="1"/>
    <n v="86"/>
    <s v="CA"/>
    <s v="CAD"/>
    <n v="1284008400"/>
    <n v="1285131600"/>
    <b v="0"/>
    <b v="0"/>
    <s v="music/rock"/>
    <n v="0.69117647058823528"/>
    <n v="40.988372093023258"/>
    <x v="4"/>
    <s v="rock"/>
    <x v="167"/>
    <d v="2010-09-22T05:00:00"/>
  </r>
  <r>
    <n v="192"/>
    <s v="Long, Morgan and Mitchell"/>
    <s v="Upgradable 4thgeneration productivity"/>
    <n v="42600"/>
    <n v="8517"/>
    <x v="1"/>
    <n v="243"/>
    <s v="US"/>
    <s v="USD"/>
    <n v="1403845200"/>
    <n v="1404190800"/>
    <b v="0"/>
    <b v="0"/>
    <s v="music/rock"/>
    <n v="0.19992957746478873"/>
    <n v="35.049382716049379"/>
    <x v="4"/>
    <s v="rock"/>
    <x v="357"/>
    <d v="2014-07-01T05:00:00"/>
  </r>
  <r>
    <n v="199"/>
    <s v="Hull, Baker and Martinez"/>
    <s v="Digitized reciprocal infrastructure"/>
    <n v="1800"/>
    <n v="968"/>
    <x v="1"/>
    <n v="13"/>
    <s v="US"/>
    <s v="USD"/>
    <n v="1436245200"/>
    <n v="1436590800"/>
    <b v="0"/>
    <b v="0"/>
    <s v="music/rock"/>
    <n v="0.5377777777777778"/>
    <n v="74.461538461538467"/>
    <x v="4"/>
    <s v="rock"/>
    <x v="358"/>
    <d v="2015-07-11T05:00:00"/>
  </r>
  <r>
    <n v="207"/>
    <s v="Carney-Anderson"/>
    <s v="Digitized 5thgeneration knowledgebase"/>
    <n v="1000"/>
    <n v="4257"/>
    <x v="0"/>
    <n v="43"/>
    <s v="US"/>
    <s v="USD"/>
    <n v="1535432400"/>
    <n v="1537160400"/>
    <b v="0"/>
    <b v="1"/>
    <s v="music/rock"/>
    <n v="4.2569999999999997"/>
    <n v="99"/>
    <x v="4"/>
    <s v="rock"/>
    <x v="359"/>
    <d v="2018-09-17T05:00:00"/>
  </r>
  <r>
    <n v="214"/>
    <s v="Sullivan Group"/>
    <s v="Open-source fresh-thinking policy"/>
    <n v="1400"/>
    <n v="14324"/>
    <x v="0"/>
    <n v="165"/>
    <s v="US"/>
    <s v="USD"/>
    <n v="1282194000"/>
    <n v="1282712400"/>
    <b v="0"/>
    <b v="0"/>
    <s v="music/rock"/>
    <n v="10.231428571428571"/>
    <n v="86.812121212121212"/>
    <x v="4"/>
    <s v="rock"/>
    <x v="360"/>
    <d v="2010-08-25T05:00:00"/>
  </r>
  <r>
    <n v="225"/>
    <s v="Fox-Quinn"/>
    <s v="Enterprise-wide reciprocal success"/>
    <n v="67800"/>
    <n v="176398"/>
    <x v="0"/>
    <n v="5880"/>
    <s v="US"/>
    <s v="USD"/>
    <n v="1399093200"/>
    <n v="1399093200"/>
    <b v="1"/>
    <b v="0"/>
    <s v="music/rock"/>
    <n v="2.6017404129793511"/>
    <n v="29.999659863945578"/>
    <x v="4"/>
    <s v="rock"/>
    <x v="361"/>
    <d v="2014-05-03T05:00:00"/>
  </r>
  <r>
    <n v="236"/>
    <s v="Gallegos-Cobb"/>
    <s v="Object-based directional function"/>
    <n v="39500"/>
    <n v="4323"/>
    <x v="1"/>
    <n v="57"/>
    <s v="AU"/>
    <s v="AUD"/>
    <n v="1561438800"/>
    <n v="1562043600"/>
    <b v="0"/>
    <b v="1"/>
    <s v="music/rock"/>
    <n v="0.10944303797468355"/>
    <n v="75.84210526315789"/>
    <x v="4"/>
    <s v="rock"/>
    <x v="115"/>
    <d v="2019-07-02T05:00:00"/>
  </r>
  <r>
    <n v="242"/>
    <s v="Hill, Martin and Garcia"/>
    <s v="Sharable scalable core"/>
    <n v="8400"/>
    <n v="10729"/>
    <x v="0"/>
    <n v="250"/>
    <s v="US"/>
    <s v="USD"/>
    <n v="1494392400"/>
    <n v="1495256400"/>
    <b v="0"/>
    <b v="1"/>
    <s v="music/rock"/>
    <n v="1.2772619047619047"/>
    <n v="42.915999999999997"/>
    <x v="4"/>
    <s v="rock"/>
    <x v="362"/>
    <d v="2017-05-20T05:00:00"/>
  </r>
  <r>
    <n v="250"/>
    <s v="Robbins and Sons"/>
    <s v="Future-proofed directional synergy"/>
    <n v="100"/>
    <n v="3"/>
    <x v="1"/>
    <n v="1"/>
    <s v="US"/>
    <s v="USD"/>
    <n v="1264399200"/>
    <n v="1267423200"/>
    <b v="0"/>
    <b v="0"/>
    <s v="music/rock"/>
    <n v="0.03"/>
    <n v="3"/>
    <x v="4"/>
    <s v="rock"/>
    <x v="363"/>
    <d v="2010-03-01T06:00:00"/>
  </r>
  <r>
    <n v="255"/>
    <s v="Rosales, Branch and Harmon"/>
    <s v="Upgradable grid-enabled superstructure"/>
    <n v="80500"/>
    <n v="96735"/>
    <x v="0"/>
    <n v="1697"/>
    <s v="US"/>
    <s v="USD"/>
    <n v="1297836000"/>
    <n v="1298268000"/>
    <b v="0"/>
    <b v="1"/>
    <s v="music/rock"/>
    <n v="1.2016770186335404"/>
    <n v="57.003535651149086"/>
    <x v="4"/>
    <s v="rock"/>
    <x v="364"/>
    <d v="2011-02-21T06:00:00"/>
  </r>
  <r>
    <n v="256"/>
    <s v="Smith-Reid"/>
    <s v="Optimized actuating toolset"/>
    <n v="4100"/>
    <n v="959"/>
    <x v="1"/>
    <n v="15"/>
    <s v="GB"/>
    <s v="GBP"/>
    <n v="1453615200"/>
    <n v="1456812000"/>
    <b v="0"/>
    <b v="0"/>
    <s v="music/rock"/>
    <n v="0.23390243902439026"/>
    <n v="63.93333333333333"/>
    <x v="4"/>
    <s v="rock"/>
    <x v="365"/>
    <d v="2016-03-01T06:00:00"/>
  </r>
  <r>
    <n v="260"/>
    <s v="Allen-Jones"/>
    <s v="Centralized modular initiative"/>
    <n v="6300"/>
    <n v="9935"/>
    <x v="0"/>
    <n v="261"/>
    <s v="US"/>
    <s v="USD"/>
    <n v="1348808400"/>
    <n v="1349845200"/>
    <b v="0"/>
    <b v="0"/>
    <s v="music/rock"/>
    <n v="1.5769841269841269"/>
    <n v="38.065134099616856"/>
    <x v="4"/>
    <s v="rock"/>
    <x v="218"/>
    <d v="2012-10-10T05:00:00"/>
  </r>
  <r>
    <n v="261"/>
    <s v="Mason-Smith"/>
    <s v="Reverse-engineered cohesive migration"/>
    <n v="84300"/>
    <n v="26303"/>
    <x v="1"/>
    <n v="454"/>
    <s v="US"/>
    <s v="USD"/>
    <n v="1282712400"/>
    <n v="1283058000"/>
    <b v="0"/>
    <b v="1"/>
    <s v="music/rock"/>
    <n v="0.31201660735468567"/>
    <n v="57.936123348017624"/>
    <x v="4"/>
    <s v="rock"/>
    <x v="366"/>
    <d v="2010-08-29T05:00:00"/>
  </r>
  <r>
    <n v="283"/>
    <s v="Lucas-Mullins"/>
    <s v="Business-focused dynamic instruction set"/>
    <n v="8100"/>
    <n v="1517"/>
    <x v="1"/>
    <n v="29"/>
    <s v="DK"/>
    <s v="DKK"/>
    <n v="1464584400"/>
    <n v="1465016400"/>
    <b v="0"/>
    <b v="0"/>
    <s v="music/rock"/>
    <n v="0.18728395061728395"/>
    <n v="52.310344827586206"/>
    <x v="4"/>
    <s v="rock"/>
    <x v="367"/>
    <d v="2016-06-04T05:00:00"/>
  </r>
  <r>
    <n v="298"/>
    <s v="Chase, Garcia and Johnson"/>
    <s v="Adaptive intangible database"/>
    <n v="3500"/>
    <n v="5037"/>
    <x v="0"/>
    <n v="72"/>
    <s v="US"/>
    <s v="USD"/>
    <n v="1456466400"/>
    <n v="1458018000"/>
    <b v="0"/>
    <b v="1"/>
    <s v="music/rock"/>
    <n v="1.4391428571428571"/>
    <n v="69.958333333333329"/>
    <x v="4"/>
    <s v="rock"/>
    <x v="368"/>
    <d v="2016-03-15T05:00:00"/>
  </r>
  <r>
    <n v="313"/>
    <s v="Miller-Irwin"/>
    <s v="Secured maximized policy"/>
    <n v="2200"/>
    <n v="8697"/>
    <x v="0"/>
    <n v="223"/>
    <s v="US"/>
    <s v="USD"/>
    <n v="1330322400"/>
    <n v="1330495200"/>
    <b v="0"/>
    <b v="0"/>
    <s v="music/rock"/>
    <n v="3.9531818181818181"/>
    <n v="39"/>
    <x v="4"/>
    <s v="rock"/>
    <x v="369"/>
    <d v="2012-02-29T06:00:00"/>
  </r>
  <r>
    <n v="318"/>
    <s v="Young, Hart and Ryan"/>
    <s v="Decentralized demand-driven open system"/>
    <n v="5700"/>
    <n v="903"/>
    <x v="1"/>
    <n v="17"/>
    <s v="US"/>
    <s v="USD"/>
    <n v="1392357600"/>
    <n v="1392530400"/>
    <b v="0"/>
    <b v="0"/>
    <s v="music/rock"/>
    <n v="0.15842105263157893"/>
    <n v="53.117647058823529"/>
    <x v="4"/>
    <s v="rock"/>
    <x v="370"/>
    <d v="2014-02-16T06:00:00"/>
  </r>
  <r>
    <n v="328"/>
    <s v="Young PLC"/>
    <s v="Innovative well-modulated functionalities"/>
    <n v="98700"/>
    <n v="131826"/>
    <x v="0"/>
    <n v="2441"/>
    <s v="US"/>
    <s v="USD"/>
    <n v="1543557600"/>
    <n v="1544508000"/>
    <b v="0"/>
    <b v="0"/>
    <s v="music/rock"/>
    <n v="1.3356231003039514"/>
    <n v="54.004916018025398"/>
    <x v="4"/>
    <s v="rock"/>
    <x v="371"/>
    <d v="2018-12-11T06:00:00"/>
  </r>
  <r>
    <n v="334"/>
    <s v="Mcgee Group"/>
    <s v="Assimilated discrete algorithm"/>
    <n v="66200"/>
    <n v="123538"/>
    <x v="0"/>
    <n v="1113"/>
    <s v="US"/>
    <s v="USD"/>
    <n v="1515564000"/>
    <n v="1516168800"/>
    <b v="0"/>
    <b v="0"/>
    <s v="music/rock"/>
    <n v="1.8661329305135952"/>
    <n v="110.99550763701707"/>
    <x v="4"/>
    <s v="rock"/>
    <x v="36"/>
    <d v="2018-01-17T06:00:00"/>
  </r>
  <r>
    <n v="335"/>
    <s v="Jordan-Acosta"/>
    <s v="Operative uniform hub"/>
    <n v="173800"/>
    <n v="198628"/>
    <x v="0"/>
    <n v="2283"/>
    <s v="US"/>
    <s v="USD"/>
    <n v="1573797600"/>
    <n v="1574920800"/>
    <b v="0"/>
    <b v="0"/>
    <s v="music/rock"/>
    <n v="1.1428538550057536"/>
    <n v="87.003066141042481"/>
    <x v="4"/>
    <s v="rock"/>
    <x v="372"/>
    <d v="2019-11-28T06:00:00"/>
  </r>
  <r>
    <n v="336"/>
    <s v="Nunez Inc"/>
    <s v="Customizable intangible capability"/>
    <n v="70700"/>
    <n v="68602"/>
    <x v="1"/>
    <n v="1072"/>
    <s v="US"/>
    <s v="USD"/>
    <n v="1292392800"/>
    <n v="1292479200"/>
    <b v="0"/>
    <b v="1"/>
    <s v="music/rock"/>
    <n v="0.97032531824611035"/>
    <n v="63.994402985074629"/>
    <x v="4"/>
    <s v="rock"/>
    <x v="373"/>
    <d v="2010-12-16T06:00:00"/>
  </r>
  <r>
    <n v="351"/>
    <s v="Young LLC"/>
    <s v="Universal maximized methodology"/>
    <n v="74100"/>
    <n v="94631"/>
    <x v="0"/>
    <n v="2013"/>
    <s v="US"/>
    <s v="USD"/>
    <n v="1440392400"/>
    <n v="1441602000"/>
    <b v="0"/>
    <b v="0"/>
    <s v="music/rock"/>
    <n v="1.2770715249662619"/>
    <n v="47.009935419771487"/>
    <x v="4"/>
    <s v="rock"/>
    <x v="342"/>
    <d v="2015-09-07T05:00:00"/>
  </r>
  <r>
    <n v="362"/>
    <s v="Lawrence Group"/>
    <s v="Automated actuating conglomeration"/>
    <n v="3700"/>
    <n v="13755"/>
    <x v="0"/>
    <n v="191"/>
    <s v="US"/>
    <s v="USD"/>
    <n v="1296108000"/>
    <n v="1299391200"/>
    <b v="0"/>
    <b v="0"/>
    <s v="music/rock"/>
    <n v="3.7175675675675675"/>
    <n v="72.015706806282722"/>
    <x v="4"/>
    <s v="rock"/>
    <x v="73"/>
    <d v="2011-03-06T06:00:00"/>
  </r>
  <r>
    <n v="363"/>
    <s v="Gray-Davis"/>
    <s v="Re-contextualized local initiative"/>
    <n v="5200"/>
    <n v="8330"/>
    <x v="0"/>
    <n v="139"/>
    <s v="US"/>
    <s v="USD"/>
    <n v="1324965600"/>
    <n v="1325052000"/>
    <b v="0"/>
    <b v="0"/>
    <s v="music/rock"/>
    <n v="1.601923076923077"/>
    <n v="59.928057553956833"/>
    <x v="4"/>
    <s v="rock"/>
    <x v="374"/>
    <d v="2011-12-28T06:00:00"/>
  </r>
  <r>
    <n v="376"/>
    <s v="Perry PLC"/>
    <s v="Mandatory uniform matrix"/>
    <n v="3400"/>
    <n v="12275"/>
    <x v="0"/>
    <n v="131"/>
    <s v="US"/>
    <s v="USD"/>
    <n v="1404622800"/>
    <n v="1405141200"/>
    <b v="0"/>
    <b v="0"/>
    <s v="music/rock"/>
    <n v="3.6102941176470589"/>
    <n v="93.702290076335885"/>
    <x v="4"/>
    <s v="rock"/>
    <x v="375"/>
    <d v="2014-07-12T05:00:00"/>
  </r>
  <r>
    <n v="397"/>
    <s v="Jones-Martin"/>
    <s v="Virtual systematic monitoring"/>
    <n v="8100"/>
    <n v="14083"/>
    <x v="0"/>
    <n v="454"/>
    <s v="US"/>
    <s v="USD"/>
    <n v="1369285200"/>
    <n v="1369803600"/>
    <b v="0"/>
    <b v="0"/>
    <s v="music/rock"/>
    <n v="1.738641975308642"/>
    <n v="31.019823788546255"/>
    <x v="4"/>
    <s v="rock"/>
    <x v="376"/>
    <d v="2013-05-29T05:00:00"/>
  </r>
  <r>
    <n v="409"/>
    <s v="Stewart LLC"/>
    <s v="Secured asymmetric projection"/>
    <n v="135600"/>
    <n v="62804"/>
    <x v="1"/>
    <n v="714"/>
    <s v="US"/>
    <s v="USD"/>
    <n v="1492491600"/>
    <n v="1492837200"/>
    <b v="0"/>
    <b v="0"/>
    <s v="music/rock"/>
    <n v="0.46315634218289087"/>
    <n v="87.960784313725483"/>
    <x v="4"/>
    <s v="rock"/>
    <x v="377"/>
    <d v="2017-04-22T05:00:00"/>
  </r>
  <r>
    <n v="451"/>
    <s v="Padilla-Porter"/>
    <s v="Innovative exuding matrix"/>
    <n v="148400"/>
    <n v="182302"/>
    <x v="0"/>
    <n v="6286"/>
    <s v="US"/>
    <s v="USD"/>
    <n v="1500440400"/>
    <n v="1503118800"/>
    <b v="0"/>
    <b v="0"/>
    <s v="music/rock"/>
    <n v="1.2284501347708894"/>
    <n v="29.001272669424118"/>
    <x v="4"/>
    <s v="rock"/>
    <x v="378"/>
    <d v="2017-08-19T05:00:00"/>
  </r>
  <r>
    <n v="472"/>
    <s v="Turner, Young and Collins"/>
    <s v="Self-enabling clear-thinking framework"/>
    <n v="153800"/>
    <n v="60342"/>
    <x v="1"/>
    <n v="575"/>
    <s v="US"/>
    <s v="USD"/>
    <n v="1552280400"/>
    <n v="1556946000"/>
    <b v="0"/>
    <b v="0"/>
    <s v="music/rock"/>
    <n v="0.39234070221066319"/>
    <n v="104.94260869565217"/>
    <x v="4"/>
    <s v="rock"/>
    <x v="379"/>
    <d v="2019-05-04T05:00:00"/>
  </r>
  <r>
    <n v="504"/>
    <s v="Smith-Miller"/>
    <s v="De-engineered cohesive moderator"/>
    <n v="7500"/>
    <n v="6924"/>
    <x v="1"/>
    <n v="62"/>
    <s v="IT"/>
    <s v="EUR"/>
    <n v="1431925200"/>
    <n v="1432011600"/>
    <b v="0"/>
    <b v="0"/>
    <s v="music/rock"/>
    <n v="0.92320000000000002"/>
    <n v="111.6774193548387"/>
    <x v="4"/>
    <s v="rock"/>
    <x v="108"/>
    <d v="2015-05-19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4"/>
    <s v="rock"/>
    <x v="380"/>
    <d v="2013-12-11T06:00:00"/>
  </r>
  <r>
    <n v="519"/>
    <s v="Marsh-Coleman"/>
    <s v="Exclusive asymmetric analyzer"/>
    <n v="177700"/>
    <n v="180802"/>
    <x v="0"/>
    <n v="1773"/>
    <s v="US"/>
    <s v="USD"/>
    <n v="1420696800"/>
    <n v="1421906400"/>
    <b v="0"/>
    <b v="1"/>
    <s v="music/rock"/>
    <n v="1.0174563871693867"/>
    <n v="101.97518330513255"/>
    <x v="4"/>
    <s v="rock"/>
    <x v="55"/>
    <d v="2015-01-22T06:00:00"/>
  </r>
  <r>
    <n v="544"/>
    <s v="Taylor Inc"/>
    <s v="Public-key 3rdgeneration system engine"/>
    <n v="2800"/>
    <n v="7742"/>
    <x v="0"/>
    <n v="84"/>
    <s v="US"/>
    <s v="USD"/>
    <n v="1452232800"/>
    <n v="1453356000"/>
    <b v="0"/>
    <b v="0"/>
    <s v="music/rock"/>
    <n v="2.7650000000000001"/>
    <n v="92.166666666666671"/>
    <x v="4"/>
    <s v="rock"/>
    <x v="381"/>
    <d v="2016-01-21T06:00:00"/>
  </r>
  <r>
    <n v="553"/>
    <s v="Dougherty, Austin and Mills"/>
    <s v="De-engineered 5thgeneration contingency"/>
    <n v="170600"/>
    <n v="75022"/>
    <x v="1"/>
    <n v="1028"/>
    <s v="US"/>
    <s v="USD"/>
    <n v="1293948000"/>
    <n v="1294034400"/>
    <b v="0"/>
    <b v="0"/>
    <s v="music/rock"/>
    <n v="0.43975381008206332"/>
    <n v="72.978599221789878"/>
    <x v="4"/>
    <s v="rock"/>
    <x v="382"/>
    <d v="2011-01-03T06:00:00"/>
  </r>
  <r>
    <n v="555"/>
    <s v="Anderson Group"/>
    <s v="Organic maximized database"/>
    <n v="6300"/>
    <n v="14089"/>
    <x v="0"/>
    <n v="135"/>
    <s v="DK"/>
    <s v="DKK"/>
    <n v="1396414800"/>
    <n v="1399093200"/>
    <b v="0"/>
    <b v="0"/>
    <s v="music/rock"/>
    <n v="2.2363492063492063"/>
    <n v="104.36296296296297"/>
    <x v="4"/>
    <s v="rock"/>
    <x v="383"/>
    <d v="2014-05-03T05:00:00"/>
  </r>
  <r>
    <n v="562"/>
    <s v="Blair Inc"/>
    <s v="Configurable bandwidth-monitored throughput"/>
    <n v="9900"/>
    <n v="1269"/>
    <x v="1"/>
    <n v="26"/>
    <s v="CH"/>
    <s v="CHF"/>
    <n v="1552366800"/>
    <n v="1552539600"/>
    <b v="0"/>
    <b v="0"/>
    <s v="music/rock"/>
    <n v="0.12818181818181817"/>
    <n v="48.807692307692307"/>
    <x v="4"/>
    <s v="rock"/>
    <x v="50"/>
    <d v="2019-03-14T05:00:00"/>
  </r>
  <r>
    <n v="567"/>
    <s v="Johns PLC"/>
    <s v="Distributed high-level open architecture"/>
    <n v="6800"/>
    <n v="14865"/>
    <x v="0"/>
    <n v="244"/>
    <s v="US"/>
    <s v="USD"/>
    <n v="1404968400"/>
    <n v="1405141200"/>
    <b v="0"/>
    <b v="0"/>
    <s v="music/rock"/>
    <n v="2.1860294117647059"/>
    <n v="60.922131147540981"/>
    <x v="4"/>
    <s v="rock"/>
    <x v="384"/>
    <d v="2014-07-12T05:00:00"/>
  </r>
  <r>
    <n v="570"/>
    <s v="Martinez-Juarez"/>
    <s v="Realigned uniform knowledge user"/>
    <n v="31200"/>
    <n v="95364"/>
    <x v="0"/>
    <n v="2725"/>
    <s v="US"/>
    <s v="USD"/>
    <n v="1419055200"/>
    <n v="1419573600"/>
    <b v="0"/>
    <b v="1"/>
    <s v="music/rock"/>
    <n v="3.0565384615384614"/>
    <n v="34.995963302752294"/>
    <x v="4"/>
    <s v="rock"/>
    <x v="385"/>
    <d v="2014-12-26T06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4"/>
    <s v="rock"/>
    <x v="386"/>
    <d v="2015-10-14T05:00:00"/>
  </r>
  <r>
    <n v="586"/>
    <s v="Rowe-Wong"/>
    <s v="Robust hybrid budgetary management"/>
    <n v="700"/>
    <n v="6654"/>
    <x v="0"/>
    <n v="130"/>
    <s v="US"/>
    <s v="USD"/>
    <n v="1289973600"/>
    <n v="1291615200"/>
    <b v="0"/>
    <b v="0"/>
    <s v="music/rock"/>
    <n v="9.5057142857142853"/>
    <n v="51.184615384615384"/>
    <x v="4"/>
    <s v="rock"/>
    <x v="387"/>
    <d v="2010-12-06T06:00:00"/>
  </r>
  <r>
    <n v="598"/>
    <s v="Martinez, Garza and Young"/>
    <s v="Up-sized web-enabled info-mediaries"/>
    <n v="108500"/>
    <n v="175868"/>
    <x v="0"/>
    <n v="2409"/>
    <s v="IT"/>
    <s v="EUR"/>
    <n v="1276578000"/>
    <n v="1279083600"/>
    <b v="0"/>
    <b v="0"/>
    <s v="music/rock"/>
    <n v="1.6209032258064515"/>
    <n v="73.004566210045667"/>
    <x v="4"/>
    <s v="rock"/>
    <x v="388"/>
    <d v="2010-07-14T05:00:00"/>
  </r>
  <r>
    <n v="606"/>
    <s v="Valencia PLC"/>
    <s v="Extended asynchronous initiative"/>
    <n v="3400"/>
    <n v="6405"/>
    <x v="0"/>
    <n v="160"/>
    <s v="GB"/>
    <s v="GBP"/>
    <n v="1457330400"/>
    <n v="1458277200"/>
    <b v="0"/>
    <b v="0"/>
    <s v="music/rock"/>
    <n v="1.8838235294117647"/>
    <n v="40.03125"/>
    <x v="4"/>
    <s v="rock"/>
    <x v="389"/>
    <d v="2016-03-18T05:00:00"/>
  </r>
  <r>
    <n v="645"/>
    <s v="Ferguson, Murphy and Bright"/>
    <s v="Multi-lateral heuristic throughput"/>
    <n v="192100"/>
    <n v="178483"/>
    <x v="1"/>
    <n v="4697"/>
    <s v="US"/>
    <s v="USD"/>
    <n v="1537938000"/>
    <n v="1539752400"/>
    <b v="0"/>
    <b v="1"/>
    <s v="music/rock"/>
    <n v="0.92911504424778757"/>
    <n v="37.999361294443261"/>
    <x v="4"/>
    <s v="rock"/>
    <x v="390"/>
    <d v="2018-10-17T05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4"/>
    <s v="rock"/>
    <x v="391"/>
    <d v="2015-09-22T05:00:00"/>
  </r>
  <r>
    <n v="692"/>
    <s v="Murray Ltd"/>
    <s v="Decentralized 4thgeneration challenge"/>
    <n v="6000"/>
    <n v="5438"/>
    <x v="1"/>
    <n v="77"/>
    <s v="GB"/>
    <s v="GBP"/>
    <n v="1562648400"/>
    <n v="1564203600"/>
    <b v="0"/>
    <b v="0"/>
    <s v="music/rock"/>
    <n v="0.90633333333333332"/>
    <n v="70.623376623376629"/>
    <x v="4"/>
    <s v="rock"/>
    <x v="392"/>
    <d v="2019-07-27T05:00:00"/>
  </r>
  <r>
    <n v="695"/>
    <s v="Cardenas, Thompson and Carey"/>
    <s v="Configurable full-range emulation"/>
    <n v="9200"/>
    <n v="12322"/>
    <x v="0"/>
    <n v="196"/>
    <s v="IT"/>
    <s v="EUR"/>
    <n v="1447480800"/>
    <n v="1448863200"/>
    <b v="1"/>
    <b v="0"/>
    <s v="music/rock"/>
    <n v="1.3393478260869565"/>
    <n v="62.867346938775512"/>
    <x v="4"/>
    <s v="rock"/>
    <x v="393"/>
    <d v="2015-11-30T06:00:00"/>
  </r>
  <r>
    <n v="714"/>
    <s v="Evans-Jones"/>
    <s v="Switchable methodical superstructure"/>
    <n v="38500"/>
    <n v="182036"/>
    <x v="0"/>
    <n v="1785"/>
    <s v="US"/>
    <s v="USD"/>
    <n v="1408424400"/>
    <n v="1408510800"/>
    <b v="0"/>
    <b v="0"/>
    <s v="music/rock"/>
    <n v="4.7282077922077921"/>
    <n v="101.98095238095237"/>
    <x v="4"/>
    <s v="rock"/>
    <x v="345"/>
    <d v="2014-08-20T05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4"/>
    <s v="rock"/>
    <x v="394"/>
    <d v="2018-04-10T05:00:00"/>
  </r>
  <r>
    <n v="732"/>
    <s v="Glass, Baker and Jones"/>
    <s v="Business-focused 24hour access"/>
    <n v="117000"/>
    <n v="107622"/>
    <x v="1"/>
    <n v="1121"/>
    <s v="US"/>
    <s v="USD"/>
    <n v="1490158800"/>
    <n v="1492146000"/>
    <b v="0"/>
    <b v="1"/>
    <s v="music/rock"/>
    <n v="0.91984615384615387"/>
    <n v="96.005352363960753"/>
    <x v="4"/>
    <s v="rock"/>
    <x v="395"/>
    <d v="2017-04-14T05:00:00"/>
  </r>
  <r>
    <n v="758"/>
    <s v="Logan-Miranda"/>
    <s v="Proactive systemic firmware"/>
    <n v="29600"/>
    <n v="167005"/>
    <x v="0"/>
    <n v="1518"/>
    <s v="CA"/>
    <s v="CAD"/>
    <n v="1414126800"/>
    <n v="1414904400"/>
    <b v="0"/>
    <b v="0"/>
    <s v="music/rock"/>
    <n v="5.6420608108108112"/>
    <n v="110.01646903820817"/>
    <x v="4"/>
    <s v="rock"/>
    <x v="396"/>
    <d v="2014-11-02T05:00:00"/>
  </r>
  <r>
    <n v="761"/>
    <s v="Mitchell-Lee"/>
    <s v="Customizable leadingedge model"/>
    <n v="2200"/>
    <n v="14420"/>
    <x v="0"/>
    <n v="166"/>
    <s v="US"/>
    <s v="USD"/>
    <n v="1500699600"/>
    <n v="1501131600"/>
    <b v="0"/>
    <b v="0"/>
    <s v="music/rock"/>
    <n v="6.5545454545454547"/>
    <n v="86.867469879518069"/>
    <x v="4"/>
    <s v="rock"/>
    <x v="397"/>
    <d v="2017-07-27T05:00:00"/>
  </r>
  <r>
    <n v="764"/>
    <s v="Shaffer-Mason"/>
    <s v="Managed bandwidth-monitored system engine"/>
    <n v="1100"/>
    <n v="8010"/>
    <x v="0"/>
    <n v="148"/>
    <s v="US"/>
    <s v="USD"/>
    <n v="1305262800"/>
    <n v="1305954000"/>
    <b v="0"/>
    <b v="0"/>
    <s v="music/rock"/>
    <n v="7.2818181818181822"/>
    <n v="54.121621621621621"/>
    <x v="4"/>
    <s v="rock"/>
    <x v="398"/>
    <d v="2011-05-21T05:00:00"/>
  </r>
  <r>
    <n v="775"/>
    <s v="Murphy LLC"/>
    <s v="Customer-focused non-volatile framework"/>
    <n v="9400"/>
    <n v="968"/>
    <x v="1"/>
    <n v="10"/>
    <s v="US"/>
    <s v="USD"/>
    <n v="1415253600"/>
    <n v="1416117600"/>
    <b v="0"/>
    <b v="0"/>
    <s v="music/rock"/>
    <n v="0.10297872340425532"/>
    <n v="96.8"/>
    <x v="4"/>
    <s v="rock"/>
    <x v="399"/>
    <d v="2014-11-16T06:00:00"/>
  </r>
  <r>
    <n v="783"/>
    <s v="Vega, Chan and Carney"/>
    <s v="Down-sized systematic utilization"/>
    <n v="7400"/>
    <n v="10451"/>
    <x v="0"/>
    <n v="138"/>
    <s v="US"/>
    <s v="USD"/>
    <n v="1387260000"/>
    <n v="1387864800"/>
    <b v="0"/>
    <b v="0"/>
    <s v="music/rock"/>
    <n v="1.4122972972972974"/>
    <n v="75.731884057971016"/>
    <x v="4"/>
    <s v="rock"/>
    <x v="400"/>
    <d v="2013-12-24T06:00:00"/>
  </r>
  <r>
    <n v="787"/>
    <s v="Vance-Glover"/>
    <s v="Progressive coherent secured line"/>
    <n v="61200"/>
    <n v="60994"/>
    <x v="1"/>
    <n v="859"/>
    <s v="CA"/>
    <s v="CAD"/>
    <n v="1305954000"/>
    <n v="1306731600"/>
    <b v="0"/>
    <b v="0"/>
    <s v="music/rock"/>
    <n v="0.99663398692810456"/>
    <n v="71.005820721769496"/>
    <x v="4"/>
    <s v="rock"/>
    <x v="401"/>
    <d v="2011-05-30T05:00:00"/>
  </r>
  <r>
    <n v="794"/>
    <s v="Welch Inc"/>
    <s v="Optional optimal website"/>
    <n v="6600"/>
    <n v="8276"/>
    <x v="0"/>
    <n v="110"/>
    <s v="US"/>
    <s v="USD"/>
    <n v="1513922400"/>
    <n v="1514959200"/>
    <b v="0"/>
    <b v="0"/>
    <s v="music/rock"/>
    <n v="1.2539393939393939"/>
    <n v="75.236363636363635"/>
    <x v="4"/>
    <s v="rock"/>
    <x v="402"/>
    <d v="2018-01-03T06:00:00"/>
  </r>
  <r>
    <n v="800"/>
    <s v="Wallace LLC"/>
    <s v="Centralized regional function"/>
    <n v="100"/>
    <n v="1"/>
    <x v="1"/>
    <n v="1"/>
    <s v="CH"/>
    <s v="CHF"/>
    <n v="1434085200"/>
    <n v="1434430800"/>
    <b v="0"/>
    <b v="0"/>
    <s v="music/rock"/>
    <n v="0.01"/>
    <n v="1"/>
    <x v="4"/>
    <s v="rock"/>
    <x v="403"/>
    <d v="2015-06-16T05:00:00"/>
  </r>
  <r>
    <n v="804"/>
    <s v="English-Mccullough"/>
    <s v="Business-focused discrete software"/>
    <n v="2600"/>
    <n v="6987"/>
    <x v="0"/>
    <n v="218"/>
    <s v="US"/>
    <s v="USD"/>
    <n v="1514872800"/>
    <n v="1516600800"/>
    <b v="0"/>
    <b v="0"/>
    <s v="music/rock"/>
    <n v="2.6873076923076922"/>
    <n v="32.050458715596328"/>
    <x v="4"/>
    <s v="rock"/>
    <x v="404"/>
    <d v="2018-01-22T06:00:00"/>
  </r>
  <r>
    <n v="814"/>
    <s v="Vincent PLC"/>
    <s v="Visionary 24hour analyzer"/>
    <n v="3200"/>
    <n v="2950"/>
    <x v="1"/>
    <n v="36"/>
    <s v="DK"/>
    <s v="DKK"/>
    <n v="1464325200"/>
    <n v="1464498000"/>
    <b v="0"/>
    <b v="1"/>
    <s v="music/rock"/>
    <n v="0.921875"/>
    <n v="81.944444444444443"/>
    <x v="4"/>
    <s v="rock"/>
    <x v="405"/>
    <d v="2016-05-29T05:00:00"/>
  </r>
  <r>
    <n v="815"/>
    <s v="Watson-Douglas"/>
    <s v="Centralized bandwidth-monitored leverage"/>
    <n v="9000"/>
    <n v="11721"/>
    <x v="0"/>
    <n v="183"/>
    <s v="CA"/>
    <s v="CAD"/>
    <n v="1511935200"/>
    <n v="1514181600"/>
    <b v="0"/>
    <b v="0"/>
    <s v="music/rock"/>
    <n v="1.3023333333333333"/>
    <n v="64.049180327868854"/>
    <x v="4"/>
    <s v="rock"/>
    <x v="406"/>
    <d v="2017-12-25T06:00:00"/>
  </r>
  <r>
    <n v="820"/>
    <s v="Valdez, Williams and Meyer"/>
    <s v="Cross-group heuristic forecast"/>
    <n v="1500"/>
    <n v="12009"/>
    <x v="0"/>
    <n v="279"/>
    <s v="GB"/>
    <s v="GBP"/>
    <n v="1532840400"/>
    <n v="1533963600"/>
    <b v="0"/>
    <b v="1"/>
    <s v="music/rock"/>
    <n v="8.0060000000000002"/>
    <n v="43.043010752688176"/>
    <x v="4"/>
    <s v="rock"/>
    <x v="269"/>
    <d v="2018-08-11T05:00:00"/>
  </r>
  <r>
    <n v="822"/>
    <s v="Stewart and Sons"/>
    <s v="Distributed optimizing protocol"/>
    <n v="54000"/>
    <n v="188982"/>
    <x v="0"/>
    <n v="2100"/>
    <s v="US"/>
    <s v="USD"/>
    <n v="1393567200"/>
    <n v="1395032400"/>
    <b v="0"/>
    <b v="0"/>
    <s v="music/rock"/>
    <n v="3.4996666666666667"/>
    <n v="89.991428571428571"/>
    <x v="4"/>
    <s v="rock"/>
    <x v="407"/>
    <d v="2014-03-17T05:00:00"/>
  </r>
  <r>
    <n v="823"/>
    <s v="Dyer Inc"/>
    <s v="Secured well-modulated system engine"/>
    <n v="4100"/>
    <n v="14640"/>
    <x v="0"/>
    <n v="252"/>
    <s v="US"/>
    <s v="USD"/>
    <n v="1410325200"/>
    <n v="1412485200"/>
    <b v="1"/>
    <b v="1"/>
    <s v="music/rock"/>
    <n v="3.5707317073170732"/>
    <n v="58.095238095238095"/>
    <x v="4"/>
    <s v="rock"/>
    <x v="262"/>
    <d v="2014-10-05T05:00:00"/>
  </r>
  <r>
    <n v="850"/>
    <s v="Hood, Perez and Meadows"/>
    <s v="Cross-group upward-trending hierarchy"/>
    <n v="100"/>
    <n v="1"/>
    <x v="1"/>
    <n v="1"/>
    <s v="US"/>
    <s v="USD"/>
    <n v="1321682400"/>
    <n v="1322978400"/>
    <b v="1"/>
    <b v="0"/>
    <s v="music/rock"/>
    <n v="0.01"/>
    <n v="1"/>
    <x v="4"/>
    <s v="rock"/>
    <x v="408"/>
    <d v="2011-12-04T06:00:00"/>
  </r>
  <r>
    <n v="875"/>
    <s v="Mueller-Harmon"/>
    <s v="Implemented tangible approach"/>
    <n v="7900"/>
    <n v="5465"/>
    <x v="1"/>
    <n v="67"/>
    <s v="US"/>
    <s v="USD"/>
    <n v="1294898400"/>
    <n v="1294984800"/>
    <b v="0"/>
    <b v="0"/>
    <s v="music/rock"/>
    <n v="0.6917721518987342"/>
    <n v="81.567164179104481"/>
    <x v="4"/>
    <s v="rock"/>
    <x v="409"/>
    <d v="2011-01-14T06:00:00"/>
  </r>
  <r>
    <n v="901"/>
    <s v="Hogan Group"/>
    <s v="Versatile bottom-line definition"/>
    <n v="5600"/>
    <n v="8746"/>
    <x v="0"/>
    <n v="159"/>
    <s v="US"/>
    <s v="USD"/>
    <n v="1531803600"/>
    <n v="1534654800"/>
    <b v="0"/>
    <b v="1"/>
    <s v="music/rock"/>
    <n v="1.5617857142857143"/>
    <n v="55.0062893081761"/>
    <x v="4"/>
    <s v="rock"/>
    <x v="410"/>
    <d v="2018-08-19T05:00:00"/>
  </r>
  <r>
    <n v="932"/>
    <s v="Mora, Miller and Harper"/>
    <s v="Stand-alone zero tolerance algorithm"/>
    <n v="2300"/>
    <n v="4883"/>
    <x v="0"/>
    <n v="144"/>
    <s v="US"/>
    <s v="USD"/>
    <n v="1394514000"/>
    <n v="1394773200"/>
    <b v="0"/>
    <b v="0"/>
    <s v="music/rock"/>
    <n v="2.1230434782608696"/>
    <n v="33.909722222222221"/>
    <x v="4"/>
    <s v="rock"/>
    <x v="411"/>
    <d v="2014-03-14T05:00:00"/>
  </r>
  <r>
    <n v="951"/>
    <s v="Peterson Ltd"/>
    <s v="Re-engineered 24hour matrix"/>
    <n v="14500"/>
    <n v="159056"/>
    <x v="0"/>
    <n v="1559"/>
    <s v="US"/>
    <s v="USD"/>
    <n v="1482732000"/>
    <n v="1482818400"/>
    <b v="0"/>
    <b v="1"/>
    <s v="music/rock"/>
    <n v="10.969379310344827"/>
    <n v="102.02437459910199"/>
    <x v="4"/>
    <s v="rock"/>
    <x v="412"/>
    <d v="2016-12-27T06:00:00"/>
  </r>
  <r>
    <n v="965"/>
    <s v="Nunez-King"/>
    <s v="Phased clear-thinking policy"/>
    <n v="2200"/>
    <n v="8501"/>
    <x v="0"/>
    <n v="207"/>
    <s v="GB"/>
    <s v="GBP"/>
    <n v="1264399200"/>
    <n v="1267855200"/>
    <b v="0"/>
    <b v="0"/>
    <s v="music/rock"/>
    <n v="3.8640909090909092"/>
    <n v="41.067632850241544"/>
    <x v="4"/>
    <s v="rock"/>
    <x v="363"/>
    <d v="2010-03-06T06:00:00"/>
  </r>
  <r>
    <n v="985"/>
    <s v="Logan-Curtis"/>
    <s v="Enhanced optimal ability"/>
    <n v="170600"/>
    <n v="114523"/>
    <x v="1"/>
    <n v="4405"/>
    <s v="US"/>
    <s v="USD"/>
    <n v="1386309600"/>
    <n v="1388556000"/>
    <b v="0"/>
    <b v="1"/>
    <s v="music/rock"/>
    <n v="0.67129542790152408"/>
    <n v="25.998410896708286"/>
    <x v="4"/>
    <s v="rock"/>
    <x v="380"/>
    <d v="2014-01-01T06:00:00"/>
  </r>
  <r>
    <n v="986"/>
    <s v="Chan, Washington and Callahan"/>
    <s v="Optional zero administration neural-net"/>
    <n v="7800"/>
    <n v="3144"/>
    <x v="1"/>
    <n v="92"/>
    <s v="US"/>
    <s v="USD"/>
    <n v="1301979600"/>
    <n v="1303189200"/>
    <b v="0"/>
    <b v="0"/>
    <s v="music/rock"/>
    <n v="0.40307692307692305"/>
    <n v="34.173913043478258"/>
    <x v="4"/>
    <s v="rock"/>
    <x v="291"/>
    <d v="2011-04-19T05:00:00"/>
  </r>
  <r>
    <n v="991"/>
    <s v="Ramirez LLC"/>
    <s v="Reduced reciprocal focus group"/>
    <n v="9800"/>
    <n v="11091"/>
    <x v="0"/>
    <n v="241"/>
    <s v="US"/>
    <s v="USD"/>
    <n v="1411621200"/>
    <n v="1411966800"/>
    <b v="0"/>
    <b v="1"/>
    <s v="music/rock"/>
    <n v="1.131734693877551"/>
    <n v="46.020746887966808"/>
    <x v="4"/>
    <s v="rock"/>
    <x v="413"/>
    <d v="2014-09-29T05:00:00"/>
  </r>
  <r>
    <n v="133"/>
    <s v="Gates PLC"/>
    <s v="Secured content-based product"/>
    <n v="4500"/>
    <n v="13985"/>
    <x v="0"/>
    <n v="159"/>
    <s v="US"/>
    <s v="USD"/>
    <n v="1313125200"/>
    <n v="1315026000"/>
    <b v="0"/>
    <b v="0"/>
    <s v="music/world music"/>
    <n v="3.1077777777777778"/>
    <n v="87.95597484276729"/>
    <x v="4"/>
    <s v="world"/>
    <x v="414"/>
    <d v="2011-09-03T05:00:00"/>
  </r>
  <r>
    <n v="922"/>
    <s v="Soto-Anthony"/>
    <s v="Ameliorated logistical capability"/>
    <n v="51400"/>
    <n v="90440"/>
    <x v="0"/>
    <n v="2261"/>
    <s v="US"/>
    <s v="USD"/>
    <n v="1544335200"/>
    <n v="1545112800"/>
    <b v="0"/>
    <b v="1"/>
    <s v="music/world music"/>
    <n v="1.7595330739299611"/>
    <n v="40"/>
    <x v="4"/>
    <s v="world"/>
    <x v="415"/>
    <d v="2018-12-18T06:00:00"/>
  </r>
  <r>
    <n v="967"/>
    <s v="Howard-Douglas"/>
    <s v="Organized human-resource attitude"/>
    <n v="88400"/>
    <n v="121138"/>
    <x v="0"/>
    <n v="1573"/>
    <s v="US"/>
    <s v="USD"/>
    <n v="1333688400"/>
    <n v="1336885200"/>
    <b v="0"/>
    <b v="0"/>
    <s v="music/world music"/>
    <n v="1.3703393665158372"/>
    <n v="77.010807374443743"/>
    <x v="4"/>
    <s v="world"/>
    <x v="39"/>
    <d v="2012-05-13T05:00:00"/>
  </r>
  <r>
    <n v="38"/>
    <s v="Maldonado-Gonzalez"/>
    <s v="Digitized client-driven database"/>
    <n v="3100"/>
    <n v="10085"/>
    <x v="0"/>
    <n v="134"/>
    <s v="US"/>
    <s v="USD"/>
    <n v="1287378000"/>
    <n v="1287810000"/>
    <b v="0"/>
    <b v="0"/>
    <s v="photography/photography books"/>
    <n v="3.2532258064516131"/>
    <n v="75.261194029850742"/>
    <x v="5"/>
    <s v="photography books"/>
    <x v="416"/>
    <d v="2010-10-23T05:00:00"/>
  </r>
  <r>
    <n v="75"/>
    <s v="White, Torres and Bishop"/>
    <s v="Multi-layered dynamic protocol"/>
    <n v="9700"/>
    <n v="14606"/>
    <x v="0"/>
    <n v="170"/>
    <s v="US"/>
    <s v="USD"/>
    <n v="1531630800"/>
    <n v="1532322000"/>
    <b v="0"/>
    <b v="0"/>
    <s v="photography/photography books"/>
    <n v="1.5057731958762886"/>
    <n v="85.917647058823533"/>
    <x v="5"/>
    <s v="photography books"/>
    <x v="417"/>
    <d v="2018-07-23T05:00:00"/>
  </r>
  <r>
    <n v="118"/>
    <s v="Robinson, Lopez and Christensen"/>
    <s v="Organic next generation protocol"/>
    <n v="5400"/>
    <n v="6351"/>
    <x v="0"/>
    <n v="67"/>
    <s v="US"/>
    <s v="USD"/>
    <n v="1390716000"/>
    <n v="1391234400"/>
    <b v="0"/>
    <b v="0"/>
    <s v="photography/photography books"/>
    <n v="1.1761111111111111"/>
    <n v="94.791044776119406"/>
    <x v="5"/>
    <s v="photography books"/>
    <x v="418"/>
    <d v="2014-02-01T06:00:00"/>
  </r>
  <r>
    <n v="124"/>
    <s v="Stanton, Neal and Rodriguez"/>
    <s v="Polarized uniform software"/>
    <n v="2600"/>
    <n v="9562"/>
    <x v="0"/>
    <n v="94"/>
    <s v="IT"/>
    <s v="EUR"/>
    <n v="1557723600"/>
    <n v="1562302800"/>
    <b v="0"/>
    <b v="0"/>
    <s v="photography/photography books"/>
    <n v="3.6776923076923076"/>
    <n v="101.72340425531915"/>
    <x v="5"/>
    <s v="photography books"/>
    <x v="419"/>
    <d v="2019-07-05T05:00:00"/>
  </r>
  <r>
    <n v="157"/>
    <s v="Curtis-Curtis"/>
    <s v="User-friendly reciprocal initiative"/>
    <n v="4200"/>
    <n v="2212"/>
    <x v="1"/>
    <n v="30"/>
    <s v="AU"/>
    <s v="AUD"/>
    <n v="1388383200"/>
    <n v="1389420000"/>
    <b v="0"/>
    <b v="0"/>
    <s v="photography/photography books"/>
    <n v="0.52666666666666662"/>
    <n v="73.733333333333334"/>
    <x v="5"/>
    <s v="photography books"/>
    <x v="420"/>
    <d v="2014-01-11T06:00:00"/>
  </r>
  <r>
    <n v="163"/>
    <s v="Burton-Watkins"/>
    <s v="Extended reciprocal circuit"/>
    <n v="3500"/>
    <n v="8864"/>
    <x v="0"/>
    <n v="246"/>
    <s v="US"/>
    <s v="USD"/>
    <n v="1508475600"/>
    <n v="1512712800"/>
    <b v="0"/>
    <b v="1"/>
    <s v="photography/photography books"/>
    <n v="2.5325714285714285"/>
    <n v="36.032520325203251"/>
    <x v="5"/>
    <s v="photography books"/>
    <x v="421"/>
    <d v="2017-12-08T06:00:00"/>
  </r>
  <r>
    <n v="166"/>
    <s v="Brown-Vang"/>
    <s v="Robust heuristic artificial intelligence"/>
    <n v="9800"/>
    <n v="13439"/>
    <x v="0"/>
    <n v="244"/>
    <s v="US"/>
    <s v="USD"/>
    <n v="1292997600"/>
    <n v="1293343200"/>
    <b v="0"/>
    <b v="0"/>
    <s v="photography/photography books"/>
    <n v="1.3713265306122449"/>
    <n v="55.077868852459019"/>
    <x v="5"/>
    <s v="photography books"/>
    <x v="422"/>
    <d v="2010-12-26T06:00:00"/>
  </r>
  <r>
    <n v="222"/>
    <s v="Johnson LLC"/>
    <s v="Cross-group cohesive circuit"/>
    <n v="4800"/>
    <n v="6623"/>
    <x v="0"/>
    <n v="138"/>
    <s v="US"/>
    <s v="USD"/>
    <n v="1412226000"/>
    <n v="1412312400"/>
    <b v="0"/>
    <b v="0"/>
    <s v="photography/photography books"/>
    <n v="1.3797916666666667"/>
    <n v="47.992753623188406"/>
    <x v="5"/>
    <s v="photography books"/>
    <x v="423"/>
    <d v="2014-10-03T05:00:00"/>
  </r>
  <r>
    <n v="226"/>
    <s v="Garcia Inc"/>
    <s v="Progressive neutral middleware"/>
    <n v="3000"/>
    <n v="10999"/>
    <x v="0"/>
    <n v="112"/>
    <s v="US"/>
    <s v="USD"/>
    <n v="1270702800"/>
    <n v="1273899600"/>
    <b v="0"/>
    <b v="0"/>
    <s v="photography/photography books"/>
    <n v="3.6663333333333332"/>
    <n v="98.205357142857139"/>
    <x v="5"/>
    <s v="photography books"/>
    <x v="424"/>
    <d v="2010-05-15T05:00:00"/>
  </r>
  <r>
    <n v="259"/>
    <s v="Watkins Ltd"/>
    <s v="Multi-channeled responsive implementation"/>
    <n v="1800"/>
    <n v="10755"/>
    <x v="0"/>
    <n v="138"/>
    <s v="US"/>
    <s v="USD"/>
    <n v="1354946400"/>
    <n v="1356588000"/>
    <b v="1"/>
    <b v="0"/>
    <s v="photography/photography books"/>
    <n v="5.9749999999999996"/>
    <n v="77.934782608695656"/>
    <x v="5"/>
    <s v="photography books"/>
    <x v="425"/>
    <d v="2012-12-27T06:00:00"/>
  </r>
  <r>
    <n v="263"/>
    <s v="Walker Ltd"/>
    <s v="Organic eco-centric success"/>
    <n v="2900"/>
    <n v="10756"/>
    <x v="0"/>
    <n v="199"/>
    <s v="US"/>
    <s v="USD"/>
    <n v="1263016800"/>
    <n v="1263016800"/>
    <b v="0"/>
    <b v="0"/>
    <s v="photography/photography books"/>
    <n v="3.7089655172413791"/>
    <n v="54.050251256281406"/>
    <x v="5"/>
    <s v="photography books"/>
    <x v="426"/>
    <d v="2010-01-09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5"/>
    <s v="photography books"/>
    <x v="427"/>
    <d v="2016-01-07T06:00:00"/>
  </r>
  <r>
    <n v="340"/>
    <s v="Butler, Henry and Espinoza"/>
    <s v="Switchable didactic matrices"/>
    <n v="37100"/>
    <n v="34964"/>
    <x v="1"/>
    <n v="393"/>
    <s v="US"/>
    <s v="USD"/>
    <n v="1323669600"/>
    <n v="1323756000"/>
    <b v="0"/>
    <b v="0"/>
    <s v="photography/photography books"/>
    <n v="0.94242587601078165"/>
    <n v="88.966921119592882"/>
    <x v="5"/>
    <s v="photography books"/>
    <x v="428"/>
    <d v="2011-12-13T06:00:00"/>
  </r>
  <r>
    <n v="358"/>
    <s v="Diaz-Garcia"/>
    <s v="Profit-focused 3rdgeneration circuit"/>
    <n v="9700"/>
    <n v="1146"/>
    <x v="1"/>
    <n v="23"/>
    <s v="CA"/>
    <s v="CAD"/>
    <n v="1533877200"/>
    <n v="1534136400"/>
    <b v="1"/>
    <b v="0"/>
    <s v="photography/photography books"/>
    <n v="0.11814432989690722"/>
    <n v="49.826086956521742"/>
    <x v="5"/>
    <s v="photography books"/>
    <x v="429"/>
    <d v="2018-08-13T05:00:00"/>
  </r>
  <r>
    <n v="382"/>
    <s v="King Ltd"/>
    <s v="Visionary systemic process improvement"/>
    <n v="9100"/>
    <n v="5803"/>
    <x v="1"/>
    <n v="67"/>
    <s v="US"/>
    <s v="USD"/>
    <n v="1508130000"/>
    <n v="1509771600"/>
    <b v="0"/>
    <b v="0"/>
    <s v="photography/photography books"/>
    <n v="0.63769230769230767"/>
    <n v="86.611940298507463"/>
    <x v="5"/>
    <s v="photography books"/>
    <x v="430"/>
    <d v="2017-11-04T05:00:00"/>
  </r>
  <r>
    <n v="390"/>
    <s v="Davis-Allen"/>
    <s v="Digitized eco-centric core"/>
    <n v="2400"/>
    <n v="4477"/>
    <x v="0"/>
    <n v="50"/>
    <s v="US"/>
    <s v="USD"/>
    <n v="1379048400"/>
    <n v="1380344400"/>
    <b v="0"/>
    <b v="0"/>
    <s v="photography/photography books"/>
    <n v="1.8654166666666667"/>
    <n v="89.54"/>
    <x v="5"/>
    <s v="photography books"/>
    <x v="431"/>
    <d v="2013-09-28T05:00:00"/>
  </r>
  <r>
    <n v="400"/>
    <s v="Bell PLC"/>
    <s v="Ergonomic eco-centric open architecture"/>
    <n v="100"/>
    <n v="2"/>
    <x v="1"/>
    <n v="1"/>
    <s v="US"/>
    <s v="USD"/>
    <n v="1376629200"/>
    <n v="1378530000"/>
    <b v="0"/>
    <b v="1"/>
    <s v="photography/photography books"/>
    <n v="0.02"/>
    <n v="2"/>
    <x v="5"/>
    <s v="photography books"/>
    <x v="432"/>
    <d v="2013-09-07T05:00:00"/>
  </r>
  <r>
    <n v="425"/>
    <s v="Sullivan, Davis and Booth"/>
    <s v="Vision-oriented actuating hardware"/>
    <n v="2700"/>
    <n v="7767"/>
    <x v="0"/>
    <n v="92"/>
    <s v="US"/>
    <s v="USD"/>
    <n v="1438059600"/>
    <n v="1438578000"/>
    <b v="0"/>
    <b v="0"/>
    <s v="photography/photography books"/>
    <n v="2.8766666666666665"/>
    <n v="84.423913043478265"/>
    <x v="5"/>
    <s v="photography books"/>
    <x v="433"/>
    <d v="2015-08-03T05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5"/>
    <s v="photography books"/>
    <x v="434"/>
    <d v="2014-03-10T05:00:00"/>
  </r>
  <r>
    <n v="480"/>
    <s v="Robles-Hudson"/>
    <s v="Balanced bifurcated leverage"/>
    <n v="8600"/>
    <n v="8656"/>
    <x v="0"/>
    <n v="87"/>
    <s v="US"/>
    <s v="USD"/>
    <n v="1268287200"/>
    <n v="1269061200"/>
    <b v="0"/>
    <b v="1"/>
    <s v="photography/photography books"/>
    <n v="1.0065116279069768"/>
    <n v="99.494252873563212"/>
    <x v="5"/>
    <s v="photography books"/>
    <x v="435"/>
    <d v="2010-03-20T05:00:00"/>
  </r>
  <r>
    <n v="493"/>
    <s v="Adams, Walker and Wong"/>
    <s v="Seamless background framework"/>
    <n v="900"/>
    <n v="6514"/>
    <x v="0"/>
    <n v="64"/>
    <s v="US"/>
    <s v="USD"/>
    <n v="1561784400"/>
    <n v="1562907600"/>
    <b v="0"/>
    <b v="0"/>
    <s v="photography/photography books"/>
    <n v="7.2377777777777776"/>
    <n v="101.78125"/>
    <x v="5"/>
    <s v="photography books"/>
    <x v="436"/>
    <d v="2019-07-12T05:00:00"/>
  </r>
  <r>
    <n v="540"/>
    <s v="Brown-Pena"/>
    <s v="Front-line client-server secured line"/>
    <n v="5300"/>
    <n v="14097"/>
    <x v="0"/>
    <n v="247"/>
    <s v="US"/>
    <s v="USD"/>
    <n v="1525496400"/>
    <n v="1527397200"/>
    <b v="0"/>
    <b v="0"/>
    <s v="photography/photography books"/>
    <n v="2.6598113207547169"/>
    <n v="57.072874493927124"/>
    <x v="5"/>
    <s v="photography books"/>
    <x v="437"/>
    <d v="2018-05-27T05:00:00"/>
  </r>
  <r>
    <n v="620"/>
    <s v="Swanson, Wilson and Baker"/>
    <s v="Synergized well-modulated project"/>
    <n v="4300"/>
    <n v="11525"/>
    <x v="0"/>
    <n v="128"/>
    <s v="AU"/>
    <s v="AUD"/>
    <n v="1467954000"/>
    <n v="1468299600"/>
    <b v="0"/>
    <b v="0"/>
    <s v="photography/photography books"/>
    <n v="2.6802325581395348"/>
    <n v="90.0390625"/>
    <x v="5"/>
    <s v="photography books"/>
    <x v="438"/>
    <d v="2016-07-12T05:00:00"/>
  </r>
  <r>
    <n v="624"/>
    <s v="White, Robertson and Roberts"/>
    <s v="Down-sized national software"/>
    <n v="5100"/>
    <n v="14249"/>
    <x v="0"/>
    <n v="432"/>
    <s v="US"/>
    <s v="USD"/>
    <n v="1422165600"/>
    <n v="1422684000"/>
    <b v="0"/>
    <b v="0"/>
    <s v="photography/photography books"/>
    <n v="2.793921568627451"/>
    <n v="32.983796296296298"/>
    <x v="5"/>
    <s v="photography books"/>
    <x v="112"/>
    <d v="2015-01-31T06:00:00"/>
  </r>
  <r>
    <n v="655"/>
    <s v="Gonzalez, Williams and Benson"/>
    <s v="Multi-layered bottom-line encryption"/>
    <n v="6900"/>
    <n v="13212"/>
    <x v="0"/>
    <n v="264"/>
    <s v="US"/>
    <s v="USD"/>
    <n v="1488434400"/>
    <n v="1489554000"/>
    <b v="1"/>
    <b v="0"/>
    <s v="photography/photography books"/>
    <n v="1.9147826086956521"/>
    <n v="50.045454545454547"/>
    <x v="5"/>
    <s v="photography books"/>
    <x v="439"/>
    <d v="2017-03-15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5"/>
    <s v="photography books"/>
    <x v="440"/>
    <d v="2011-10-05T05:00:00"/>
  </r>
  <r>
    <n v="676"/>
    <s v="Thompson-Moreno"/>
    <s v="Expanded needs-based orchestration"/>
    <n v="62300"/>
    <n v="118214"/>
    <x v="0"/>
    <n v="1170"/>
    <s v="US"/>
    <s v="USD"/>
    <n v="1348635600"/>
    <n v="1349413200"/>
    <b v="0"/>
    <b v="0"/>
    <s v="photography/photography books"/>
    <n v="1.8974959871589085"/>
    <n v="101.03760683760684"/>
    <x v="5"/>
    <s v="photography books"/>
    <x v="441"/>
    <d v="2012-10-05T05:00:00"/>
  </r>
  <r>
    <n v="735"/>
    <s v="Caldwell PLC"/>
    <s v="Grass-roots zero administration alliance"/>
    <n v="37100"/>
    <n v="131404"/>
    <x v="0"/>
    <n v="1991"/>
    <s v="US"/>
    <s v="USD"/>
    <n v="1459314000"/>
    <n v="1459918800"/>
    <b v="0"/>
    <b v="0"/>
    <s v="photography/photography books"/>
    <n v="3.5418867924528303"/>
    <n v="65.998995479658461"/>
    <x v="5"/>
    <s v="photography books"/>
    <x v="442"/>
    <d v="2016-04-06T05:00:00"/>
  </r>
  <r>
    <n v="753"/>
    <s v="Guerrero-Griffin"/>
    <s v="Networked web-enabled product"/>
    <n v="4700"/>
    <n v="12065"/>
    <x v="0"/>
    <n v="137"/>
    <s v="US"/>
    <s v="USD"/>
    <n v="1274590800"/>
    <n v="1275886800"/>
    <b v="0"/>
    <b v="0"/>
    <s v="photography/photography books"/>
    <n v="2.5670212765957445"/>
    <n v="88.065693430656935"/>
    <x v="5"/>
    <s v="photography books"/>
    <x v="443"/>
    <d v="2010-06-07T05:00:00"/>
  </r>
  <r>
    <n v="801"/>
    <s v="Olson-Bishop"/>
    <s v="User-friendly high-level initiative"/>
    <n v="2300"/>
    <n v="4667"/>
    <x v="0"/>
    <n v="106"/>
    <s v="US"/>
    <s v="USD"/>
    <n v="1577772000"/>
    <n v="1579672800"/>
    <b v="0"/>
    <b v="1"/>
    <s v="photography/photography books"/>
    <n v="2.0291304347826089"/>
    <n v="44.028301886792455"/>
    <x v="5"/>
    <s v="photography books"/>
    <x v="444"/>
    <d v="2020-01-22T06:00:00"/>
  </r>
  <r>
    <n v="802"/>
    <s v="Rodriguez, Anderson and Porter"/>
    <s v="Reverse-engineered zero-defect infrastructure"/>
    <n v="6200"/>
    <n v="12216"/>
    <x v="0"/>
    <n v="142"/>
    <s v="US"/>
    <s v="USD"/>
    <n v="1562216400"/>
    <n v="1562389200"/>
    <b v="0"/>
    <b v="0"/>
    <s v="photography/photography books"/>
    <n v="1.9703225806451612"/>
    <n v="86.028169014084511"/>
    <x v="5"/>
    <s v="photography books"/>
    <x v="445"/>
    <d v="2019-07-06T05:00:00"/>
  </r>
  <r>
    <n v="831"/>
    <s v="Ward PLC"/>
    <s v="Front-line bottom-line Graphic Interface"/>
    <n v="97100"/>
    <n v="105817"/>
    <x v="0"/>
    <n v="4233"/>
    <s v="US"/>
    <s v="USD"/>
    <n v="1332738000"/>
    <n v="1335675600"/>
    <b v="0"/>
    <b v="0"/>
    <s v="photography/photography books"/>
    <n v="1.089773429454171"/>
    <n v="24.998110087408456"/>
    <x v="5"/>
    <s v="photography books"/>
    <x v="446"/>
    <d v="2012-04-29T05:00:00"/>
  </r>
  <r>
    <n v="843"/>
    <s v="Porter-Hicks"/>
    <s v="De-engineered next generation parallelism"/>
    <n v="8800"/>
    <n v="2703"/>
    <x v="1"/>
    <n v="33"/>
    <s v="US"/>
    <s v="USD"/>
    <n v="1535259600"/>
    <n v="1535778000"/>
    <b v="0"/>
    <b v="0"/>
    <s v="photography/photography books"/>
    <n v="0.30715909090909088"/>
    <n v="81.909090909090907"/>
    <x v="5"/>
    <s v="photography books"/>
    <x v="447"/>
    <d v="2018-09-01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5"/>
    <s v="photography books"/>
    <x v="448"/>
    <d v="2011-05-09T05:00:00"/>
  </r>
  <r>
    <n v="873"/>
    <s v="Vazquez, Ochoa and Clark"/>
    <s v="Intuitive value-added installation"/>
    <n v="42100"/>
    <n v="79268"/>
    <x v="0"/>
    <n v="1887"/>
    <s v="US"/>
    <s v="USD"/>
    <n v="1389160800"/>
    <n v="1389592800"/>
    <b v="0"/>
    <b v="0"/>
    <s v="photography/photography books"/>
    <n v="1.8828503562945369"/>
    <n v="42.007419183889773"/>
    <x v="5"/>
    <s v="photography books"/>
    <x v="449"/>
    <d v="2014-01-13T06:00:00"/>
  </r>
  <r>
    <n v="874"/>
    <s v="Chung-Nguyen"/>
    <s v="Managed discrete parallelism"/>
    <n v="40200"/>
    <n v="139468"/>
    <x v="0"/>
    <n v="4358"/>
    <s v="US"/>
    <s v="USD"/>
    <n v="1271998800"/>
    <n v="1275282000"/>
    <b v="0"/>
    <b v="1"/>
    <s v="photography/photography books"/>
    <n v="3.4693532338308457"/>
    <n v="32.002753556677376"/>
    <x v="5"/>
    <s v="photography books"/>
    <x v="450"/>
    <d v="2010-05-31T05:00:00"/>
  </r>
  <r>
    <n v="876"/>
    <s v="Dixon, Perez and Banks"/>
    <s v="Re-engineered encompassing definition"/>
    <n v="8300"/>
    <n v="2111"/>
    <x v="1"/>
    <n v="57"/>
    <s v="CA"/>
    <s v="CAD"/>
    <n v="1559970000"/>
    <n v="1562043600"/>
    <b v="0"/>
    <b v="0"/>
    <s v="photography/photography books"/>
    <n v="0.25433734939759034"/>
    <n v="37.035087719298247"/>
    <x v="5"/>
    <s v="photography books"/>
    <x v="451"/>
    <d v="2019-07-02T05:00:00"/>
  </r>
  <r>
    <n v="916"/>
    <s v="Clements Ltd"/>
    <s v="Persistent bandwidth-monitored framework"/>
    <n v="3700"/>
    <n v="1343"/>
    <x v="1"/>
    <n v="52"/>
    <s v="US"/>
    <s v="USD"/>
    <n v="1418882400"/>
    <n v="1419660000"/>
    <b v="0"/>
    <b v="0"/>
    <s v="photography/photography books"/>
    <n v="0.36297297297297298"/>
    <n v="25.826923076923077"/>
    <x v="5"/>
    <s v="photography books"/>
    <x v="452"/>
    <d v="2014-12-27T06:00:00"/>
  </r>
  <r>
    <n v="944"/>
    <s v="Walter Inc"/>
    <s v="Streamlined 5thgeneration intranet"/>
    <n v="10000"/>
    <n v="8142"/>
    <x v="1"/>
    <n v="263"/>
    <s v="AU"/>
    <s v="AUD"/>
    <n v="1486706400"/>
    <n v="1488348000"/>
    <b v="0"/>
    <b v="0"/>
    <s v="photography/photography books"/>
    <n v="0.81420000000000003"/>
    <n v="30.958174904942965"/>
    <x v="5"/>
    <s v="photography books"/>
    <x v="58"/>
    <d v="2017-03-01T06:00:00"/>
  </r>
  <r>
    <n v="945"/>
    <s v="Sanders, Farley and Huffman"/>
    <s v="Cross-group clear-thinking task-force"/>
    <n v="172000"/>
    <n v="55805"/>
    <x v="1"/>
    <n v="1691"/>
    <s v="US"/>
    <s v="USD"/>
    <n v="1333602000"/>
    <n v="1334898000"/>
    <b v="1"/>
    <b v="0"/>
    <s v="photography/photography books"/>
    <n v="0.32444767441860467"/>
    <n v="33.001182732111175"/>
    <x v="5"/>
    <s v="photography books"/>
    <x v="453"/>
    <d v="2012-04-20T05:00:00"/>
  </r>
  <r>
    <n v="963"/>
    <s v="Rodriguez-Robinson"/>
    <s v="Ergonomic methodical hub"/>
    <n v="5900"/>
    <n v="4997"/>
    <x v="1"/>
    <n v="114"/>
    <s v="IT"/>
    <s v="EUR"/>
    <n v="1299304800"/>
    <n v="1299823200"/>
    <b v="0"/>
    <b v="1"/>
    <s v="photography/photography books"/>
    <n v="0.84694915254237291"/>
    <n v="43.833333333333336"/>
    <x v="5"/>
    <s v="photography books"/>
    <x v="454"/>
    <d v="2011-03-11T06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5"/>
    <s v="photography books"/>
    <x v="455"/>
    <d v="2016-01-10T06:00:00"/>
  </r>
  <r>
    <n v="37"/>
    <s v="Black, Armstrong and Anderson"/>
    <s v="Profound attitude-oriented functionalities"/>
    <n v="8100"/>
    <n v="11339"/>
    <x v="0"/>
    <n v="107"/>
    <s v="US"/>
    <s v="USD"/>
    <n v="1570338000"/>
    <n v="1573192800"/>
    <b v="0"/>
    <b v="1"/>
    <s v="publishing/fiction"/>
    <n v="1.3998765432098765"/>
    <n v="105.97196261682242"/>
    <x v="6"/>
    <s v="fiction"/>
    <x v="456"/>
    <d v="2019-11-08T06:00:00"/>
  </r>
  <r>
    <n v="44"/>
    <s v="Reid-Mccullough"/>
    <s v="Visionary real-time groupware"/>
    <n v="1600"/>
    <n v="10541"/>
    <x v="0"/>
    <n v="98"/>
    <s v="DK"/>
    <s v="DKK"/>
    <n v="1552798800"/>
    <n v="1552885200"/>
    <b v="0"/>
    <b v="0"/>
    <s v="publishing/fiction"/>
    <n v="6.5881249999999998"/>
    <n v="107.56122448979592"/>
    <x v="6"/>
    <s v="fiction"/>
    <x v="457"/>
    <d v="2019-03-18T05:00:00"/>
  </r>
  <r>
    <n v="115"/>
    <s v="Barrett PLC"/>
    <s v="Team-oriented clear-thinking capacity"/>
    <n v="166700"/>
    <n v="145382"/>
    <x v="1"/>
    <n v="3304"/>
    <s v="IT"/>
    <s v="EUR"/>
    <n v="1510898400"/>
    <n v="1513922400"/>
    <b v="0"/>
    <b v="0"/>
    <s v="publishing/fiction"/>
    <n v="0.87211757648470301"/>
    <n v="44.001815980629537"/>
    <x v="6"/>
    <s v="fiction"/>
    <x v="458"/>
    <d v="2017-12-22T06:00:00"/>
  </r>
  <r>
    <n v="122"/>
    <s v="Taylor PLC"/>
    <s v="Seamless zero-defect solution"/>
    <n v="136800"/>
    <n v="88055"/>
    <x v="1"/>
    <n v="3387"/>
    <s v="US"/>
    <s v="USD"/>
    <n v="1417068000"/>
    <n v="1419400800"/>
    <b v="0"/>
    <b v="0"/>
    <s v="publishing/fiction"/>
    <n v="0.64367690058479532"/>
    <n v="25.997933274284026"/>
    <x v="6"/>
    <s v="fiction"/>
    <x v="459"/>
    <d v="2014-12-24T06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6"/>
    <s v="fiction"/>
    <x v="460"/>
    <d v="2010-03-08T06:00:00"/>
  </r>
  <r>
    <n v="247"/>
    <s v="Johnson, Patterson and Montoya"/>
    <s v="Triple-buffered fresh-thinking frame"/>
    <n v="19800"/>
    <n v="184658"/>
    <x v="0"/>
    <n v="1884"/>
    <s v="US"/>
    <s v="USD"/>
    <n v="1482386400"/>
    <n v="1483682400"/>
    <b v="0"/>
    <b v="1"/>
    <s v="publishing/fiction"/>
    <n v="9.3261616161616168"/>
    <n v="98.013800424628457"/>
    <x v="6"/>
    <s v="fiction"/>
    <x v="461"/>
    <d v="2017-01-06T06:00:00"/>
  </r>
  <r>
    <n v="307"/>
    <s v="Salazar-Dodson"/>
    <s v="Face-to-face zero tolerance moderator"/>
    <n v="32900"/>
    <n v="43473"/>
    <x v="0"/>
    <n v="659"/>
    <s v="DK"/>
    <s v="DKK"/>
    <n v="1338958800"/>
    <n v="1340686800"/>
    <b v="0"/>
    <b v="1"/>
    <s v="publishing/fiction"/>
    <n v="1.3213677811550153"/>
    <n v="65.968133535660087"/>
    <x v="6"/>
    <s v="fiction"/>
    <x v="462"/>
    <d v="2012-06-26T05:00:00"/>
  </r>
  <r>
    <n v="320"/>
    <s v="Sandoval-Powell"/>
    <s v="Phased holistic implementation"/>
    <n v="84400"/>
    <n v="8092"/>
    <x v="1"/>
    <n v="80"/>
    <s v="US"/>
    <s v="USD"/>
    <n v="1305003600"/>
    <n v="1305781200"/>
    <b v="0"/>
    <b v="0"/>
    <s v="publishing/fiction"/>
    <n v="9.5876777251184833E-2"/>
    <n v="101.15"/>
    <x v="6"/>
    <s v="fiction"/>
    <x v="463"/>
    <d v="2011-05-19T05:00:00"/>
  </r>
  <r>
    <n v="412"/>
    <s v="Rodriguez-Scott"/>
    <s v="Realigned zero tolerance software"/>
    <n v="2100"/>
    <n v="14046"/>
    <x v="0"/>
    <n v="134"/>
    <s v="US"/>
    <s v="USD"/>
    <n v="1388728800"/>
    <n v="1389592800"/>
    <b v="0"/>
    <b v="0"/>
    <s v="publishing/fiction"/>
    <n v="6.6885714285714286"/>
    <n v="104.82089552238806"/>
    <x v="6"/>
    <s v="fiction"/>
    <x v="464"/>
    <d v="2014-01-13T06:00:00"/>
  </r>
  <r>
    <n v="476"/>
    <s v="Murphy PLC"/>
    <s v="Optional solution-oriented instruction set"/>
    <n v="191500"/>
    <n v="57122"/>
    <x v="1"/>
    <n v="1120"/>
    <s v="US"/>
    <s v="USD"/>
    <n v="1533877200"/>
    <n v="1534395600"/>
    <b v="0"/>
    <b v="0"/>
    <s v="publishing/fiction"/>
    <n v="0.29828720626631855"/>
    <n v="51.001785714285717"/>
    <x v="6"/>
    <s v="fiction"/>
    <x v="429"/>
    <d v="2018-08-16T05:00:00"/>
  </r>
  <r>
    <n v="482"/>
    <s v="Martin, Russell and Baker"/>
    <s v="Focused solution-oriented instruction set"/>
    <n v="4200"/>
    <n v="689"/>
    <x v="1"/>
    <n v="9"/>
    <s v="US"/>
    <s v="USD"/>
    <n v="1330063200"/>
    <n v="1331013600"/>
    <b v="0"/>
    <b v="1"/>
    <s v="publishing/fiction"/>
    <n v="0.16404761904761905"/>
    <n v="76.555555555555557"/>
    <x v="6"/>
    <s v="fiction"/>
    <x v="465"/>
    <d v="2012-03-06T06:00:00"/>
  </r>
  <r>
    <n v="530"/>
    <s v="Morrow, Santiago and Soto"/>
    <s v="Stand-alone human-resource workforce"/>
    <n v="105000"/>
    <n v="96328"/>
    <x v="1"/>
    <n v="1784"/>
    <s v="US"/>
    <s v="USD"/>
    <n v="1283230800"/>
    <n v="1284440400"/>
    <b v="0"/>
    <b v="1"/>
    <s v="publishing/fiction"/>
    <n v="0.91740952380952379"/>
    <n v="53.995515695067262"/>
    <x v="6"/>
    <s v="fiction"/>
    <x v="466"/>
    <d v="2010-09-14T05:00:00"/>
  </r>
  <r>
    <n v="536"/>
    <s v="Shannon-Olson"/>
    <s v="Enhanced methodical middleware"/>
    <n v="9800"/>
    <n v="14697"/>
    <x v="0"/>
    <n v="140"/>
    <s v="IT"/>
    <s v="EUR"/>
    <n v="1282626000"/>
    <n v="1284872400"/>
    <b v="0"/>
    <b v="0"/>
    <s v="publishing/fiction"/>
    <n v="1.4996938775510205"/>
    <n v="104.97857142857143"/>
    <x v="6"/>
    <s v="fiction"/>
    <x v="467"/>
    <d v="2010-09-19T05:00:00"/>
  </r>
  <r>
    <n v="677"/>
    <s v="Murphy-Fox"/>
    <s v="Organic system-worthy orchestration"/>
    <n v="5300"/>
    <n v="4432"/>
    <x v="1"/>
    <n v="111"/>
    <s v="US"/>
    <s v="USD"/>
    <n v="1468126800"/>
    <n v="1472446800"/>
    <b v="0"/>
    <b v="0"/>
    <s v="publishing/fiction"/>
    <n v="0.83622641509433959"/>
    <n v="39.927927927927925"/>
    <x v="6"/>
    <s v="fiction"/>
    <x v="468"/>
    <d v="2016-08-29T05:00:00"/>
  </r>
  <r>
    <n v="719"/>
    <s v="Pace, Simpson and Watkins"/>
    <s v="Down-sized uniform ability"/>
    <n v="6900"/>
    <n v="10557"/>
    <x v="0"/>
    <n v="123"/>
    <s v="US"/>
    <s v="USD"/>
    <n v="1338267600"/>
    <n v="1339218000"/>
    <b v="0"/>
    <b v="0"/>
    <s v="publishing/fiction"/>
    <n v="1.53"/>
    <n v="85.829268292682926"/>
    <x v="6"/>
    <s v="fiction"/>
    <x v="469"/>
    <d v="2012-06-09T05:00:00"/>
  </r>
  <r>
    <n v="854"/>
    <s v="Campbell, Thomas and Obrien"/>
    <s v="Multi-channeled secondary middleware"/>
    <n v="171000"/>
    <n v="194309"/>
    <x v="0"/>
    <n v="2662"/>
    <s v="CA"/>
    <s v="CAD"/>
    <n v="1574056800"/>
    <n v="1576389600"/>
    <b v="0"/>
    <b v="0"/>
    <s v="publishing/fiction"/>
    <n v="1.1363099415204678"/>
    <n v="72.993613824192337"/>
    <x v="6"/>
    <s v="fiction"/>
    <x v="470"/>
    <d v="2019-12-15T06:00:00"/>
  </r>
  <r>
    <n v="938"/>
    <s v="Allen Inc"/>
    <s v="Total dedicated benchmark"/>
    <n v="9200"/>
    <n v="10093"/>
    <x v="0"/>
    <n v="96"/>
    <s v="US"/>
    <s v="USD"/>
    <n v="1528779600"/>
    <n v="1531890000"/>
    <b v="0"/>
    <b v="1"/>
    <s v="publishing/fiction"/>
    <n v="1.0970652173913042"/>
    <n v="105.13541666666667"/>
    <x v="6"/>
    <s v="fiction"/>
    <x v="471"/>
    <d v="2018-07-18T05:00:00"/>
  </r>
  <r>
    <n v="16"/>
    <s v="Hines Inc"/>
    <s v="Cross-platform systemic adapter"/>
    <n v="1700"/>
    <n v="11041"/>
    <x v="0"/>
    <n v="100"/>
    <s v="US"/>
    <s v="USD"/>
    <n v="1390370400"/>
    <n v="1392271200"/>
    <b v="0"/>
    <b v="0"/>
    <s v="publishing/nonfiction"/>
    <n v="6.4947058823529416"/>
    <n v="110.41"/>
    <x v="6"/>
    <s v="nonfiction"/>
    <x v="472"/>
    <d v="2014-02-13T06:00:00"/>
  </r>
  <r>
    <n v="137"/>
    <s v="Hudson-Nguyen"/>
    <s v="Down-sized disintermediate support"/>
    <n v="1800"/>
    <n v="4712"/>
    <x v="0"/>
    <n v="50"/>
    <s v="US"/>
    <s v="USD"/>
    <n v="1286341200"/>
    <n v="1286859600"/>
    <b v="0"/>
    <b v="0"/>
    <s v="publishing/nonfiction"/>
    <n v="2.617777777777778"/>
    <n v="94.24"/>
    <x v="6"/>
    <s v="nonfiction"/>
    <x v="473"/>
    <d v="2010-10-12T05:00:00"/>
  </r>
  <r>
    <n v="241"/>
    <s v="Gonzalez-Martinez"/>
    <s v="Vision-oriented actuating open system"/>
    <n v="168500"/>
    <n v="171729"/>
    <x v="0"/>
    <n v="1684"/>
    <s v="AU"/>
    <s v="AUD"/>
    <n v="1397365200"/>
    <n v="1398229200"/>
    <b v="0"/>
    <b v="1"/>
    <s v="publishing/nonfiction"/>
    <n v="1.0191632047477746"/>
    <n v="101.97684085510689"/>
    <x v="6"/>
    <s v="nonfiction"/>
    <x v="474"/>
    <d v="2014-04-23T05:00:00"/>
  </r>
  <r>
    <n v="254"/>
    <s v="Barry Group"/>
    <s v="De-engineered static Local Area Network"/>
    <n v="4600"/>
    <n v="8505"/>
    <x v="0"/>
    <n v="88"/>
    <s v="US"/>
    <s v="USD"/>
    <n v="1487656800"/>
    <n v="1487829600"/>
    <b v="0"/>
    <b v="0"/>
    <s v="publishing/nonfiction"/>
    <n v="1.8489130434782608"/>
    <n v="96.647727272727266"/>
    <x v="6"/>
    <s v="nonfiction"/>
    <x v="475"/>
    <d v="2017-02-23T06:00:00"/>
  </r>
  <r>
    <n v="300"/>
    <s v="Cooke PLC"/>
    <s v="Focused executive core"/>
    <n v="100"/>
    <n v="5"/>
    <x v="1"/>
    <n v="1"/>
    <s v="DK"/>
    <s v="DKK"/>
    <n v="1504069200"/>
    <n v="1504155600"/>
    <b v="0"/>
    <b v="1"/>
    <s v="publishing/nonfiction"/>
    <n v="0.05"/>
    <n v="5"/>
    <x v="6"/>
    <s v="nonfiction"/>
    <x v="476"/>
    <d v="2017-08-31T05:00:00"/>
  </r>
  <r>
    <n v="385"/>
    <s v="Warren-Harrison"/>
    <s v="Programmable incremental knowledge user"/>
    <n v="38900"/>
    <n v="56859"/>
    <x v="0"/>
    <n v="1137"/>
    <s v="US"/>
    <s v="USD"/>
    <n v="1553835600"/>
    <n v="1556600400"/>
    <b v="0"/>
    <b v="0"/>
    <s v="publishing/nonfiction"/>
    <n v="1.4616709511568124"/>
    <n v="50.007915567282325"/>
    <x v="6"/>
    <s v="nonfiction"/>
    <x v="477"/>
    <d v="2019-04-30T05:00:00"/>
  </r>
  <r>
    <n v="391"/>
    <s v="Miller-Patel"/>
    <s v="Mandatory uniform strategy"/>
    <n v="60400"/>
    <n v="4393"/>
    <x v="1"/>
    <n v="151"/>
    <s v="US"/>
    <s v="USD"/>
    <n v="1389679200"/>
    <n v="1389852000"/>
    <b v="0"/>
    <b v="0"/>
    <s v="publishing/nonfiction"/>
    <n v="7.27317880794702E-2"/>
    <n v="29.09271523178808"/>
    <x v="6"/>
    <s v="nonfiction"/>
    <x v="478"/>
    <d v="2014-01-16T06:00:00"/>
  </r>
  <r>
    <n v="516"/>
    <s v="Morales-Odonnell"/>
    <s v="Exclusive 5thgeneration structure"/>
    <n v="125400"/>
    <n v="53324"/>
    <x v="1"/>
    <n v="846"/>
    <s v="US"/>
    <s v="USD"/>
    <n v="1281070800"/>
    <n v="1284354000"/>
    <b v="0"/>
    <b v="0"/>
    <s v="publishing/nonfiction"/>
    <n v="0.42523125996810207"/>
    <n v="63.030732860520096"/>
    <x v="6"/>
    <s v="nonfiction"/>
    <x v="270"/>
    <d v="2010-09-13T05:00:00"/>
  </r>
  <r>
    <n v="605"/>
    <s v="Ortiz, Valenzuela and Collins"/>
    <s v="Profound solution-oriented matrix"/>
    <n v="3300"/>
    <n v="6178"/>
    <x v="0"/>
    <n v="107"/>
    <s v="US"/>
    <s v="USD"/>
    <n v="1443848400"/>
    <n v="1447394400"/>
    <b v="0"/>
    <b v="0"/>
    <s v="publishing/nonfiction"/>
    <n v="1.8721212121212121"/>
    <n v="57.738317757009348"/>
    <x v="6"/>
    <s v="nonfiction"/>
    <x v="347"/>
    <d v="2015-11-13T06:00:00"/>
  </r>
  <r>
    <n v="618"/>
    <s v="Miller Ltd"/>
    <s v="Open-architected mobile emulation"/>
    <n v="198600"/>
    <n v="97037"/>
    <x v="1"/>
    <n v="1198"/>
    <s v="US"/>
    <s v="USD"/>
    <n v="1367470800"/>
    <n v="1369285200"/>
    <b v="0"/>
    <b v="0"/>
    <s v="publishing/nonfiction"/>
    <n v="0.48860523665659616"/>
    <n v="80.999165275459092"/>
    <x v="6"/>
    <s v="nonfiction"/>
    <x v="479"/>
    <d v="2013-05-23T05:00:00"/>
  </r>
  <r>
    <n v="684"/>
    <s v="Gilmore LLC"/>
    <s v="Optimized systemic algorithm"/>
    <n v="1400"/>
    <n v="7600"/>
    <x v="0"/>
    <n v="110"/>
    <s v="CA"/>
    <s v="CAD"/>
    <n v="1277787600"/>
    <n v="1279515600"/>
    <b v="0"/>
    <b v="0"/>
    <s v="publishing/nonfiction"/>
    <n v="5.4285714285714288"/>
    <n v="69.090909090909093"/>
    <x v="6"/>
    <s v="nonfiction"/>
    <x v="480"/>
    <d v="2010-07-19T05:00:00"/>
  </r>
  <r>
    <n v="705"/>
    <s v="Ford LLC"/>
    <s v="Centralized tangible success"/>
    <n v="169700"/>
    <n v="168048"/>
    <x v="1"/>
    <n v="2025"/>
    <s v="GB"/>
    <s v="GBP"/>
    <n v="1386741600"/>
    <n v="1387087200"/>
    <b v="0"/>
    <b v="0"/>
    <s v="publishing/nonfiction"/>
    <n v="0.99026517383618151"/>
    <n v="82.986666666666665"/>
    <x v="6"/>
    <s v="nonfiction"/>
    <x v="481"/>
    <d v="2013-12-15T06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6"/>
    <s v="nonfiction"/>
    <x v="482"/>
    <d v="2015-02-24T06:00:00"/>
  </r>
  <r>
    <n v="751"/>
    <s v="Lane-Barber"/>
    <s v="Universal value-added moderator"/>
    <n v="3600"/>
    <n v="8363"/>
    <x v="0"/>
    <n v="270"/>
    <s v="US"/>
    <s v="USD"/>
    <n v="1458190800"/>
    <n v="1459486800"/>
    <b v="1"/>
    <b v="1"/>
    <s v="publishing/nonfiction"/>
    <n v="2.3230555555555554"/>
    <n v="30.974074074074075"/>
    <x v="6"/>
    <s v="nonfiction"/>
    <x v="483"/>
    <d v="2016-04-01T05:00:00"/>
  </r>
  <r>
    <n v="793"/>
    <s v="Rodriguez, Cox and Rodriguez"/>
    <s v="Networked disintermediate leverage"/>
    <n v="1100"/>
    <n v="13045"/>
    <x v="0"/>
    <n v="181"/>
    <s v="CH"/>
    <s v="CHF"/>
    <n v="1372136400"/>
    <n v="1372482000"/>
    <b v="0"/>
    <b v="0"/>
    <s v="publishing/nonfiction"/>
    <n v="11.859090909090909"/>
    <n v="72.071823204419886"/>
    <x v="6"/>
    <s v="nonfiction"/>
    <x v="484"/>
    <d v="2013-06-29T05:00:00"/>
  </r>
  <r>
    <n v="812"/>
    <s v="Landry Group"/>
    <s v="Expanded value-added hardware"/>
    <n v="59700"/>
    <n v="134640"/>
    <x v="0"/>
    <n v="2805"/>
    <s v="CA"/>
    <s v="CAD"/>
    <n v="1523854800"/>
    <n v="1524286800"/>
    <b v="0"/>
    <b v="0"/>
    <s v="publishing/nonfiction"/>
    <n v="2.2552763819095478"/>
    <n v="48"/>
    <x v="6"/>
    <s v="nonfiction"/>
    <x v="485"/>
    <d v="2018-04-21T05:00:00"/>
  </r>
  <r>
    <n v="817"/>
    <s v="Alvarez-Bauer"/>
    <s v="Front-line intermediate moderator"/>
    <n v="51300"/>
    <n v="189192"/>
    <x v="0"/>
    <n v="2489"/>
    <s v="IT"/>
    <s v="EUR"/>
    <n v="1556946000"/>
    <n v="1559365200"/>
    <b v="0"/>
    <b v="1"/>
    <s v="publishing/nonfiction"/>
    <n v="3.687953216374269"/>
    <n v="76.011249497790274"/>
    <x v="6"/>
    <s v="nonfiction"/>
    <x v="486"/>
    <d v="2019-06-01T05:00:00"/>
  </r>
  <r>
    <n v="824"/>
    <s v="Anderson, Williams and Cox"/>
    <s v="Streamlined national benchmark"/>
    <n v="85000"/>
    <n v="107516"/>
    <x v="0"/>
    <n v="1280"/>
    <s v="US"/>
    <s v="USD"/>
    <n v="1276923600"/>
    <n v="1279688400"/>
    <b v="0"/>
    <b v="1"/>
    <s v="publishing/nonfiction"/>
    <n v="1.2648941176470587"/>
    <n v="83.996875000000003"/>
    <x v="6"/>
    <s v="nonfiction"/>
    <x v="487"/>
    <d v="2010-07-21T05:00:00"/>
  </r>
  <r>
    <n v="879"/>
    <s v="Ortiz Inc"/>
    <s v="Stand-alone incremental parallelism"/>
    <n v="1000"/>
    <n v="5438"/>
    <x v="0"/>
    <n v="53"/>
    <s v="US"/>
    <s v="USD"/>
    <n v="1487743200"/>
    <n v="1488520800"/>
    <b v="0"/>
    <b v="0"/>
    <s v="publishing/nonfiction"/>
    <n v="5.4379999999999997"/>
    <n v="102.60377358490567"/>
    <x v="6"/>
    <s v="nonfiction"/>
    <x v="488"/>
    <d v="2017-03-03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6"/>
    <s v="nonfiction"/>
    <x v="489"/>
    <d v="2012-05-20T05:00:00"/>
  </r>
  <r>
    <n v="980"/>
    <s v="Huff-Johnson"/>
    <s v="Universal fault-tolerant orchestration"/>
    <n v="195200"/>
    <n v="78630"/>
    <x v="1"/>
    <n v="742"/>
    <s v="US"/>
    <s v="USD"/>
    <n v="1446181200"/>
    <n v="1446616800"/>
    <b v="1"/>
    <b v="0"/>
    <s v="publishing/nonfiction"/>
    <n v="0.40281762295081969"/>
    <n v="105.97035040431267"/>
    <x v="6"/>
    <s v="nonfiction"/>
    <x v="490"/>
    <d v="2015-11-04T06:00:00"/>
  </r>
  <r>
    <n v="43"/>
    <s v="Schmitt-Mendoza"/>
    <s v="Profound explicit paradigm"/>
    <n v="90200"/>
    <n v="167717"/>
    <x v="0"/>
    <n v="6212"/>
    <s v="US"/>
    <s v="USD"/>
    <n v="1406178000"/>
    <n v="1407560400"/>
    <b v="0"/>
    <b v="0"/>
    <s v="publishing/radio &amp; podcasts"/>
    <n v="1.859390243902439"/>
    <n v="26.998873148744366"/>
    <x v="6"/>
    <s v="radio &amp; podcasts"/>
    <x v="343"/>
    <d v="2014-08-09T05:00:00"/>
  </r>
  <r>
    <n v="111"/>
    <s v="Hart-Briggs"/>
    <s v="Re-engineered user-facing approach"/>
    <n v="61400"/>
    <n v="73653"/>
    <x v="0"/>
    <n v="676"/>
    <s v="US"/>
    <s v="USD"/>
    <n v="1348290000"/>
    <n v="1348808400"/>
    <b v="0"/>
    <b v="0"/>
    <s v="publishing/radio &amp; podcasts"/>
    <n v="1.1995602605863191"/>
    <n v="108.95414201183432"/>
    <x v="6"/>
    <s v="radio &amp; podcasts"/>
    <x v="491"/>
    <d v="2012-09-28T05:00:00"/>
  </r>
  <r>
    <n v="505"/>
    <s v="Jensen-Vargas"/>
    <s v="Ameliorated explicit parallelism"/>
    <n v="89900"/>
    <n v="12497"/>
    <x v="1"/>
    <n v="347"/>
    <s v="US"/>
    <s v="USD"/>
    <n v="1362722400"/>
    <n v="1366347600"/>
    <b v="0"/>
    <b v="1"/>
    <s v="publishing/radio &amp; podcasts"/>
    <n v="0.13901001112347053"/>
    <n v="36.014409221902014"/>
    <x v="6"/>
    <s v="radio &amp; podcasts"/>
    <x v="492"/>
    <d v="2013-04-19T05:00:00"/>
  </r>
  <r>
    <n v="590"/>
    <s v="Cox Group"/>
    <s v="Synergized analyzing process improvement"/>
    <n v="7100"/>
    <n v="5824"/>
    <x v="1"/>
    <n v="86"/>
    <s v="AU"/>
    <s v="AUD"/>
    <n v="1419141600"/>
    <n v="1420092000"/>
    <b v="0"/>
    <b v="0"/>
    <s v="publishing/radio &amp; podcasts"/>
    <n v="0.82028169014084507"/>
    <n v="67.720930232558146"/>
    <x v="6"/>
    <s v="radio &amp; podcasts"/>
    <x v="493"/>
    <d v="2015-01-01T06:00:00"/>
  </r>
  <r>
    <n v="713"/>
    <s v="Mays LLC"/>
    <s v="Multi-layered global groupware"/>
    <n v="6900"/>
    <n v="11174"/>
    <x v="0"/>
    <n v="103"/>
    <s v="US"/>
    <s v="USD"/>
    <n v="1471842000"/>
    <n v="1472878800"/>
    <b v="0"/>
    <b v="0"/>
    <s v="publishing/radio &amp; podcasts"/>
    <n v="1.6194202898550725"/>
    <n v="108.48543689320388"/>
    <x v="6"/>
    <s v="radio &amp; podcasts"/>
    <x v="494"/>
    <d v="2016-09-03T05:00:00"/>
  </r>
  <r>
    <n v="904"/>
    <s v="Rodriguez, Johnson and Jackson"/>
    <s v="Digitized foreground array"/>
    <n v="6500"/>
    <n v="795"/>
    <x v="1"/>
    <n v="16"/>
    <s v="US"/>
    <s v="USD"/>
    <n v="1349326800"/>
    <n v="1349672400"/>
    <b v="0"/>
    <b v="0"/>
    <s v="publishing/radio &amp; podcasts"/>
    <n v="0.12230769230769231"/>
    <n v="49.6875"/>
    <x v="6"/>
    <s v="radio &amp; podcasts"/>
    <x v="46"/>
    <d v="2012-10-08T05:00:00"/>
  </r>
  <r>
    <n v="918"/>
    <s v="Jones-Gonzalez"/>
    <s v="Seamless dynamic website"/>
    <n v="3800"/>
    <n v="9021"/>
    <x v="0"/>
    <n v="156"/>
    <s v="CH"/>
    <s v="CHF"/>
    <n v="1343365200"/>
    <n v="1344315600"/>
    <b v="0"/>
    <b v="0"/>
    <s v="publishing/radio &amp; podcasts"/>
    <n v="2.3739473684210526"/>
    <n v="57.82692307692308"/>
    <x v="6"/>
    <s v="radio &amp; podcasts"/>
    <x v="245"/>
    <d v="2012-08-07T05:00:00"/>
  </r>
  <r>
    <n v="988"/>
    <s v="Gardner, Ryan and Gutierrez"/>
    <s v="Triple-buffered multi-tasking matrices"/>
    <n v="9400"/>
    <n v="4899"/>
    <x v="1"/>
    <n v="64"/>
    <s v="US"/>
    <s v="USD"/>
    <n v="1478930400"/>
    <n v="1480744800"/>
    <b v="0"/>
    <b v="0"/>
    <s v="publishing/radio &amp; podcasts"/>
    <n v="0.52117021276595743"/>
    <n v="76.546875"/>
    <x v="6"/>
    <s v="radio &amp; podcasts"/>
    <x v="259"/>
    <d v="2016-12-03T06:00:00"/>
  </r>
  <r>
    <n v="78"/>
    <s v="Montgomery, Larson and Spencer"/>
    <s v="User-centric bifurcated knowledge user"/>
    <n v="4500"/>
    <n v="13536"/>
    <x v="0"/>
    <n v="330"/>
    <s v="US"/>
    <s v="USD"/>
    <n v="1523854800"/>
    <n v="1523941200"/>
    <b v="0"/>
    <b v="0"/>
    <s v="publishing/translations"/>
    <n v="3.008"/>
    <n v="41.018181818181816"/>
    <x v="6"/>
    <s v="translations"/>
    <x v="485"/>
    <d v="2018-04-17T05:00:00"/>
  </r>
  <r>
    <n v="88"/>
    <s v="Clark Group"/>
    <s v="Grass-roots fault-tolerant policy"/>
    <n v="4800"/>
    <n v="12516"/>
    <x v="0"/>
    <n v="113"/>
    <s v="US"/>
    <s v="USD"/>
    <n v="1429160400"/>
    <n v="1431061200"/>
    <b v="0"/>
    <b v="0"/>
    <s v="publishing/translations"/>
    <n v="2.6074999999999999"/>
    <n v="110.76106194690266"/>
    <x v="6"/>
    <s v="translations"/>
    <x v="495"/>
    <d v="2015-05-08T05:00:00"/>
  </r>
  <r>
    <n v="91"/>
    <s v="Frazier, Patrick and Smith"/>
    <s v="Enhanced systemic analyzer"/>
    <n v="154300"/>
    <n v="74688"/>
    <x v="1"/>
    <n v="679"/>
    <s v="IT"/>
    <s v="EUR"/>
    <n v="1470459600"/>
    <n v="1472878800"/>
    <b v="0"/>
    <b v="0"/>
    <s v="publishing/translations"/>
    <n v="0.48404406999351912"/>
    <n v="109.99705449189985"/>
    <x v="6"/>
    <s v="translations"/>
    <x v="496"/>
    <d v="2016-09-03T05:00:00"/>
  </r>
  <r>
    <n v="171"/>
    <s v="Blair Group"/>
    <s v="Public-key 3rdgeneration budgetary management"/>
    <n v="4900"/>
    <n v="521"/>
    <x v="1"/>
    <n v="5"/>
    <s v="US"/>
    <s v="USD"/>
    <n v="1395291600"/>
    <n v="1397192400"/>
    <b v="0"/>
    <b v="0"/>
    <s v="publishing/translations"/>
    <n v="0.1063265306122449"/>
    <n v="104.2"/>
    <x v="6"/>
    <s v="translations"/>
    <x v="497"/>
    <d v="2014-04-11T05:00:00"/>
  </r>
  <r>
    <n v="249"/>
    <s v="Avila-Nelson"/>
    <s v="Up-sized intermediate website"/>
    <n v="61500"/>
    <n v="168095"/>
    <x v="0"/>
    <n v="6465"/>
    <s v="US"/>
    <s v="USD"/>
    <n v="1420178400"/>
    <n v="1420783200"/>
    <b v="0"/>
    <b v="0"/>
    <s v="publishing/translations"/>
    <n v="2.7332520325203253"/>
    <n v="26.000773395204948"/>
    <x v="6"/>
    <s v="translations"/>
    <x v="498"/>
    <d v="2015-01-09T06:00:00"/>
  </r>
  <r>
    <n v="275"/>
    <s v="Ward, Sanchez and Kemp"/>
    <s v="Stand-alone discrete Graphical User Interface"/>
    <n v="3900"/>
    <n v="9419"/>
    <x v="0"/>
    <n v="116"/>
    <s v="US"/>
    <s v="USD"/>
    <n v="1554526800"/>
    <n v="1555218000"/>
    <b v="0"/>
    <b v="0"/>
    <s v="publishing/translations"/>
    <n v="2.4151282051282053"/>
    <n v="81.198275862068968"/>
    <x v="6"/>
    <s v="translations"/>
    <x v="499"/>
    <d v="2019-04-14T05:00:00"/>
  </r>
  <r>
    <n v="465"/>
    <s v="Gonzalez-Robbins"/>
    <s v="Up-sized responsive protocol"/>
    <n v="4700"/>
    <n v="8829"/>
    <x v="0"/>
    <n v="80"/>
    <s v="US"/>
    <s v="USD"/>
    <n v="1517032800"/>
    <n v="1517810400"/>
    <b v="0"/>
    <b v="0"/>
    <s v="publishing/translations"/>
    <n v="1.8785106382978722"/>
    <n v="110.3625"/>
    <x v="6"/>
    <s v="translations"/>
    <x v="500"/>
    <d v="2018-02-05T06:00:00"/>
  </r>
  <r>
    <n v="475"/>
    <s v="Nichols Ltd"/>
    <s v="Function-based attitude-oriented groupware"/>
    <n v="7400"/>
    <n v="8432"/>
    <x v="0"/>
    <n v="211"/>
    <s v="US"/>
    <s v="USD"/>
    <n v="1372136400"/>
    <n v="1372482000"/>
    <b v="0"/>
    <b v="1"/>
    <s v="publishing/translations"/>
    <n v="1.1394594594594594"/>
    <n v="39.962085308056871"/>
    <x v="6"/>
    <s v="translations"/>
    <x v="484"/>
    <d v="2013-06-29T05:00:00"/>
  </r>
  <r>
    <n v="486"/>
    <s v="Davis, Cox and Fox"/>
    <s v="Compatible exuding Graphical User Interface"/>
    <n v="5200"/>
    <n v="702"/>
    <x v="1"/>
    <n v="21"/>
    <s v="GB"/>
    <s v="GBP"/>
    <n v="1520575200"/>
    <n v="1521867600"/>
    <b v="0"/>
    <b v="1"/>
    <s v="publishing/translations"/>
    <n v="0.13500000000000001"/>
    <n v="33.428571428571431"/>
    <x v="6"/>
    <s v="translations"/>
    <x v="501"/>
    <d v="2018-03-24T05:00:00"/>
  </r>
  <r>
    <n v="556"/>
    <s v="Smith and Sons"/>
    <s v="Grass-roots 24/7 attitude"/>
    <n v="5200"/>
    <n v="12467"/>
    <x v="0"/>
    <n v="122"/>
    <s v="US"/>
    <s v="USD"/>
    <n v="1315285200"/>
    <n v="1315890000"/>
    <b v="0"/>
    <b v="1"/>
    <s v="publishing/translations"/>
    <n v="2.3975"/>
    <n v="102.18852459016394"/>
    <x v="6"/>
    <s v="translations"/>
    <x v="502"/>
    <d v="2011-09-13T05:00:00"/>
  </r>
  <r>
    <n v="585"/>
    <s v="Pugh LLC"/>
    <s v="Reactive analyzing function"/>
    <n v="8900"/>
    <n v="13065"/>
    <x v="0"/>
    <n v="136"/>
    <s v="US"/>
    <s v="USD"/>
    <n v="1268888400"/>
    <n v="1269752400"/>
    <b v="0"/>
    <b v="0"/>
    <s v="publishing/translations"/>
    <n v="1.4679775280898877"/>
    <n v="96.066176470588232"/>
    <x v="6"/>
    <s v="translations"/>
    <x v="503"/>
    <d v="2010-03-28T05:00:00"/>
  </r>
  <r>
    <n v="647"/>
    <s v="Jordan-Wolfe"/>
    <s v="Inverse multimedia Graphic Interface"/>
    <n v="4500"/>
    <n v="1863"/>
    <x v="1"/>
    <n v="18"/>
    <s v="US"/>
    <s v="USD"/>
    <n v="1523250000"/>
    <n v="1525323600"/>
    <b v="0"/>
    <b v="0"/>
    <s v="publishing/translations"/>
    <n v="0.41399999999999998"/>
    <n v="103.5"/>
    <x v="6"/>
    <s v="translations"/>
    <x v="504"/>
    <d v="2018-05-03T05:00:00"/>
  </r>
  <r>
    <n v="703"/>
    <s v="Perez Group"/>
    <s v="Cross-platform tertiary hub"/>
    <n v="63400"/>
    <n v="197728"/>
    <x v="0"/>
    <n v="2038"/>
    <s v="US"/>
    <s v="USD"/>
    <n v="1334984400"/>
    <n v="1336453200"/>
    <b v="1"/>
    <b v="1"/>
    <s v="publishing/translations"/>
    <n v="3.1187381703470032"/>
    <n v="97.020608439646708"/>
    <x v="6"/>
    <s v="translations"/>
    <x v="505"/>
    <d v="2012-05-08T05:00:00"/>
  </r>
  <r>
    <n v="767"/>
    <s v="Hale, Pearson and Jenkins"/>
    <s v="Upgradable attitude-oriented project"/>
    <n v="97200"/>
    <n v="55372"/>
    <x v="1"/>
    <n v="513"/>
    <s v="US"/>
    <s v="USD"/>
    <n v="1444107600"/>
    <n v="1447999200"/>
    <b v="0"/>
    <b v="0"/>
    <s v="publishing/translations"/>
    <n v="0.56967078189300413"/>
    <n v="107.93762183235867"/>
    <x v="6"/>
    <s v="translations"/>
    <x v="506"/>
    <d v="2015-11-20T06:00:00"/>
  </r>
  <r>
    <n v="832"/>
    <s v="Bradley, Beck and Mayo"/>
    <s v="Synergized fault-tolerant hierarchy"/>
    <n v="43200"/>
    <n v="136156"/>
    <x v="0"/>
    <n v="1297"/>
    <s v="DK"/>
    <s v="DKK"/>
    <n v="1445490000"/>
    <n v="1448431200"/>
    <b v="1"/>
    <b v="0"/>
    <s v="publishing/translations"/>
    <n v="3.1517592592592591"/>
    <n v="104.97764070932922"/>
    <x v="6"/>
    <s v="translations"/>
    <x v="507"/>
    <d v="2015-11-25T06:00:00"/>
  </r>
  <r>
    <n v="833"/>
    <s v="Levine, Martin and Hernandez"/>
    <s v="Expanded asynchronous groupware"/>
    <n v="6800"/>
    <n v="10723"/>
    <x v="0"/>
    <n v="165"/>
    <s v="DK"/>
    <s v="DKK"/>
    <n v="1297663200"/>
    <n v="1298613600"/>
    <b v="0"/>
    <b v="0"/>
    <s v="publishing/translations"/>
    <n v="1.5769117647058823"/>
    <n v="64.987878787878785"/>
    <x v="6"/>
    <s v="translations"/>
    <x v="508"/>
    <d v="2011-02-25T06:00:00"/>
  </r>
  <r>
    <n v="892"/>
    <s v="Anderson, Parks and Estrada"/>
    <s v="Realigned discrete structure"/>
    <n v="6000"/>
    <n v="13835"/>
    <x v="0"/>
    <n v="182"/>
    <s v="US"/>
    <s v="USD"/>
    <n v="1274418000"/>
    <n v="1277960400"/>
    <b v="0"/>
    <b v="0"/>
    <s v="publishing/translations"/>
    <n v="2.3058333333333332"/>
    <n v="76.016483516483518"/>
    <x v="6"/>
    <s v="translations"/>
    <x v="509"/>
    <d v="2010-07-01T05:00:00"/>
  </r>
  <r>
    <n v="959"/>
    <s v="Black-Graham"/>
    <s v="Operative hybrid utilization"/>
    <n v="145000"/>
    <n v="6631"/>
    <x v="1"/>
    <n v="130"/>
    <s v="US"/>
    <s v="USD"/>
    <n v="1277701200"/>
    <n v="1280120400"/>
    <b v="0"/>
    <b v="0"/>
    <s v="publishing/translations"/>
    <n v="4.5731034482758622E-2"/>
    <n v="51.007692307692309"/>
    <x v="6"/>
    <s v="translations"/>
    <x v="284"/>
    <d v="2010-07-26T05:00:00"/>
  </r>
  <r>
    <n v="961"/>
    <s v="Mason, Case and May"/>
    <s v="Optimized content-based collaboration"/>
    <n v="5700"/>
    <n v="6800"/>
    <x v="0"/>
    <n v="155"/>
    <s v="US"/>
    <s v="USD"/>
    <n v="1297922400"/>
    <n v="1298268000"/>
    <b v="0"/>
    <b v="0"/>
    <s v="publishing/translations"/>
    <n v="1.1929824561403508"/>
    <n v="43.87096774193548"/>
    <x v="6"/>
    <s v="translations"/>
    <x v="510"/>
    <d v="2011-02-21T06:00:00"/>
  </r>
  <r>
    <n v="989"/>
    <s v="Hernandez Inc"/>
    <s v="Versatile dedicated migration"/>
    <n v="2400"/>
    <n v="11990"/>
    <x v="0"/>
    <n v="226"/>
    <s v="US"/>
    <s v="USD"/>
    <n v="1555390800"/>
    <n v="1555822800"/>
    <b v="0"/>
    <b v="0"/>
    <s v="publishing/translations"/>
    <n v="4.9958333333333336"/>
    <n v="53.053097345132741"/>
    <x v="6"/>
    <s v="translations"/>
    <x v="511"/>
    <d v="2019-04-21T05:00:00"/>
  </r>
  <r>
    <n v="994"/>
    <s v="Leach, Rich and Price"/>
    <s v="Implemented bi-directional flexibility"/>
    <n v="141100"/>
    <n v="74073"/>
    <x v="1"/>
    <n v="842"/>
    <s v="US"/>
    <s v="USD"/>
    <n v="1413522000"/>
    <n v="1414040400"/>
    <b v="0"/>
    <b v="1"/>
    <s v="publishing/translations"/>
    <n v="0.52496810772501767"/>
    <n v="87.972684085510693"/>
    <x v="6"/>
    <s v="translations"/>
    <x v="512"/>
    <d v="2014-10-23T05:00:00"/>
  </r>
  <r>
    <n v="15"/>
    <s v="Wright, Hunt and Rowe"/>
    <s v="Extended eco-centric pricing structure"/>
    <n v="81200"/>
    <n v="38414"/>
    <x v="1"/>
    <n v="452"/>
    <s v="US"/>
    <s v="USD"/>
    <n v="1575957600"/>
    <n v="1576303200"/>
    <b v="0"/>
    <b v="0"/>
    <s v="technology/wearables"/>
    <n v="0.47307881773399013"/>
    <n v="84.986725663716811"/>
    <x v="7"/>
    <s v="wearables"/>
    <x v="513"/>
    <d v="2019-12-14T06:00:00"/>
  </r>
  <r>
    <n v="24"/>
    <s v="Scott, Wilson and Martin"/>
    <s v="Cross-platform intermediate frame"/>
    <n v="92400"/>
    <n v="104257"/>
    <x v="0"/>
    <n v="2673"/>
    <s v="US"/>
    <s v="USD"/>
    <n v="1403326800"/>
    <n v="1403499600"/>
    <b v="0"/>
    <b v="0"/>
    <s v="technology/wearables"/>
    <n v="1.1283225108225108"/>
    <n v="39.003741114852225"/>
    <x v="7"/>
    <s v="wearables"/>
    <x v="514"/>
    <d v="2014-06-23T05:00:00"/>
  </r>
  <r>
    <n v="40"/>
    <s v="Garcia, Garcia and Lopez"/>
    <s v="Reduced stable middleware"/>
    <n v="8800"/>
    <n v="14878"/>
    <x v="0"/>
    <n v="198"/>
    <s v="US"/>
    <s v="USD"/>
    <n v="1275714000"/>
    <n v="1277355600"/>
    <b v="0"/>
    <b v="1"/>
    <s v="technology/wearables"/>
    <n v="1.6906818181818182"/>
    <n v="75.141414141414145"/>
    <x v="7"/>
    <s v="wearables"/>
    <x v="515"/>
    <d v="2010-06-24T05:00:00"/>
  </r>
  <r>
    <n v="51"/>
    <s v="Bradshaw, Gill and Donovan"/>
    <s v="Inverse secondary infrastructure"/>
    <n v="158100"/>
    <n v="145243"/>
    <x v="1"/>
    <n v="1467"/>
    <s v="GB"/>
    <s v="GBP"/>
    <n v="1332824400"/>
    <n v="1334206800"/>
    <b v="0"/>
    <b v="1"/>
    <s v="technology/wearables"/>
    <n v="0.91867805186590767"/>
    <n v="99.006816632583508"/>
    <x v="7"/>
    <s v="wearables"/>
    <x v="516"/>
    <d v="2012-04-12T05:00:00"/>
  </r>
  <r>
    <n v="54"/>
    <s v="Roy PLC"/>
    <s v="Multi-channeled neutral customer loyalty"/>
    <n v="6000"/>
    <n v="5392"/>
    <x v="1"/>
    <n v="120"/>
    <s v="US"/>
    <s v="USD"/>
    <n v="1520748000"/>
    <n v="1521262800"/>
    <b v="0"/>
    <b v="0"/>
    <s v="technology/wearables"/>
    <n v="0.89866666666666661"/>
    <n v="44.93333333333333"/>
    <x v="7"/>
    <s v="wearables"/>
    <x v="517"/>
    <d v="2018-03-17T05:00:00"/>
  </r>
  <r>
    <n v="56"/>
    <s v="Flores, Miller and Johnson"/>
    <s v="Horizontal context-sensitive knowledge user"/>
    <n v="8000"/>
    <n v="11493"/>
    <x v="0"/>
    <n v="164"/>
    <s v="US"/>
    <s v="USD"/>
    <n v="1420869600"/>
    <n v="1421474400"/>
    <b v="0"/>
    <b v="0"/>
    <s v="technology/wearables"/>
    <n v="1.436625"/>
    <n v="70.079268292682926"/>
    <x v="7"/>
    <s v="wearables"/>
    <x v="518"/>
    <d v="2015-01-17T06:00:00"/>
  </r>
  <r>
    <n v="67"/>
    <s v="Lopez Inc"/>
    <s v="Team-oriented 6thgeneration middleware"/>
    <n v="72600"/>
    <n v="117892"/>
    <x v="0"/>
    <n v="4065"/>
    <s v="GB"/>
    <s v="GBP"/>
    <n v="1264399200"/>
    <n v="1264831200"/>
    <b v="0"/>
    <b v="1"/>
    <s v="technology/wearables"/>
    <n v="1.6238567493112948"/>
    <n v="29.001722017220171"/>
    <x v="7"/>
    <s v="wearables"/>
    <x v="363"/>
    <d v="2010-01-30T06:00:00"/>
  </r>
  <r>
    <n v="84"/>
    <s v="Cisneros-Burton"/>
    <s v="Public-key zero tolerance orchestration"/>
    <n v="31400"/>
    <n v="41564"/>
    <x v="0"/>
    <n v="374"/>
    <s v="US"/>
    <s v="USD"/>
    <n v="1343451600"/>
    <n v="1344315600"/>
    <b v="0"/>
    <b v="0"/>
    <s v="technology/wearables"/>
    <n v="1.3236942675159236"/>
    <n v="111.1336898395722"/>
    <x v="7"/>
    <s v="wearables"/>
    <x v="519"/>
    <d v="2012-08-07T05:00:00"/>
  </r>
  <r>
    <n v="102"/>
    <s v="Garcia Inc"/>
    <s v="Front-line web-enabled model"/>
    <n v="3700"/>
    <n v="10422"/>
    <x v="0"/>
    <n v="336"/>
    <s v="US"/>
    <s v="USD"/>
    <n v="1526274000"/>
    <n v="1526878800"/>
    <b v="0"/>
    <b v="1"/>
    <s v="technology/wearables"/>
    <n v="2.8167567567567566"/>
    <n v="31.017857142857142"/>
    <x v="7"/>
    <s v="wearables"/>
    <x v="520"/>
    <d v="2018-05-21T05:00:00"/>
  </r>
  <r>
    <n v="114"/>
    <s v="Harper-Davis"/>
    <s v="Robust heuristic encoding"/>
    <n v="1900"/>
    <n v="13816"/>
    <x v="0"/>
    <n v="126"/>
    <s v="US"/>
    <s v="USD"/>
    <n v="1554786000"/>
    <n v="1554872400"/>
    <b v="0"/>
    <b v="1"/>
    <s v="technology/wearables"/>
    <n v="7.2715789473684209"/>
    <n v="109.65079365079364"/>
    <x v="7"/>
    <s v="wearables"/>
    <x v="521"/>
    <d v="2019-04-10T05:00:00"/>
  </r>
  <r>
    <n v="139"/>
    <s v="Hamilton, Wright and Chavez"/>
    <s v="Down-sized empowering protocol"/>
    <n v="92100"/>
    <n v="19246"/>
    <x v="1"/>
    <n v="326"/>
    <s v="US"/>
    <s v="USD"/>
    <n v="1429592400"/>
    <n v="1430974800"/>
    <b v="0"/>
    <b v="1"/>
    <s v="technology/wearables"/>
    <n v="0.20896851248642778"/>
    <n v="59.036809815950917"/>
    <x v="7"/>
    <s v="wearables"/>
    <x v="522"/>
    <d v="2015-05-07T05:00:00"/>
  </r>
  <r>
    <n v="145"/>
    <s v="Fields-Moore"/>
    <s v="Secured reciprocal array"/>
    <n v="25000"/>
    <n v="59128"/>
    <x v="0"/>
    <n v="768"/>
    <s v="CH"/>
    <s v="CHF"/>
    <n v="1410066000"/>
    <n v="1410498000"/>
    <b v="0"/>
    <b v="0"/>
    <s v="technology/wearables"/>
    <n v="2.3651200000000001"/>
    <n v="76.989583333333329"/>
    <x v="7"/>
    <s v="wearables"/>
    <x v="523"/>
    <d v="2014-09-12T05:00:00"/>
  </r>
  <r>
    <n v="148"/>
    <s v="White, Larson and Wright"/>
    <s v="Upgradable hybrid capability"/>
    <n v="9300"/>
    <n v="11255"/>
    <x v="0"/>
    <n v="107"/>
    <s v="US"/>
    <s v="USD"/>
    <n v="1500958800"/>
    <n v="1501736400"/>
    <b v="0"/>
    <b v="0"/>
    <s v="technology/wearables"/>
    <n v="1.2102150537634409"/>
    <n v="105.18691588785046"/>
    <x v="7"/>
    <s v="wearables"/>
    <x v="153"/>
    <d v="2017-08-03T05:00:00"/>
  </r>
  <r>
    <n v="160"/>
    <s v="Evans Group"/>
    <s v="Stand-alone actuating support"/>
    <n v="8000"/>
    <n v="12985"/>
    <x v="0"/>
    <n v="164"/>
    <s v="US"/>
    <s v="USD"/>
    <n v="1556341200"/>
    <n v="1557723600"/>
    <b v="0"/>
    <b v="0"/>
    <s v="technology/wearables"/>
    <n v="1.6231249999999999"/>
    <n v="79.176829268292678"/>
    <x v="7"/>
    <s v="wearables"/>
    <x v="30"/>
    <d v="2019-05-13T05:00:00"/>
  </r>
  <r>
    <n v="174"/>
    <s v="Santos, Black and Donovan"/>
    <s v="Pre-emptive scalable access"/>
    <n v="600"/>
    <n v="5368"/>
    <x v="0"/>
    <n v="48"/>
    <s v="US"/>
    <s v="USD"/>
    <n v="1444021200"/>
    <n v="1444107600"/>
    <b v="0"/>
    <b v="1"/>
    <s v="technology/wearables"/>
    <n v="8.9466666666666672"/>
    <n v="111.83333333333333"/>
    <x v="7"/>
    <s v="wearables"/>
    <x v="524"/>
    <d v="2015-10-06T05:00:00"/>
  </r>
  <r>
    <n v="180"/>
    <s v="Olsen, Edwards and Reid"/>
    <s v="Optional clear-thinking software"/>
    <n v="56000"/>
    <n v="172736"/>
    <x v="0"/>
    <n v="2107"/>
    <s v="AU"/>
    <s v="AUD"/>
    <n v="1269234000"/>
    <n v="1269666000"/>
    <b v="0"/>
    <b v="0"/>
    <s v="technology/wearables"/>
    <n v="3.0845714285714285"/>
    <n v="81.98196487897485"/>
    <x v="7"/>
    <s v="wearables"/>
    <x v="525"/>
    <d v="2010-03-27T05:00:00"/>
  </r>
  <r>
    <n v="196"/>
    <s v="King Inc"/>
    <s v="Organic bandwidth-monitored frame"/>
    <n v="8200"/>
    <n v="5178"/>
    <x v="1"/>
    <n v="100"/>
    <s v="DK"/>
    <s v="DKK"/>
    <n v="1472878800"/>
    <n v="1474520400"/>
    <b v="0"/>
    <b v="0"/>
    <s v="technology/wearables"/>
    <n v="0.63146341463414635"/>
    <n v="51.78"/>
    <x v="7"/>
    <s v="wearables"/>
    <x v="526"/>
    <d v="2016-09-22T05:00:00"/>
  </r>
  <r>
    <n v="239"/>
    <s v="Mason-Sanders"/>
    <s v="Networked web-enabled instruction set"/>
    <n v="3200"/>
    <n v="3127"/>
    <x v="1"/>
    <n v="41"/>
    <s v="US"/>
    <s v="USD"/>
    <n v="1440824400"/>
    <n v="1441170000"/>
    <b v="0"/>
    <b v="0"/>
    <s v="technology/wearables"/>
    <n v="0.97718749999999999"/>
    <n v="76.268292682926827"/>
    <x v="7"/>
    <s v="wearables"/>
    <x v="527"/>
    <d v="2015-09-02T05:00:00"/>
  </r>
  <r>
    <n v="332"/>
    <s v="Pacheco, Johnson and Torres"/>
    <s v="Optional bandwidth-monitored definition"/>
    <n v="20700"/>
    <n v="41396"/>
    <x v="0"/>
    <n v="470"/>
    <s v="US"/>
    <s v="USD"/>
    <n v="1364446800"/>
    <n v="1364533200"/>
    <b v="0"/>
    <b v="0"/>
    <s v="technology/wearables"/>
    <n v="1.999806763285024"/>
    <n v="88.076595744680844"/>
    <x v="7"/>
    <s v="wearables"/>
    <x v="528"/>
    <d v="2013-03-29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7"/>
    <s v="wearables"/>
    <x v="529"/>
    <d v="2017-03-03T06:00:00"/>
  </r>
  <r>
    <n v="387"/>
    <s v="Flores-Lambert"/>
    <s v="Triple-buffered logistical frame"/>
    <n v="109000"/>
    <n v="42795"/>
    <x v="1"/>
    <n v="424"/>
    <s v="US"/>
    <s v="USD"/>
    <n v="1339477200"/>
    <n v="1339909200"/>
    <b v="0"/>
    <b v="0"/>
    <s v="technology/wearables"/>
    <n v="0.39261467889908258"/>
    <n v="100.93160377358491"/>
    <x v="7"/>
    <s v="wearables"/>
    <x v="530"/>
    <d v="2012-06-17T05:00:00"/>
  </r>
  <r>
    <n v="392"/>
    <s v="Hernandez-Grimes"/>
    <s v="Profit-focused zero administration forecast"/>
    <n v="102900"/>
    <n v="67546"/>
    <x v="1"/>
    <n v="1608"/>
    <s v="US"/>
    <s v="USD"/>
    <n v="1294293600"/>
    <n v="1294466400"/>
    <b v="0"/>
    <b v="0"/>
    <s v="technology/wearables"/>
    <n v="0.65642371234207963"/>
    <n v="42.006218905472636"/>
    <x v="7"/>
    <s v="wearables"/>
    <x v="531"/>
    <d v="2011-01-08T06:00:00"/>
  </r>
  <r>
    <n v="421"/>
    <s v="Thomas-Lopez"/>
    <s v="User-centric fault-tolerant archive"/>
    <n v="9400"/>
    <n v="6015"/>
    <x v="1"/>
    <n v="118"/>
    <s v="US"/>
    <s v="USD"/>
    <n v="1498712400"/>
    <n v="1501304400"/>
    <b v="0"/>
    <b v="1"/>
    <s v="technology/wearables"/>
    <n v="0.63989361702127656"/>
    <n v="50.974576271186443"/>
    <x v="7"/>
    <s v="wearables"/>
    <x v="532"/>
    <d v="2017-07-29T05:00:00"/>
  </r>
  <r>
    <n v="441"/>
    <s v="Rodriguez-West"/>
    <s v="Automated optimal function"/>
    <n v="7000"/>
    <n v="1744"/>
    <x v="1"/>
    <n v="32"/>
    <s v="US"/>
    <s v="USD"/>
    <n v="1335416400"/>
    <n v="1337835600"/>
    <b v="0"/>
    <b v="0"/>
    <s v="technology/wearables"/>
    <n v="0.24914285714285714"/>
    <n v="54.5"/>
    <x v="7"/>
    <s v="wearables"/>
    <x v="533"/>
    <d v="2012-05-24T05:00:00"/>
  </r>
  <r>
    <n v="446"/>
    <s v="Martin, Martin and Solis"/>
    <s v="Assimilated uniform methodology"/>
    <n v="6800"/>
    <n v="5579"/>
    <x v="1"/>
    <n v="186"/>
    <s v="US"/>
    <s v="USD"/>
    <n v="1355810400"/>
    <n v="1355983200"/>
    <b v="0"/>
    <b v="0"/>
    <s v="technology/wearables"/>
    <n v="0.82044117647058823"/>
    <n v="29.99462365591398"/>
    <x v="7"/>
    <s v="wearables"/>
    <x v="534"/>
    <d v="2012-12-20T06:00:00"/>
  </r>
  <r>
    <n v="466"/>
    <s v="Obrien and Sons"/>
    <s v="Pre-emptive transitional frame"/>
    <n v="1200"/>
    <n v="3984"/>
    <x v="0"/>
    <n v="42"/>
    <s v="US"/>
    <s v="USD"/>
    <n v="1368594000"/>
    <n v="1370581200"/>
    <b v="0"/>
    <b v="1"/>
    <s v="technology/wearables"/>
    <n v="3.32"/>
    <n v="94.857142857142861"/>
    <x v="7"/>
    <s v="wearables"/>
    <x v="535"/>
    <d v="2013-06-07T05:00:00"/>
  </r>
  <r>
    <n v="470"/>
    <s v="Grimes, Holland and Sloan"/>
    <s v="Extended dedicated archive"/>
    <n v="3600"/>
    <n v="10289"/>
    <x v="0"/>
    <n v="381"/>
    <s v="US"/>
    <s v="USD"/>
    <n v="1481522400"/>
    <n v="1482127200"/>
    <b v="0"/>
    <b v="0"/>
    <s v="technology/wearables"/>
    <n v="2.8580555555555556"/>
    <n v="27.00524934383202"/>
    <x v="7"/>
    <s v="wearables"/>
    <x v="240"/>
    <d v="2016-12-19T06:00:00"/>
  </r>
  <r>
    <n v="478"/>
    <s v="Lyons LLC"/>
    <s v="Balanced impactful circuit"/>
    <n v="68800"/>
    <n v="162603"/>
    <x v="0"/>
    <n v="2756"/>
    <s v="US"/>
    <s v="USD"/>
    <n v="1425877200"/>
    <n v="1426914000"/>
    <b v="0"/>
    <b v="0"/>
    <s v="technology/wearables"/>
    <n v="2.3634156976744185"/>
    <n v="58.999637155297535"/>
    <x v="7"/>
    <s v="wearables"/>
    <x v="536"/>
    <d v="2015-03-21T05:00:00"/>
  </r>
  <r>
    <n v="489"/>
    <s v="Clark Inc"/>
    <s v="Down-sized mobile time-frame"/>
    <n v="9200"/>
    <n v="9339"/>
    <x v="0"/>
    <n v="85"/>
    <s v="IT"/>
    <s v="EUR"/>
    <n v="1281934800"/>
    <n v="1282366800"/>
    <b v="0"/>
    <b v="0"/>
    <s v="technology/wearables"/>
    <n v="1.015108695652174"/>
    <n v="109.87058823529412"/>
    <x v="7"/>
    <s v="wearables"/>
    <x v="537"/>
    <d v="2010-08-21T05:00:00"/>
  </r>
  <r>
    <n v="494"/>
    <s v="Hopkins-Browning"/>
    <s v="Balanced upward-trending productivity"/>
    <n v="2500"/>
    <n v="13684"/>
    <x v="0"/>
    <n v="268"/>
    <s v="US"/>
    <s v="USD"/>
    <n v="1332392400"/>
    <n v="1332478800"/>
    <b v="0"/>
    <b v="0"/>
    <s v="technology/wearables"/>
    <n v="5.4736000000000002"/>
    <n v="51.059701492537314"/>
    <x v="7"/>
    <s v="wearables"/>
    <x v="538"/>
    <d v="2012-03-23T05:00:00"/>
  </r>
  <r>
    <n v="497"/>
    <s v="Lucero Group"/>
    <s v="Intuitive actuating benchmark"/>
    <n v="9800"/>
    <n v="3349"/>
    <x v="1"/>
    <n v="120"/>
    <s v="US"/>
    <s v="USD"/>
    <n v="1482213600"/>
    <n v="1482213600"/>
    <b v="0"/>
    <b v="1"/>
    <s v="technology/wearables"/>
    <n v="0.34173469387755101"/>
    <n v="27.908333333333335"/>
    <x v="7"/>
    <s v="wearables"/>
    <x v="539"/>
    <d v="2016-12-20T06:00:00"/>
  </r>
  <r>
    <n v="525"/>
    <s v="Greene, Lloyd and Sims"/>
    <s v="Balanced leadingedge data-warehouse"/>
    <n v="2100"/>
    <n v="1768"/>
    <x v="1"/>
    <n v="63"/>
    <s v="US"/>
    <s v="USD"/>
    <n v="1290492000"/>
    <n v="1290837600"/>
    <b v="0"/>
    <b v="0"/>
    <s v="technology/wearables"/>
    <n v="0.84190476190476193"/>
    <n v="28.063492063492063"/>
    <x v="7"/>
    <s v="wearables"/>
    <x v="540"/>
    <d v="2010-11-27T06:00:00"/>
  </r>
  <r>
    <n v="549"/>
    <s v="Jarvis and Sons"/>
    <s v="Business-focused intermediate system engine"/>
    <n v="29500"/>
    <n v="83843"/>
    <x v="0"/>
    <n v="762"/>
    <s v="US"/>
    <s v="USD"/>
    <n v="1369717200"/>
    <n v="1370494800"/>
    <b v="0"/>
    <b v="0"/>
    <s v="technology/wearables"/>
    <n v="2.8421355932203389"/>
    <n v="110.03018372703411"/>
    <x v="7"/>
    <s v="wearables"/>
    <x v="541"/>
    <d v="2013-06-06T05:00:00"/>
  </r>
  <r>
    <n v="601"/>
    <s v="Waters and Sons"/>
    <s v="Inverse neutral structure"/>
    <n v="6300"/>
    <n v="13018"/>
    <x v="0"/>
    <n v="194"/>
    <s v="US"/>
    <s v="USD"/>
    <n v="1401426000"/>
    <n v="1402894800"/>
    <b v="1"/>
    <b v="0"/>
    <s v="technology/wearables"/>
    <n v="2.0663492063492064"/>
    <n v="67.103092783505161"/>
    <x v="7"/>
    <s v="wearables"/>
    <x v="542"/>
    <d v="2014-06-16T05:00:00"/>
  </r>
  <r>
    <n v="642"/>
    <s v="Ramos, Moreno and Lewis"/>
    <s v="Extended multi-state knowledge user"/>
    <n v="9200"/>
    <n v="13382"/>
    <x v="0"/>
    <n v="129"/>
    <s v="CA"/>
    <s v="CAD"/>
    <n v="1545026400"/>
    <n v="1545804000"/>
    <b v="0"/>
    <b v="0"/>
    <s v="technology/wearables"/>
    <n v="1.4545652173913044"/>
    <n v="103.73643410852713"/>
    <x v="7"/>
    <s v="wearables"/>
    <x v="543"/>
    <d v="2018-12-26T06:00:00"/>
  </r>
  <r>
    <n v="686"/>
    <s v="Jones, Wiley and Robbins"/>
    <s v="Front-line cohesive extranet"/>
    <n v="7500"/>
    <n v="14381"/>
    <x v="0"/>
    <n v="134"/>
    <s v="US"/>
    <s v="USD"/>
    <n v="1522126800"/>
    <n v="1523077200"/>
    <b v="0"/>
    <b v="0"/>
    <s v="technology/wearables"/>
    <n v="1.9174666666666667"/>
    <n v="107.32089552238806"/>
    <x v="7"/>
    <s v="wearables"/>
    <x v="335"/>
    <d v="2018-04-07T05:00:00"/>
  </r>
  <r>
    <n v="698"/>
    <s v="Taylor, Wood and Taylor"/>
    <s v="Cloned hybrid focus group"/>
    <n v="42100"/>
    <n v="188057"/>
    <x v="0"/>
    <n v="2893"/>
    <s v="CA"/>
    <s v="CAD"/>
    <n v="1322114400"/>
    <n v="1323324000"/>
    <b v="0"/>
    <b v="0"/>
    <s v="technology/wearables"/>
    <n v="4.466912114014252"/>
    <n v="65.004147943311438"/>
    <x v="7"/>
    <s v="wearables"/>
    <x v="544"/>
    <d v="2011-12-08T06:00:00"/>
  </r>
  <r>
    <n v="700"/>
    <s v="Cole, Petty and Cameron"/>
    <s v="Realigned zero administration paradigm"/>
    <n v="100"/>
    <n v="3"/>
    <x v="1"/>
    <n v="1"/>
    <s v="US"/>
    <s v="USD"/>
    <n v="1264399200"/>
    <n v="1265695200"/>
    <b v="0"/>
    <b v="0"/>
    <s v="technology/wearables"/>
    <n v="0.03"/>
    <n v="3"/>
    <x v="7"/>
    <s v="wearables"/>
    <x v="363"/>
    <d v="2010-02-09T06:00:00"/>
  </r>
  <r>
    <n v="702"/>
    <s v="Sims-Gross"/>
    <s v="Object-based attitude-oriented analyzer"/>
    <n v="8700"/>
    <n v="4710"/>
    <x v="1"/>
    <n v="83"/>
    <s v="US"/>
    <s v="USD"/>
    <n v="1374469200"/>
    <n v="1374901200"/>
    <b v="0"/>
    <b v="0"/>
    <s v="technology/wearables"/>
    <n v="0.54137931034482756"/>
    <n v="56.746987951807228"/>
    <x v="7"/>
    <s v="wearables"/>
    <x v="545"/>
    <d v="2013-07-27T05:00:00"/>
  </r>
  <r>
    <n v="718"/>
    <s v="Reyes PLC"/>
    <s v="Expanded optimal pricing structure"/>
    <n v="8300"/>
    <n v="8317"/>
    <x v="0"/>
    <n v="297"/>
    <s v="US"/>
    <s v="USD"/>
    <n v="1371445200"/>
    <n v="1373691600"/>
    <b v="0"/>
    <b v="0"/>
    <s v="technology/wearables"/>
    <n v="1.0020481927710843"/>
    <n v="28.003367003367003"/>
    <x v="7"/>
    <s v="wearables"/>
    <x v="546"/>
    <d v="2013-07-13T05:00:00"/>
  </r>
  <r>
    <n v="730"/>
    <s v="Carson PLC"/>
    <s v="Visionary system-worthy attitude"/>
    <n v="28800"/>
    <n v="118847"/>
    <x v="0"/>
    <n v="1071"/>
    <s v="CA"/>
    <s v="CAD"/>
    <n v="1432357200"/>
    <n v="1432875600"/>
    <b v="0"/>
    <b v="0"/>
    <s v="technology/wearables"/>
    <n v="4.1266319444444441"/>
    <n v="110.96825396825396"/>
    <x v="7"/>
    <s v="wearables"/>
    <x v="547"/>
    <d v="2015-05-29T05:00:00"/>
  </r>
  <r>
    <n v="745"/>
    <s v="Hill, Mccann and Moore"/>
    <s v="Streamlined needs-based knowledge user"/>
    <n v="6900"/>
    <n v="2091"/>
    <x v="1"/>
    <n v="34"/>
    <s v="US"/>
    <s v="USD"/>
    <n v="1275195600"/>
    <n v="1277528400"/>
    <b v="0"/>
    <b v="0"/>
    <s v="technology/wearables"/>
    <n v="0.30304347826086958"/>
    <n v="61.5"/>
    <x v="7"/>
    <s v="wearables"/>
    <x v="548"/>
    <d v="2010-06-26T05:00:00"/>
  </r>
  <r>
    <n v="749"/>
    <s v="Hunter-Logan"/>
    <s v="Down-sized needs-based task-force"/>
    <n v="8600"/>
    <n v="13527"/>
    <x v="0"/>
    <n v="366"/>
    <s v="IT"/>
    <s v="EUR"/>
    <n v="1412744400"/>
    <n v="1413781200"/>
    <b v="0"/>
    <b v="1"/>
    <s v="technology/wearables"/>
    <n v="1.5729069767441861"/>
    <n v="36.959016393442624"/>
    <x v="7"/>
    <s v="wearables"/>
    <x v="549"/>
    <d v="2014-10-20T05:00:00"/>
  </r>
  <r>
    <n v="842"/>
    <s v="Lawson and Sons"/>
    <s v="Reverse-engineered multi-tasking product"/>
    <n v="1500"/>
    <n v="8447"/>
    <x v="0"/>
    <n v="132"/>
    <s v="IT"/>
    <s v="EUR"/>
    <n v="1529038800"/>
    <n v="1529298000"/>
    <b v="0"/>
    <b v="0"/>
    <s v="technology/wearables"/>
    <n v="5.6313333333333331"/>
    <n v="63.992424242424242"/>
    <x v="7"/>
    <s v="wearables"/>
    <x v="550"/>
    <d v="2018-06-18T05:00:00"/>
  </r>
  <r>
    <n v="860"/>
    <s v="Lee PLC"/>
    <s v="Re-contextualized leadingedge firmware"/>
    <n v="2000"/>
    <n v="5033"/>
    <x v="0"/>
    <n v="65"/>
    <s v="US"/>
    <s v="USD"/>
    <n v="1550556000"/>
    <n v="1551420000"/>
    <b v="0"/>
    <b v="1"/>
    <s v="technology/wearables"/>
    <n v="2.5165000000000002"/>
    <n v="77.430769230769229"/>
    <x v="7"/>
    <s v="wearables"/>
    <x v="551"/>
    <d v="2019-03-01T06:00:00"/>
  </r>
  <r>
    <n v="2"/>
    <s v="Melton, Robinson and Fritz"/>
    <s v="Function-based leadingedge pricing structure"/>
    <n v="108400"/>
    <n v="142523"/>
    <x v="0"/>
    <n v="1425"/>
    <s v="AU"/>
    <s v="AUD"/>
    <n v="1384668000"/>
    <n v="1384840800"/>
    <b v="0"/>
    <b v="0"/>
    <s v="technology/web"/>
    <n v="1.3147878228782288"/>
    <n v="100.01614035087719"/>
    <x v="7"/>
    <s v="web"/>
    <x v="552"/>
    <d v="2013-11-19T06:00:00"/>
  </r>
  <r>
    <n v="62"/>
    <s v="Sparks-West"/>
    <s v="Organized incremental standardization"/>
    <n v="2000"/>
    <n v="14452"/>
    <x v="0"/>
    <n v="249"/>
    <s v="US"/>
    <s v="USD"/>
    <n v="1433480400"/>
    <n v="1433566800"/>
    <b v="0"/>
    <b v="0"/>
    <s v="technology/web"/>
    <n v="7.226"/>
    <n v="58.040160642570278"/>
    <x v="7"/>
    <s v="web"/>
    <x v="553"/>
    <d v="2015-06-06T05:00:00"/>
  </r>
  <r>
    <n v="64"/>
    <s v="Mosley-Gilbert"/>
    <s v="Vision-oriented logistical intranet"/>
    <n v="2800"/>
    <n v="2734"/>
    <x v="1"/>
    <n v="38"/>
    <s v="US"/>
    <s v="USD"/>
    <n v="1530507600"/>
    <n v="1531803600"/>
    <b v="0"/>
    <b v="1"/>
    <s v="technology/web"/>
    <n v="0.97642857142857142"/>
    <n v="71.94736842105263"/>
    <x v="7"/>
    <s v="web"/>
    <x v="554"/>
    <d v="2018-07-17T05:00:00"/>
  </r>
  <r>
    <n v="94"/>
    <s v="Hanson Inc"/>
    <s v="Grass-roots web-enabled contingency"/>
    <n v="2900"/>
    <n v="8807"/>
    <x v="0"/>
    <n v="180"/>
    <s v="GB"/>
    <s v="GBP"/>
    <n v="1554613200"/>
    <n v="1555563600"/>
    <b v="0"/>
    <b v="0"/>
    <s v="technology/web"/>
    <n v="3.036896551724138"/>
    <n v="48.927777777777777"/>
    <x v="7"/>
    <s v="web"/>
    <x v="555"/>
    <d v="2019-04-18T05:00:00"/>
  </r>
  <r>
    <n v="105"/>
    <s v="Charles-Johnson"/>
    <s v="Total fresh-thinking system engine"/>
    <n v="6800"/>
    <n v="9829"/>
    <x v="0"/>
    <n v="95"/>
    <s v="US"/>
    <s v="USD"/>
    <n v="1364878800"/>
    <n v="1366434000"/>
    <b v="0"/>
    <b v="0"/>
    <s v="technology/web"/>
    <n v="1.4454411764705883"/>
    <n v="103.46315789473684"/>
    <x v="7"/>
    <s v="web"/>
    <x v="556"/>
    <d v="2013-04-20T05:00:00"/>
  </r>
  <r>
    <n v="112"/>
    <s v="Jones-Meyer"/>
    <s v="Re-engineered client-driven hub"/>
    <n v="4700"/>
    <n v="12635"/>
    <x v="0"/>
    <n v="361"/>
    <s v="AU"/>
    <s v="AUD"/>
    <n v="1408856400"/>
    <n v="1410152400"/>
    <b v="0"/>
    <b v="0"/>
    <s v="technology/web"/>
    <n v="2.6882978723404256"/>
    <n v="35"/>
    <x v="7"/>
    <s v="web"/>
    <x v="557"/>
    <d v="2014-09-08T05:00:00"/>
  </r>
  <r>
    <n v="131"/>
    <s v="Fleming, Zhang and Henderson"/>
    <s v="Distributed 5thgeneration implementation"/>
    <n v="164700"/>
    <n v="166116"/>
    <x v="0"/>
    <n v="2443"/>
    <s v="GB"/>
    <s v="GBP"/>
    <n v="1385704800"/>
    <n v="1386828000"/>
    <b v="0"/>
    <b v="0"/>
    <s v="technology/web"/>
    <n v="1.0085974499089254"/>
    <n v="67.996725337699544"/>
    <x v="7"/>
    <s v="web"/>
    <x v="558"/>
    <d v="2013-12-12T06:00:00"/>
  </r>
  <r>
    <n v="141"/>
    <s v="Jackson LLC"/>
    <s v="Distributed motivating algorithm"/>
    <n v="64300"/>
    <n v="65323"/>
    <x v="0"/>
    <n v="1071"/>
    <s v="US"/>
    <s v="USD"/>
    <n v="1434085200"/>
    <n v="1434603600"/>
    <b v="0"/>
    <b v="0"/>
    <s v="technology/web"/>
    <n v="1.0159097978227061"/>
    <n v="60.992530345471522"/>
    <x v="7"/>
    <s v="web"/>
    <x v="403"/>
    <d v="2015-06-18T05:00:00"/>
  </r>
  <r>
    <n v="142"/>
    <s v="Figueroa Ltd"/>
    <s v="Expanded solution-oriented benchmark"/>
    <n v="5000"/>
    <n v="11502"/>
    <x v="0"/>
    <n v="117"/>
    <s v="US"/>
    <s v="USD"/>
    <n v="1333688400"/>
    <n v="1337230800"/>
    <b v="0"/>
    <b v="0"/>
    <s v="technology/web"/>
    <n v="2.3003999999999998"/>
    <n v="98.307692307692307"/>
    <x v="7"/>
    <s v="web"/>
    <x v="39"/>
    <d v="2012-05-17T05:00:00"/>
  </r>
  <r>
    <n v="161"/>
    <s v="Bruce Group"/>
    <s v="Cross-platform methodical process improvement"/>
    <n v="5500"/>
    <n v="4300"/>
    <x v="1"/>
    <n v="75"/>
    <s v="US"/>
    <s v="USD"/>
    <n v="1442984400"/>
    <n v="1443502800"/>
    <b v="0"/>
    <b v="1"/>
    <s v="technology/web"/>
    <n v="0.78181818181818186"/>
    <n v="57.333333333333336"/>
    <x v="7"/>
    <s v="web"/>
    <x v="559"/>
    <d v="2015-09-29T05:00:00"/>
  </r>
  <r>
    <n v="165"/>
    <s v="Cordova Ltd"/>
    <s v="Synergized radical product"/>
    <n v="90400"/>
    <n v="110279"/>
    <x v="0"/>
    <n v="2506"/>
    <s v="US"/>
    <s v="USD"/>
    <n v="1501563600"/>
    <n v="1504328400"/>
    <b v="0"/>
    <b v="0"/>
    <s v="technology/web"/>
    <n v="1.2199004424778761"/>
    <n v="44.005985634477256"/>
    <x v="7"/>
    <s v="web"/>
    <x v="560"/>
    <d v="2017-09-02T05:00:00"/>
  </r>
  <r>
    <n v="181"/>
    <s v="Daniels, Rose and Tyler"/>
    <s v="Centralized global approach"/>
    <n v="8600"/>
    <n v="5315"/>
    <x v="1"/>
    <n v="136"/>
    <s v="US"/>
    <s v="USD"/>
    <n v="1507093200"/>
    <n v="1508648400"/>
    <b v="0"/>
    <b v="0"/>
    <s v="technology/web"/>
    <n v="0.61802325581395345"/>
    <n v="39.080882352941174"/>
    <x v="7"/>
    <s v="web"/>
    <x v="561"/>
    <d v="2017-10-22T05:00:00"/>
  </r>
  <r>
    <n v="201"/>
    <s v="Osborne, Perkins and Knox"/>
    <s v="Cross-platform bi-directional workforce"/>
    <n v="2100"/>
    <n v="14305"/>
    <x v="0"/>
    <n v="157"/>
    <s v="US"/>
    <s v="USD"/>
    <n v="1406264400"/>
    <n v="1407819600"/>
    <b v="0"/>
    <b v="0"/>
    <s v="technology/web"/>
    <n v="6.8119047619047617"/>
    <n v="91.114649681528661"/>
    <x v="7"/>
    <s v="web"/>
    <x v="562"/>
    <d v="2014-08-12T05:00:00"/>
  </r>
  <r>
    <n v="246"/>
    <s v="Walters-Carter"/>
    <s v="Seamless value-added standardization"/>
    <n v="4500"/>
    <n v="14649"/>
    <x v="0"/>
    <n v="222"/>
    <s v="US"/>
    <s v="USD"/>
    <n v="1375678800"/>
    <n v="1376024400"/>
    <b v="0"/>
    <b v="0"/>
    <s v="technology/web"/>
    <n v="3.2553333333333332"/>
    <n v="65.986486486486484"/>
    <x v="7"/>
    <s v="web"/>
    <x v="563"/>
    <d v="2013-08-09T05:00:00"/>
  </r>
  <r>
    <n v="278"/>
    <s v="Higgins, Davis and Salazar"/>
    <s v="Distributed multi-tasking strategy"/>
    <n v="2700"/>
    <n v="8799"/>
    <x v="0"/>
    <n v="91"/>
    <s v="US"/>
    <s v="USD"/>
    <n v="1353909600"/>
    <n v="1356069600"/>
    <b v="0"/>
    <b v="0"/>
    <s v="technology/web"/>
    <n v="3.2588888888888889"/>
    <n v="96.692307692307693"/>
    <x v="7"/>
    <s v="web"/>
    <x v="564"/>
    <d v="2012-12-21T06:00:00"/>
  </r>
  <r>
    <n v="284"/>
    <s v="Tran LLC"/>
    <s v="Ameliorated fresh-thinking protocol"/>
    <n v="9800"/>
    <n v="8153"/>
    <x v="1"/>
    <n v="132"/>
    <s v="US"/>
    <s v="USD"/>
    <n v="1335848400"/>
    <n v="1336280400"/>
    <b v="0"/>
    <b v="0"/>
    <s v="technology/web"/>
    <n v="0.83193877551020412"/>
    <n v="61.765151515151516"/>
    <x v="7"/>
    <s v="web"/>
    <x v="565"/>
    <d v="2012-05-06T05:00:00"/>
  </r>
  <r>
    <n v="291"/>
    <s v="Bell, Grimes and Kerr"/>
    <s v="Self-enabling uniform complexity"/>
    <n v="1800"/>
    <n v="8219"/>
    <x v="0"/>
    <n v="107"/>
    <s v="US"/>
    <s v="USD"/>
    <n v="1318654800"/>
    <n v="1319000400"/>
    <b v="1"/>
    <b v="0"/>
    <s v="technology/web"/>
    <n v="4.5661111111111108"/>
    <n v="76.813084112149539"/>
    <x v="7"/>
    <s v="web"/>
    <x v="566"/>
    <d v="2011-10-19T05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7"/>
    <s v="web"/>
    <x v="567"/>
    <d v="2010-09-05T05:00:00"/>
  </r>
  <r>
    <n v="347"/>
    <s v="Petersen and Sons"/>
    <s v="Open-source full-range portal"/>
    <n v="900"/>
    <n v="12607"/>
    <x v="0"/>
    <n v="191"/>
    <s v="US"/>
    <s v="USD"/>
    <n v="1423634400"/>
    <n v="1425708000"/>
    <b v="0"/>
    <b v="0"/>
    <s v="technology/web"/>
    <n v="14.007777777777777"/>
    <n v="66.005235602094245"/>
    <x v="7"/>
    <s v="web"/>
    <x v="568"/>
    <d v="2015-03-07T06:00:00"/>
  </r>
  <r>
    <n v="419"/>
    <s v="Ware-Arias"/>
    <s v="Upgradable maximized protocol"/>
    <n v="113800"/>
    <n v="140469"/>
    <x v="0"/>
    <n v="5203"/>
    <s v="US"/>
    <s v="USD"/>
    <n v="1324533600"/>
    <n v="1325052000"/>
    <b v="0"/>
    <b v="0"/>
    <s v="technology/web"/>
    <n v="1.2343497363796134"/>
    <n v="26.997693638285604"/>
    <x v="7"/>
    <s v="web"/>
    <x v="569"/>
    <d v="2011-12-28T06:00:00"/>
  </r>
  <r>
    <n v="467"/>
    <s v="Shaw Ltd"/>
    <s v="Profit-focused content-based application"/>
    <n v="1400"/>
    <n v="8053"/>
    <x v="0"/>
    <n v="139"/>
    <s v="CA"/>
    <s v="CAD"/>
    <n v="1448258400"/>
    <n v="1448863200"/>
    <b v="0"/>
    <b v="1"/>
    <s v="technology/web"/>
    <n v="5.7521428571428572"/>
    <n v="57.935251798561154"/>
    <x v="7"/>
    <s v="web"/>
    <x v="570"/>
    <d v="2015-11-30T06:00:00"/>
  </r>
  <r>
    <n v="498"/>
    <s v="Smith, Brown and Davis"/>
    <s v="Devolved background project"/>
    <n v="193400"/>
    <n v="46317"/>
    <x v="1"/>
    <n v="579"/>
    <s v="DK"/>
    <s v="DKK"/>
    <n v="1420092000"/>
    <n v="1420264800"/>
    <b v="0"/>
    <b v="0"/>
    <s v="technology/web"/>
    <n v="0.239488107549121"/>
    <n v="79.994818652849744"/>
    <x v="7"/>
    <s v="web"/>
    <x v="571"/>
    <d v="2015-01-03T06:00:00"/>
  </r>
  <r>
    <n v="507"/>
    <s v="Turner, Miller and Francis"/>
    <s v="Compatible well-modulated budgetary management"/>
    <n v="2100"/>
    <n v="837"/>
    <x v="1"/>
    <n v="19"/>
    <s v="US"/>
    <s v="USD"/>
    <n v="1365483600"/>
    <n v="1369717200"/>
    <b v="0"/>
    <b v="1"/>
    <s v="technology/web"/>
    <n v="0.39857142857142858"/>
    <n v="44.05263157894737"/>
    <x v="7"/>
    <s v="web"/>
    <x v="572"/>
    <d v="2013-05-28T05:00:00"/>
  </r>
  <r>
    <n v="551"/>
    <s v="Martin-James"/>
    <s v="Streamlined upward-trending analyzer"/>
    <n v="180100"/>
    <n v="105598"/>
    <x v="1"/>
    <n v="2779"/>
    <s v="AU"/>
    <s v="AUD"/>
    <n v="1419055200"/>
    <n v="1422511200"/>
    <b v="0"/>
    <b v="1"/>
    <s v="technology/web"/>
    <n v="0.58632981676846196"/>
    <n v="37.99856063332134"/>
    <x v="7"/>
    <s v="web"/>
    <x v="385"/>
    <d v="2015-01-29T06:00:00"/>
  </r>
  <r>
    <n v="581"/>
    <s v="Sanchez, Cross and Savage"/>
    <s v="Sharable mobile knowledgebase"/>
    <n v="6000"/>
    <n v="3841"/>
    <x v="1"/>
    <n v="71"/>
    <s v="US"/>
    <s v="USD"/>
    <n v="1304053200"/>
    <n v="1305349200"/>
    <b v="0"/>
    <b v="0"/>
    <s v="technology/web"/>
    <n v="0.64016666666666666"/>
    <n v="54.098591549295776"/>
    <x v="7"/>
    <s v="web"/>
    <x v="573"/>
    <d v="2011-05-14T05:00:00"/>
  </r>
  <r>
    <n v="584"/>
    <s v="Nunez-Richards"/>
    <s v="De-engineered cohesive system engine"/>
    <n v="86400"/>
    <n v="103255"/>
    <x v="0"/>
    <n v="1613"/>
    <s v="US"/>
    <s v="USD"/>
    <n v="1335330000"/>
    <n v="1336539600"/>
    <b v="0"/>
    <b v="0"/>
    <s v="technology/web"/>
    <n v="1.1950810185185186"/>
    <n v="64.01425914445133"/>
    <x v="7"/>
    <s v="web"/>
    <x v="574"/>
    <d v="2012-05-09T05:00:00"/>
  </r>
  <r>
    <n v="652"/>
    <s v="Cisneros Ltd"/>
    <s v="Vision-oriented regional hub"/>
    <n v="10000"/>
    <n v="12684"/>
    <x v="0"/>
    <n v="409"/>
    <s v="US"/>
    <s v="USD"/>
    <n v="1470373200"/>
    <n v="1474088400"/>
    <b v="0"/>
    <b v="0"/>
    <s v="technology/web"/>
    <n v="1.2684"/>
    <n v="31.012224938875306"/>
    <x v="7"/>
    <s v="web"/>
    <x v="575"/>
    <d v="2016-09-17T05:00:00"/>
  </r>
  <r>
    <n v="653"/>
    <s v="Williams-Jones"/>
    <s v="Monitored incremental info-mediaries"/>
    <n v="600"/>
    <n v="14033"/>
    <x v="0"/>
    <n v="234"/>
    <s v="US"/>
    <s v="USD"/>
    <n v="1460091600"/>
    <n v="1460264400"/>
    <b v="0"/>
    <b v="0"/>
    <s v="technology/web"/>
    <n v="23.388333333333332"/>
    <n v="59.970085470085472"/>
    <x v="7"/>
    <s v="web"/>
    <x v="576"/>
    <d v="2016-04-10T05:00:00"/>
  </r>
  <r>
    <n v="689"/>
    <s v="Nguyen Inc"/>
    <s v="Seamless directional capacity"/>
    <n v="7300"/>
    <n v="7348"/>
    <x v="0"/>
    <n v="69"/>
    <s v="US"/>
    <s v="USD"/>
    <n v="1383022800"/>
    <n v="1384063200"/>
    <b v="0"/>
    <b v="0"/>
    <s v="technology/web"/>
    <n v="1.0065753424657535"/>
    <n v="106.49275362318841"/>
    <x v="7"/>
    <s v="web"/>
    <x v="577"/>
    <d v="2013-11-10T06:00:00"/>
  </r>
  <r>
    <n v="706"/>
    <s v="Moreno Ltd"/>
    <s v="Customer-focused multimedia methodology"/>
    <n v="108400"/>
    <n v="138586"/>
    <x v="0"/>
    <n v="1345"/>
    <s v="AU"/>
    <s v="AUD"/>
    <n v="1546754400"/>
    <n v="1547445600"/>
    <b v="0"/>
    <b v="1"/>
    <s v="technology/web"/>
    <n v="1.278468634686347"/>
    <n v="103.03791821561339"/>
    <x v="7"/>
    <s v="web"/>
    <x v="578"/>
    <d v="2019-01-14T06:00:00"/>
  </r>
  <r>
    <n v="727"/>
    <s v="Quinn, Cruz and Schmidt"/>
    <s v="Enterprise-wide multimedia software"/>
    <n v="8900"/>
    <n v="14685"/>
    <x v="0"/>
    <n v="181"/>
    <s v="US"/>
    <s v="USD"/>
    <n v="1547964000"/>
    <n v="1552971600"/>
    <b v="0"/>
    <b v="0"/>
    <s v="technology/web"/>
    <n v="1.65"/>
    <n v="81.132596685082873"/>
    <x v="7"/>
    <s v="web"/>
    <x v="579"/>
    <d v="2019-03-1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7"/>
    <s v="web"/>
    <x v="580"/>
    <d v="2017-07-24T05:00:00"/>
  </r>
  <r>
    <n v="746"/>
    <s v="Edwards LLC"/>
    <s v="Automated system-worthy structure"/>
    <n v="55800"/>
    <n v="118580"/>
    <x v="0"/>
    <n v="3388"/>
    <s v="US"/>
    <s v="USD"/>
    <n v="1318136400"/>
    <n v="1318568400"/>
    <b v="0"/>
    <b v="0"/>
    <s v="technology/web"/>
    <n v="2.1250896057347672"/>
    <n v="35"/>
    <x v="7"/>
    <s v="web"/>
    <x v="581"/>
    <d v="2011-10-14T05:00:00"/>
  </r>
  <r>
    <n v="774"/>
    <s v="Gonzalez-Snow"/>
    <s v="Polarized user-facing interface"/>
    <n v="5000"/>
    <n v="6775"/>
    <x v="0"/>
    <n v="78"/>
    <s v="IT"/>
    <s v="EUR"/>
    <n v="1463979600"/>
    <n v="1467522000"/>
    <b v="0"/>
    <b v="0"/>
    <s v="technology/web"/>
    <n v="1.355"/>
    <n v="86.858974358974365"/>
    <x v="7"/>
    <s v="web"/>
    <x v="582"/>
    <d v="2016-07-03T05:00:00"/>
  </r>
  <r>
    <n v="784"/>
    <s v="Byrd Group"/>
    <s v="Profound fault-tolerant model"/>
    <n v="88900"/>
    <n v="102535"/>
    <x v="0"/>
    <n v="3308"/>
    <s v="US"/>
    <s v="USD"/>
    <n v="1457244000"/>
    <n v="1458190800"/>
    <b v="0"/>
    <b v="0"/>
    <s v="technology/web"/>
    <n v="1.1533745781777278"/>
    <n v="30.996070133010882"/>
    <x v="7"/>
    <s v="web"/>
    <x v="583"/>
    <d v="2016-03-17T05:00:00"/>
  </r>
  <r>
    <n v="797"/>
    <s v="Houston, Moore and Rogers"/>
    <s v="Optional tangible utilization"/>
    <n v="7600"/>
    <n v="8332"/>
    <x v="0"/>
    <n v="185"/>
    <s v="US"/>
    <s v="USD"/>
    <n v="1546149600"/>
    <n v="1548136800"/>
    <b v="0"/>
    <b v="0"/>
    <s v="technology/web"/>
    <n v="1.0963157894736841"/>
    <n v="45.037837837837834"/>
    <x v="7"/>
    <s v="web"/>
    <x v="584"/>
    <d v="2019-01-22T06:00:00"/>
  </r>
  <r>
    <n v="835"/>
    <s v="Hodges, Smith and Kelly"/>
    <s v="Future-proofed 24hour model"/>
    <n v="86200"/>
    <n v="77355"/>
    <x v="1"/>
    <n v="1758"/>
    <s v="US"/>
    <s v="USD"/>
    <n v="1425103200"/>
    <n v="1425621600"/>
    <b v="0"/>
    <b v="0"/>
    <s v="technology/web"/>
    <n v="0.89738979118329465"/>
    <n v="44.001706484641637"/>
    <x v="7"/>
    <s v="web"/>
    <x v="585"/>
    <d v="2015-03-06T06:00:00"/>
  </r>
  <r>
    <n v="841"/>
    <s v="Garcia, Dunn and Richardson"/>
    <s v="Automated even-keeled emulation"/>
    <n v="9100"/>
    <n v="12991"/>
    <x v="0"/>
    <n v="155"/>
    <s v="US"/>
    <s v="USD"/>
    <n v="1455861600"/>
    <n v="1457244000"/>
    <b v="0"/>
    <b v="0"/>
    <s v="technology/web"/>
    <n v="1.4275824175824177"/>
    <n v="83.812903225806451"/>
    <x v="7"/>
    <s v="web"/>
    <x v="586"/>
    <d v="2016-03-06T06:00:00"/>
  </r>
  <r>
    <n v="845"/>
    <s v="Williams LLC"/>
    <s v="Up-sized high-level access"/>
    <n v="69900"/>
    <n v="138087"/>
    <x v="0"/>
    <n v="1354"/>
    <s v="GB"/>
    <s v="GBP"/>
    <n v="1526360400"/>
    <n v="1529557200"/>
    <b v="0"/>
    <b v="0"/>
    <s v="technology/web"/>
    <n v="1.9754935622317598"/>
    <n v="101.98449039881831"/>
    <x v="7"/>
    <s v="web"/>
    <x v="587"/>
    <d v="2018-06-21T05:00:00"/>
  </r>
  <r>
    <n v="846"/>
    <s v="Cooper, Stanley and Bryant"/>
    <s v="Phased empowering success"/>
    <n v="1000"/>
    <n v="5085"/>
    <x v="0"/>
    <n v="48"/>
    <s v="US"/>
    <s v="USD"/>
    <n v="1532149200"/>
    <n v="1535259600"/>
    <b v="1"/>
    <b v="1"/>
    <s v="technology/web"/>
    <n v="5.085"/>
    <n v="105.9375"/>
    <x v="7"/>
    <s v="web"/>
    <x v="588"/>
    <d v="2018-08-26T05:00:00"/>
  </r>
  <r>
    <n v="900"/>
    <s v="Powers, Smith and Deleon"/>
    <s v="Enhanced uniform service-desk"/>
    <n v="100"/>
    <n v="2"/>
    <x v="1"/>
    <n v="1"/>
    <s v="US"/>
    <s v="USD"/>
    <n v="1411102800"/>
    <n v="1411189200"/>
    <b v="0"/>
    <b v="1"/>
    <s v="technology/web"/>
    <n v="0.02"/>
    <n v="2"/>
    <x v="7"/>
    <s v="web"/>
    <x v="589"/>
    <d v="2014-09-20T05:00:00"/>
  </r>
  <r>
    <n v="902"/>
    <s v="Wang, Silva and Byrd"/>
    <s v="Integrated bifurcated software"/>
    <n v="1400"/>
    <n v="3534"/>
    <x v="0"/>
    <n v="110"/>
    <s v="US"/>
    <s v="USD"/>
    <n v="1454133600"/>
    <n v="1457762400"/>
    <b v="0"/>
    <b v="0"/>
    <s v="technology/web"/>
    <n v="2.5242857142857145"/>
    <n v="32.127272727272725"/>
    <x v="7"/>
    <s v="web"/>
    <x v="590"/>
    <d v="2016-03-12T06:00:00"/>
  </r>
  <r>
    <n v="911"/>
    <s v="Carter, Cole and Curtis"/>
    <s v="Cloned responsive standardization"/>
    <n v="5800"/>
    <n v="11539"/>
    <x v="0"/>
    <n v="462"/>
    <s v="US"/>
    <s v="USD"/>
    <n v="1568005200"/>
    <n v="1568178000"/>
    <b v="1"/>
    <b v="0"/>
    <s v="technology/web"/>
    <n v="1.9894827586206896"/>
    <n v="24.976190476190474"/>
    <x v="7"/>
    <s v="web"/>
    <x v="591"/>
    <d v="2019-09-11T05:00:00"/>
  </r>
  <r>
    <n v="921"/>
    <s v="Stevenson PLC"/>
    <s v="Profound directional knowledge user"/>
    <n v="160400"/>
    <n v="1210"/>
    <x v="1"/>
    <n v="38"/>
    <s v="US"/>
    <s v="USD"/>
    <n v="1329026400"/>
    <n v="1330236000"/>
    <b v="0"/>
    <b v="0"/>
    <s v="technology/web"/>
    <n v="7.5436408977556111E-3"/>
    <n v="31.842105263157894"/>
    <x v="7"/>
    <s v="web"/>
    <x v="592"/>
    <d v="2012-02-26T06:00:00"/>
  </r>
  <r>
    <n v="928"/>
    <s v="Dawson Group"/>
    <s v="Triple-buffered bi-directional model"/>
    <n v="167400"/>
    <n v="196386"/>
    <x v="0"/>
    <n v="3777"/>
    <s v="IT"/>
    <s v="EUR"/>
    <n v="1388296800"/>
    <n v="1389074400"/>
    <b v="0"/>
    <b v="0"/>
    <s v="technology/web"/>
    <n v="1.1731541218637993"/>
    <n v="51.995234312946785"/>
    <x v="7"/>
    <s v="web"/>
    <x v="593"/>
    <d v="2014-01-07T06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7"/>
    <s v="web"/>
    <x v="594"/>
    <d v="2012-12-23T06:00:00"/>
  </r>
  <r>
    <n v="949"/>
    <s v="Wright LLC"/>
    <s v="Seamless clear-thinking conglomeration"/>
    <n v="5900"/>
    <n v="9520"/>
    <x v="0"/>
    <n v="203"/>
    <s v="US"/>
    <s v="USD"/>
    <n v="1429333200"/>
    <n v="1430974800"/>
    <b v="0"/>
    <b v="0"/>
    <s v="technology/web"/>
    <n v="1.6135593220338984"/>
    <n v="46.896551724137929"/>
    <x v="7"/>
    <s v="web"/>
    <x v="595"/>
    <d v="2015-05-07T05:00:00"/>
  </r>
  <r>
    <n v="954"/>
    <s v="Henderson, Parker and Diaz"/>
    <s v="Enterprise-wide client-driven policy"/>
    <n v="42600"/>
    <n v="156384"/>
    <x v="0"/>
    <n v="1548"/>
    <s v="AU"/>
    <s v="AUD"/>
    <n v="1348290000"/>
    <n v="1350363600"/>
    <b v="0"/>
    <b v="0"/>
    <s v="technology/web"/>
    <n v="3.6709859154929578"/>
    <n v="101.02325581395348"/>
    <x v="7"/>
    <s v="web"/>
    <x v="491"/>
    <d v="2012-10-16T05:00:00"/>
  </r>
  <r>
    <n v="960"/>
    <s v="Robbins Group"/>
    <s v="Function-based interactive matrix"/>
    <n v="5500"/>
    <n v="4678"/>
    <x v="1"/>
    <n v="55"/>
    <s v="US"/>
    <s v="USD"/>
    <n v="1454911200"/>
    <n v="1458104400"/>
    <b v="0"/>
    <b v="0"/>
    <s v="technology/web"/>
    <n v="0.85054545454545449"/>
    <n v="85.054545454545448"/>
    <x v="7"/>
    <s v="web"/>
    <x v="596"/>
    <d v="2016-03-16T05:00:00"/>
  </r>
  <r>
    <n v="972"/>
    <s v="Sellers, Roach and Garrison"/>
    <s v="Multi-tiered systematic knowledge user"/>
    <n v="42700"/>
    <n v="97524"/>
    <x v="0"/>
    <n v="1681"/>
    <s v="US"/>
    <s v="USD"/>
    <n v="1401685200"/>
    <n v="1402462800"/>
    <b v="0"/>
    <b v="1"/>
    <s v="technology/web"/>
    <n v="2.283934426229508"/>
    <n v="58.015466983938133"/>
    <x v="7"/>
    <s v="web"/>
    <x v="597"/>
    <d v="2014-06-11T05:00:00"/>
  </r>
  <r>
    <n v="981"/>
    <s v="Diaz-Little"/>
    <s v="Grass-roots executive synergy"/>
    <n v="6700"/>
    <n v="11941"/>
    <x v="0"/>
    <n v="323"/>
    <s v="US"/>
    <s v="USD"/>
    <n v="1514181600"/>
    <n v="1517032800"/>
    <b v="0"/>
    <b v="0"/>
    <s v="technology/web"/>
    <n v="1.7822388059701493"/>
    <n v="36.969040247678016"/>
    <x v="7"/>
    <s v="web"/>
    <x v="598"/>
    <d v="2018-01-27T06:00:00"/>
  </r>
  <r>
    <n v="4"/>
    <s v="Larson-Little"/>
    <s v="Proactive foreground core"/>
    <n v="7600"/>
    <n v="5265"/>
    <x v="1"/>
    <n v="53"/>
    <s v="US"/>
    <s v="USD"/>
    <n v="1547964000"/>
    <n v="1548309600"/>
    <b v="0"/>
    <b v="0"/>
    <s v="theater/plays"/>
    <n v="0.69276315789473686"/>
    <n v="99.339622641509436"/>
    <x v="8"/>
    <s v="plays"/>
    <x v="579"/>
    <d v="2019-01-24T06:00:00"/>
  </r>
  <r>
    <n v="5"/>
    <s v="Harris Group"/>
    <s v="Open-source optimizing database"/>
    <n v="7600"/>
    <n v="13195"/>
    <x v="0"/>
    <n v="174"/>
    <s v="DK"/>
    <s v="DKK"/>
    <n v="1346130000"/>
    <n v="1347080400"/>
    <b v="0"/>
    <b v="0"/>
    <s v="theater/plays"/>
    <n v="1.7361842105263159"/>
    <n v="75.833333333333329"/>
    <x v="8"/>
    <s v="plays"/>
    <x v="599"/>
    <d v="2012-09-08T05:00:00"/>
  </r>
  <r>
    <n v="7"/>
    <s v="Carter-Guzman"/>
    <s v="Centralized cohesive challenge"/>
    <n v="4500"/>
    <n v="14741"/>
    <x v="0"/>
    <n v="227"/>
    <s v="DK"/>
    <s v="DKK"/>
    <n v="1439442000"/>
    <n v="1439614800"/>
    <b v="0"/>
    <b v="0"/>
    <s v="theater/plays"/>
    <n v="3.2757777777777779"/>
    <n v="64.93832599118943"/>
    <x v="8"/>
    <s v="plays"/>
    <x v="600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8"/>
    <s v="plays"/>
    <x v="601"/>
    <d v="2010-08-11T05:00:00"/>
  </r>
  <r>
    <n v="11"/>
    <s v="Perez, Johnson and Gardner"/>
    <s v="Grass-roots zero administration system engine"/>
    <n v="6300"/>
    <n v="3030"/>
    <x v="1"/>
    <n v="27"/>
    <s v="US"/>
    <s v="USD"/>
    <n v="1285045200"/>
    <n v="1285563600"/>
    <b v="0"/>
    <b v="1"/>
    <s v="theater/plays"/>
    <n v="0.48095238095238096"/>
    <n v="112.22222222222223"/>
    <x v="8"/>
    <s v="plays"/>
    <x v="602"/>
    <d v="2010-09-27T05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8"/>
    <s v="plays"/>
    <x v="603"/>
    <d v="2018-09-16T05:00:00"/>
  </r>
  <r>
    <n v="19"/>
    <s v="Perez-Hess"/>
    <s v="Down-sized cohesive archive"/>
    <n v="62500"/>
    <n v="30331"/>
    <x v="1"/>
    <n v="674"/>
    <s v="US"/>
    <s v="USD"/>
    <n v="1551679200"/>
    <n v="1553490000"/>
    <b v="0"/>
    <b v="1"/>
    <s v="theater/plays"/>
    <n v="0.48529600000000001"/>
    <n v="45.001483679525222"/>
    <x v="8"/>
    <s v="plays"/>
    <x v="604"/>
    <d v="2019-03-25T05:00:00"/>
  </r>
  <r>
    <n v="21"/>
    <s v="Simmons-Reynolds"/>
    <s v="Re-engineered intangible definition"/>
    <n v="94000"/>
    <n v="38533"/>
    <x v="1"/>
    <n v="558"/>
    <s v="US"/>
    <s v="USD"/>
    <n v="1313384400"/>
    <n v="1316322000"/>
    <b v="0"/>
    <b v="0"/>
    <s v="theater/plays"/>
    <n v="0.40992553191489361"/>
    <n v="69.055555555555557"/>
    <x v="8"/>
    <s v="plays"/>
    <x v="605"/>
    <d v="2011-09-18T05:00:00"/>
  </r>
  <r>
    <n v="22"/>
    <s v="Collier Inc"/>
    <s v="Enhanced dynamic definition"/>
    <n v="59100"/>
    <n v="75690"/>
    <x v="0"/>
    <n v="890"/>
    <s v="US"/>
    <s v="USD"/>
    <n v="1522731600"/>
    <n v="1524027600"/>
    <b v="0"/>
    <b v="0"/>
    <s v="theater/plays"/>
    <n v="1.2807106598984772"/>
    <n v="85.044943820224717"/>
    <x v="8"/>
    <s v="plays"/>
    <x v="606"/>
    <d v="2018-04-18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8"/>
    <s v="plays"/>
    <x v="607"/>
    <d v="2018-08-27T05:00:00"/>
  </r>
  <r>
    <n v="28"/>
    <s v="Campbell, Brown and Powell"/>
    <s v="Synchronized global task-force"/>
    <n v="130800"/>
    <n v="137635"/>
    <x v="0"/>
    <n v="2220"/>
    <s v="US"/>
    <s v="USD"/>
    <n v="1265695200"/>
    <n v="1267682400"/>
    <b v="0"/>
    <b v="1"/>
    <s v="theater/plays"/>
    <n v="1.0522553516819573"/>
    <n v="61.997747747747745"/>
    <x v="8"/>
    <s v="plays"/>
    <x v="608"/>
    <d v="2010-03-04T06:00:00"/>
  </r>
  <r>
    <n v="33"/>
    <s v="Blair, Collins and Carter"/>
    <s v="Exclusive interactive approach"/>
    <n v="50200"/>
    <n v="189666"/>
    <x v="0"/>
    <n v="5419"/>
    <s v="US"/>
    <s v="USD"/>
    <n v="1412485200"/>
    <n v="1415685600"/>
    <b v="0"/>
    <b v="0"/>
    <s v="theater/plays"/>
    <n v="3.7782071713147412"/>
    <n v="35.000184535892231"/>
    <x v="8"/>
    <s v="plays"/>
    <x v="234"/>
    <d v="2014-11-11T06:00:00"/>
  </r>
  <r>
    <n v="36"/>
    <s v="Jackson-Lewis"/>
    <s v="Monitored multi-state encryption"/>
    <n v="700"/>
    <n v="1101"/>
    <x v="0"/>
    <n v="16"/>
    <s v="US"/>
    <s v="USD"/>
    <n v="1298700000"/>
    <n v="1300856400"/>
    <b v="0"/>
    <b v="0"/>
    <s v="theater/plays"/>
    <n v="1.572857142857143"/>
    <n v="68.8125"/>
    <x v="8"/>
    <s v="plays"/>
    <x v="609"/>
    <d v="2011-03-23T05:00:00"/>
  </r>
  <r>
    <n v="39"/>
    <s v="Kim-Rice"/>
    <s v="Organized bi-directional function"/>
    <n v="9900"/>
    <n v="5027"/>
    <x v="1"/>
    <n v="88"/>
    <s v="DK"/>
    <s v="DKK"/>
    <n v="1361772000"/>
    <n v="1362978000"/>
    <b v="0"/>
    <b v="0"/>
    <s v="theater/plays"/>
    <n v="0.50777777777777777"/>
    <n v="57.125"/>
    <x v="8"/>
    <s v="plays"/>
    <x v="610"/>
    <d v="2013-03-11T05:00:00"/>
  </r>
  <r>
    <n v="45"/>
    <s v="Woods-Clark"/>
    <s v="Networked tertiary Graphical User Interface"/>
    <n v="9500"/>
    <n v="4530"/>
    <x v="1"/>
    <n v="48"/>
    <s v="US"/>
    <s v="USD"/>
    <n v="1478062800"/>
    <n v="1479362400"/>
    <b v="0"/>
    <b v="1"/>
    <s v="theater/plays"/>
    <n v="0.4768421052631579"/>
    <n v="94.375"/>
    <x v="8"/>
    <s v="plays"/>
    <x v="611"/>
    <d v="2016-11-17T06:00:00"/>
  </r>
  <r>
    <n v="47"/>
    <s v="Bennett and Sons"/>
    <s v="Function-based multi-state software"/>
    <n v="1500"/>
    <n v="7129"/>
    <x v="0"/>
    <n v="149"/>
    <s v="US"/>
    <s v="USD"/>
    <n v="1396069200"/>
    <n v="1398661200"/>
    <b v="0"/>
    <b v="0"/>
    <s v="theater/plays"/>
    <n v="4.7526666666666664"/>
    <n v="47.845637583892618"/>
    <x v="8"/>
    <s v="plays"/>
    <x v="612"/>
    <d v="2014-04-28T05:00:00"/>
  </r>
  <r>
    <n v="48"/>
    <s v="Lamb Inc"/>
    <s v="Optimized leadingedge concept"/>
    <n v="33300"/>
    <n v="128862"/>
    <x v="0"/>
    <n v="2431"/>
    <s v="US"/>
    <s v="USD"/>
    <n v="1435208400"/>
    <n v="1436245200"/>
    <b v="0"/>
    <b v="0"/>
    <s v="theater/plays"/>
    <n v="3.86972972972973"/>
    <n v="53.007815713698065"/>
    <x v="8"/>
    <s v="plays"/>
    <x v="177"/>
    <d v="2015-07-07T05:00:00"/>
  </r>
  <r>
    <n v="52"/>
    <s v="Hernandez, Rodriguez and Clark"/>
    <s v="Organic foreground leverage"/>
    <n v="7200"/>
    <n v="2459"/>
    <x v="1"/>
    <n v="75"/>
    <s v="US"/>
    <s v="USD"/>
    <n v="1284526800"/>
    <n v="1284872400"/>
    <b v="0"/>
    <b v="0"/>
    <s v="theater/plays"/>
    <n v="0.34152777777777776"/>
    <n v="32.786666666666669"/>
    <x v="8"/>
    <s v="plays"/>
    <x v="613"/>
    <d v="2010-09-19T05:00:00"/>
  </r>
  <r>
    <n v="58"/>
    <s v="Anderson-Perez"/>
    <s v="Expanded 3rdgeneration strategy"/>
    <n v="2700"/>
    <n v="6132"/>
    <x v="0"/>
    <n v="211"/>
    <s v="US"/>
    <s v="USD"/>
    <n v="1442811600"/>
    <n v="1443934800"/>
    <b v="0"/>
    <b v="0"/>
    <s v="theater/plays"/>
    <n v="2.2711111111111113"/>
    <n v="29.061611374407583"/>
    <x v="8"/>
    <s v="plays"/>
    <x v="614"/>
    <d v="2015-10-04T05:00:00"/>
  </r>
  <r>
    <n v="59"/>
    <s v="Wright, Fox and Marks"/>
    <s v="Assimilated real-time support"/>
    <n v="1400"/>
    <n v="3851"/>
    <x v="0"/>
    <n v="128"/>
    <s v="US"/>
    <s v="USD"/>
    <n v="1497243600"/>
    <n v="1498539600"/>
    <b v="0"/>
    <b v="1"/>
    <s v="theater/plays"/>
    <n v="2.7507142857142859"/>
    <n v="30.0859375"/>
    <x v="8"/>
    <s v="plays"/>
    <x v="615"/>
    <d v="2017-06-27T05:00:00"/>
  </r>
  <r>
    <n v="60"/>
    <s v="Crawford-Peters"/>
    <s v="User-centric regional database"/>
    <n v="94200"/>
    <n v="135997"/>
    <x v="0"/>
    <n v="1600"/>
    <s v="CA"/>
    <s v="CAD"/>
    <n v="1342501200"/>
    <n v="1342760400"/>
    <b v="0"/>
    <b v="0"/>
    <s v="theater/plays"/>
    <n v="1.4437048832271762"/>
    <n v="84.998125000000002"/>
    <x v="8"/>
    <s v="plays"/>
    <x v="616"/>
    <d v="2012-07-20T05:00:00"/>
  </r>
  <r>
    <n v="61"/>
    <s v="Romero-Hoffman"/>
    <s v="Open-source zero administration complexity"/>
    <n v="199200"/>
    <n v="184750"/>
    <x v="1"/>
    <n v="2253"/>
    <s v="CA"/>
    <s v="CAD"/>
    <n v="1298268000"/>
    <n v="1301720400"/>
    <b v="0"/>
    <b v="0"/>
    <s v="theater/plays"/>
    <n v="0.92745983935742971"/>
    <n v="82.001775410563695"/>
    <x v="8"/>
    <s v="plays"/>
    <x v="617"/>
    <d v="2011-04-02T05:00:00"/>
  </r>
  <r>
    <n v="63"/>
    <s v="Baker, Morgan and Brown"/>
    <s v="Assimilated didactic open system"/>
    <n v="4700"/>
    <n v="557"/>
    <x v="1"/>
    <n v="5"/>
    <s v="US"/>
    <s v="USD"/>
    <n v="1493355600"/>
    <n v="1493874000"/>
    <b v="0"/>
    <b v="0"/>
    <s v="theater/plays"/>
    <n v="0.11851063829787234"/>
    <n v="111.4"/>
    <x v="8"/>
    <s v="plays"/>
    <x v="618"/>
    <d v="2017-05-04T05:00:00"/>
  </r>
  <r>
    <n v="65"/>
    <s v="Berry-Boyer"/>
    <s v="Mandatory incremental projection"/>
    <n v="6100"/>
    <n v="14405"/>
    <x v="0"/>
    <n v="236"/>
    <s v="US"/>
    <s v="USD"/>
    <n v="1296108000"/>
    <n v="1296712800"/>
    <b v="0"/>
    <b v="0"/>
    <s v="theater/plays"/>
    <n v="2.3614754098360655"/>
    <n v="61.038135593220339"/>
    <x v="8"/>
    <s v="plays"/>
    <x v="73"/>
    <d v="2011-02-03T06:00:00"/>
  </r>
  <r>
    <n v="66"/>
    <s v="Sanders-Allen"/>
    <s v="Grass-roots needs-based encryption"/>
    <n v="2900"/>
    <n v="1307"/>
    <x v="1"/>
    <n v="12"/>
    <s v="US"/>
    <s v="USD"/>
    <n v="1428469200"/>
    <n v="1428901200"/>
    <b v="0"/>
    <b v="1"/>
    <s v="theater/plays"/>
    <n v="0.45068965517241377"/>
    <n v="108.91666666666667"/>
    <x v="8"/>
    <s v="plays"/>
    <x v="619"/>
    <d v="2015-04-13T05:00:00"/>
  </r>
  <r>
    <n v="68"/>
    <s v="Moreno-Turner"/>
    <s v="Inverse multi-tasking installation"/>
    <n v="5700"/>
    <n v="14508"/>
    <x v="0"/>
    <n v="246"/>
    <s v="IT"/>
    <s v="EUR"/>
    <n v="1501131600"/>
    <n v="1505192400"/>
    <b v="0"/>
    <b v="1"/>
    <s v="theater/plays"/>
    <n v="2.5452631578947367"/>
    <n v="58.975609756097562"/>
    <x v="8"/>
    <s v="plays"/>
    <x v="620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8"/>
    <s v="plays"/>
    <x v="621"/>
    <d v="2011-01-22T06:00:00"/>
  </r>
  <r>
    <n v="70"/>
    <s v="Barker Inc"/>
    <s v="Re-engineered 24/7 task-force"/>
    <n v="128000"/>
    <n v="158389"/>
    <x v="0"/>
    <n v="2475"/>
    <s v="IT"/>
    <s v="EUR"/>
    <n v="1288674000"/>
    <n v="1292911200"/>
    <b v="0"/>
    <b v="1"/>
    <s v="theater/plays"/>
    <n v="1.2374140625000001"/>
    <n v="63.995555555555555"/>
    <x v="8"/>
    <s v="plays"/>
    <x v="622"/>
    <d v="2010-12-21T06:00:00"/>
  </r>
  <r>
    <n v="71"/>
    <s v="Tate, Bass and House"/>
    <s v="Organic object-oriented budgetary management"/>
    <n v="6000"/>
    <n v="6484"/>
    <x v="0"/>
    <n v="76"/>
    <s v="US"/>
    <s v="USD"/>
    <n v="1575093600"/>
    <n v="1575439200"/>
    <b v="0"/>
    <b v="0"/>
    <s v="theater/plays"/>
    <n v="1.0806666666666667"/>
    <n v="85.315789473684205"/>
    <x v="8"/>
    <s v="plays"/>
    <x v="623"/>
    <d v="2019-12-04T06:00:00"/>
  </r>
  <r>
    <n v="76"/>
    <s v="Martin, Conway and Larsen"/>
    <s v="Horizontal next generation function"/>
    <n v="122900"/>
    <n v="95993"/>
    <x v="1"/>
    <n v="1684"/>
    <s v="US"/>
    <s v="USD"/>
    <n v="1421992800"/>
    <n v="1426222800"/>
    <b v="1"/>
    <b v="1"/>
    <s v="theater/plays"/>
    <n v="0.78106590724165992"/>
    <n v="57.00296912114014"/>
    <x v="8"/>
    <s v="plays"/>
    <x v="624"/>
    <d v="2015-03-13T05:00:00"/>
  </r>
  <r>
    <n v="79"/>
    <s v="Soto LLC"/>
    <s v="Triple-buffered reciprocal project"/>
    <n v="57800"/>
    <n v="40228"/>
    <x v="1"/>
    <n v="838"/>
    <s v="US"/>
    <s v="USD"/>
    <n v="1529125200"/>
    <n v="1529557200"/>
    <b v="0"/>
    <b v="0"/>
    <s v="theater/plays"/>
    <n v="0.6959861591695502"/>
    <n v="48.004773269689736"/>
    <x v="8"/>
    <s v="plays"/>
    <x v="625"/>
    <d v="2018-06-21T05:00:00"/>
  </r>
  <r>
    <n v="86"/>
    <s v="Davis-Smith"/>
    <s v="Organic motivating firmware"/>
    <n v="7400"/>
    <n v="12405"/>
    <x v="0"/>
    <n v="203"/>
    <s v="US"/>
    <s v="USD"/>
    <n v="1430715600"/>
    <n v="1431838800"/>
    <b v="1"/>
    <b v="0"/>
    <s v="theater/plays"/>
    <n v="1.6763513513513513"/>
    <n v="61.108374384236456"/>
    <x v="8"/>
    <s v="plays"/>
    <x v="626"/>
    <d v="2015-05-17T05:00:00"/>
  </r>
  <r>
    <n v="89"/>
    <s v="White, Singleton and Zimmerman"/>
    <s v="Monitored scalable knowledgebase"/>
    <n v="3400"/>
    <n v="8588"/>
    <x v="0"/>
    <n v="96"/>
    <s v="US"/>
    <s v="USD"/>
    <n v="1271307600"/>
    <n v="1271480400"/>
    <b v="0"/>
    <b v="0"/>
    <s v="theater/plays"/>
    <n v="2.5258823529411765"/>
    <n v="89.458333333333329"/>
    <x v="8"/>
    <s v="plays"/>
    <x v="627"/>
    <d v="2010-04-17T05:00:00"/>
  </r>
  <r>
    <n v="90"/>
    <s v="Kramer Group"/>
    <s v="Synergistic explicit parallelism"/>
    <n v="7800"/>
    <n v="6132"/>
    <x v="1"/>
    <n v="106"/>
    <s v="US"/>
    <s v="USD"/>
    <n v="1456380000"/>
    <n v="1456380000"/>
    <b v="0"/>
    <b v="1"/>
    <s v="theater/plays"/>
    <n v="0.7861538461538462"/>
    <n v="57.849056603773583"/>
    <x v="8"/>
    <s v="plays"/>
    <x v="311"/>
    <d v="2016-02-25T06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8"/>
    <s v="plays"/>
    <x v="31"/>
    <d v="2012-10-24T05:00:00"/>
  </r>
  <r>
    <n v="96"/>
    <s v="Howard Ltd"/>
    <s v="Down-sized systematic policy"/>
    <n v="69700"/>
    <n v="151513"/>
    <x v="0"/>
    <n v="2331"/>
    <s v="US"/>
    <s v="USD"/>
    <n v="1299736800"/>
    <n v="1300856400"/>
    <b v="0"/>
    <b v="0"/>
    <s v="theater/plays"/>
    <n v="2.1737876614060259"/>
    <n v="64.999141999141997"/>
    <x v="8"/>
    <s v="plays"/>
    <x v="628"/>
    <d v="2011-03-23T05:00:00"/>
  </r>
  <r>
    <n v="99"/>
    <s v="Baker-Morris"/>
    <s v="Fully-configurable motivating approach"/>
    <n v="7600"/>
    <n v="14951"/>
    <x v="0"/>
    <n v="164"/>
    <s v="US"/>
    <s v="USD"/>
    <n v="1416895200"/>
    <n v="1419400800"/>
    <b v="0"/>
    <b v="0"/>
    <s v="theater/plays"/>
    <n v="1.9672368421052631"/>
    <n v="91.16463414634147"/>
    <x v="8"/>
    <s v="plays"/>
    <x v="629"/>
    <d v="2014-12-24T06:00:00"/>
  </r>
  <r>
    <n v="100"/>
    <s v="Tucker, Fox and Green"/>
    <s v="Upgradable fault-tolerant approach"/>
    <n v="100"/>
    <n v="1"/>
    <x v="1"/>
    <n v="1"/>
    <s v="US"/>
    <s v="USD"/>
    <n v="1319000400"/>
    <n v="1320555600"/>
    <b v="0"/>
    <b v="0"/>
    <s v="theater/plays"/>
    <n v="0.01"/>
    <n v="1"/>
    <x v="8"/>
    <s v="plays"/>
    <x v="630"/>
    <d v="2011-11-06T05:00:00"/>
  </r>
  <r>
    <n v="106"/>
    <s v="Brandt, Carter and Wood"/>
    <s v="Ameliorated clear-thinking circuit"/>
    <n v="3900"/>
    <n v="14006"/>
    <x v="0"/>
    <n v="147"/>
    <s v="US"/>
    <s v="USD"/>
    <n v="1567918800"/>
    <n v="1568350800"/>
    <b v="0"/>
    <b v="0"/>
    <s v="theater/plays"/>
    <n v="3.5912820512820511"/>
    <n v="95.278911564625844"/>
    <x v="8"/>
    <s v="plays"/>
    <x v="631"/>
    <d v="2019-09-13T05:00:00"/>
  </r>
  <r>
    <n v="107"/>
    <s v="Tucker, Schmidt and Reid"/>
    <s v="Multi-layered encompassing installation"/>
    <n v="3500"/>
    <n v="6527"/>
    <x v="0"/>
    <n v="86"/>
    <s v="US"/>
    <s v="USD"/>
    <n v="1524459600"/>
    <n v="1525928400"/>
    <b v="0"/>
    <b v="1"/>
    <s v="theater/plays"/>
    <n v="1.8648571428571428"/>
    <n v="75.895348837209298"/>
    <x v="8"/>
    <s v="plays"/>
    <x v="632"/>
    <d v="2018-05-10T05:00:00"/>
  </r>
  <r>
    <n v="116"/>
    <s v="David-Clark"/>
    <s v="De-engineered motivating standardization"/>
    <n v="7200"/>
    <n v="6336"/>
    <x v="1"/>
    <n v="73"/>
    <s v="US"/>
    <s v="USD"/>
    <n v="1442552400"/>
    <n v="1442638800"/>
    <b v="0"/>
    <b v="0"/>
    <s v="theater/plays"/>
    <n v="0.88"/>
    <n v="86.794520547945211"/>
    <x v="8"/>
    <s v="plays"/>
    <x v="633"/>
    <d v="2015-09-19T05:00:00"/>
  </r>
  <r>
    <n v="123"/>
    <s v="Edwards-Lewis"/>
    <s v="Enhanced scalable concept"/>
    <n v="177700"/>
    <n v="33092"/>
    <x v="1"/>
    <n v="662"/>
    <s v="CA"/>
    <s v="CAD"/>
    <n v="1448344800"/>
    <n v="1448604000"/>
    <b v="1"/>
    <b v="0"/>
    <s v="theater/plays"/>
    <n v="0.18622397298818233"/>
    <n v="49.987915407854985"/>
    <x v="8"/>
    <s v="plays"/>
    <x v="634"/>
    <d v="2015-11-27T06:00:00"/>
  </r>
  <r>
    <n v="125"/>
    <s v="Pratt LLC"/>
    <s v="Stand-alone web-enabled moderator"/>
    <n v="5300"/>
    <n v="8475"/>
    <x v="0"/>
    <n v="180"/>
    <s v="US"/>
    <s v="USD"/>
    <n v="1537333200"/>
    <n v="1537678800"/>
    <b v="0"/>
    <b v="0"/>
    <s v="theater/plays"/>
    <n v="1.5990566037735849"/>
    <n v="47.083333333333336"/>
    <x v="8"/>
    <s v="plays"/>
    <x v="138"/>
    <d v="2018-09-23T05:00:00"/>
  </r>
  <r>
    <n v="126"/>
    <s v="Gross PLC"/>
    <s v="Proactive methodical benchmark"/>
    <n v="180200"/>
    <n v="69617"/>
    <x v="1"/>
    <n v="774"/>
    <s v="US"/>
    <s v="USD"/>
    <n v="1471150800"/>
    <n v="1473570000"/>
    <b v="0"/>
    <b v="1"/>
    <s v="theater/plays"/>
    <n v="0.38633185349611543"/>
    <n v="89.944444444444443"/>
    <x v="8"/>
    <s v="plays"/>
    <x v="635"/>
    <d v="2016-09-11T05:00:00"/>
  </r>
  <r>
    <n v="127"/>
    <s v="Martinez, Gomez and Dalton"/>
    <s v="Team-oriented 6thgeneration matrix"/>
    <n v="103200"/>
    <n v="53067"/>
    <x v="1"/>
    <n v="672"/>
    <s v="CA"/>
    <s v="CAD"/>
    <n v="1273640400"/>
    <n v="1273899600"/>
    <b v="0"/>
    <b v="0"/>
    <s v="theater/plays"/>
    <n v="0.51421511627906979"/>
    <n v="78.96875"/>
    <x v="8"/>
    <s v="plays"/>
    <x v="636"/>
    <d v="2010-05-15T05:00:00"/>
  </r>
  <r>
    <n v="132"/>
    <s v="Flowers and Sons"/>
    <s v="Virtual static core"/>
    <n v="3300"/>
    <n v="3834"/>
    <x v="0"/>
    <n v="89"/>
    <s v="US"/>
    <s v="USD"/>
    <n v="1515736800"/>
    <n v="1517119200"/>
    <b v="0"/>
    <b v="1"/>
    <s v="theater/plays"/>
    <n v="1.1618181818181819"/>
    <n v="43.078651685393261"/>
    <x v="8"/>
    <s v="plays"/>
    <x v="637"/>
    <d v="2018-01-28T06:00:00"/>
  </r>
  <r>
    <n v="135"/>
    <s v="Le, Burton and Evans"/>
    <s v="Balanced zero-defect software"/>
    <n v="7700"/>
    <n v="5488"/>
    <x v="1"/>
    <n v="117"/>
    <s v="US"/>
    <s v="USD"/>
    <n v="1362636000"/>
    <n v="1363064400"/>
    <b v="0"/>
    <b v="1"/>
    <s v="theater/plays"/>
    <n v="0.71272727272727276"/>
    <n v="46.905982905982903"/>
    <x v="8"/>
    <s v="plays"/>
    <x v="638"/>
    <d v="2013-03-12T05:00:00"/>
  </r>
  <r>
    <n v="144"/>
    <s v="Martin, Lopez and Hunter"/>
    <s v="Multi-lateral actuating installation"/>
    <n v="9000"/>
    <n v="11619"/>
    <x v="0"/>
    <n v="135"/>
    <s v="US"/>
    <s v="USD"/>
    <n v="1560747600"/>
    <n v="1561438800"/>
    <b v="0"/>
    <b v="0"/>
    <s v="theater/plays"/>
    <n v="1.2909999999999999"/>
    <n v="86.066666666666663"/>
    <x v="8"/>
    <s v="plays"/>
    <x v="639"/>
    <d v="2019-06-25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8"/>
    <s v="plays"/>
    <x v="640"/>
    <d v="2011-11-28T06:00:00"/>
  </r>
  <r>
    <n v="147"/>
    <s v="Moss, Norman and Dunlap"/>
    <s v="Upgradable upward-trending workforce"/>
    <n v="8300"/>
    <n v="9337"/>
    <x v="0"/>
    <n v="199"/>
    <s v="US"/>
    <s v="USD"/>
    <n v="1465794000"/>
    <n v="1466312400"/>
    <b v="0"/>
    <b v="1"/>
    <s v="theater/plays"/>
    <n v="1.1249397590361445"/>
    <n v="46.91959798994975"/>
    <x v="8"/>
    <s v="plays"/>
    <x v="641"/>
    <d v="2016-06-19T05:00:00"/>
  </r>
  <r>
    <n v="153"/>
    <s v="Whitehead, Bell and Hughes"/>
    <s v="Multi-tiered radical definition"/>
    <n v="189400"/>
    <n v="176112"/>
    <x v="1"/>
    <n v="5681"/>
    <s v="US"/>
    <s v="USD"/>
    <n v="1350622800"/>
    <n v="1351141200"/>
    <b v="0"/>
    <b v="0"/>
    <s v="theater/plays"/>
    <n v="0.92984160506863778"/>
    <n v="31.000176025347649"/>
    <x v="8"/>
    <s v="plays"/>
    <x v="642"/>
    <d v="2012-10-25T05:00:00"/>
  </r>
  <r>
    <n v="155"/>
    <s v="Hall-Schaefer"/>
    <s v="Distributed eco-centric methodology"/>
    <n v="139500"/>
    <n v="90706"/>
    <x v="1"/>
    <n v="1194"/>
    <s v="US"/>
    <s v="USD"/>
    <n v="1269493200"/>
    <n v="1270789200"/>
    <b v="0"/>
    <b v="0"/>
    <s v="theater/plays"/>
    <n v="0.65022222222222226"/>
    <n v="75.968174204355108"/>
    <x v="8"/>
    <s v="plays"/>
    <x v="643"/>
    <d v="2010-04-09T05:00:00"/>
  </r>
  <r>
    <n v="159"/>
    <s v="Clarke, Anderson and Lee"/>
    <s v="Robust explicit hardware"/>
    <n v="191200"/>
    <n v="191222"/>
    <x v="0"/>
    <n v="1821"/>
    <s v="US"/>
    <s v="USD"/>
    <n v="1553662800"/>
    <n v="1555218000"/>
    <b v="0"/>
    <b v="1"/>
    <s v="theater/plays"/>
    <n v="1.0001150627615063"/>
    <n v="105.00933552992861"/>
    <x v="8"/>
    <s v="plays"/>
    <x v="644"/>
    <d v="2019-04-14T05:00:00"/>
  </r>
  <r>
    <n v="164"/>
    <s v="Lopez and Sons"/>
    <s v="Polarized human-resource protocol"/>
    <n v="150500"/>
    <n v="150755"/>
    <x v="0"/>
    <n v="1396"/>
    <s v="US"/>
    <s v="USD"/>
    <n v="1507438800"/>
    <n v="1507525200"/>
    <b v="0"/>
    <b v="0"/>
    <s v="theater/plays"/>
    <n v="1.0016943521594683"/>
    <n v="107.99068767908309"/>
    <x v="8"/>
    <s v="plays"/>
    <x v="645"/>
    <d v="2017-10-09T05:00:00"/>
  </r>
  <r>
    <n v="167"/>
    <s v="Cruz-Ward"/>
    <s v="Robust content-based emulation"/>
    <n v="2600"/>
    <n v="10804"/>
    <x v="0"/>
    <n v="146"/>
    <s v="AU"/>
    <s v="AUD"/>
    <n v="1370840400"/>
    <n v="1371704400"/>
    <b v="0"/>
    <b v="0"/>
    <s v="theater/plays"/>
    <n v="4.155384615384615"/>
    <n v="74"/>
    <x v="8"/>
    <s v="plays"/>
    <x v="646"/>
    <d v="2013-06-20T05:00:00"/>
  </r>
  <r>
    <n v="173"/>
    <s v="White LLC"/>
    <s v="Cross-group 4thgeneration middleware"/>
    <n v="96700"/>
    <n v="157635"/>
    <x v="0"/>
    <n v="1561"/>
    <s v="US"/>
    <s v="USD"/>
    <n v="1368853200"/>
    <n v="1369371600"/>
    <b v="0"/>
    <b v="0"/>
    <s v="theater/plays"/>
    <n v="1.6301447776628748"/>
    <n v="100.98334401024984"/>
    <x v="8"/>
    <s v="plays"/>
    <x v="322"/>
    <d v="2013-05-24T05:00:00"/>
  </r>
  <r>
    <n v="175"/>
    <s v="Jones, Contreras and Burnett"/>
    <s v="Sharable intangible migration"/>
    <n v="181200"/>
    <n v="47459"/>
    <x v="1"/>
    <n v="1130"/>
    <s v="US"/>
    <s v="USD"/>
    <n v="1472619600"/>
    <n v="1474261200"/>
    <b v="0"/>
    <b v="0"/>
    <s v="theater/plays"/>
    <n v="0.26191501103752757"/>
    <n v="41.999115044247787"/>
    <x v="8"/>
    <s v="plays"/>
    <x v="5"/>
    <d v="2016-09-19T05:00:00"/>
  </r>
  <r>
    <n v="176"/>
    <s v="Stone-Orozco"/>
    <s v="Proactive scalable Graphical User Interface"/>
    <n v="115000"/>
    <n v="86060"/>
    <x v="1"/>
    <n v="782"/>
    <s v="US"/>
    <s v="USD"/>
    <n v="1472878800"/>
    <n v="1473656400"/>
    <b v="0"/>
    <b v="0"/>
    <s v="theater/plays"/>
    <n v="0.74834782608695649"/>
    <n v="110.05115089514067"/>
    <x v="8"/>
    <s v="plays"/>
    <x v="526"/>
    <d v="2016-09-12T05:00:00"/>
  </r>
  <r>
    <n v="177"/>
    <s v="Lee, Gibson and Morgan"/>
    <s v="Digitized solution-oriented product"/>
    <n v="38800"/>
    <n v="161593"/>
    <x v="0"/>
    <n v="2739"/>
    <s v="US"/>
    <s v="USD"/>
    <n v="1289800800"/>
    <n v="1291960800"/>
    <b v="0"/>
    <b v="0"/>
    <s v="theater/plays"/>
    <n v="4.1647680412371137"/>
    <n v="58.997079225994888"/>
    <x v="8"/>
    <s v="plays"/>
    <x v="647"/>
    <d v="2010-12-10T06:00:00"/>
  </r>
  <r>
    <n v="179"/>
    <s v="Marks Ltd"/>
    <s v="Realigned human-resource orchestration"/>
    <n v="44500"/>
    <n v="159185"/>
    <x v="0"/>
    <n v="3537"/>
    <s v="CA"/>
    <s v="CAD"/>
    <n v="1363496400"/>
    <n v="1363582800"/>
    <b v="0"/>
    <b v="1"/>
    <s v="theater/plays"/>
    <n v="3.5771910112359548"/>
    <n v="45.005654509471306"/>
    <x v="8"/>
    <s v="plays"/>
    <x v="648"/>
    <d v="2013-03-18T05:00:00"/>
  </r>
  <r>
    <n v="182"/>
    <s v="Adams Group"/>
    <s v="Reverse-engineered bandwidth-monitored contingency"/>
    <n v="27100"/>
    <n v="195750"/>
    <x v="0"/>
    <n v="3318"/>
    <s v="DK"/>
    <s v="DKK"/>
    <n v="1560574800"/>
    <n v="1561957200"/>
    <b v="0"/>
    <b v="0"/>
    <s v="theater/plays"/>
    <n v="7.2232472324723247"/>
    <n v="58.996383363471971"/>
    <x v="8"/>
    <s v="plays"/>
    <x v="649"/>
    <d v="2019-07-01T05:00:00"/>
  </r>
  <r>
    <n v="184"/>
    <s v="Howard, Carter and Griffith"/>
    <s v="Adaptive asynchronous emulation"/>
    <n v="3600"/>
    <n v="10550"/>
    <x v="0"/>
    <n v="340"/>
    <s v="US"/>
    <s v="USD"/>
    <n v="1556859600"/>
    <n v="1556946000"/>
    <b v="0"/>
    <b v="0"/>
    <s v="theater/plays"/>
    <n v="2.9305555555555554"/>
    <n v="31.029411764705884"/>
    <x v="8"/>
    <s v="plays"/>
    <x v="650"/>
    <d v="2019-05-04T05:00:00"/>
  </r>
  <r>
    <n v="186"/>
    <s v="Parker Group"/>
    <s v="Grass-roots foreground policy"/>
    <n v="88800"/>
    <n v="28358"/>
    <x v="1"/>
    <n v="886"/>
    <s v="US"/>
    <s v="USD"/>
    <n v="1400821200"/>
    <n v="1402117200"/>
    <b v="0"/>
    <b v="0"/>
    <s v="theater/plays"/>
    <n v="0.31934684684684683"/>
    <n v="32.006772009029348"/>
    <x v="8"/>
    <s v="plays"/>
    <x v="651"/>
    <d v="2014-06-07T05:00:00"/>
  </r>
  <r>
    <n v="188"/>
    <s v="Walker, Jones and Rodriguez"/>
    <s v="Networked didactic info-mediaries"/>
    <n v="8200"/>
    <n v="2625"/>
    <x v="1"/>
    <n v="35"/>
    <s v="IT"/>
    <s v="EUR"/>
    <n v="1417500000"/>
    <n v="1417586400"/>
    <b v="0"/>
    <b v="0"/>
    <s v="theater/plays"/>
    <n v="0.3201219512195122"/>
    <n v="75"/>
    <x v="8"/>
    <s v="plays"/>
    <x v="652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8"/>
    <s v="plays"/>
    <x v="653"/>
    <d v="2016-03-04T06:00:00"/>
  </r>
  <r>
    <n v="190"/>
    <s v="Cook LLC"/>
    <s v="Up-sized dynamic throughput"/>
    <n v="3700"/>
    <n v="2538"/>
    <x v="1"/>
    <n v="24"/>
    <s v="US"/>
    <s v="USD"/>
    <n v="1370322000"/>
    <n v="1370408400"/>
    <b v="0"/>
    <b v="1"/>
    <s v="theater/plays"/>
    <n v="0.68594594594594593"/>
    <n v="105.75"/>
    <x v="8"/>
    <s v="plays"/>
    <x v="654"/>
    <d v="2013-06-05T05:00:00"/>
  </r>
  <r>
    <n v="191"/>
    <s v="Sutton PLC"/>
    <s v="Mandatory reciprocal superstructure"/>
    <n v="8400"/>
    <n v="3188"/>
    <x v="1"/>
    <n v="86"/>
    <s v="IT"/>
    <s v="EUR"/>
    <n v="1552366800"/>
    <n v="1552626000"/>
    <b v="0"/>
    <b v="0"/>
    <s v="theater/plays"/>
    <n v="0.37952380952380954"/>
    <n v="37.069767441860463"/>
    <x v="8"/>
    <s v="plays"/>
    <x v="50"/>
    <d v="2019-03-15T05:00:00"/>
  </r>
  <r>
    <n v="200"/>
    <s v="Becker, Rice and White"/>
    <s v="Reduced dedicated capability"/>
    <n v="100"/>
    <n v="2"/>
    <x v="1"/>
    <n v="1"/>
    <s v="CA"/>
    <s v="CAD"/>
    <n v="1269493200"/>
    <n v="1270443600"/>
    <b v="0"/>
    <b v="0"/>
    <s v="theater/plays"/>
    <n v="0.02"/>
    <n v="2"/>
    <x v="8"/>
    <s v="plays"/>
    <x v="643"/>
    <d v="2010-04-05T05:00:00"/>
  </r>
  <r>
    <n v="203"/>
    <s v="Hayden, Shannon and Stein"/>
    <s v="Customer-focused client-server service-desk"/>
    <n v="143900"/>
    <n v="193413"/>
    <x v="0"/>
    <n v="4498"/>
    <s v="AU"/>
    <s v="AUD"/>
    <n v="1484632800"/>
    <n v="1484805600"/>
    <b v="0"/>
    <b v="0"/>
    <s v="theater/plays"/>
    <n v="1.3440792216817234"/>
    <n v="42.999777678968428"/>
    <x v="8"/>
    <s v="plays"/>
    <x v="655"/>
    <d v="2017-01-19T06:00:00"/>
  </r>
  <r>
    <n v="205"/>
    <s v="Weaver-Marquez"/>
    <s v="Focused analyzing circuit"/>
    <n v="1300"/>
    <n v="5614"/>
    <x v="0"/>
    <n v="80"/>
    <s v="US"/>
    <s v="USD"/>
    <n v="1539752400"/>
    <n v="1540789200"/>
    <b v="1"/>
    <b v="0"/>
    <s v="theater/plays"/>
    <n v="4.3184615384615386"/>
    <n v="70.174999999999997"/>
    <x v="8"/>
    <s v="plays"/>
    <x v="656"/>
    <d v="2018-10-29T05:00:00"/>
  </r>
  <r>
    <n v="211"/>
    <s v="Thompson LLC"/>
    <s v="Customer-focused impactful benchmark"/>
    <n v="104400"/>
    <n v="99100"/>
    <x v="1"/>
    <n v="1625"/>
    <s v="US"/>
    <s v="USD"/>
    <n v="1377579600"/>
    <n v="1379653200"/>
    <b v="0"/>
    <b v="0"/>
    <s v="theater/plays"/>
    <n v="0.9492337164750958"/>
    <n v="60.984615384615381"/>
    <x v="8"/>
    <s v="plays"/>
    <x v="657"/>
    <d v="2013-09-20T05:00:00"/>
  </r>
  <r>
    <n v="212"/>
    <s v="Johnson Inc"/>
    <s v="Profound next generation infrastructure"/>
    <n v="8100"/>
    <n v="12300"/>
    <x v="0"/>
    <n v="168"/>
    <s v="US"/>
    <s v="USD"/>
    <n v="1576389600"/>
    <n v="1580364000"/>
    <b v="0"/>
    <b v="0"/>
    <s v="theater/plays"/>
    <n v="1.5185185185185186"/>
    <n v="73.214285714285708"/>
    <x v="8"/>
    <s v="plays"/>
    <x v="658"/>
    <d v="2020-01-30T06:00:00"/>
  </r>
  <r>
    <n v="215"/>
    <s v="Vargas, Banks and Palmer"/>
    <s v="Extended 24/7 implementation"/>
    <n v="156800"/>
    <n v="6024"/>
    <x v="1"/>
    <n v="143"/>
    <s v="US"/>
    <s v="USD"/>
    <n v="1550037600"/>
    <n v="1550210400"/>
    <b v="0"/>
    <b v="0"/>
    <s v="theater/plays"/>
    <n v="3.8418367346938778E-2"/>
    <n v="42.125874125874127"/>
    <x v="8"/>
    <s v="plays"/>
    <x v="188"/>
    <d v="2019-02-15T06:00:00"/>
  </r>
  <r>
    <n v="216"/>
    <s v="Johnson, Dixon and Zimmerman"/>
    <s v="Organic dynamic algorithm"/>
    <n v="121700"/>
    <n v="188721"/>
    <x v="0"/>
    <n v="1815"/>
    <s v="US"/>
    <s v="USD"/>
    <n v="1321941600"/>
    <n v="1322114400"/>
    <b v="0"/>
    <b v="0"/>
    <s v="theater/plays"/>
    <n v="1.5507066557107643"/>
    <n v="103.97851239669421"/>
    <x v="8"/>
    <s v="plays"/>
    <x v="659"/>
    <d v="2011-11-24T06:00:00"/>
  </r>
  <r>
    <n v="220"/>
    <s v="Owens-Le"/>
    <s v="Focused composite approach"/>
    <n v="7900"/>
    <n v="667"/>
    <x v="1"/>
    <n v="17"/>
    <s v="US"/>
    <s v="USD"/>
    <n v="1309496400"/>
    <n v="1311051600"/>
    <b v="1"/>
    <b v="0"/>
    <s v="theater/plays"/>
    <n v="8.4430379746835441E-2"/>
    <n v="39.235294117647058"/>
    <x v="8"/>
    <s v="plays"/>
    <x v="660"/>
    <d v="2011-07-19T05:00:00"/>
  </r>
  <r>
    <n v="223"/>
    <s v="Chavez, Garcia and Cantu"/>
    <s v="Synergistic explicit capability"/>
    <n v="87300"/>
    <n v="81897"/>
    <x v="1"/>
    <n v="931"/>
    <s v="US"/>
    <s v="USD"/>
    <n v="1458104400"/>
    <n v="1459314000"/>
    <b v="0"/>
    <b v="0"/>
    <s v="theater/plays"/>
    <n v="0.93810996563573879"/>
    <n v="87.966702470461868"/>
    <x v="8"/>
    <s v="plays"/>
    <x v="661"/>
    <d v="2016-03-30T05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8"/>
    <s v="plays"/>
    <x v="662"/>
    <d v="2013-07-18T05:00:00"/>
  </r>
  <r>
    <n v="232"/>
    <s v="Davis-Rodriguez"/>
    <s v="Progressive secondary portal"/>
    <n v="3400"/>
    <n v="5823"/>
    <x v="0"/>
    <n v="92"/>
    <s v="US"/>
    <s v="USD"/>
    <n v="1469422800"/>
    <n v="1469509200"/>
    <b v="0"/>
    <b v="0"/>
    <s v="theater/plays"/>
    <n v="1.7126470588235294"/>
    <n v="63.293478260869563"/>
    <x v="8"/>
    <s v="plays"/>
    <x v="663"/>
    <d v="2016-07-26T05:00:00"/>
  </r>
  <r>
    <n v="238"/>
    <s v="Bolton, Sanchez and Carrillo"/>
    <s v="Distributed systemic adapter"/>
    <n v="2400"/>
    <n v="10138"/>
    <x v="0"/>
    <n v="97"/>
    <s v="DK"/>
    <s v="DKK"/>
    <n v="1513231200"/>
    <n v="1515391200"/>
    <b v="0"/>
    <b v="1"/>
    <s v="theater/plays"/>
    <n v="4.2241666666666671"/>
    <n v="104.51546391752578"/>
    <x v="8"/>
    <s v="plays"/>
    <x v="664"/>
    <d v="2018-01-08T06:00:00"/>
  </r>
  <r>
    <n v="240"/>
    <s v="Pitts-Reed"/>
    <s v="Vision-oriented dynamic service-desk"/>
    <n v="29400"/>
    <n v="123124"/>
    <x v="0"/>
    <n v="1784"/>
    <s v="US"/>
    <s v="USD"/>
    <n v="1281070800"/>
    <n v="1281157200"/>
    <b v="0"/>
    <b v="0"/>
    <s v="theater/plays"/>
    <n v="4.1878911564625847"/>
    <n v="69.015695067264573"/>
    <x v="8"/>
    <s v="plays"/>
    <x v="270"/>
    <d v="2010-08-07T05:00:00"/>
  </r>
  <r>
    <n v="243"/>
    <s v="Garcia PLC"/>
    <s v="Customer-focused attitude-oriented function"/>
    <n v="2300"/>
    <n v="10240"/>
    <x v="0"/>
    <n v="238"/>
    <s v="US"/>
    <s v="USD"/>
    <n v="1520143200"/>
    <n v="1520402400"/>
    <b v="0"/>
    <b v="0"/>
    <s v="theater/plays"/>
    <n v="4.4521739130434783"/>
    <n v="43.025210084033617"/>
    <x v="8"/>
    <s v="plays"/>
    <x v="665"/>
    <d v="2018-03-07T06:00:00"/>
  </r>
  <r>
    <n v="244"/>
    <s v="Herring-Bailey"/>
    <s v="Reverse-engineered system-worthy extranet"/>
    <n v="700"/>
    <n v="3988"/>
    <x v="0"/>
    <n v="53"/>
    <s v="US"/>
    <s v="USD"/>
    <n v="1405314000"/>
    <n v="1409806800"/>
    <b v="0"/>
    <b v="0"/>
    <s v="theater/plays"/>
    <n v="5.6971428571428575"/>
    <n v="75.245283018867923"/>
    <x v="8"/>
    <s v="plays"/>
    <x v="666"/>
    <d v="2014-09-04T05:00:00"/>
  </r>
  <r>
    <n v="245"/>
    <s v="Russell-Gardner"/>
    <s v="Re-engineered systematic monitoring"/>
    <n v="2900"/>
    <n v="14771"/>
    <x v="0"/>
    <n v="214"/>
    <s v="US"/>
    <s v="USD"/>
    <n v="1396846800"/>
    <n v="1396933200"/>
    <b v="0"/>
    <b v="0"/>
    <s v="theater/plays"/>
    <n v="5.0934482758620687"/>
    <n v="69.023364485981304"/>
    <x v="8"/>
    <s v="plays"/>
    <x v="667"/>
    <d v="2014-04-08T05:00:00"/>
  </r>
  <r>
    <n v="251"/>
    <s v="Singleton Ltd"/>
    <s v="Enhanced user-facing function"/>
    <n v="7100"/>
    <n v="3840"/>
    <x v="1"/>
    <n v="101"/>
    <s v="US"/>
    <s v="USD"/>
    <n v="1355032800"/>
    <n v="1355205600"/>
    <b v="0"/>
    <b v="0"/>
    <s v="theater/plays"/>
    <n v="0.54084507042253516"/>
    <n v="38.019801980198018"/>
    <x v="8"/>
    <s v="plays"/>
    <x v="668"/>
    <d v="2012-12-11T06:00:00"/>
  </r>
  <r>
    <n v="252"/>
    <s v="Perez PLC"/>
    <s v="Operative bandwidth-monitored interface"/>
    <n v="1000"/>
    <n v="6263"/>
    <x v="0"/>
    <n v="59"/>
    <s v="US"/>
    <s v="USD"/>
    <n v="1382677200"/>
    <n v="1383109200"/>
    <b v="0"/>
    <b v="0"/>
    <s v="theater/plays"/>
    <n v="6.2629999999999999"/>
    <n v="106.15254237288136"/>
    <x v="8"/>
    <s v="plays"/>
    <x v="669"/>
    <d v="2013-10-30T05:00:00"/>
  </r>
  <r>
    <n v="257"/>
    <s v="Williams Inc"/>
    <s v="Decentralized exuding strategy"/>
    <n v="5700"/>
    <n v="8322"/>
    <x v="0"/>
    <n v="92"/>
    <s v="US"/>
    <s v="USD"/>
    <n v="1362463200"/>
    <n v="1363669200"/>
    <b v="0"/>
    <b v="0"/>
    <s v="theater/plays"/>
    <n v="1.46"/>
    <n v="90.456521739130437"/>
    <x v="8"/>
    <s v="plays"/>
    <x v="670"/>
    <d v="2013-03-19T05:00:00"/>
  </r>
  <r>
    <n v="258"/>
    <s v="Duncan, Mcdonald and Miller"/>
    <s v="Assimilated coherent hardware"/>
    <n v="5000"/>
    <n v="13424"/>
    <x v="0"/>
    <n v="186"/>
    <s v="US"/>
    <s v="USD"/>
    <n v="1481176800"/>
    <n v="1482904800"/>
    <b v="0"/>
    <b v="1"/>
    <s v="theater/plays"/>
    <n v="2.6848000000000001"/>
    <n v="72.172043010752688"/>
    <x v="8"/>
    <s v="plays"/>
    <x v="671"/>
    <d v="2016-12-28T06:00:00"/>
  </r>
  <r>
    <n v="264"/>
    <s v="Gordon PLC"/>
    <s v="Virtual reciprocal policy"/>
    <n v="45600"/>
    <n v="165375"/>
    <x v="0"/>
    <n v="5512"/>
    <s v="US"/>
    <s v="USD"/>
    <n v="1360648800"/>
    <n v="1362031200"/>
    <b v="0"/>
    <b v="0"/>
    <s v="theater/plays"/>
    <n v="3.6266447368421053"/>
    <n v="30.002721335268504"/>
    <x v="8"/>
    <s v="plays"/>
    <x v="672"/>
    <d v="2013-02-28T06:00:00"/>
  </r>
  <r>
    <n v="265"/>
    <s v="Lee and Sons"/>
    <s v="Persevering interactive emulation"/>
    <n v="4900"/>
    <n v="6031"/>
    <x v="0"/>
    <n v="86"/>
    <s v="US"/>
    <s v="USD"/>
    <n v="1451800800"/>
    <n v="1455602400"/>
    <b v="0"/>
    <b v="0"/>
    <s v="theater/plays"/>
    <n v="1.2308163265306122"/>
    <n v="70.127906976744185"/>
    <x v="8"/>
    <s v="plays"/>
    <x v="673"/>
    <d v="2016-02-16T06:00:00"/>
  </r>
  <r>
    <n v="267"/>
    <s v="Acosta PLC"/>
    <s v="Extended eco-centric function"/>
    <n v="61600"/>
    <n v="143910"/>
    <x v="0"/>
    <n v="2768"/>
    <s v="AU"/>
    <s v="AUD"/>
    <n v="1351054800"/>
    <n v="1352440800"/>
    <b v="0"/>
    <b v="0"/>
    <s v="theater/plays"/>
    <n v="2.3362012987012988"/>
    <n v="51.990606936416185"/>
    <x v="8"/>
    <s v="plays"/>
    <x v="674"/>
    <d v="2012-11-09T06:00:00"/>
  </r>
  <r>
    <n v="272"/>
    <s v="Horton, Morrison and Clark"/>
    <s v="Networked radical neural-net"/>
    <n v="51100"/>
    <n v="155349"/>
    <x v="0"/>
    <n v="1894"/>
    <s v="US"/>
    <s v="USD"/>
    <n v="1562734800"/>
    <n v="1564894800"/>
    <b v="0"/>
    <b v="1"/>
    <s v="theater/plays"/>
    <n v="3.0400978473581213"/>
    <n v="82.021647307286173"/>
    <x v="8"/>
    <s v="plays"/>
    <x v="675"/>
    <d v="2019-08-04T05:00:00"/>
  </r>
  <r>
    <n v="273"/>
    <s v="Thomas and Sons"/>
    <s v="Re-engineered heuristic forecast"/>
    <n v="7800"/>
    <n v="10704"/>
    <x v="0"/>
    <n v="282"/>
    <s v="CA"/>
    <s v="CAD"/>
    <n v="1505624400"/>
    <n v="1505883600"/>
    <b v="0"/>
    <b v="0"/>
    <s v="theater/plays"/>
    <n v="1.3723076923076922"/>
    <n v="37.957446808510639"/>
    <x v="8"/>
    <s v="plays"/>
    <x v="676"/>
    <d v="2017-09-20T05:00:00"/>
  </r>
  <r>
    <n v="274"/>
    <s v="Morgan-Jenkins"/>
    <s v="Fully-configurable background algorithm"/>
    <n v="2400"/>
    <n v="773"/>
    <x v="1"/>
    <n v="15"/>
    <s v="US"/>
    <s v="USD"/>
    <n v="1509948000"/>
    <n v="1510380000"/>
    <b v="0"/>
    <b v="0"/>
    <s v="theater/plays"/>
    <n v="0.32208333333333333"/>
    <n v="51.533333333333331"/>
    <x v="8"/>
    <s v="plays"/>
    <x v="78"/>
    <d v="2017-11-11T06:00:00"/>
  </r>
  <r>
    <n v="277"/>
    <s v="Ramos-Mitchell"/>
    <s v="Persevering system-worthy info-mediaries"/>
    <n v="700"/>
    <n v="7465"/>
    <x v="0"/>
    <n v="83"/>
    <s v="US"/>
    <s v="USD"/>
    <n v="1279515600"/>
    <n v="1279688400"/>
    <b v="0"/>
    <b v="0"/>
    <s v="theater/plays"/>
    <n v="10.664285714285715"/>
    <n v="89.939759036144579"/>
    <x v="8"/>
    <s v="plays"/>
    <x v="677"/>
    <d v="2010-07-21T05:00:00"/>
  </r>
  <r>
    <n v="279"/>
    <s v="Smith-Jenkins"/>
    <s v="Vision-oriented methodical application"/>
    <n v="8000"/>
    <n v="13656"/>
    <x v="0"/>
    <n v="546"/>
    <s v="US"/>
    <s v="USD"/>
    <n v="1535950800"/>
    <n v="1536210000"/>
    <b v="0"/>
    <b v="0"/>
    <s v="theater/plays"/>
    <n v="1.7070000000000001"/>
    <n v="25.010989010989011"/>
    <x v="8"/>
    <s v="plays"/>
    <x v="139"/>
    <d v="2018-09-06T05:00:00"/>
  </r>
  <r>
    <n v="281"/>
    <s v="Drake PLC"/>
    <s v="Profound object-oriented paradigm"/>
    <n v="164500"/>
    <n v="150552"/>
    <x v="1"/>
    <n v="2062"/>
    <s v="US"/>
    <s v="USD"/>
    <n v="1331445600"/>
    <n v="1333256400"/>
    <b v="0"/>
    <b v="1"/>
    <s v="theater/plays"/>
    <n v="0.91520972644376897"/>
    <n v="73.012609117361791"/>
    <x v="8"/>
    <s v="plays"/>
    <x v="678"/>
    <d v="2012-04-01T05:00:00"/>
  </r>
  <r>
    <n v="285"/>
    <s v="Dawson, Brady and Gilbert"/>
    <s v="Front-line optimizing emulation"/>
    <n v="900"/>
    <n v="6357"/>
    <x v="0"/>
    <n v="254"/>
    <s v="US"/>
    <s v="USD"/>
    <n v="1473483600"/>
    <n v="1476766800"/>
    <b v="0"/>
    <b v="0"/>
    <s v="theater/plays"/>
    <n v="7.0633333333333335"/>
    <n v="25.027559055118111"/>
    <x v="8"/>
    <s v="plays"/>
    <x v="679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8"/>
    <s v="plays"/>
    <x v="680"/>
    <d v="2016-11-30T06:00:00"/>
  </r>
  <r>
    <n v="289"/>
    <s v="Smith, Love and Smith"/>
    <s v="Grass-roots mission-critical capability"/>
    <n v="800"/>
    <n v="13474"/>
    <x v="0"/>
    <n v="337"/>
    <s v="CA"/>
    <s v="CAD"/>
    <n v="1438578000"/>
    <n v="1438837200"/>
    <b v="0"/>
    <b v="0"/>
    <s v="theater/plays"/>
    <n v="16.842500000000001"/>
    <n v="39.982195845697326"/>
    <x v="8"/>
    <s v="plays"/>
    <x v="681"/>
    <d v="2015-08-06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8"/>
    <s v="plays"/>
    <x v="682"/>
    <d v="2010-10-14T05:00:00"/>
  </r>
  <r>
    <n v="294"/>
    <s v="Turner-Davis"/>
    <s v="Automated local emulation"/>
    <n v="600"/>
    <n v="8038"/>
    <x v="0"/>
    <n v="183"/>
    <s v="US"/>
    <s v="USD"/>
    <n v="1540530000"/>
    <n v="1541570400"/>
    <b v="0"/>
    <b v="0"/>
    <s v="theater/plays"/>
    <n v="13.396666666666667"/>
    <n v="43.923497267759565"/>
    <x v="8"/>
    <s v="plays"/>
    <x v="683"/>
    <d v="2018-11-07T06:00:00"/>
  </r>
  <r>
    <n v="295"/>
    <s v="Smith, Jackson and Herrera"/>
    <s v="Enterprise-wide intermediate middleware"/>
    <n v="192900"/>
    <n v="68769"/>
    <x v="1"/>
    <n v="1910"/>
    <s v="CH"/>
    <s v="CHF"/>
    <n v="1381813200"/>
    <n v="1383976800"/>
    <b v="0"/>
    <b v="0"/>
    <s v="theater/plays"/>
    <n v="0.35650077760497667"/>
    <n v="36.004712041884815"/>
    <x v="8"/>
    <s v="plays"/>
    <x v="684"/>
    <d v="2013-11-09T06:00:00"/>
  </r>
  <r>
    <n v="296"/>
    <s v="Smith-Hess"/>
    <s v="Grass-roots real-time Local Area Network"/>
    <n v="6100"/>
    <n v="3352"/>
    <x v="1"/>
    <n v="38"/>
    <s v="AU"/>
    <s v="AUD"/>
    <n v="1548655200"/>
    <n v="1550556000"/>
    <b v="0"/>
    <b v="0"/>
    <s v="theater/plays"/>
    <n v="0.54950819672131146"/>
    <n v="88.21052631578948"/>
    <x v="8"/>
    <s v="plays"/>
    <x v="685"/>
    <d v="2019-02-19T06:00:00"/>
  </r>
  <r>
    <n v="297"/>
    <s v="Brown, Herring and Bass"/>
    <s v="Organized client-driven capacity"/>
    <n v="7200"/>
    <n v="6785"/>
    <x v="1"/>
    <n v="104"/>
    <s v="AU"/>
    <s v="AUD"/>
    <n v="1389679200"/>
    <n v="1390456800"/>
    <b v="0"/>
    <b v="1"/>
    <s v="theater/plays"/>
    <n v="0.94236111111111109"/>
    <n v="65.240384615384613"/>
    <x v="8"/>
    <s v="plays"/>
    <x v="478"/>
    <d v="2014-01-23T06:00:00"/>
  </r>
  <r>
    <n v="302"/>
    <s v="Ferguson, Collins and Mata"/>
    <s v="Customizable bi-directional hardware"/>
    <n v="76100"/>
    <n v="24234"/>
    <x v="1"/>
    <n v="245"/>
    <s v="US"/>
    <s v="USD"/>
    <n v="1535864400"/>
    <n v="1537074000"/>
    <b v="0"/>
    <b v="0"/>
    <s v="theater/plays"/>
    <n v="0.31844940867279897"/>
    <n v="98.914285714285711"/>
    <x v="8"/>
    <s v="plays"/>
    <x v="686"/>
    <d v="2018-09-16T05:00:00"/>
  </r>
  <r>
    <n v="305"/>
    <s v="Townsend Ltd"/>
    <s v="Grass-roots actuating policy"/>
    <n v="2800"/>
    <n v="8014"/>
    <x v="0"/>
    <n v="85"/>
    <s v="US"/>
    <s v="USD"/>
    <n v="1458363600"/>
    <n v="1461906000"/>
    <b v="0"/>
    <b v="0"/>
    <s v="theater/plays"/>
    <n v="2.8621428571428571"/>
    <n v="94.28235294117647"/>
    <x v="8"/>
    <s v="plays"/>
    <x v="687"/>
    <d v="2016-04-29T05:00:00"/>
  </r>
  <r>
    <n v="306"/>
    <s v="Rush, Reed and Hall"/>
    <s v="Enterprise-wide 3rdgeneration knowledge user"/>
    <n v="6500"/>
    <n v="514"/>
    <x v="1"/>
    <n v="7"/>
    <s v="US"/>
    <s v="USD"/>
    <n v="1500008400"/>
    <n v="1500267600"/>
    <b v="0"/>
    <b v="1"/>
    <s v="theater/plays"/>
    <n v="7.9076923076923072E-2"/>
    <n v="73.428571428571431"/>
    <x v="8"/>
    <s v="plays"/>
    <x v="688"/>
    <d v="2017-07-17T05:00:00"/>
  </r>
  <r>
    <n v="308"/>
    <s v="Davis Ltd"/>
    <s v="Grass-roots optimizing projection"/>
    <n v="118200"/>
    <n v="87560"/>
    <x v="1"/>
    <n v="803"/>
    <s v="US"/>
    <s v="USD"/>
    <n v="1303102800"/>
    <n v="1303189200"/>
    <b v="0"/>
    <b v="0"/>
    <s v="theater/plays"/>
    <n v="0.74077834179357027"/>
    <n v="109.04109589041096"/>
    <x v="8"/>
    <s v="plays"/>
    <x v="689"/>
    <d v="2011-04-19T05:00:00"/>
  </r>
  <r>
    <n v="311"/>
    <s v="Flores PLC"/>
    <s v="Focused real-time help-desk"/>
    <n v="6300"/>
    <n v="12812"/>
    <x v="0"/>
    <n v="121"/>
    <s v="US"/>
    <s v="USD"/>
    <n v="1297836000"/>
    <n v="1298872800"/>
    <b v="0"/>
    <b v="0"/>
    <s v="theater/plays"/>
    <n v="2.0336507936507937"/>
    <n v="105.88429752066116"/>
    <x v="8"/>
    <s v="plays"/>
    <x v="364"/>
    <d v="2011-02-28T06:00:00"/>
  </r>
  <r>
    <n v="312"/>
    <s v="Martinez LLC"/>
    <s v="Robust impactful approach"/>
    <n v="59100"/>
    <n v="183345"/>
    <x v="0"/>
    <n v="3742"/>
    <s v="US"/>
    <s v="USD"/>
    <n v="1382677200"/>
    <n v="1383282000"/>
    <b v="0"/>
    <b v="0"/>
    <s v="theater/plays"/>
    <n v="3.1022842639593908"/>
    <n v="48.996525921966864"/>
    <x v="8"/>
    <s v="plays"/>
    <x v="669"/>
    <d v="2013-11-01T05:00:00"/>
  </r>
  <r>
    <n v="315"/>
    <s v="Lopez, Adams and Johnson"/>
    <s v="Open-source interactive knowledge user"/>
    <n v="9500"/>
    <n v="3220"/>
    <x v="1"/>
    <n v="31"/>
    <s v="US"/>
    <s v="USD"/>
    <n v="1400907600"/>
    <n v="1403413200"/>
    <b v="0"/>
    <b v="0"/>
    <s v="theater/plays"/>
    <n v="0.33894736842105261"/>
    <n v="103.87096774193549"/>
    <x v="8"/>
    <s v="plays"/>
    <x v="690"/>
    <d v="2014-06-22T05:00:00"/>
  </r>
  <r>
    <n v="317"/>
    <s v="Summers PLC"/>
    <s v="Cross-group coherent hierarchy"/>
    <n v="6600"/>
    <n v="1269"/>
    <x v="1"/>
    <n v="30"/>
    <s v="US"/>
    <s v="USD"/>
    <n v="1494738000"/>
    <n v="1495861200"/>
    <b v="0"/>
    <b v="0"/>
    <s v="theater/plays"/>
    <n v="0.19227272727272726"/>
    <n v="42.3"/>
    <x v="8"/>
    <s v="plays"/>
    <x v="691"/>
    <d v="2017-05-27T05:00:00"/>
  </r>
  <r>
    <n v="322"/>
    <s v="Hebert Group"/>
    <s v="Visionary asymmetric Graphical User Interface"/>
    <n v="117900"/>
    <n v="196377"/>
    <x v="0"/>
    <n v="5168"/>
    <s v="US"/>
    <s v="USD"/>
    <n v="1290664800"/>
    <n v="1291788000"/>
    <b v="0"/>
    <b v="0"/>
    <s v="theater/plays"/>
    <n v="1.6656234096692113"/>
    <n v="37.998645510835914"/>
    <x v="8"/>
    <s v="plays"/>
    <x v="692"/>
    <d v="2010-12-08T06:00:00"/>
  </r>
  <r>
    <n v="324"/>
    <s v="Harris, Hall and Harris"/>
    <s v="Inverse analyzing matrices"/>
    <n v="7100"/>
    <n v="11648"/>
    <x v="0"/>
    <n v="307"/>
    <s v="US"/>
    <s v="USD"/>
    <n v="1434862800"/>
    <n v="1435899600"/>
    <b v="0"/>
    <b v="1"/>
    <s v="theater/plays"/>
    <n v="1.6405633802816901"/>
    <n v="37.941368078175898"/>
    <x v="8"/>
    <s v="plays"/>
    <x v="693"/>
    <d v="2015-07-03T05:00:00"/>
  </r>
  <r>
    <n v="325"/>
    <s v="Saunders Group"/>
    <s v="Programmable systemic implementation"/>
    <n v="6500"/>
    <n v="5897"/>
    <x v="1"/>
    <n v="73"/>
    <s v="US"/>
    <s v="USD"/>
    <n v="1529125200"/>
    <n v="1531112400"/>
    <b v="0"/>
    <b v="1"/>
    <s v="theater/plays"/>
    <n v="0.90723076923076929"/>
    <n v="80.780821917808225"/>
    <x v="8"/>
    <s v="plays"/>
    <x v="625"/>
    <d v="2018-07-09T05:00:00"/>
  </r>
  <r>
    <n v="327"/>
    <s v="Patterson, Salinas and Lucas"/>
    <s v="Digitized 3rdgeneration encoding"/>
    <n v="2600"/>
    <n v="1002"/>
    <x v="1"/>
    <n v="33"/>
    <s v="US"/>
    <s v="USD"/>
    <n v="1566968400"/>
    <n v="1567314000"/>
    <b v="0"/>
    <b v="1"/>
    <s v="theater/plays"/>
    <n v="0.38538461538461538"/>
    <n v="30.363636363636363"/>
    <x v="8"/>
    <s v="plays"/>
    <x v="694"/>
    <d v="2019-09-01T05:00:00"/>
  </r>
  <r>
    <n v="333"/>
    <s v="Carlson, Dixon and Jones"/>
    <s v="Persistent well-modulated synergy"/>
    <n v="9600"/>
    <n v="11900"/>
    <x v="0"/>
    <n v="253"/>
    <s v="US"/>
    <s v="USD"/>
    <n v="1542693600"/>
    <n v="1545112800"/>
    <b v="0"/>
    <b v="0"/>
    <s v="theater/plays"/>
    <n v="1.2395833333333333"/>
    <n v="47.035573122529641"/>
    <x v="8"/>
    <s v="plays"/>
    <x v="695"/>
    <d v="2018-12-18T06:00:00"/>
  </r>
  <r>
    <n v="337"/>
    <s v="Hayden Ltd"/>
    <s v="Innovative didactic analyzer"/>
    <n v="94500"/>
    <n v="116064"/>
    <x v="0"/>
    <n v="1095"/>
    <s v="US"/>
    <s v="USD"/>
    <n v="1573452000"/>
    <n v="1573538400"/>
    <b v="0"/>
    <b v="0"/>
    <s v="theater/plays"/>
    <n v="1.2281904761904763"/>
    <n v="105.9945205479452"/>
    <x v="8"/>
    <s v="plays"/>
    <x v="696"/>
    <d v="2019-11-12T06:00:00"/>
  </r>
  <r>
    <n v="338"/>
    <s v="Gonzalez-Burton"/>
    <s v="Decentralized intangible encoding"/>
    <n v="69800"/>
    <n v="125042"/>
    <x v="0"/>
    <n v="1690"/>
    <s v="US"/>
    <s v="USD"/>
    <n v="1317790800"/>
    <n v="1320382800"/>
    <b v="0"/>
    <b v="0"/>
    <s v="theater/plays"/>
    <n v="1.7914326647564469"/>
    <n v="73.989349112426041"/>
    <x v="8"/>
    <s v="plays"/>
    <x v="697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8"/>
    <s v="plays"/>
    <x v="698"/>
    <d v="2017-08-16T05:00:00"/>
  </r>
  <r>
    <n v="342"/>
    <s v="Gibson-Hernandez"/>
    <s v="Visionary foreground middleware"/>
    <n v="47900"/>
    <n v="31864"/>
    <x v="1"/>
    <n v="328"/>
    <s v="US"/>
    <s v="USD"/>
    <n v="1374296400"/>
    <n v="1375333200"/>
    <b v="0"/>
    <b v="0"/>
    <s v="theater/plays"/>
    <n v="0.66521920668058454"/>
    <n v="97.146341463414629"/>
    <x v="8"/>
    <s v="plays"/>
    <x v="699"/>
    <d v="2013-08-01T05:00:00"/>
  </r>
  <r>
    <n v="343"/>
    <s v="Spencer-Weber"/>
    <s v="Optional zero-defect task-force"/>
    <n v="9000"/>
    <n v="4853"/>
    <x v="1"/>
    <n v="147"/>
    <s v="US"/>
    <s v="USD"/>
    <n v="1384840800"/>
    <n v="1389420000"/>
    <b v="0"/>
    <b v="0"/>
    <s v="theater/plays"/>
    <n v="0.53922222222222227"/>
    <n v="33.013605442176868"/>
    <x v="8"/>
    <s v="plays"/>
    <x v="700"/>
    <d v="2014-01-11T06:00:00"/>
  </r>
  <r>
    <n v="349"/>
    <s v="Navarro and Sons"/>
    <s v="Multi-layered bottom-line frame"/>
    <n v="180800"/>
    <n v="95958"/>
    <x v="1"/>
    <n v="923"/>
    <s v="US"/>
    <s v="USD"/>
    <n v="1500008400"/>
    <n v="1502600400"/>
    <b v="0"/>
    <b v="0"/>
    <s v="theater/plays"/>
    <n v="0.53074115044247783"/>
    <n v="103.96316359696641"/>
    <x v="8"/>
    <s v="plays"/>
    <x v="688"/>
    <d v="2017-08-13T05:00:00"/>
  </r>
  <r>
    <n v="352"/>
    <s v="Adams, Willis and Sanchez"/>
    <s v="Expanded hybrid hardware"/>
    <n v="2800"/>
    <n v="977"/>
    <x v="1"/>
    <n v="33"/>
    <s v="CA"/>
    <s v="CAD"/>
    <n v="1446876000"/>
    <n v="1447567200"/>
    <b v="0"/>
    <b v="0"/>
    <s v="theater/plays"/>
    <n v="0.34892857142857142"/>
    <n v="29.606060606060606"/>
    <x v="8"/>
    <s v="plays"/>
    <x v="24"/>
    <d v="2015-11-15T06:00:00"/>
  </r>
  <r>
    <n v="353"/>
    <s v="Mills-Roy"/>
    <s v="Profit-focused multi-tasking access"/>
    <n v="33600"/>
    <n v="137961"/>
    <x v="0"/>
    <n v="1703"/>
    <s v="US"/>
    <s v="USD"/>
    <n v="1562302800"/>
    <n v="1562389200"/>
    <b v="0"/>
    <b v="0"/>
    <s v="theater/plays"/>
    <n v="4.105982142857143"/>
    <n v="81.010569583088667"/>
    <x v="8"/>
    <s v="plays"/>
    <x v="701"/>
    <d v="2019-07-06T05:00:00"/>
  </r>
  <r>
    <n v="356"/>
    <s v="Glass, Nunez and Mcdonald"/>
    <s v="Open-source systematic protocol"/>
    <n v="9300"/>
    <n v="3431"/>
    <x v="1"/>
    <n v="40"/>
    <s v="IT"/>
    <s v="EUR"/>
    <n v="1326520800"/>
    <n v="1327298400"/>
    <b v="0"/>
    <b v="0"/>
    <s v="theater/plays"/>
    <n v="0.36892473118279567"/>
    <n v="85.775000000000006"/>
    <x v="8"/>
    <s v="plays"/>
    <x v="702"/>
    <d v="2012-01-23T06:00:00"/>
  </r>
  <r>
    <n v="360"/>
    <s v="Larsen-Chung"/>
    <s v="Right-sized zero tolerance migration"/>
    <n v="59700"/>
    <n v="135132"/>
    <x v="0"/>
    <n v="2875"/>
    <s v="GB"/>
    <s v="GBP"/>
    <n v="1293861600"/>
    <n v="1295071200"/>
    <b v="0"/>
    <b v="1"/>
    <s v="theater/plays"/>
    <n v="2.2635175879396985"/>
    <n v="47.002434782608695"/>
    <x v="8"/>
    <s v="plays"/>
    <x v="213"/>
    <d v="2011-01-15T06:00:00"/>
  </r>
  <r>
    <n v="361"/>
    <s v="Anderson and Sons"/>
    <s v="Quality-focused reciprocal structure"/>
    <n v="5500"/>
    <n v="9546"/>
    <x v="0"/>
    <n v="88"/>
    <s v="US"/>
    <s v="USD"/>
    <n v="1507352400"/>
    <n v="1509426000"/>
    <b v="0"/>
    <b v="0"/>
    <s v="theater/plays"/>
    <n v="1.7356363636363636"/>
    <n v="108.47727272727273"/>
    <x v="8"/>
    <s v="plays"/>
    <x v="703"/>
    <d v="2017-10-31T05:00:00"/>
  </r>
  <r>
    <n v="365"/>
    <s v="Lucas, Hall and Bonilla"/>
    <s v="Networked bottom-line initiative"/>
    <n v="1600"/>
    <n v="11735"/>
    <x v="0"/>
    <n v="112"/>
    <s v="AU"/>
    <s v="AUD"/>
    <n v="1482991200"/>
    <n v="1485324000"/>
    <b v="0"/>
    <b v="0"/>
    <s v="theater/plays"/>
    <n v="7.3343749999999996"/>
    <n v="104.77678571428571"/>
    <x v="8"/>
    <s v="plays"/>
    <x v="704"/>
    <d v="2017-01-25T06:00:00"/>
  </r>
  <r>
    <n v="366"/>
    <s v="Williams, Perez and Villegas"/>
    <s v="Robust directional system engine"/>
    <n v="1800"/>
    <n v="10658"/>
    <x v="0"/>
    <n v="101"/>
    <s v="US"/>
    <s v="USD"/>
    <n v="1294034400"/>
    <n v="1294120800"/>
    <b v="0"/>
    <b v="1"/>
    <s v="theater/plays"/>
    <n v="5.9211111111111112"/>
    <n v="105.52475247524752"/>
    <x v="8"/>
    <s v="plays"/>
    <x v="705"/>
    <d v="2011-01-04T06:00:00"/>
  </r>
  <r>
    <n v="367"/>
    <s v="Brooks, Jones and Ingram"/>
    <s v="Triple-buffered explicit methodology"/>
    <n v="9900"/>
    <n v="1870"/>
    <x v="1"/>
    <n v="75"/>
    <s v="US"/>
    <s v="USD"/>
    <n v="1413608400"/>
    <n v="1415685600"/>
    <b v="0"/>
    <b v="1"/>
    <s v="theater/plays"/>
    <n v="0.18888888888888888"/>
    <n v="24.933333333333334"/>
    <x v="8"/>
    <s v="plays"/>
    <x v="706"/>
    <d v="2014-11-11T06:00:00"/>
  </r>
  <r>
    <n v="370"/>
    <s v="Skinner PLC"/>
    <s v="Intuitive well-modulated middleware"/>
    <n v="112300"/>
    <n v="178965"/>
    <x v="0"/>
    <n v="5966"/>
    <s v="US"/>
    <s v="USD"/>
    <n v="1555304400"/>
    <n v="1555822800"/>
    <b v="0"/>
    <b v="0"/>
    <s v="theater/plays"/>
    <n v="1.593633125556545"/>
    <n v="29.997485752598056"/>
    <x v="8"/>
    <s v="plays"/>
    <x v="707"/>
    <d v="2019-04-21T05:00:00"/>
  </r>
  <r>
    <n v="371"/>
    <s v="Nolan, Smith and Sanchez"/>
    <s v="Multi-channeled logistical matrices"/>
    <n v="189200"/>
    <n v="128410"/>
    <x v="1"/>
    <n v="2176"/>
    <s v="US"/>
    <s v="USD"/>
    <n v="1423375200"/>
    <n v="1427778000"/>
    <b v="0"/>
    <b v="0"/>
    <s v="theater/plays"/>
    <n v="0.67869978858350954"/>
    <n v="59.011948529411768"/>
    <x v="8"/>
    <s v="plays"/>
    <x v="708"/>
    <d v="2015-03-31T05:00:00"/>
  </r>
  <r>
    <n v="373"/>
    <s v="Brown-Parker"/>
    <s v="Down-sized coherent toolset"/>
    <n v="22500"/>
    <n v="164291"/>
    <x v="0"/>
    <n v="2106"/>
    <s v="US"/>
    <s v="USD"/>
    <n v="1502946000"/>
    <n v="1503637200"/>
    <b v="0"/>
    <b v="0"/>
    <s v="theater/plays"/>
    <n v="7.3018222222222224"/>
    <n v="78.010921177587846"/>
    <x v="8"/>
    <s v="plays"/>
    <x v="709"/>
    <d v="2017-08-25T05:00:00"/>
  </r>
  <r>
    <n v="377"/>
    <s v="Klein, Stark and Livingston"/>
    <s v="Phased methodical initiative"/>
    <n v="49700"/>
    <n v="5098"/>
    <x v="1"/>
    <n v="127"/>
    <s v="US"/>
    <s v="USD"/>
    <n v="1571720400"/>
    <n v="1572933600"/>
    <b v="0"/>
    <b v="0"/>
    <s v="theater/plays"/>
    <n v="0.10257545271629778"/>
    <n v="40.14173228346457"/>
    <x v="8"/>
    <s v="plays"/>
    <x v="95"/>
    <d v="2019-11-05T06:00:00"/>
  </r>
  <r>
    <n v="379"/>
    <s v="Reilly, Aguirre and Johnson"/>
    <s v="Realigned clear-thinking migration"/>
    <n v="7200"/>
    <n v="2912"/>
    <x v="1"/>
    <n v="44"/>
    <s v="GB"/>
    <s v="GBP"/>
    <n v="1319691600"/>
    <n v="1320904800"/>
    <b v="0"/>
    <b v="0"/>
    <s v="theater/plays"/>
    <n v="0.40444444444444444"/>
    <n v="66.181818181818187"/>
    <x v="8"/>
    <s v="plays"/>
    <x v="710"/>
    <d v="2011-11-10T06:00:00"/>
  </r>
  <r>
    <n v="380"/>
    <s v="Davidson, Wilcox and Lewis"/>
    <s v="Optional clear-thinking process improvement"/>
    <n v="2500"/>
    <n v="4008"/>
    <x v="0"/>
    <n v="84"/>
    <s v="US"/>
    <s v="USD"/>
    <n v="1371963600"/>
    <n v="1372395600"/>
    <b v="0"/>
    <b v="0"/>
    <s v="theater/plays"/>
    <n v="1.6032"/>
    <n v="47.714285714285715"/>
    <x v="8"/>
    <s v="plays"/>
    <x v="711"/>
    <d v="2013-06-28T05:00:00"/>
  </r>
  <r>
    <n v="381"/>
    <s v="Michael, Anderson and Vincent"/>
    <s v="Cross-group global moratorium"/>
    <n v="5300"/>
    <n v="9749"/>
    <x v="0"/>
    <n v="155"/>
    <s v="US"/>
    <s v="USD"/>
    <n v="1433739600"/>
    <n v="1437714000"/>
    <b v="0"/>
    <b v="0"/>
    <s v="theater/plays"/>
    <n v="1.8394339622641509"/>
    <n v="62.896774193548389"/>
    <x v="8"/>
    <s v="plays"/>
    <x v="712"/>
    <d v="2015-07-24T05:00:00"/>
  </r>
  <r>
    <n v="386"/>
    <s v="Gardner Group"/>
    <s v="Progressive 5thgeneration customer loyalty"/>
    <n v="135500"/>
    <n v="103554"/>
    <x v="1"/>
    <n v="1068"/>
    <s v="US"/>
    <s v="USD"/>
    <n v="1277528400"/>
    <n v="1278565200"/>
    <b v="0"/>
    <b v="0"/>
    <s v="theater/plays"/>
    <n v="0.76423616236162362"/>
    <n v="96.960674157303373"/>
    <x v="8"/>
    <s v="plays"/>
    <x v="713"/>
    <d v="2010-07-08T05:00:00"/>
  </r>
  <r>
    <n v="389"/>
    <s v="Knox-Garner"/>
    <s v="Automated systemic hierarchy"/>
    <n v="83000"/>
    <n v="101352"/>
    <x v="0"/>
    <n v="1152"/>
    <s v="US"/>
    <s v="USD"/>
    <n v="1288242000"/>
    <n v="1290578400"/>
    <b v="0"/>
    <b v="0"/>
    <s v="theater/plays"/>
    <n v="1.2211084337349398"/>
    <n v="87.979166666666671"/>
    <x v="8"/>
    <s v="plays"/>
    <x v="714"/>
    <d v="2010-11-24T06:00:00"/>
  </r>
  <r>
    <n v="395"/>
    <s v="Taylor PLC"/>
    <s v="Enhanced incremental budgetary management"/>
    <n v="7100"/>
    <n v="9238"/>
    <x v="0"/>
    <n v="220"/>
    <s v="US"/>
    <s v="USD"/>
    <n v="1323324000"/>
    <n v="1323410400"/>
    <b v="1"/>
    <b v="0"/>
    <s v="theater/plays"/>
    <n v="1.3011267605633803"/>
    <n v="41.990909090909092"/>
    <x v="8"/>
    <s v="plays"/>
    <x v="715"/>
    <d v="2011-12-09T06:00:00"/>
  </r>
  <r>
    <n v="401"/>
    <s v="Smith-Schmidt"/>
    <s v="Inverse radical hierarchy"/>
    <n v="900"/>
    <n v="13772"/>
    <x v="0"/>
    <n v="299"/>
    <s v="US"/>
    <s v="USD"/>
    <n v="1572152400"/>
    <n v="1572152400"/>
    <b v="0"/>
    <b v="0"/>
    <s v="theater/plays"/>
    <n v="15.302222222222222"/>
    <n v="46.060200668896321"/>
    <x v="8"/>
    <s v="plays"/>
    <x v="716"/>
    <d v="2019-10-27T05:00:00"/>
  </r>
  <r>
    <n v="403"/>
    <s v="Leonard-Mcclain"/>
    <s v="Virtual foreground throughput"/>
    <n v="195800"/>
    <n v="168820"/>
    <x v="1"/>
    <n v="3015"/>
    <s v="CA"/>
    <s v="CAD"/>
    <n v="1273640400"/>
    <n v="1276750800"/>
    <b v="0"/>
    <b v="1"/>
    <s v="theater/plays"/>
    <n v="0.86220633299284988"/>
    <n v="55.99336650082919"/>
    <x v="8"/>
    <s v="plays"/>
    <x v="636"/>
    <d v="2010-06-17T05:00:00"/>
  </r>
  <r>
    <n v="404"/>
    <s v="Bailey-Boyer"/>
    <s v="Visionary exuding Internet solution"/>
    <n v="48900"/>
    <n v="154321"/>
    <x v="0"/>
    <n v="2237"/>
    <s v="US"/>
    <s v="USD"/>
    <n v="1510639200"/>
    <n v="1510898400"/>
    <b v="0"/>
    <b v="0"/>
    <s v="theater/plays"/>
    <n v="3.1558486707566464"/>
    <n v="68.985695127402778"/>
    <x v="8"/>
    <s v="plays"/>
    <x v="717"/>
    <d v="2017-11-17T06:00:00"/>
  </r>
  <r>
    <n v="405"/>
    <s v="Lee LLC"/>
    <s v="Synchronized secondary analyzer"/>
    <n v="29600"/>
    <n v="26527"/>
    <x v="1"/>
    <n v="435"/>
    <s v="US"/>
    <s v="USD"/>
    <n v="1528088400"/>
    <n v="1532408400"/>
    <b v="0"/>
    <b v="0"/>
    <s v="theater/plays"/>
    <n v="0.89618243243243245"/>
    <n v="60.981609195402299"/>
    <x v="8"/>
    <s v="plays"/>
    <x v="718"/>
    <d v="2018-07-24T05:00:00"/>
  </r>
  <r>
    <n v="407"/>
    <s v="Herrera-Wilson"/>
    <s v="Organized bandwidth-monitored core"/>
    <n v="3400"/>
    <n v="12100"/>
    <x v="0"/>
    <n v="484"/>
    <s v="DK"/>
    <s v="DKK"/>
    <n v="1570942800"/>
    <n v="1571547600"/>
    <b v="0"/>
    <b v="0"/>
    <s v="theater/plays"/>
    <n v="3.5588235294117645"/>
    <n v="25"/>
    <x v="8"/>
    <s v="plays"/>
    <x v="719"/>
    <d v="2019-10-20T05:00:00"/>
  </r>
  <r>
    <n v="411"/>
    <s v="Beck, Thompson and Martinez"/>
    <s v="Down-sized maximized function"/>
    <n v="7800"/>
    <n v="8161"/>
    <x v="0"/>
    <n v="82"/>
    <s v="US"/>
    <s v="USD"/>
    <n v="1496034000"/>
    <n v="1496206800"/>
    <b v="0"/>
    <b v="0"/>
    <s v="theater/plays"/>
    <n v="1.0462820512820512"/>
    <n v="99.524390243902445"/>
    <x v="8"/>
    <s v="plays"/>
    <x v="720"/>
    <d v="2017-05-31T05:00:00"/>
  </r>
  <r>
    <n v="415"/>
    <s v="Anderson-Pham"/>
    <s v="Intuitive needs-based monitoring"/>
    <n v="113500"/>
    <n v="12552"/>
    <x v="1"/>
    <n v="418"/>
    <s v="US"/>
    <s v="USD"/>
    <n v="1326434400"/>
    <n v="1327903200"/>
    <b v="0"/>
    <b v="0"/>
    <s v="theater/plays"/>
    <n v="0.11059030837004405"/>
    <n v="30.028708133971293"/>
    <x v="8"/>
    <s v="plays"/>
    <x v="721"/>
    <d v="2012-01-30T06:00:00"/>
  </r>
  <r>
    <n v="417"/>
    <s v="Bradshaw, Smith and Ryan"/>
    <s v="Upgradable 24/7 emulation"/>
    <n v="1700"/>
    <n v="943"/>
    <x v="1"/>
    <n v="15"/>
    <s v="US"/>
    <s v="USD"/>
    <n v="1541221200"/>
    <n v="1543298400"/>
    <b v="0"/>
    <b v="0"/>
    <s v="theater/plays"/>
    <n v="0.55470588235294116"/>
    <n v="62.866666666666667"/>
    <x v="8"/>
    <s v="plays"/>
    <x v="722"/>
    <d v="2018-11-27T06:00:00"/>
  </r>
  <r>
    <n v="420"/>
    <s v="Blair, Reyes and Woods"/>
    <s v="Cross-platform interactive synergy"/>
    <n v="5000"/>
    <n v="6423"/>
    <x v="0"/>
    <n v="94"/>
    <s v="US"/>
    <s v="USD"/>
    <n v="1498366800"/>
    <n v="1499576400"/>
    <b v="0"/>
    <b v="0"/>
    <s v="theater/plays"/>
    <n v="1.2846"/>
    <n v="68.329787234042556"/>
    <x v="8"/>
    <s v="plays"/>
    <x v="723"/>
    <d v="2017-07-09T05:00:00"/>
  </r>
  <r>
    <n v="422"/>
    <s v="Brown, Davies and Pacheco"/>
    <s v="Reverse-engineered regional knowledge user"/>
    <n v="8700"/>
    <n v="11075"/>
    <x v="0"/>
    <n v="205"/>
    <s v="US"/>
    <s v="USD"/>
    <n v="1271480400"/>
    <n v="1273208400"/>
    <b v="0"/>
    <b v="1"/>
    <s v="theater/plays"/>
    <n v="1.2729885057471264"/>
    <n v="54.024390243902438"/>
    <x v="8"/>
    <s v="plays"/>
    <x v="724"/>
    <d v="2010-05-07T05:00:00"/>
  </r>
  <r>
    <n v="426"/>
    <s v="Edwards-Kane"/>
    <s v="Virtual leadingedge framework"/>
    <n v="1800"/>
    <n v="10313"/>
    <x v="0"/>
    <n v="219"/>
    <s v="US"/>
    <s v="USD"/>
    <n v="1361944800"/>
    <n v="1362549600"/>
    <b v="0"/>
    <b v="0"/>
    <s v="theater/plays"/>
    <n v="5.7294444444444448"/>
    <n v="47.091324200913242"/>
    <x v="8"/>
    <s v="plays"/>
    <x v="725"/>
    <d v="2013-03-06T06:00:00"/>
  </r>
  <r>
    <n v="427"/>
    <s v="Hicks, Wall and Webb"/>
    <s v="Managed discrete framework"/>
    <n v="174500"/>
    <n v="197018"/>
    <x v="0"/>
    <n v="2526"/>
    <s v="US"/>
    <s v="USD"/>
    <n v="1410584400"/>
    <n v="1413349200"/>
    <b v="0"/>
    <b v="1"/>
    <s v="theater/plays"/>
    <n v="1.1290429799426933"/>
    <n v="77.996041171813147"/>
    <x v="8"/>
    <s v="plays"/>
    <x v="726"/>
    <d v="2014-10-15T05:00:00"/>
  </r>
  <r>
    <n v="430"/>
    <s v="Cochran Ltd"/>
    <s v="Re-engineered attitude-oriented frame"/>
    <n v="8100"/>
    <n v="5487"/>
    <x v="1"/>
    <n v="84"/>
    <s v="US"/>
    <s v="USD"/>
    <n v="1569733200"/>
    <n v="1572670800"/>
    <b v="0"/>
    <b v="0"/>
    <s v="theater/plays"/>
    <n v="0.67740740740740746"/>
    <n v="65.321428571428569"/>
    <x v="8"/>
    <s v="plays"/>
    <x v="727"/>
    <d v="2019-11-02T05:00:00"/>
  </r>
  <r>
    <n v="431"/>
    <s v="Rosales LLC"/>
    <s v="Compatible multimedia utilization"/>
    <n v="5100"/>
    <n v="9817"/>
    <x v="0"/>
    <n v="94"/>
    <s v="US"/>
    <s v="USD"/>
    <n v="1529643600"/>
    <n v="1531112400"/>
    <b v="1"/>
    <b v="0"/>
    <s v="theater/plays"/>
    <n v="1.9249019607843136"/>
    <n v="104.43617021276596"/>
    <x v="8"/>
    <s v="plays"/>
    <x v="728"/>
    <d v="2018-07-09T05:00:00"/>
  </r>
  <r>
    <n v="432"/>
    <s v="Harper-Bryan"/>
    <s v="Re-contextualized dedicated hardware"/>
    <n v="7700"/>
    <n v="6369"/>
    <x v="1"/>
    <n v="91"/>
    <s v="US"/>
    <s v="USD"/>
    <n v="1399006800"/>
    <n v="1400734800"/>
    <b v="0"/>
    <b v="0"/>
    <s v="theater/plays"/>
    <n v="0.82714285714285718"/>
    <n v="69.989010989010993"/>
    <x v="8"/>
    <s v="plays"/>
    <x v="261"/>
    <d v="2014-05-22T05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8"/>
    <s v="plays"/>
    <x v="132"/>
    <d v="2016-12-15T06:00:00"/>
  </r>
  <r>
    <n v="435"/>
    <s v="Spence, Jackson and Kelly"/>
    <s v="Advanced discrete leverage"/>
    <n v="152400"/>
    <n v="178120"/>
    <x v="0"/>
    <n v="1713"/>
    <s v="IT"/>
    <s v="EUR"/>
    <n v="1418623200"/>
    <n v="1419660000"/>
    <b v="0"/>
    <b v="1"/>
    <s v="theater/plays"/>
    <n v="1.168766404199475"/>
    <n v="103.98131932282546"/>
    <x v="8"/>
    <s v="plays"/>
    <x v="729"/>
    <d v="2014-12-27T06:00:00"/>
  </r>
  <r>
    <n v="438"/>
    <s v="Mathis, Hall and Hansen"/>
    <s v="Streamlined web-enabled knowledgebase"/>
    <n v="8300"/>
    <n v="14827"/>
    <x v="0"/>
    <n v="247"/>
    <s v="US"/>
    <s v="USD"/>
    <n v="1362376800"/>
    <n v="1364965200"/>
    <b v="0"/>
    <b v="0"/>
    <s v="theater/plays"/>
    <n v="1.7863855421686747"/>
    <n v="60.02834008097166"/>
    <x v="8"/>
    <s v="plays"/>
    <x v="730"/>
    <d v="2013-04-03T05:00:00"/>
  </r>
  <r>
    <n v="442"/>
    <s v="Calderon, Bradford and Dean"/>
    <s v="Devolved system-worthy framework"/>
    <n v="5400"/>
    <n v="10731"/>
    <x v="0"/>
    <n v="143"/>
    <s v="IT"/>
    <s v="EUR"/>
    <n v="1504328400"/>
    <n v="1505710800"/>
    <b v="0"/>
    <b v="0"/>
    <s v="theater/plays"/>
    <n v="1.9872222222222222"/>
    <n v="75.04195804195804"/>
    <x v="8"/>
    <s v="plays"/>
    <x v="731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8"/>
    <s v="plays"/>
    <x v="732"/>
    <d v="2010-10-19T05:00:00"/>
  </r>
  <r>
    <n v="445"/>
    <s v="Anderson-Pearson"/>
    <s v="Intuitive demand-driven Local Area Network"/>
    <n v="2100"/>
    <n v="10739"/>
    <x v="0"/>
    <n v="170"/>
    <s v="US"/>
    <s v="USD"/>
    <n v="1291356000"/>
    <n v="1293170400"/>
    <b v="0"/>
    <b v="1"/>
    <s v="theater/plays"/>
    <n v="5.1138095238095236"/>
    <n v="63.170588235294119"/>
    <x v="8"/>
    <s v="plays"/>
    <x v="733"/>
    <d v="2010-12-24T06:00:00"/>
  </r>
  <r>
    <n v="455"/>
    <s v="Villanueva, Wright and Richardson"/>
    <s v="Profit-focused global product"/>
    <n v="116500"/>
    <n v="137904"/>
    <x v="0"/>
    <n v="3727"/>
    <s v="US"/>
    <s v="USD"/>
    <n v="1316754000"/>
    <n v="1318741200"/>
    <b v="0"/>
    <b v="0"/>
    <s v="theater/plays"/>
    <n v="1.1837253218884121"/>
    <n v="37.001341561577675"/>
    <x v="8"/>
    <s v="plays"/>
    <x v="734"/>
    <d v="2011-10-16T05:00:00"/>
  </r>
  <r>
    <n v="457"/>
    <s v="Sheppard, Smith and Spence"/>
    <s v="Cloned asymmetric functionalities"/>
    <n v="5000"/>
    <n v="1332"/>
    <x v="1"/>
    <n v="46"/>
    <s v="US"/>
    <s v="USD"/>
    <n v="1476421200"/>
    <n v="1476594000"/>
    <b v="0"/>
    <b v="0"/>
    <s v="theater/plays"/>
    <n v="0.26640000000000003"/>
    <n v="28.956521739130434"/>
    <x v="8"/>
    <s v="plays"/>
    <x v="735"/>
    <d v="2016-10-16T05:00:00"/>
  </r>
  <r>
    <n v="458"/>
    <s v="Wise, Thompson and Allen"/>
    <s v="Pre-emptive neutral portal"/>
    <n v="33800"/>
    <n v="118706"/>
    <x v="0"/>
    <n v="2120"/>
    <s v="US"/>
    <s v="USD"/>
    <n v="1269752400"/>
    <n v="1273554000"/>
    <b v="0"/>
    <b v="0"/>
    <s v="theater/plays"/>
    <n v="3.5120118343195266"/>
    <n v="55.993396226415094"/>
    <x v="8"/>
    <s v="plays"/>
    <x v="736"/>
    <d v="2010-05-11T05:00:00"/>
  </r>
  <r>
    <n v="460"/>
    <s v="Rich, Alvarez and King"/>
    <s v="Business-focused static ability"/>
    <n v="2400"/>
    <n v="4119"/>
    <x v="0"/>
    <n v="50"/>
    <s v="US"/>
    <s v="USD"/>
    <n v="1281330000"/>
    <n v="1281589200"/>
    <b v="0"/>
    <b v="0"/>
    <s v="theater/plays"/>
    <n v="1.7162500000000001"/>
    <n v="82.38"/>
    <x v="8"/>
    <s v="plays"/>
    <x v="601"/>
    <d v="2010-08-12T05:00:00"/>
  </r>
  <r>
    <n v="464"/>
    <s v="Gomez LLC"/>
    <s v="Pre-emptive mission-critical hardware"/>
    <n v="71200"/>
    <n v="95020"/>
    <x v="0"/>
    <n v="2436"/>
    <s v="US"/>
    <s v="USD"/>
    <n v="1518328800"/>
    <n v="1519538400"/>
    <b v="0"/>
    <b v="0"/>
    <s v="theater/plays"/>
    <n v="1.3345505617977529"/>
    <n v="39.006568144499177"/>
    <x v="8"/>
    <s v="plays"/>
    <x v="737"/>
    <d v="2018-02-25T06:00:00"/>
  </r>
  <r>
    <n v="468"/>
    <s v="Hughes Inc"/>
    <s v="Streamlined neutral analyzer"/>
    <n v="4000"/>
    <n v="1620"/>
    <x v="1"/>
    <n v="16"/>
    <s v="US"/>
    <s v="USD"/>
    <n v="1555218000"/>
    <n v="1556600400"/>
    <b v="0"/>
    <b v="0"/>
    <s v="theater/plays"/>
    <n v="0.40500000000000003"/>
    <n v="101.25"/>
    <x v="8"/>
    <s v="plays"/>
    <x v="738"/>
    <d v="2019-04-30T05:00:00"/>
  </r>
  <r>
    <n v="481"/>
    <s v="Mcclure LLC"/>
    <s v="Sharable discrete budgetary management"/>
    <n v="196600"/>
    <n v="159931"/>
    <x v="1"/>
    <n v="1538"/>
    <s v="US"/>
    <s v="USD"/>
    <n v="1412139600"/>
    <n v="1415772000"/>
    <b v="0"/>
    <b v="1"/>
    <s v="theater/plays"/>
    <n v="0.81348423194303154"/>
    <n v="103.98634590377114"/>
    <x v="8"/>
    <s v="plays"/>
    <x v="739"/>
    <d v="2014-11-12T06:00:00"/>
  </r>
  <r>
    <n v="483"/>
    <s v="Rice-Parker"/>
    <s v="Down-sized actuating infrastructure"/>
    <n v="91400"/>
    <n v="48236"/>
    <x v="1"/>
    <n v="554"/>
    <s v="US"/>
    <s v="USD"/>
    <n v="1576130400"/>
    <n v="1576735200"/>
    <b v="0"/>
    <b v="0"/>
    <s v="theater/plays"/>
    <n v="0.52774617067833696"/>
    <n v="87.068592057761734"/>
    <x v="8"/>
    <s v="plays"/>
    <x v="740"/>
    <d v="2019-12-19T06:00:00"/>
  </r>
  <r>
    <n v="485"/>
    <s v="Richards-Davis"/>
    <s v="Quality-focused mission-critical structure"/>
    <n v="90600"/>
    <n v="27844"/>
    <x v="1"/>
    <n v="648"/>
    <s v="GB"/>
    <s v="GBP"/>
    <n v="1560142800"/>
    <n v="1563685200"/>
    <b v="0"/>
    <b v="0"/>
    <s v="theater/plays"/>
    <n v="0.30732891832229581"/>
    <n v="42.969135802469133"/>
    <x v="8"/>
    <s v="plays"/>
    <x v="741"/>
    <d v="2019-07-21T05:00:00"/>
  </r>
  <r>
    <n v="487"/>
    <s v="Smith-Wallace"/>
    <s v="Monitored 24/7 time-frame"/>
    <n v="110300"/>
    <n v="197024"/>
    <x v="0"/>
    <n v="2346"/>
    <s v="US"/>
    <s v="USD"/>
    <n v="1492664400"/>
    <n v="1495515600"/>
    <b v="0"/>
    <b v="0"/>
    <s v="theater/plays"/>
    <n v="1.7862556663644606"/>
    <n v="83.982949701619773"/>
    <x v="8"/>
    <s v="plays"/>
    <x v="742"/>
    <d v="2017-05-23T05:00:00"/>
  </r>
  <r>
    <n v="488"/>
    <s v="Cordova, Shaw and Wang"/>
    <s v="Virtual secondary open architecture"/>
    <n v="5300"/>
    <n v="11663"/>
    <x v="0"/>
    <n v="115"/>
    <s v="US"/>
    <s v="USD"/>
    <n v="1454479200"/>
    <n v="1455948000"/>
    <b v="0"/>
    <b v="0"/>
    <s v="theater/plays"/>
    <n v="2.2005660377358489"/>
    <n v="101.41739130434783"/>
    <x v="8"/>
    <s v="plays"/>
    <x v="743"/>
    <d v="2016-02-20T06:00:00"/>
  </r>
  <r>
    <n v="495"/>
    <s v="Bell, Edwards and Andersen"/>
    <s v="Centralized clear-thinking solution"/>
    <n v="3200"/>
    <n v="13264"/>
    <x v="0"/>
    <n v="195"/>
    <s v="DK"/>
    <s v="DKK"/>
    <n v="1402376400"/>
    <n v="1402722000"/>
    <b v="0"/>
    <b v="0"/>
    <s v="theater/plays"/>
    <n v="4.1449999999999996"/>
    <n v="68.02051282051282"/>
    <x v="8"/>
    <s v="plays"/>
    <x v="744"/>
    <d v="2014-06-14T05:00:00"/>
  </r>
  <r>
    <n v="500"/>
    <s v="Valdez Ltd"/>
    <s v="Team-oriented clear-thinking matrix"/>
    <n v="100"/>
    <n v="0"/>
    <x v="1"/>
    <n v="0"/>
    <s v="US"/>
    <s v="USD"/>
    <n v="1367384400"/>
    <n v="1369803600"/>
    <b v="0"/>
    <b v="1"/>
    <s v="theater/plays"/>
    <n v="0"/>
    <s v="no backers"/>
    <x v="8"/>
    <s v="plays"/>
    <x v="745"/>
    <d v="2013-05-29T05:00:00"/>
  </r>
  <r>
    <n v="506"/>
    <s v="Robles, Bell and Gonzalez"/>
    <s v="Customizable background monitoring"/>
    <n v="18000"/>
    <n v="166874"/>
    <x v="0"/>
    <n v="2528"/>
    <s v="US"/>
    <s v="USD"/>
    <n v="1511416800"/>
    <n v="1512885600"/>
    <b v="0"/>
    <b v="1"/>
    <s v="theater/plays"/>
    <n v="9.2707777777777771"/>
    <n v="66.010284810126578"/>
    <x v="8"/>
    <s v="plays"/>
    <x v="351"/>
    <d v="2017-12-10T06:00:00"/>
  </r>
  <r>
    <n v="508"/>
    <s v="Roberts Group"/>
    <s v="Up-sized radical pricing structure"/>
    <n v="172700"/>
    <n v="193820"/>
    <x v="0"/>
    <n v="3657"/>
    <s v="US"/>
    <s v="USD"/>
    <n v="1532840400"/>
    <n v="1534654800"/>
    <b v="0"/>
    <b v="0"/>
    <s v="theater/plays"/>
    <n v="1.1222929936305732"/>
    <n v="52.999726551818434"/>
    <x v="8"/>
    <s v="plays"/>
    <x v="269"/>
    <d v="2018-08-19T05:00:00"/>
  </r>
  <r>
    <n v="509"/>
    <s v="White LLC"/>
    <s v="Robust zero-defect project"/>
    <n v="168500"/>
    <n v="119510"/>
    <x v="1"/>
    <n v="1258"/>
    <s v="US"/>
    <s v="USD"/>
    <n v="1336194000"/>
    <n v="1337058000"/>
    <b v="0"/>
    <b v="0"/>
    <s v="theater/plays"/>
    <n v="0.70925816023738875"/>
    <n v="95"/>
    <x v="8"/>
    <s v="plays"/>
    <x v="489"/>
    <d v="2012-05-15T05:00:00"/>
  </r>
  <r>
    <n v="511"/>
    <s v="Smith-Mullins"/>
    <s v="User-centric intangible neural-net"/>
    <n v="147800"/>
    <n v="35498"/>
    <x v="1"/>
    <n v="362"/>
    <s v="US"/>
    <s v="USD"/>
    <n v="1564030800"/>
    <n v="1564894800"/>
    <b v="0"/>
    <b v="0"/>
    <s v="theater/plays"/>
    <n v="0.24017591339648173"/>
    <n v="98.060773480662988"/>
    <x v="8"/>
    <s v="plays"/>
    <x v="746"/>
    <d v="2019-08-04T05:00:00"/>
  </r>
  <r>
    <n v="515"/>
    <s v="Cox LLC"/>
    <s v="Phased 24hour flexibility"/>
    <n v="8600"/>
    <n v="4797"/>
    <x v="1"/>
    <n v="133"/>
    <s v="CA"/>
    <s v="CAD"/>
    <n v="1324620000"/>
    <n v="1324792800"/>
    <b v="0"/>
    <b v="1"/>
    <s v="theater/plays"/>
    <n v="0.55779069767441858"/>
    <n v="36.067669172932334"/>
    <x v="8"/>
    <s v="plays"/>
    <x v="747"/>
    <d v="2011-12-25T06:00:00"/>
  </r>
  <r>
    <n v="520"/>
    <s v="Frederick, Jenkins and Collins"/>
    <s v="Organic radical collaboration"/>
    <n v="800"/>
    <n v="3406"/>
    <x v="0"/>
    <n v="32"/>
    <s v="US"/>
    <s v="USD"/>
    <n v="1555650000"/>
    <n v="1555909200"/>
    <b v="0"/>
    <b v="0"/>
    <s v="theater/plays"/>
    <n v="4.2575000000000003"/>
    <n v="106.4375"/>
    <x v="8"/>
    <s v="plays"/>
    <x v="748"/>
    <d v="2019-04-22T05:00:00"/>
  </r>
  <r>
    <n v="524"/>
    <s v="Johnson-Contreras"/>
    <s v="Diverse scalable superstructure"/>
    <n v="96700"/>
    <n v="81136"/>
    <x v="1"/>
    <n v="1979"/>
    <s v="US"/>
    <s v="USD"/>
    <n v="1272258000"/>
    <n v="1273381200"/>
    <b v="0"/>
    <b v="0"/>
    <s v="theater/plays"/>
    <n v="0.83904860392967939"/>
    <n v="40.998484082870135"/>
    <x v="8"/>
    <s v="plays"/>
    <x v="749"/>
    <d v="2010-05-09T05:00:00"/>
  </r>
  <r>
    <n v="526"/>
    <s v="Smith-Sparks"/>
    <s v="Digitized bandwidth-monitored open architecture"/>
    <n v="8300"/>
    <n v="12944"/>
    <x v="0"/>
    <n v="147"/>
    <s v="US"/>
    <s v="USD"/>
    <n v="1451109600"/>
    <n v="1454306400"/>
    <b v="0"/>
    <b v="1"/>
    <s v="theater/plays"/>
    <n v="1.5595180722891566"/>
    <n v="88.054421768707485"/>
    <x v="8"/>
    <s v="plays"/>
    <x v="10"/>
    <d v="2016-02-01T06:00:00"/>
  </r>
  <r>
    <n v="532"/>
    <s v="Cordova-Torres"/>
    <s v="Pre-emptive grid-enabled contingency"/>
    <n v="1600"/>
    <n v="8046"/>
    <x v="0"/>
    <n v="126"/>
    <s v="CA"/>
    <s v="CAD"/>
    <n v="1516860000"/>
    <n v="1516946400"/>
    <b v="0"/>
    <b v="0"/>
    <s v="theater/plays"/>
    <n v="5.0287499999999996"/>
    <n v="63.857142857142854"/>
    <x v="8"/>
    <s v="plays"/>
    <x v="750"/>
    <d v="2018-01-26T06:00:00"/>
  </r>
  <r>
    <n v="535"/>
    <s v="Garrison LLC"/>
    <s v="Profit-focused 24/7 data-warehouse"/>
    <n v="2600"/>
    <n v="12533"/>
    <x v="0"/>
    <n v="202"/>
    <s v="IT"/>
    <s v="EUR"/>
    <n v="1528434000"/>
    <n v="1528606800"/>
    <b v="0"/>
    <b v="1"/>
    <s v="theater/plays"/>
    <n v="4.820384615384615"/>
    <n v="62.044554455445542"/>
    <x v="8"/>
    <s v="plays"/>
    <x v="751"/>
    <d v="2018-06-10T05:00:00"/>
  </r>
  <r>
    <n v="545"/>
    <s v="Deleon and Sons"/>
    <s v="Organized value-added access"/>
    <n v="184800"/>
    <n v="164109"/>
    <x v="1"/>
    <n v="2690"/>
    <s v="US"/>
    <s v="USD"/>
    <n v="1577253600"/>
    <n v="1578981600"/>
    <b v="0"/>
    <b v="0"/>
    <s v="theater/plays"/>
    <n v="0.88803571428571426"/>
    <n v="61.007063197026021"/>
    <x v="8"/>
    <s v="plays"/>
    <x v="752"/>
    <d v="2020-01-14T06:00:00"/>
  </r>
  <r>
    <n v="546"/>
    <s v="Benjamin, Paul and Ferguson"/>
    <s v="Cloned global Graphical User Interface"/>
    <n v="4200"/>
    <n v="6870"/>
    <x v="0"/>
    <n v="88"/>
    <s v="US"/>
    <s v="USD"/>
    <n v="1537160400"/>
    <n v="1537419600"/>
    <b v="0"/>
    <b v="1"/>
    <s v="theater/plays"/>
    <n v="1.6357142857142857"/>
    <n v="78.068181818181813"/>
    <x v="8"/>
    <s v="plays"/>
    <x v="753"/>
    <d v="2018-09-20T05:00:00"/>
  </r>
  <r>
    <n v="548"/>
    <s v="York-Pitts"/>
    <s v="Monitored discrete toolset"/>
    <n v="66100"/>
    <n v="179074"/>
    <x v="0"/>
    <n v="2985"/>
    <s v="US"/>
    <s v="USD"/>
    <n v="1459486800"/>
    <n v="1460610000"/>
    <b v="0"/>
    <b v="0"/>
    <s v="theater/plays"/>
    <n v="2.7091376701966716"/>
    <n v="59.991289782244557"/>
    <x v="8"/>
    <s v="plays"/>
    <x v="754"/>
    <d v="2016-04-14T05:00:00"/>
  </r>
  <r>
    <n v="552"/>
    <s v="Mercer, Solomon and Singleton"/>
    <s v="Distributed human-resource policy"/>
    <n v="9000"/>
    <n v="8866"/>
    <x v="1"/>
    <n v="92"/>
    <s v="US"/>
    <s v="USD"/>
    <n v="1480140000"/>
    <n v="1480312800"/>
    <b v="0"/>
    <b v="0"/>
    <s v="theater/plays"/>
    <n v="0.98511111111111116"/>
    <n v="96.369565217391298"/>
    <x v="8"/>
    <s v="plays"/>
    <x v="755"/>
    <d v="2016-11-28T06:00:00"/>
  </r>
  <r>
    <n v="558"/>
    <s v="Ho Ltd"/>
    <s v="Enhanced client-driven capacity"/>
    <n v="5800"/>
    <n v="7966"/>
    <x v="0"/>
    <n v="126"/>
    <s v="US"/>
    <s v="USD"/>
    <n v="1456293600"/>
    <n v="1460005200"/>
    <b v="0"/>
    <b v="0"/>
    <s v="theater/plays"/>
    <n v="1.373448275862069"/>
    <n v="63.222222222222221"/>
    <x v="8"/>
    <s v="plays"/>
    <x v="272"/>
    <d v="2016-04-07T05:00:00"/>
  </r>
  <r>
    <n v="559"/>
    <s v="Brown, Estrada and Jensen"/>
    <s v="Exclusive systematic productivity"/>
    <n v="105300"/>
    <n v="106321"/>
    <x v="0"/>
    <n v="1022"/>
    <s v="US"/>
    <s v="USD"/>
    <n v="1470114000"/>
    <n v="1470718800"/>
    <b v="0"/>
    <b v="0"/>
    <s v="theater/plays"/>
    <n v="1.009696106362773"/>
    <n v="104.03228962818004"/>
    <x v="8"/>
    <s v="plays"/>
    <x v="756"/>
    <d v="2016-08-09T05:00:00"/>
  </r>
  <r>
    <n v="561"/>
    <s v="Fowler-Smith"/>
    <s v="Down-sized logistical adapter"/>
    <n v="3000"/>
    <n v="11091"/>
    <x v="0"/>
    <n v="198"/>
    <s v="CH"/>
    <s v="CHF"/>
    <n v="1318827600"/>
    <n v="1319000400"/>
    <b v="0"/>
    <b v="0"/>
    <s v="theater/plays"/>
    <n v="3.6970000000000001"/>
    <n v="56.015151515151516"/>
    <x v="8"/>
    <s v="plays"/>
    <x v="757"/>
    <d v="2011-10-19T05:00:00"/>
  </r>
  <r>
    <n v="564"/>
    <s v="Hernandez-Macdonald"/>
    <s v="Organic high-level implementation"/>
    <n v="168700"/>
    <n v="141393"/>
    <x v="1"/>
    <n v="1790"/>
    <s v="US"/>
    <s v="USD"/>
    <n v="1426395600"/>
    <n v="1427086800"/>
    <b v="0"/>
    <b v="0"/>
    <s v="theater/plays"/>
    <n v="0.83813278008298753"/>
    <n v="78.990502793296088"/>
    <x v="8"/>
    <s v="plays"/>
    <x v="758"/>
    <d v="2015-03-23T05:00:00"/>
  </r>
  <r>
    <n v="565"/>
    <s v="Joseph LLC"/>
    <s v="Decentralized logistical collaboration"/>
    <n v="94900"/>
    <n v="194166"/>
    <x v="0"/>
    <n v="3596"/>
    <s v="US"/>
    <s v="USD"/>
    <n v="1321336800"/>
    <n v="1323064800"/>
    <b v="0"/>
    <b v="0"/>
    <s v="theater/plays"/>
    <n v="2.0460063224446787"/>
    <n v="53.99499443826474"/>
    <x v="8"/>
    <s v="plays"/>
    <x v="759"/>
    <d v="2011-12-05T06:00:00"/>
  </r>
  <r>
    <n v="568"/>
    <s v="Hardin-Foley"/>
    <s v="Synergized zero tolerance help-desk"/>
    <n v="72400"/>
    <n v="134688"/>
    <x v="0"/>
    <n v="5180"/>
    <s v="US"/>
    <s v="USD"/>
    <n v="1279170000"/>
    <n v="1283058000"/>
    <b v="0"/>
    <b v="0"/>
    <s v="theater/plays"/>
    <n v="1.8603314917127072"/>
    <n v="26.0015444015444"/>
    <x v="8"/>
    <s v="plays"/>
    <x v="760"/>
    <d v="2010-08-29T05:00:00"/>
  </r>
  <r>
    <n v="575"/>
    <s v="Fuentes LLC"/>
    <s v="Universal zero-defect concept"/>
    <n v="83300"/>
    <n v="52421"/>
    <x v="1"/>
    <n v="558"/>
    <s v="US"/>
    <s v="USD"/>
    <n v="1400562000"/>
    <n v="1400821200"/>
    <b v="0"/>
    <b v="1"/>
    <s v="theater/plays"/>
    <n v="0.62930372148859548"/>
    <n v="93.944444444444443"/>
    <x v="8"/>
    <s v="plays"/>
    <x v="98"/>
    <d v="2014-05-23T05:00:00"/>
  </r>
  <r>
    <n v="576"/>
    <s v="Moran and Sons"/>
    <s v="Object-based bottom-line superstructure"/>
    <n v="9700"/>
    <n v="6298"/>
    <x v="1"/>
    <n v="64"/>
    <s v="US"/>
    <s v="USD"/>
    <n v="1509512400"/>
    <n v="1510984800"/>
    <b v="0"/>
    <b v="0"/>
    <s v="theater/plays"/>
    <n v="0.6492783505154639"/>
    <n v="98.40625"/>
    <x v="8"/>
    <s v="plays"/>
    <x v="761"/>
    <d v="2017-11-18T06:00:00"/>
  </r>
  <r>
    <n v="580"/>
    <s v="Perez PLC"/>
    <s v="Seamless 6thgeneration extranet"/>
    <n v="43800"/>
    <n v="149578"/>
    <x v="0"/>
    <n v="3116"/>
    <s v="US"/>
    <s v="USD"/>
    <n v="1393394400"/>
    <n v="1394085600"/>
    <b v="0"/>
    <b v="0"/>
    <s v="theater/plays"/>
    <n v="3.4150228310502282"/>
    <n v="48.003209242618745"/>
    <x v="8"/>
    <s v="plays"/>
    <x v="762"/>
    <d v="2014-03-06T06:00:00"/>
  </r>
  <r>
    <n v="588"/>
    <s v="Weber Inc"/>
    <s v="Up-sized discrete firmware"/>
    <n v="157600"/>
    <n v="124517"/>
    <x v="1"/>
    <n v="1368"/>
    <s v="GB"/>
    <s v="GBP"/>
    <n v="1269493200"/>
    <n v="1272171600"/>
    <b v="0"/>
    <b v="0"/>
    <s v="theater/plays"/>
    <n v="0.7900824873096447"/>
    <n v="91.021198830409361"/>
    <x v="8"/>
    <s v="plays"/>
    <x v="643"/>
    <d v="2010-04-25T05:00:00"/>
  </r>
  <r>
    <n v="592"/>
    <s v="Brown Inc"/>
    <s v="Object-based bandwidth-monitored concept"/>
    <n v="156800"/>
    <n v="20243"/>
    <x v="1"/>
    <n v="253"/>
    <s v="US"/>
    <s v="USD"/>
    <n v="1401426000"/>
    <n v="1402203600"/>
    <b v="0"/>
    <b v="0"/>
    <s v="theater/plays"/>
    <n v="0.12910076530612244"/>
    <n v="80.011857707509876"/>
    <x v="8"/>
    <s v="plays"/>
    <x v="542"/>
    <d v="2014-06-08T05:00:00"/>
  </r>
  <r>
    <n v="594"/>
    <s v="Mcbride PLC"/>
    <s v="Upgradable leadingedge Local Area Network"/>
    <n v="157300"/>
    <n v="11167"/>
    <x v="1"/>
    <n v="157"/>
    <s v="US"/>
    <s v="USD"/>
    <n v="1467003600"/>
    <n v="1467262800"/>
    <b v="0"/>
    <b v="1"/>
    <s v="theater/plays"/>
    <n v="7.0991735537190084E-2"/>
    <n v="71.127388535031841"/>
    <x v="8"/>
    <s v="plays"/>
    <x v="763"/>
    <d v="2016-06-30T05:00:00"/>
  </r>
  <r>
    <n v="595"/>
    <s v="Harris-Jennings"/>
    <s v="Customizable intermediate data-warehouse"/>
    <n v="70300"/>
    <n v="146595"/>
    <x v="0"/>
    <n v="1629"/>
    <s v="US"/>
    <s v="USD"/>
    <n v="1268715600"/>
    <n v="1270530000"/>
    <b v="0"/>
    <b v="1"/>
    <s v="theater/plays"/>
    <n v="2.0852773826458035"/>
    <n v="89.99079189686924"/>
    <x v="8"/>
    <s v="plays"/>
    <x v="764"/>
    <d v="2010-04-06T05:00:00"/>
  </r>
  <r>
    <n v="597"/>
    <s v="Todd, Freeman and Henry"/>
    <s v="Diverse systematic projection"/>
    <n v="73800"/>
    <n v="148779"/>
    <x v="0"/>
    <n v="2188"/>
    <s v="US"/>
    <s v="USD"/>
    <n v="1573970400"/>
    <n v="1575525600"/>
    <b v="0"/>
    <b v="0"/>
    <s v="theater/plays"/>
    <n v="2.0159756097560977"/>
    <n v="67.997714808043881"/>
    <x v="8"/>
    <s v="plays"/>
    <x v="260"/>
    <d v="2019-12-05T06:00:00"/>
  </r>
  <r>
    <n v="602"/>
    <s v="Brown Ltd"/>
    <s v="Quality-focused system-worthy support"/>
    <n v="71100"/>
    <n v="91176"/>
    <x v="0"/>
    <n v="1140"/>
    <s v="US"/>
    <s v="USD"/>
    <n v="1433480400"/>
    <n v="1434430800"/>
    <b v="0"/>
    <b v="0"/>
    <s v="theater/plays"/>
    <n v="1.2823628691983122"/>
    <n v="79.978947368421046"/>
    <x v="8"/>
    <s v="plays"/>
    <x v="553"/>
    <d v="2015-06-16T05:00:00"/>
  </r>
  <r>
    <n v="603"/>
    <s v="Christian, Yates and Greer"/>
    <s v="Vision-oriented 5thgeneration array"/>
    <n v="5300"/>
    <n v="6342"/>
    <x v="0"/>
    <n v="102"/>
    <s v="US"/>
    <s v="USD"/>
    <n v="1555563600"/>
    <n v="1557896400"/>
    <b v="0"/>
    <b v="0"/>
    <s v="theater/plays"/>
    <n v="1.1966037735849056"/>
    <n v="62.176470588235297"/>
    <x v="8"/>
    <s v="plays"/>
    <x v="765"/>
    <d v="2019-05-15T05:00:00"/>
  </r>
  <r>
    <n v="604"/>
    <s v="Cole, Hernandez and Rodriguez"/>
    <s v="Cross-platform logistical circuit"/>
    <n v="88700"/>
    <n v="151438"/>
    <x v="0"/>
    <n v="2857"/>
    <s v="US"/>
    <s v="USD"/>
    <n v="1295676000"/>
    <n v="1297490400"/>
    <b v="0"/>
    <b v="0"/>
    <s v="theater/plays"/>
    <n v="1.7073055242390078"/>
    <n v="53.005950297514879"/>
    <x v="8"/>
    <s v="plays"/>
    <x v="766"/>
    <d v="2011-02-12T06:00:00"/>
  </r>
  <r>
    <n v="610"/>
    <s v="Hughes, Mendez and Patterson"/>
    <s v="Stand-alone multi-state data-warehouse"/>
    <n v="42800"/>
    <n v="179356"/>
    <x v="0"/>
    <n v="6406"/>
    <s v="US"/>
    <s v="USD"/>
    <n v="1355637600"/>
    <n v="1356847200"/>
    <b v="0"/>
    <b v="0"/>
    <s v="theater/plays"/>
    <n v="4.1905607476635511"/>
    <n v="27.998126756166094"/>
    <x v="8"/>
    <s v="plays"/>
    <x v="767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8"/>
    <s v="plays"/>
    <x v="768"/>
    <d v="2013-08-06T05:00:00"/>
  </r>
  <r>
    <n v="613"/>
    <s v="Santos, Williams and Brown"/>
    <s v="Reverse-engineered 24/7 methodology"/>
    <n v="1100"/>
    <n v="1914"/>
    <x v="0"/>
    <n v="26"/>
    <s v="CA"/>
    <s v="CAD"/>
    <n v="1503723600"/>
    <n v="1504501200"/>
    <b v="0"/>
    <b v="0"/>
    <s v="theater/plays"/>
    <n v="1.74"/>
    <n v="73.615384615384613"/>
    <x v="8"/>
    <s v="plays"/>
    <x v="769"/>
    <d v="2017-09-04T05:00:00"/>
  </r>
  <r>
    <n v="614"/>
    <s v="Barnett and Sons"/>
    <s v="Business-focused dynamic info-mediaries"/>
    <n v="26500"/>
    <n v="41205"/>
    <x v="0"/>
    <n v="723"/>
    <s v="US"/>
    <s v="USD"/>
    <n v="1484114400"/>
    <n v="1485669600"/>
    <b v="0"/>
    <b v="0"/>
    <s v="theater/plays"/>
    <n v="1.5549056603773586"/>
    <n v="56.991701244813278"/>
    <x v="8"/>
    <s v="plays"/>
    <x v="770"/>
    <d v="2017-01-29T06:00:00"/>
  </r>
  <r>
    <n v="615"/>
    <s v="Petersen-Rodriguez"/>
    <s v="Digitized clear-thinking installation"/>
    <n v="8500"/>
    <n v="14488"/>
    <x v="0"/>
    <n v="170"/>
    <s v="IT"/>
    <s v="EUR"/>
    <n v="1461906000"/>
    <n v="1462770000"/>
    <b v="0"/>
    <b v="0"/>
    <s v="theater/plays"/>
    <n v="1.7044705882352942"/>
    <n v="85.223529411764702"/>
    <x v="8"/>
    <s v="plays"/>
    <x v="771"/>
    <d v="2016-05-09T05:00:00"/>
  </r>
  <r>
    <n v="617"/>
    <s v="King LLC"/>
    <s v="Multi-channeled local intranet"/>
    <n v="1400"/>
    <n v="3496"/>
    <x v="0"/>
    <n v="55"/>
    <s v="US"/>
    <s v="USD"/>
    <n v="1401858000"/>
    <n v="1402722000"/>
    <b v="0"/>
    <b v="0"/>
    <s v="theater/plays"/>
    <n v="2.4971428571428573"/>
    <n v="63.563636363636363"/>
    <x v="8"/>
    <s v="plays"/>
    <x v="772"/>
    <d v="2014-06-14T05:00:00"/>
  </r>
  <r>
    <n v="619"/>
    <s v="Case LLC"/>
    <s v="Ameliorated foreground methodology"/>
    <n v="195900"/>
    <n v="55757"/>
    <x v="1"/>
    <n v="648"/>
    <s v="US"/>
    <s v="USD"/>
    <n v="1304658000"/>
    <n v="1304744400"/>
    <b v="1"/>
    <b v="1"/>
    <s v="theater/plays"/>
    <n v="0.28461970393057684"/>
    <n v="86.044753086419746"/>
    <x v="8"/>
    <s v="plays"/>
    <x v="773"/>
    <d v="2011-05-07T05:00:00"/>
  </r>
  <r>
    <n v="621"/>
    <s v="Dean, Fox and Phillips"/>
    <s v="Extended context-sensitive forecast"/>
    <n v="25600"/>
    <n v="158669"/>
    <x v="0"/>
    <n v="2144"/>
    <s v="US"/>
    <s v="USD"/>
    <n v="1473742800"/>
    <n v="1474174800"/>
    <b v="0"/>
    <b v="0"/>
    <s v="theater/plays"/>
    <n v="6.1980078125000002"/>
    <n v="74.006063432835816"/>
    <x v="8"/>
    <s v="plays"/>
    <x v="774"/>
    <d v="2016-09-18T05:00:00"/>
  </r>
  <r>
    <n v="623"/>
    <s v="Smith, Scott and Rodriguez"/>
    <s v="Organic actuating protocol"/>
    <n v="94300"/>
    <n v="150806"/>
    <x v="0"/>
    <n v="2693"/>
    <s v="GB"/>
    <s v="GBP"/>
    <n v="1437022800"/>
    <n v="1437454800"/>
    <b v="0"/>
    <b v="0"/>
    <s v="theater/plays"/>
    <n v="1.5992152704135738"/>
    <n v="55.999257333828446"/>
    <x v="8"/>
    <s v="plays"/>
    <x v="775"/>
    <d v="2015-07-21T05:00:00"/>
  </r>
  <r>
    <n v="625"/>
    <s v="Martinez Inc"/>
    <s v="Organic upward-trending Graphical User Interface"/>
    <n v="7500"/>
    <n v="5803"/>
    <x v="1"/>
    <n v="62"/>
    <s v="US"/>
    <s v="USD"/>
    <n v="1580104800"/>
    <n v="1581314400"/>
    <b v="0"/>
    <b v="0"/>
    <s v="theater/plays"/>
    <n v="0.77373333333333338"/>
    <n v="93.596774193548384"/>
    <x v="8"/>
    <s v="plays"/>
    <x v="776"/>
    <d v="2020-02-10T06:00:00"/>
  </r>
  <r>
    <n v="626"/>
    <s v="Tucker, Mccoy and Marquez"/>
    <s v="Synergistic tertiary budgetary management"/>
    <n v="6400"/>
    <n v="13205"/>
    <x v="0"/>
    <n v="189"/>
    <s v="US"/>
    <s v="USD"/>
    <n v="1285650000"/>
    <n v="1286427600"/>
    <b v="0"/>
    <b v="1"/>
    <s v="theater/plays"/>
    <n v="2.0632812500000002"/>
    <n v="69.867724867724874"/>
    <x v="8"/>
    <s v="plays"/>
    <x v="777"/>
    <d v="2010-10-07T05:00:00"/>
  </r>
  <r>
    <n v="629"/>
    <s v="Jackson, Martinez and Ray"/>
    <s v="Multi-tiered executive toolset"/>
    <n v="85900"/>
    <n v="55476"/>
    <x v="1"/>
    <n v="750"/>
    <s v="US"/>
    <s v="USD"/>
    <n v="1467781200"/>
    <n v="1467954000"/>
    <b v="0"/>
    <b v="1"/>
    <s v="theater/plays"/>
    <n v="0.64582072176949945"/>
    <n v="73.968000000000004"/>
    <x v="8"/>
    <s v="plays"/>
    <x v="778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8"/>
    <s v="plays"/>
    <x v="779"/>
    <d v="2019-05-12T05:00:00"/>
  </r>
  <r>
    <n v="631"/>
    <s v="Carlson-Hernandez"/>
    <s v="Quality-focused real-time solution"/>
    <n v="59200"/>
    <n v="183756"/>
    <x v="0"/>
    <n v="3063"/>
    <s v="US"/>
    <s v="USD"/>
    <n v="1553576400"/>
    <n v="1553922000"/>
    <b v="0"/>
    <b v="0"/>
    <s v="theater/plays"/>
    <n v="3.1039864864864866"/>
    <n v="59.992164544564154"/>
    <x v="8"/>
    <s v="plays"/>
    <x v="780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8"/>
    <s v="plays"/>
    <x v="781"/>
    <d v="2014-11-20T06:00:00"/>
  </r>
  <r>
    <n v="637"/>
    <s v="Williams-Ramirez"/>
    <s v="Open-architected 24/7 throughput"/>
    <n v="8500"/>
    <n v="6750"/>
    <x v="1"/>
    <n v="65"/>
    <s v="US"/>
    <s v="USD"/>
    <n v="1479103200"/>
    <n v="1479794400"/>
    <b v="0"/>
    <b v="0"/>
    <s v="theater/plays"/>
    <n v="0.79411764705882348"/>
    <n v="103.84615384615384"/>
    <x v="8"/>
    <s v="plays"/>
    <x v="782"/>
    <d v="2016-11-22T06:00:00"/>
  </r>
  <r>
    <n v="638"/>
    <s v="Weaver Ltd"/>
    <s v="Monitored 24/7 approach"/>
    <n v="81600"/>
    <n v="9318"/>
    <x v="1"/>
    <n v="94"/>
    <s v="US"/>
    <s v="USD"/>
    <n v="1280206800"/>
    <n v="1281243600"/>
    <b v="0"/>
    <b v="1"/>
    <s v="theater/plays"/>
    <n v="0.11419117647058824"/>
    <n v="99.127659574468083"/>
    <x v="8"/>
    <s v="plays"/>
    <x v="783"/>
    <d v="2010-08-08T05:00:00"/>
  </r>
  <r>
    <n v="640"/>
    <s v="Richardson, Woodward and Hansen"/>
    <s v="Pre-emptive context-sensitive support"/>
    <n v="119800"/>
    <n v="19769"/>
    <x v="1"/>
    <n v="257"/>
    <s v="US"/>
    <s v="USD"/>
    <n v="1453096800"/>
    <n v="1453356000"/>
    <b v="0"/>
    <b v="0"/>
    <s v="theater/plays"/>
    <n v="0.16501669449081802"/>
    <n v="76.922178988326849"/>
    <x v="8"/>
    <s v="plays"/>
    <x v="784"/>
    <d v="2016-01-21T06:00:00"/>
  </r>
  <r>
    <n v="641"/>
    <s v="Hunt, Barker and Baker"/>
    <s v="Business-focused leadingedge instruction set"/>
    <n v="9400"/>
    <n v="11277"/>
    <x v="0"/>
    <n v="194"/>
    <s v="CH"/>
    <s v="CHF"/>
    <n v="1487570400"/>
    <n v="1489986000"/>
    <b v="0"/>
    <b v="0"/>
    <s v="theater/plays"/>
    <n v="1.1996808510638297"/>
    <n v="58.128865979381445"/>
    <x v="8"/>
    <s v="plays"/>
    <x v="785"/>
    <d v="2017-03-20T05:00:00"/>
  </r>
  <r>
    <n v="643"/>
    <s v="Harris Inc"/>
    <s v="Future-proofed modular groupware"/>
    <n v="14900"/>
    <n v="32986"/>
    <x v="0"/>
    <n v="375"/>
    <s v="US"/>
    <s v="USD"/>
    <n v="1488348000"/>
    <n v="1489899600"/>
    <b v="0"/>
    <b v="0"/>
    <s v="theater/plays"/>
    <n v="2.2138255033557046"/>
    <n v="87.962666666666664"/>
    <x v="8"/>
    <s v="plays"/>
    <x v="786"/>
    <d v="2017-03-19T05:00:00"/>
  </r>
  <r>
    <n v="644"/>
    <s v="Peters-Nelson"/>
    <s v="Distributed real-time algorithm"/>
    <n v="169400"/>
    <n v="81984"/>
    <x v="1"/>
    <n v="2928"/>
    <s v="CA"/>
    <s v="CAD"/>
    <n v="1545112800"/>
    <n v="1546495200"/>
    <b v="0"/>
    <b v="0"/>
    <s v="theater/plays"/>
    <n v="0.48396694214876035"/>
    <n v="28"/>
    <x v="8"/>
    <s v="plays"/>
    <x v="787"/>
    <d v="2019-01-03T06:00:00"/>
  </r>
  <r>
    <n v="649"/>
    <s v="Yang and Sons"/>
    <s v="Reactive 6thgeneration hub"/>
    <n v="121700"/>
    <n v="59003"/>
    <x v="1"/>
    <n v="602"/>
    <s v="CH"/>
    <s v="CHF"/>
    <n v="1287550800"/>
    <n v="1288501200"/>
    <b v="1"/>
    <b v="1"/>
    <s v="theater/plays"/>
    <n v="0.48482333607230893"/>
    <n v="98.011627906976742"/>
    <x v="8"/>
    <s v="plays"/>
    <x v="788"/>
    <d v="2010-10-31T05:00:00"/>
  </r>
  <r>
    <n v="660"/>
    <s v="Jensen-Brown"/>
    <s v="Fundamental disintermediate matrix"/>
    <n v="9100"/>
    <n v="7438"/>
    <x v="1"/>
    <n v="77"/>
    <s v="US"/>
    <s v="USD"/>
    <n v="1440133200"/>
    <n v="1440910800"/>
    <b v="1"/>
    <b v="0"/>
    <s v="theater/plays"/>
    <n v="0.81736263736263737"/>
    <n v="96.597402597402592"/>
    <x v="8"/>
    <s v="plays"/>
    <x v="789"/>
    <d v="2015-08-30T05:00:00"/>
  </r>
  <r>
    <n v="662"/>
    <s v="Murphy-Farrell"/>
    <s v="Implemented exuding software"/>
    <n v="9100"/>
    <n v="8906"/>
    <x v="1"/>
    <n v="131"/>
    <s v="US"/>
    <s v="USD"/>
    <n v="1544335200"/>
    <n v="1544680800"/>
    <b v="0"/>
    <b v="0"/>
    <s v="theater/plays"/>
    <n v="0.97868131868131869"/>
    <n v="67.984732824427482"/>
    <x v="8"/>
    <s v="plays"/>
    <x v="415"/>
    <d v="2018-12-13T06:00:00"/>
  </r>
  <r>
    <n v="663"/>
    <s v="Everett-Wolfe"/>
    <s v="Total optimizing software"/>
    <n v="10000"/>
    <n v="7724"/>
    <x v="1"/>
    <n v="87"/>
    <s v="US"/>
    <s v="USD"/>
    <n v="1286427600"/>
    <n v="1288414800"/>
    <b v="0"/>
    <b v="0"/>
    <s v="theater/plays"/>
    <n v="0.77239999999999998"/>
    <n v="88.781609195402297"/>
    <x v="8"/>
    <s v="plays"/>
    <x v="790"/>
    <d v="2010-10-30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8"/>
    <s v="plays"/>
    <x v="791"/>
    <d v="2013-09-05T05:00:00"/>
  </r>
  <r>
    <n v="668"/>
    <s v="Brown and Sons"/>
    <s v="Programmable leadingedge budgetary management"/>
    <n v="27500"/>
    <n v="5593"/>
    <x v="1"/>
    <n v="76"/>
    <s v="US"/>
    <s v="USD"/>
    <n v="1343797200"/>
    <n v="1344834000"/>
    <b v="0"/>
    <b v="0"/>
    <s v="theater/plays"/>
    <n v="0.20338181818181819"/>
    <n v="73.59210526315789"/>
    <x v="8"/>
    <s v="plays"/>
    <x v="792"/>
    <d v="2012-08-13T05:00:00"/>
  </r>
  <r>
    <n v="669"/>
    <s v="Payne, Garrett and Thomas"/>
    <s v="Upgradable bi-directional concept"/>
    <n v="48800"/>
    <n v="175020"/>
    <x v="0"/>
    <n v="1621"/>
    <s v="IT"/>
    <s v="EUR"/>
    <n v="1498453200"/>
    <n v="1499230800"/>
    <b v="0"/>
    <b v="0"/>
    <s v="theater/plays"/>
    <n v="3.5864754098360656"/>
    <n v="107.97038864898211"/>
    <x v="8"/>
    <s v="plays"/>
    <x v="793"/>
    <d v="2017-07-05T05:00:00"/>
  </r>
  <r>
    <n v="671"/>
    <s v="Robinson-Kelly"/>
    <s v="Monitored bi-directional standardization"/>
    <n v="97600"/>
    <n v="119127"/>
    <x v="0"/>
    <n v="1073"/>
    <s v="US"/>
    <s v="USD"/>
    <n v="1280552400"/>
    <n v="1280898000"/>
    <b v="0"/>
    <b v="1"/>
    <s v="theater/plays"/>
    <n v="1.220563524590164"/>
    <n v="111.02236719478098"/>
    <x v="8"/>
    <s v="plays"/>
    <x v="794"/>
    <d v="2010-08-04T05:00:00"/>
  </r>
  <r>
    <n v="672"/>
    <s v="Kelly-Colon"/>
    <s v="Stand-alone grid-enabled leverage"/>
    <n v="197900"/>
    <n v="110689"/>
    <x v="1"/>
    <n v="4428"/>
    <s v="AU"/>
    <s v="AUD"/>
    <n v="1521608400"/>
    <n v="1522472400"/>
    <b v="0"/>
    <b v="0"/>
    <s v="theater/plays"/>
    <n v="0.55931783729156137"/>
    <n v="24.997515808491418"/>
    <x v="8"/>
    <s v="plays"/>
    <x v="795"/>
    <d v="2018-03-31T05:00:00"/>
  </r>
  <r>
    <n v="681"/>
    <s v="Kelly PLC"/>
    <s v="Decentralized context-sensitive superstructure"/>
    <n v="184100"/>
    <n v="159037"/>
    <x v="1"/>
    <n v="1657"/>
    <s v="US"/>
    <s v="USD"/>
    <n v="1324447200"/>
    <n v="1324965600"/>
    <b v="0"/>
    <b v="0"/>
    <s v="theater/plays"/>
    <n v="0.86386203150461705"/>
    <n v="95.978877489438744"/>
    <x v="8"/>
    <s v="plays"/>
    <x v="796"/>
    <d v="2011-12-27T06:00:00"/>
  </r>
  <r>
    <n v="682"/>
    <s v="Nguyen and Sons"/>
    <s v="Compatible 5thgeneration concept"/>
    <n v="5400"/>
    <n v="8109"/>
    <x v="0"/>
    <n v="103"/>
    <s v="US"/>
    <s v="USD"/>
    <n v="1386741600"/>
    <n v="1387519200"/>
    <b v="0"/>
    <b v="0"/>
    <s v="theater/plays"/>
    <n v="1.5016666666666667"/>
    <n v="78.728155339805824"/>
    <x v="8"/>
    <s v="plays"/>
    <x v="481"/>
    <d v="2013-12-20T06:00:00"/>
  </r>
  <r>
    <n v="683"/>
    <s v="Jones PLC"/>
    <s v="Virtual systemic intranet"/>
    <n v="2300"/>
    <n v="8244"/>
    <x v="0"/>
    <n v="147"/>
    <s v="US"/>
    <s v="USD"/>
    <n v="1537074000"/>
    <n v="1537246800"/>
    <b v="0"/>
    <b v="0"/>
    <s v="theater/plays"/>
    <n v="3.5843478260869563"/>
    <n v="56.081632653061227"/>
    <x v="8"/>
    <s v="plays"/>
    <x v="797"/>
    <d v="2018-09-18T05:00:00"/>
  </r>
  <r>
    <n v="685"/>
    <s v="Lee-Cobb"/>
    <s v="Customizable homogeneous firmware"/>
    <n v="140000"/>
    <n v="94501"/>
    <x v="1"/>
    <n v="926"/>
    <s v="CA"/>
    <s v="CAD"/>
    <n v="1440306000"/>
    <n v="1442379600"/>
    <b v="0"/>
    <b v="0"/>
    <s v="theater/plays"/>
    <n v="0.67500714285714281"/>
    <n v="102.05291576673866"/>
    <x v="8"/>
    <s v="plays"/>
    <x v="798"/>
    <d v="2015-09-16T05:00:00"/>
  </r>
  <r>
    <n v="687"/>
    <s v="Martin, Gates and Holt"/>
    <s v="Distributed holistic neural-net"/>
    <n v="1500"/>
    <n v="13980"/>
    <x v="0"/>
    <n v="269"/>
    <s v="US"/>
    <s v="USD"/>
    <n v="1489298400"/>
    <n v="1489554000"/>
    <b v="0"/>
    <b v="0"/>
    <s v="theater/plays"/>
    <n v="9.32"/>
    <n v="51.970260223048328"/>
    <x v="8"/>
    <s v="plays"/>
    <x v="799"/>
    <d v="2017-03-15T05:00:00"/>
  </r>
  <r>
    <n v="693"/>
    <s v="Bradford-Silva"/>
    <s v="Reverse-engineered composite hierarchy"/>
    <n v="180400"/>
    <n v="115396"/>
    <x v="1"/>
    <n v="1748"/>
    <s v="US"/>
    <s v="USD"/>
    <n v="1508216400"/>
    <n v="1509685200"/>
    <b v="0"/>
    <b v="0"/>
    <s v="theater/plays"/>
    <n v="0.63966740576496672"/>
    <n v="66.016018306636155"/>
    <x v="8"/>
    <s v="plays"/>
    <x v="800"/>
    <d v="2017-11-03T05:00:00"/>
  </r>
  <r>
    <n v="694"/>
    <s v="Mora-Bradley"/>
    <s v="Programmable tangible ability"/>
    <n v="9100"/>
    <n v="7656"/>
    <x v="1"/>
    <n v="79"/>
    <s v="US"/>
    <s v="USD"/>
    <n v="1511762400"/>
    <n v="1514959200"/>
    <b v="0"/>
    <b v="0"/>
    <s v="theater/plays"/>
    <n v="0.84131868131868137"/>
    <n v="96.911392405063296"/>
    <x v="8"/>
    <s v="plays"/>
    <x v="801"/>
    <d v="2018-01-03T06:00:00"/>
  </r>
  <r>
    <n v="696"/>
    <s v="Lopez, Reid and Johnson"/>
    <s v="Total real-time hardware"/>
    <n v="164100"/>
    <n v="96888"/>
    <x v="1"/>
    <n v="889"/>
    <s v="US"/>
    <s v="USD"/>
    <n v="1429506000"/>
    <n v="1429592400"/>
    <b v="0"/>
    <b v="1"/>
    <s v="theater/plays"/>
    <n v="0.59042047531992692"/>
    <n v="108.98537682789652"/>
    <x v="8"/>
    <s v="plays"/>
    <x v="802"/>
    <d v="2015-04-21T05:00:00"/>
  </r>
  <r>
    <n v="701"/>
    <s v="Mcclain LLC"/>
    <s v="Open-source multi-tasking methodology"/>
    <n v="52000"/>
    <n v="91014"/>
    <x v="0"/>
    <n v="820"/>
    <s v="US"/>
    <s v="USD"/>
    <n v="1301202000"/>
    <n v="1301806800"/>
    <b v="1"/>
    <b v="0"/>
    <s v="theater/plays"/>
    <n v="1.7502692307692307"/>
    <n v="110.99268292682927"/>
    <x v="8"/>
    <s v="plays"/>
    <x v="336"/>
    <d v="2011-04-03T05:00:00"/>
  </r>
  <r>
    <n v="708"/>
    <s v="Ortega LLC"/>
    <s v="Secured bifurcated intranet"/>
    <n v="1700"/>
    <n v="12020"/>
    <x v="0"/>
    <n v="137"/>
    <s v="CH"/>
    <s v="CHF"/>
    <n v="1495429200"/>
    <n v="1496293200"/>
    <b v="0"/>
    <b v="0"/>
    <s v="theater/plays"/>
    <n v="7.0705882352941174"/>
    <n v="87.737226277372258"/>
    <x v="8"/>
    <s v="plays"/>
    <x v="803"/>
    <d v="2017-06-01T05:00:00"/>
  </r>
  <r>
    <n v="709"/>
    <s v="Silva, Walker and Martin"/>
    <s v="Grass-roots 4thgeneration product"/>
    <n v="9800"/>
    <n v="13954"/>
    <x v="0"/>
    <n v="186"/>
    <s v="IT"/>
    <s v="EUR"/>
    <n v="1334811600"/>
    <n v="1335416400"/>
    <b v="0"/>
    <b v="0"/>
    <s v="theater/plays"/>
    <n v="1.4238775510204082"/>
    <n v="75.021505376344081"/>
    <x v="8"/>
    <s v="plays"/>
    <x v="238"/>
    <d v="2012-04-26T05:00:00"/>
  </r>
  <r>
    <n v="710"/>
    <s v="Huynh, Gallegos and Mills"/>
    <s v="Reduced next generation info-mediaries"/>
    <n v="4300"/>
    <n v="6358"/>
    <x v="0"/>
    <n v="125"/>
    <s v="US"/>
    <s v="USD"/>
    <n v="1531544400"/>
    <n v="1532149200"/>
    <b v="0"/>
    <b v="1"/>
    <s v="theater/plays"/>
    <n v="1.4786046511627906"/>
    <n v="50.863999999999997"/>
    <x v="8"/>
    <s v="plays"/>
    <x v="804"/>
    <d v="2018-07-21T05:00:00"/>
  </r>
  <r>
    <n v="711"/>
    <s v="Anderson LLC"/>
    <s v="Customizable full-range artificial intelligence"/>
    <n v="6200"/>
    <n v="1260"/>
    <x v="1"/>
    <n v="14"/>
    <s v="IT"/>
    <s v="EUR"/>
    <n v="1453615200"/>
    <n v="1453788000"/>
    <b v="1"/>
    <b v="1"/>
    <s v="theater/plays"/>
    <n v="0.20322580645161289"/>
    <n v="90"/>
    <x v="8"/>
    <s v="plays"/>
    <x v="365"/>
    <d v="2016-01-26T06:00:00"/>
  </r>
  <r>
    <n v="712"/>
    <s v="Garza-Bryant"/>
    <s v="Programmable leadingedge contingency"/>
    <n v="800"/>
    <n v="14725"/>
    <x v="0"/>
    <n v="202"/>
    <s v="US"/>
    <s v="USD"/>
    <n v="1467954000"/>
    <n v="1471496400"/>
    <b v="0"/>
    <b v="0"/>
    <s v="theater/plays"/>
    <n v="18.40625"/>
    <n v="72.896039603960389"/>
    <x v="8"/>
    <s v="plays"/>
    <x v="438"/>
    <d v="2016-08-18T05:00:00"/>
  </r>
  <r>
    <n v="716"/>
    <s v="Tapia, Kramer and Hicks"/>
    <s v="Advanced modular moderator"/>
    <n v="2000"/>
    <n v="10353"/>
    <x v="0"/>
    <n v="157"/>
    <s v="US"/>
    <s v="USD"/>
    <n v="1373432400"/>
    <n v="1375851600"/>
    <b v="0"/>
    <b v="1"/>
    <s v="theater/plays"/>
    <n v="5.1764999999999999"/>
    <n v="65.942675159235662"/>
    <x v="8"/>
    <s v="plays"/>
    <x v="805"/>
    <d v="2013-08-07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8"/>
    <s v="plays"/>
    <x v="806"/>
    <d v="2018-03-07T06:00:00"/>
  </r>
  <r>
    <n v="723"/>
    <s v="Beck-Knight"/>
    <s v="Exclusive fresh-thinking model"/>
    <n v="4900"/>
    <n v="13250"/>
    <x v="0"/>
    <n v="144"/>
    <s v="AU"/>
    <s v="AUD"/>
    <n v="1456898400"/>
    <n v="1458709200"/>
    <b v="0"/>
    <b v="0"/>
    <s v="theater/plays"/>
    <n v="2.704081632653061"/>
    <n v="92.013888888888886"/>
    <x v="8"/>
    <s v="plays"/>
    <x v="807"/>
    <d v="2016-03-23T05:00:00"/>
  </r>
  <r>
    <n v="724"/>
    <s v="Mccoy Ltd"/>
    <s v="Business-focused encompassing intranet"/>
    <n v="8400"/>
    <n v="11261"/>
    <x v="0"/>
    <n v="121"/>
    <s v="GB"/>
    <s v="GBP"/>
    <n v="1413954000"/>
    <n v="1414126800"/>
    <b v="0"/>
    <b v="1"/>
    <s v="theater/plays"/>
    <n v="1.3405952380952382"/>
    <n v="93.066115702479337"/>
    <x v="8"/>
    <s v="plays"/>
    <x v="808"/>
    <d v="2014-10-24T05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8"/>
    <s v="plays"/>
    <x v="809"/>
    <d v="2010-10-31T05:00:00"/>
  </r>
  <r>
    <n v="728"/>
    <s v="Stewart Inc"/>
    <s v="Versatile mission-critical knowledgebase"/>
    <n v="4200"/>
    <n v="735"/>
    <x v="1"/>
    <n v="10"/>
    <s v="US"/>
    <s v="USD"/>
    <n v="1464152400"/>
    <n v="1465102800"/>
    <b v="0"/>
    <b v="0"/>
    <s v="theater/plays"/>
    <n v="0.17499999999999999"/>
    <n v="73.5"/>
    <x v="8"/>
    <s v="plays"/>
    <x v="810"/>
    <d v="2016-06-05T05:00:00"/>
  </r>
  <r>
    <n v="734"/>
    <s v="Stone PLC"/>
    <s v="Exclusive 5thgeneration leverage"/>
    <n v="4200"/>
    <n v="13404"/>
    <x v="0"/>
    <n v="536"/>
    <s v="US"/>
    <s v="USD"/>
    <n v="1485583200"/>
    <n v="1486620000"/>
    <b v="0"/>
    <b v="1"/>
    <s v="theater/plays"/>
    <n v="3.1914285714285713"/>
    <n v="25.007462686567163"/>
    <x v="8"/>
    <s v="plays"/>
    <x v="811"/>
    <d v="2017-02-09T06:00:00"/>
  </r>
  <r>
    <n v="738"/>
    <s v="Garcia Group"/>
    <s v="Extended zero administration software"/>
    <n v="74700"/>
    <n v="1557"/>
    <x v="1"/>
    <n v="15"/>
    <s v="US"/>
    <s v="USD"/>
    <n v="1416117600"/>
    <n v="1418018400"/>
    <b v="0"/>
    <b v="1"/>
    <s v="theater/plays"/>
    <n v="2.0843373493975904E-2"/>
    <n v="103.8"/>
    <x v="8"/>
    <s v="plays"/>
    <x v="812"/>
    <d v="2014-12-08T06:00:00"/>
  </r>
  <r>
    <n v="740"/>
    <s v="Nelson, Smith and Graham"/>
    <s v="Phased system-worthy conglomeration"/>
    <n v="5300"/>
    <n v="1592"/>
    <x v="1"/>
    <n v="16"/>
    <s v="US"/>
    <s v="USD"/>
    <n v="1486101600"/>
    <n v="1486360800"/>
    <b v="0"/>
    <b v="0"/>
    <s v="theater/plays"/>
    <n v="0.30037735849056602"/>
    <n v="99.5"/>
    <x v="8"/>
    <s v="plays"/>
    <x v="813"/>
    <d v="2017-02-06T06:00:00"/>
  </r>
  <r>
    <n v="741"/>
    <s v="Garcia Ltd"/>
    <s v="Balanced mobile alliance"/>
    <n v="1200"/>
    <n v="14150"/>
    <x v="0"/>
    <n v="130"/>
    <s v="US"/>
    <s v="USD"/>
    <n v="1274590800"/>
    <n v="1274677200"/>
    <b v="0"/>
    <b v="0"/>
    <s v="theater/plays"/>
    <n v="11.791666666666666"/>
    <n v="108.84615384615384"/>
    <x v="8"/>
    <s v="plays"/>
    <x v="443"/>
    <d v="2010-05-24T05:00:00"/>
  </r>
  <r>
    <n v="743"/>
    <s v="Clark-Conrad"/>
    <s v="Exclusive bandwidth-monitored orchestration"/>
    <n v="3900"/>
    <n v="504"/>
    <x v="1"/>
    <n v="17"/>
    <s v="US"/>
    <s v="USD"/>
    <n v="1445403600"/>
    <n v="1445922000"/>
    <b v="0"/>
    <b v="1"/>
    <s v="theater/plays"/>
    <n v="0.12923076923076923"/>
    <n v="29.647058823529413"/>
    <x v="8"/>
    <s v="plays"/>
    <x v="814"/>
    <d v="2015-10-27T05:00:00"/>
  </r>
  <r>
    <n v="744"/>
    <s v="Fitzgerald Group"/>
    <s v="Intuitive exuding initiative"/>
    <n v="2000"/>
    <n v="14240"/>
    <x v="0"/>
    <n v="140"/>
    <s v="US"/>
    <s v="USD"/>
    <n v="1533877200"/>
    <n v="1534050000"/>
    <b v="0"/>
    <b v="1"/>
    <s v="theater/plays"/>
    <n v="7.12"/>
    <n v="101.71428571428571"/>
    <x v="8"/>
    <s v="plays"/>
    <x v="429"/>
    <d v="2018-08-12T05:00:00"/>
  </r>
  <r>
    <n v="747"/>
    <s v="Greer and Sons"/>
    <s v="Secured clear-thinking intranet"/>
    <n v="4900"/>
    <n v="11214"/>
    <x v="0"/>
    <n v="280"/>
    <s v="US"/>
    <s v="USD"/>
    <n v="1283403600"/>
    <n v="1284354000"/>
    <b v="0"/>
    <b v="0"/>
    <s v="theater/plays"/>
    <n v="2.2885714285714287"/>
    <n v="40.049999999999997"/>
    <x v="8"/>
    <s v="plays"/>
    <x v="815"/>
    <d v="2010-09-13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8"/>
    <s v="plays"/>
    <x v="816"/>
    <d v="2010-08-23T05:00:00"/>
  </r>
  <r>
    <n v="754"/>
    <s v="Perez, Reed and Lee"/>
    <s v="Advanced dedicated encoding"/>
    <n v="70400"/>
    <n v="118603"/>
    <x v="0"/>
    <n v="3205"/>
    <s v="US"/>
    <s v="USD"/>
    <n v="1351400400"/>
    <n v="1355983200"/>
    <b v="0"/>
    <b v="0"/>
    <s v="theater/plays"/>
    <n v="1.6847017045454546"/>
    <n v="37.005616224648989"/>
    <x v="8"/>
    <s v="plays"/>
    <x v="817"/>
    <d v="2012-12-20T06:00:00"/>
  </r>
  <r>
    <n v="755"/>
    <s v="Chen, Pollard and Clarke"/>
    <s v="Stand-alone multi-state project"/>
    <n v="4500"/>
    <n v="7496"/>
    <x v="0"/>
    <n v="288"/>
    <s v="DK"/>
    <s v="DKK"/>
    <n v="1514354400"/>
    <n v="1515391200"/>
    <b v="0"/>
    <b v="1"/>
    <s v="theater/plays"/>
    <n v="1.6657777777777778"/>
    <n v="26.027777777777779"/>
    <x v="8"/>
    <s v="plays"/>
    <x v="137"/>
    <d v="2018-01-08T06:00:00"/>
  </r>
  <r>
    <n v="756"/>
    <s v="Serrano, Gallagher and Griffith"/>
    <s v="Customizable bi-directional monitoring"/>
    <n v="1300"/>
    <n v="10037"/>
    <x v="0"/>
    <n v="148"/>
    <s v="US"/>
    <s v="USD"/>
    <n v="1421733600"/>
    <n v="1422252000"/>
    <b v="0"/>
    <b v="0"/>
    <s v="theater/plays"/>
    <n v="7.7207692307692311"/>
    <n v="67.817567567567565"/>
    <x v="8"/>
    <s v="plays"/>
    <x v="818"/>
    <d v="2015-01-26T06:00:00"/>
  </r>
  <r>
    <n v="763"/>
    <s v="Rowland PLC"/>
    <s v="Inverse client-driven product"/>
    <n v="5600"/>
    <n v="6338"/>
    <x v="0"/>
    <n v="235"/>
    <s v="US"/>
    <s v="USD"/>
    <n v="1336453200"/>
    <n v="1339477200"/>
    <b v="0"/>
    <b v="1"/>
    <s v="theater/plays"/>
    <n v="1.1317857142857144"/>
    <n v="26.970212765957445"/>
    <x v="8"/>
    <s v="plays"/>
    <x v="819"/>
    <d v="2012-06-12T05:00:00"/>
  </r>
  <r>
    <n v="768"/>
    <s v="Ramirez-Calderon"/>
    <s v="Fundamental zero tolerance alliance"/>
    <n v="4800"/>
    <n v="11088"/>
    <x v="0"/>
    <n v="150"/>
    <s v="US"/>
    <s v="USD"/>
    <n v="1386741600"/>
    <n v="1388037600"/>
    <b v="0"/>
    <b v="0"/>
    <s v="theater/plays"/>
    <n v="2.31"/>
    <n v="73.92"/>
    <x v="8"/>
    <s v="plays"/>
    <x v="481"/>
    <d v="2013-12-26T06:00:00"/>
  </r>
  <r>
    <n v="770"/>
    <s v="Mathis-Rodriguez"/>
    <s v="User-centric attitude-oriented intranet"/>
    <n v="4300"/>
    <n v="11642"/>
    <x v="0"/>
    <n v="216"/>
    <s v="IT"/>
    <s v="EUR"/>
    <n v="1397451600"/>
    <n v="1398056400"/>
    <b v="0"/>
    <b v="1"/>
    <s v="theater/plays"/>
    <n v="2.7074418604651163"/>
    <n v="53.898148148148145"/>
    <x v="8"/>
    <s v="plays"/>
    <x v="820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8"/>
    <s v="plays"/>
    <x v="821"/>
    <d v="2019-02-22T06:00:00"/>
  </r>
  <r>
    <n v="773"/>
    <s v="Meza, Kirby and Patel"/>
    <s v="Cross-platform empowering project"/>
    <n v="53100"/>
    <n v="101185"/>
    <x v="0"/>
    <n v="2353"/>
    <s v="US"/>
    <s v="USD"/>
    <n v="1492059600"/>
    <n v="1492923600"/>
    <b v="0"/>
    <b v="0"/>
    <s v="theater/plays"/>
    <n v="1.9055555555555554"/>
    <n v="43.00254993625159"/>
    <x v="8"/>
    <s v="plays"/>
    <x v="822"/>
    <d v="2017-04-23T05:00:00"/>
  </r>
  <r>
    <n v="776"/>
    <s v="Taylor-Rowe"/>
    <s v="Synchronized multimedia frame"/>
    <n v="110800"/>
    <n v="72623"/>
    <x v="1"/>
    <n v="2201"/>
    <s v="US"/>
    <s v="USD"/>
    <n v="1562216400"/>
    <n v="1563771600"/>
    <b v="0"/>
    <b v="0"/>
    <s v="theater/plays"/>
    <n v="0.65544223826714798"/>
    <n v="32.995456610631528"/>
    <x v="8"/>
    <s v="plays"/>
    <x v="445"/>
    <d v="2019-07-22T05:00:00"/>
  </r>
  <r>
    <n v="777"/>
    <s v="Henderson Ltd"/>
    <s v="Open-architected stable algorithm"/>
    <n v="93800"/>
    <n v="45987"/>
    <x v="1"/>
    <n v="676"/>
    <s v="US"/>
    <s v="USD"/>
    <n v="1316754000"/>
    <n v="1319259600"/>
    <b v="0"/>
    <b v="0"/>
    <s v="theater/plays"/>
    <n v="0.49026652452025588"/>
    <n v="68.028106508875737"/>
    <x v="8"/>
    <s v="plays"/>
    <x v="734"/>
    <d v="2011-10-22T05:00:00"/>
  </r>
  <r>
    <n v="779"/>
    <s v="Webb Group"/>
    <s v="Public-key actuating projection"/>
    <n v="108700"/>
    <n v="87293"/>
    <x v="1"/>
    <n v="831"/>
    <s v="US"/>
    <s v="USD"/>
    <n v="1439528400"/>
    <n v="1440306000"/>
    <b v="0"/>
    <b v="1"/>
    <s v="theater/plays"/>
    <n v="0.80306347746090156"/>
    <n v="105.04572803850782"/>
    <x v="8"/>
    <s v="plays"/>
    <x v="823"/>
    <d v="2015-08-23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8"/>
    <s v="plays"/>
    <x v="824"/>
    <d v="2010-12-21T06:00:00"/>
  </r>
  <r>
    <n v="789"/>
    <s v="Kennedy-Miller"/>
    <s v="Cross-platform composite migration"/>
    <n v="9000"/>
    <n v="3351"/>
    <x v="1"/>
    <n v="45"/>
    <s v="US"/>
    <s v="USD"/>
    <n v="1401166800"/>
    <n v="1404363600"/>
    <b v="0"/>
    <b v="0"/>
    <s v="theater/plays"/>
    <n v="0.37233333333333335"/>
    <n v="74.466666666666669"/>
    <x v="8"/>
    <s v="plays"/>
    <x v="825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8"/>
    <s v="plays"/>
    <x v="826"/>
    <d v="2010-02-20T06:00:00"/>
  </r>
  <r>
    <n v="792"/>
    <s v="Jordan, Schneider and Hall"/>
    <s v="Reduced 6thgeneration intranet"/>
    <n v="2000"/>
    <n v="680"/>
    <x v="1"/>
    <n v="7"/>
    <s v="US"/>
    <s v="USD"/>
    <n v="1372222800"/>
    <n v="1374642000"/>
    <b v="0"/>
    <b v="1"/>
    <s v="theater/plays"/>
    <n v="0.34"/>
    <n v="97.142857142857139"/>
    <x v="8"/>
    <s v="plays"/>
    <x v="827"/>
    <d v="2013-07-24T05:00:00"/>
  </r>
  <r>
    <n v="798"/>
    <s v="Small-Fuentes"/>
    <s v="Seamless maximized product"/>
    <n v="3400"/>
    <n v="6408"/>
    <x v="0"/>
    <n v="121"/>
    <s v="US"/>
    <s v="USD"/>
    <n v="1338440400"/>
    <n v="1340859600"/>
    <b v="0"/>
    <b v="1"/>
    <s v="theater/plays"/>
    <n v="1.8847058823529412"/>
    <n v="52.958677685950413"/>
    <x v="8"/>
    <s v="plays"/>
    <x v="828"/>
    <d v="2012-06-28T05:00:00"/>
  </r>
  <r>
    <n v="799"/>
    <s v="Reid-Day"/>
    <s v="Devolved tertiary time-frame"/>
    <n v="84500"/>
    <n v="73522"/>
    <x v="1"/>
    <n v="1225"/>
    <s v="GB"/>
    <s v="GBP"/>
    <n v="1454133600"/>
    <n v="1454479200"/>
    <b v="0"/>
    <b v="0"/>
    <s v="theater/plays"/>
    <n v="0.87008284023668636"/>
    <n v="60.017959183673469"/>
    <x v="8"/>
    <s v="plays"/>
    <x v="590"/>
    <d v="2016-02-03T06:00:00"/>
  </r>
  <r>
    <n v="803"/>
    <s v="Perez, Brown and Meyers"/>
    <s v="Stand-alone background customer loyalty"/>
    <n v="6100"/>
    <n v="6527"/>
    <x v="0"/>
    <n v="233"/>
    <s v="US"/>
    <s v="USD"/>
    <n v="1548568800"/>
    <n v="1551506400"/>
    <b v="0"/>
    <b v="0"/>
    <s v="theater/plays"/>
    <n v="1.07"/>
    <n v="28.012875536480685"/>
    <x v="8"/>
    <s v="plays"/>
    <x v="829"/>
    <d v="2019-03-02T06:00:00"/>
  </r>
  <r>
    <n v="807"/>
    <s v="Walker-Taylor"/>
    <s v="Automated uniform concept"/>
    <n v="700"/>
    <n v="1848"/>
    <x v="0"/>
    <n v="43"/>
    <s v="US"/>
    <s v="USD"/>
    <n v="1571115600"/>
    <n v="1574920800"/>
    <b v="0"/>
    <b v="1"/>
    <s v="theater/plays"/>
    <n v="2.64"/>
    <n v="42.97674418604651"/>
    <x v="8"/>
    <s v="plays"/>
    <x v="830"/>
    <d v="2019-11-28T06:00:00"/>
  </r>
  <r>
    <n v="810"/>
    <s v="Ball-Fisher"/>
    <s v="Multi-layered intangible instruction set"/>
    <n v="6400"/>
    <n v="12360"/>
    <x v="0"/>
    <n v="221"/>
    <s v="US"/>
    <s v="USD"/>
    <n v="1511848800"/>
    <n v="1512712800"/>
    <b v="0"/>
    <b v="1"/>
    <s v="theater/plays"/>
    <n v="1.9312499999999999"/>
    <n v="55.927601809954751"/>
    <x v="8"/>
    <s v="plays"/>
    <x v="831"/>
    <d v="2017-12-08T06:00:00"/>
  </r>
  <r>
    <n v="816"/>
    <s v="Jones, Casey and Jones"/>
    <s v="Ergonomic mission-critical moratorium"/>
    <n v="2300"/>
    <n v="14150"/>
    <x v="0"/>
    <n v="133"/>
    <s v="US"/>
    <s v="USD"/>
    <n v="1392012000"/>
    <n v="1392184800"/>
    <b v="1"/>
    <b v="1"/>
    <s v="theater/plays"/>
    <n v="6.1521739130434785"/>
    <n v="106.39097744360902"/>
    <x v="8"/>
    <s v="plays"/>
    <x v="434"/>
    <d v="2014-02-12T06:00:00"/>
  </r>
  <r>
    <n v="818"/>
    <s v="Martinez LLC"/>
    <s v="Automated local secured line"/>
    <n v="700"/>
    <n v="7664"/>
    <x v="0"/>
    <n v="69"/>
    <s v="US"/>
    <s v="USD"/>
    <n v="1548050400"/>
    <n v="1549173600"/>
    <b v="0"/>
    <b v="1"/>
    <s v="theater/plays"/>
    <n v="10.948571428571428"/>
    <n v="111.07246376811594"/>
    <x v="8"/>
    <s v="plays"/>
    <x v="832"/>
    <d v="2019-02-03T06:00:00"/>
  </r>
  <r>
    <n v="826"/>
    <s v="Miller-Hubbard"/>
    <s v="Digitized 6thgeneration Local Area Network"/>
    <n v="2800"/>
    <n v="12797"/>
    <x v="0"/>
    <n v="194"/>
    <s v="US"/>
    <s v="USD"/>
    <n v="1292220000"/>
    <n v="1294639200"/>
    <b v="0"/>
    <b v="1"/>
    <s v="theater/plays"/>
    <n v="4.5703571428571426"/>
    <n v="65.963917525773198"/>
    <x v="8"/>
    <s v="plays"/>
    <x v="833"/>
    <d v="2011-01-10T06:00:00"/>
  </r>
  <r>
    <n v="828"/>
    <s v="Munoz, Cherry and Bell"/>
    <s v="Cross-platform reciprocal budgetary management"/>
    <n v="7100"/>
    <n v="4899"/>
    <x v="1"/>
    <n v="70"/>
    <s v="US"/>
    <s v="USD"/>
    <n v="1535432400"/>
    <n v="1537592400"/>
    <b v="0"/>
    <b v="0"/>
    <s v="theater/plays"/>
    <n v="0.69"/>
    <n v="69.98571428571428"/>
    <x v="8"/>
    <s v="plays"/>
    <x v="359"/>
    <d v="2018-09-22T05:00:00"/>
  </r>
  <r>
    <n v="829"/>
    <s v="Baker-Higgins"/>
    <s v="Vision-oriented scalable portal"/>
    <n v="9600"/>
    <n v="4929"/>
    <x v="1"/>
    <n v="154"/>
    <s v="US"/>
    <s v="USD"/>
    <n v="1433826000"/>
    <n v="1435122000"/>
    <b v="0"/>
    <b v="0"/>
    <s v="theater/plays"/>
    <n v="0.51343749999999999"/>
    <n v="32.006493506493506"/>
    <x v="8"/>
    <s v="plays"/>
    <x v="834"/>
    <d v="2015-06-24T05:00:00"/>
  </r>
  <r>
    <n v="830"/>
    <s v="Johnson, Turner and Carroll"/>
    <s v="Persevering zero administration knowledge user"/>
    <n v="121600"/>
    <n v="1424"/>
    <x v="1"/>
    <n v="22"/>
    <s v="US"/>
    <s v="USD"/>
    <n v="1514959200"/>
    <n v="1520056800"/>
    <b v="0"/>
    <b v="0"/>
    <s v="theater/plays"/>
    <n v="1.1710526315789473E-2"/>
    <n v="64.727272727272734"/>
    <x v="8"/>
    <s v="plays"/>
    <x v="835"/>
    <d v="2018-03-03T06:00:00"/>
  </r>
  <r>
    <n v="834"/>
    <s v="Gallegos, Wagner and Gaines"/>
    <s v="Expanded fault-tolerant emulation"/>
    <n v="7300"/>
    <n v="11228"/>
    <x v="0"/>
    <n v="119"/>
    <s v="US"/>
    <s v="USD"/>
    <n v="1371963600"/>
    <n v="1372482000"/>
    <b v="0"/>
    <b v="0"/>
    <s v="theater/plays"/>
    <n v="1.5380821917808218"/>
    <n v="94.352941176470594"/>
    <x v="8"/>
    <s v="plays"/>
    <x v="711"/>
    <d v="2013-06-29T05:00:00"/>
  </r>
  <r>
    <n v="838"/>
    <s v="Jordan-Fischer"/>
    <s v="Vision-oriented high-level extranet"/>
    <n v="6400"/>
    <n v="8890"/>
    <x v="0"/>
    <n v="261"/>
    <s v="US"/>
    <s v="USD"/>
    <n v="1538024400"/>
    <n v="1538802000"/>
    <b v="0"/>
    <b v="0"/>
    <s v="theater/plays"/>
    <n v="1.3890625000000001"/>
    <n v="34.061302681992338"/>
    <x v="8"/>
    <s v="plays"/>
    <x v="836"/>
    <d v="2018-10-06T05:00:00"/>
  </r>
  <r>
    <n v="840"/>
    <s v="Howell and Sons"/>
    <s v="Enhanced regional moderator"/>
    <n v="116300"/>
    <n v="116583"/>
    <x v="0"/>
    <n v="3533"/>
    <s v="US"/>
    <s v="USD"/>
    <n v="1405486800"/>
    <n v="1405659600"/>
    <b v="0"/>
    <b v="1"/>
    <s v="theater/plays"/>
    <n v="1.0024333619948409"/>
    <n v="32.998301726577978"/>
    <x v="8"/>
    <s v="plays"/>
    <x v="837"/>
    <d v="2014-07-18T05:00:00"/>
  </r>
  <r>
    <n v="855"/>
    <s v="Moses-Terry"/>
    <s v="Horizontal clear-thinking framework"/>
    <n v="23400"/>
    <n v="23956"/>
    <x v="0"/>
    <n v="452"/>
    <s v="AU"/>
    <s v="AUD"/>
    <n v="1308373200"/>
    <n v="1311051600"/>
    <b v="0"/>
    <b v="0"/>
    <s v="theater/plays"/>
    <n v="1.0237606837606839"/>
    <n v="53"/>
    <x v="8"/>
    <s v="plays"/>
    <x v="838"/>
    <d v="2011-07-19T05:00:00"/>
  </r>
  <r>
    <n v="859"/>
    <s v="Martinez Ltd"/>
    <s v="Multi-layered upward-trending groupware"/>
    <n v="7300"/>
    <n v="2594"/>
    <x v="1"/>
    <n v="63"/>
    <s v="US"/>
    <s v="USD"/>
    <n v="1362117600"/>
    <n v="1363669200"/>
    <b v="0"/>
    <b v="1"/>
    <s v="theater/plays"/>
    <n v="0.35534246575342465"/>
    <n v="41.174603174603178"/>
    <x v="8"/>
    <s v="plays"/>
    <x v="839"/>
    <d v="2013-03-19T05:00:00"/>
  </r>
  <r>
    <n v="861"/>
    <s v="Young, Ramsey and Powell"/>
    <s v="Devolved disintermediate analyzer"/>
    <n v="8800"/>
    <n v="9317"/>
    <x v="0"/>
    <n v="163"/>
    <s v="US"/>
    <s v="USD"/>
    <n v="1269147600"/>
    <n v="1269838800"/>
    <b v="0"/>
    <b v="0"/>
    <s v="theater/plays"/>
    <n v="1.0587500000000001"/>
    <n v="57.159509202453989"/>
    <x v="8"/>
    <s v="plays"/>
    <x v="840"/>
    <d v="2010-03-29T05:00:00"/>
  </r>
  <r>
    <n v="862"/>
    <s v="Lewis and Sons"/>
    <s v="Profound disintermediate open system"/>
    <n v="3500"/>
    <n v="6560"/>
    <x v="0"/>
    <n v="85"/>
    <s v="US"/>
    <s v="USD"/>
    <n v="1312174800"/>
    <n v="1312520400"/>
    <b v="0"/>
    <b v="0"/>
    <s v="theater/plays"/>
    <n v="1.8742857142857143"/>
    <n v="77.17647058823529"/>
    <x v="8"/>
    <s v="plays"/>
    <x v="841"/>
    <d v="2011-08-05T05:00:00"/>
  </r>
  <r>
    <n v="865"/>
    <s v="Ellis, Smith and Armstrong"/>
    <s v="Horizontal attitude-oriented help-desk"/>
    <n v="81000"/>
    <n v="150515"/>
    <x v="0"/>
    <n v="3272"/>
    <s v="US"/>
    <s v="USD"/>
    <n v="1410757200"/>
    <n v="1411534800"/>
    <b v="0"/>
    <b v="0"/>
    <s v="theater/plays"/>
    <n v="1.8582098765432098"/>
    <n v="46.000916870415651"/>
    <x v="8"/>
    <s v="plays"/>
    <x v="842"/>
    <d v="2014-09-24T05:00:00"/>
  </r>
  <r>
    <n v="868"/>
    <s v="Wood, Buckley and Meza"/>
    <s v="Front-line web-enabled installation"/>
    <n v="7000"/>
    <n v="12939"/>
    <x v="0"/>
    <n v="126"/>
    <s v="US"/>
    <s v="USD"/>
    <n v="1381554000"/>
    <n v="1382504400"/>
    <b v="0"/>
    <b v="0"/>
    <s v="theater/plays"/>
    <n v="1.8484285714285715"/>
    <n v="102.69047619047619"/>
    <x v="8"/>
    <s v="plays"/>
    <x v="843"/>
    <d v="2013-10-23T05:00:00"/>
  </r>
  <r>
    <n v="870"/>
    <s v="Hansen-Austin"/>
    <s v="Adaptive demand-driven encryption"/>
    <n v="7700"/>
    <n v="6920"/>
    <x v="1"/>
    <n v="121"/>
    <s v="US"/>
    <s v="USD"/>
    <n v="1440392400"/>
    <n v="1442552400"/>
    <b v="0"/>
    <b v="0"/>
    <s v="theater/plays"/>
    <n v="0.89870129870129867"/>
    <n v="57.190082644628099"/>
    <x v="8"/>
    <s v="plays"/>
    <x v="342"/>
    <d v="2015-09-18T05:00:00"/>
  </r>
  <r>
    <n v="871"/>
    <s v="Santana-George"/>
    <s v="Re-engineered client-driven knowledge user"/>
    <n v="71500"/>
    <n v="194912"/>
    <x v="0"/>
    <n v="2320"/>
    <s v="US"/>
    <s v="USD"/>
    <n v="1509512400"/>
    <n v="1511071200"/>
    <b v="0"/>
    <b v="1"/>
    <s v="theater/plays"/>
    <n v="2.7260419580419581"/>
    <n v="84.013793103448279"/>
    <x v="8"/>
    <s v="plays"/>
    <x v="761"/>
    <d v="2017-11-19T06:00:00"/>
  </r>
  <r>
    <n v="881"/>
    <s v="Charles Inc"/>
    <s v="Implemented object-oriented synergy"/>
    <n v="81300"/>
    <n v="31665"/>
    <x v="1"/>
    <n v="452"/>
    <s v="US"/>
    <s v="USD"/>
    <n v="1436418000"/>
    <n v="1438923600"/>
    <b v="0"/>
    <b v="1"/>
    <s v="theater/plays"/>
    <n v="0.38948339483394834"/>
    <n v="70.055309734513273"/>
    <x v="8"/>
    <s v="plays"/>
    <x v="103"/>
    <d v="2015-08-07T05:00:00"/>
  </r>
  <r>
    <n v="882"/>
    <s v="White-Rosario"/>
    <s v="Balanced demand-driven definition"/>
    <n v="800"/>
    <n v="2960"/>
    <x v="0"/>
    <n v="80"/>
    <s v="US"/>
    <s v="USD"/>
    <n v="1421820000"/>
    <n v="1422165600"/>
    <b v="0"/>
    <b v="0"/>
    <s v="theater/plays"/>
    <n v="3.7"/>
    <n v="37"/>
    <x v="8"/>
    <s v="plays"/>
    <x v="844"/>
    <d v="2015-01-25T06:00:00"/>
  </r>
  <r>
    <n v="884"/>
    <s v="Strickland Group"/>
    <s v="Horizontal secondary interface"/>
    <n v="170800"/>
    <n v="109374"/>
    <x v="1"/>
    <n v="1886"/>
    <s v="US"/>
    <s v="USD"/>
    <n v="1399179600"/>
    <n v="1399352400"/>
    <b v="0"/>
    <b v="1"/>
    <s v="theater/plays"/>
    <n v="0.64036299765807958"/>
    <n v="57.992576882290564"/>
    <x v="8"/>
    <s v="plays"/>
    <x v="845"/>
    <d v="2014-05-06T05:00:00"/>
  </r>
  <r>
    <n v="885"/>
    <s v="Lynch Ltd"/>
    <s v="Virtual analyzing collaboration"/>
    <n v="1800"/>
    <n v="2129"/>
    <x v="0"/>
    <n v="52"/>
    <s v="US"/>
    <s v="USD"/>
    <n v="1275800400"/>
    <n v="1279083600"/>
    <b v="0"/>
    <b v="0"/>
    <s v="theater/plays"/>
    <n v="1.1827777777777777"/>
    <n v="40.942307692307693"/>
    <x v="8"/>
    <s v="plays"/>
    <x v="846"/>
    <d v="2010-07-14T05:00:00"/>
  </r>
  <r>
    <n v="887"/>
    <s v="Cooper LLC"/>
    <s v="Multi-layered systematic knowledgebase"/>
    <n v="7800"/>
    <n v="2289"/>
    <x v="1"/>
    <n v="31"/>
    <s v="US"/>
    <s v="USD"/>
    <n v="1437109200"/>
    <n v="1441170000"/>
    <b v="0"/>
    <b v="1"/>
    <s v="theater/plays"/>
    <n v="0.29346153846153844"/>
    <n v="73.838709677419359"/>
    <x v="8"/>
    <s v="plays"/>
    <x v="847"/>
    <d v="2015-09-02T05:00:00"/>
  </r>
  <r>
    <n v="888"/>
    <s v="Palmer Ltd"/>
    <s v="Reverse-engineered uniform knowledge user"/>
    <n v="5800"/>
    <n v="12174"/>
    <x v="0"/>
    <n v="290"/>
    <s v="US"/>
    <s v="USD"/>
    <n v="1491886800"/>
    <n v="1493528400"/>
    <b v="0"/>
    <b v="0"/>
    <s v="theater/plays"/>
    <n v="2.0989655172413793"/>
    <n v="41.979310344827589"/>
    <x v="8"/>
    <s v="plays"/>
    <x v="848"/>
    <d v="2017-04-30T05:00:00"/>
  </r>
  <r>
    <n v="895"/>
    <s v="Adams-Rollins"/>
    <s v="Integrated demand-driven info-mediaries"/>
    <n v="159800"/>
    <n v="11108"/>
    <x v="1"/>
    <n v="107"/>
    <s v="US"/>
    <s v="USD"/>
    <n v="1517637600"/>
    <n v="1518415200"/>
    <b v="0"/>
    <b v="0"/>
    <s v="theater/plays"/>
    <n v="6.9511889862327911E-2"/>
    <n v="103.81308411214954"/>
    <x v="8"/>
    <s v="plays"/>
    <x v="849"/>
    <d v="2018-02-12T06:00:00"/>
  </r>
  <r>
    <n v="897"/>
    <s v="Berry-Cannon"/>
    <s v="Organized discrete encoding"/>
    <n v="8800"/>
    <n v="2437"/>
    <x v="1"/>
    <n v="27"/>
    <s v="US"/>
    <s v="USD"/>
    <n v="1556427600"/>
    <n v="1556600400"/>
    <b v="0"/>
    <b v="0"/>
    <s v="theater/plays"/>
    <n v="0.27693181818181817"/>
    <n v="90.259259259259252"/>
    <x v="8"/>
    <s v="plays"/>
    <x v="129"/>
    <d v="2019-04-30T05:00:00"/>
  </r>
  <r>
    <n v="905"/>
    <s v="Haynes PLC"/>
    <s v="Re-engineered clear-thinking project"/>
    <n v="7900"/>
    <n v="12955"/>
    <x v="0"/>
    <n v="236"/>
    <s v="US"/>
    <s v="USD"/>
    <n v="1379566800"/>
    <n v="1379826000"/>
    <b v="0"/>
    <b v="0"/>
    <s v="theater/plays"/>
    <n v="1.6398734177215191"/>
    <n v="54.894067796610166"/>
    <x v="8"/>
    <s v="plays"/>
    <x v="264"/>
    <d v="2013-09-22T05:00:00"/>
  </r>
  <r>
    <n v="907"/>
    <s v="White, Pena and Calhoun"/>
    <s v="Quality-focused asymmetric adapter"/>
    <n v="9100"/>
    <n v="1843"/>
    <x v="1"/>
    <n v="41"/>
    <s v="US"/>
    <s v="USD"/>
    <n v="1303880400"/>
    <n v="1304485200"/>
    <b v="0"/>
    <b v="0"/>
    <s v="theater/plays"/>
    <n v="0.20252747252747252"/>
    <n v="44.951219512195124"/>
    <x v="8"/>
    <s v="plays"/>
    <x v="850"/>
    <d v="2011-05-04T05:00:00"/>
  </r>
  <r>
    <n v="909"/>
    <s v="Gates, Li and Thompson"/>
    <s v="Synchronized attitude-oriented frame"/>
    <n v="1800"/>
    <n v="8621"/>
    <x v="0"/>
    <n v="80"/>
    <s v="CA"/>
    <s v="CAD"/>
    <n v="1528088400"/>
    <n v="1530421200"/>
    <b v="0"/>
    <b v="1"/>
    <s v="theater/plays"/>
    <n v="4.7894444444444444"/>
    <n v="107.7625"/>
    <x v="8"/>
    <s v="plays"/>
    <x v="718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8"/>
    <s v="plays"/>
    <x v="851"/>
    <d v="2015-01-23T06:00:00"/>
  </r>
  <r>
    <n v="914"/>
    <s v="Ramirez, Padilla and Barrera"/>
    <s v="Diverse client-driven conglomeration"/>
    <n v="6400"/>
    <n v="3676"/>
    <x v="1"/>
    <n v="141"/>
    <s v="GB"/>
    <s v="GBP"/>
    <n v="1375592400"/>
    <n v="1376629200"/>
    <b v="0"/>
    <b v="0"/>
    <s v="theater/plays"/>
    <n v="0.57437499999999997"/>
    <n v="26.070921985815602"/>
    <x v="8"/>
    <s v="plays"/>
    <x v="852"/>
    <d v="2013-08-16T05:00:00"/>
  </r>
  <r>
    <n v="919"/>
    <s v="Fox Ltd"/>
    <s v="Extended multimedia firmware"/>
    <n v="35600"/>
    <n v="20915"/>
    <x v="1"/>
    <n v="225"/>
    <s v="AU"/>
    <s v="AUD"/>
    <n v="1507957200"/>
    <n v="1510725600"/>
    <b v="0"/>
    <b v="1"/>
    <s v="theater/plays"/>
    <n v="0.58750000000000002"/>
    <n v="92.955555555555549"/>
    <x v="8"/>
    <s v="plays"/>
    <x v="853"/>
    <d v="2017-11-15T06:00:00"/>
  </r>
  <r>
    <n v="923"/>
    <s v="Wise and Sons"/>
    <s v="Sharable discrete definition"/>
    <n v="1700"/>
    <n v="4044"/>
    <x v="0"/>
    <n v="40"/>
    <s v="US"/>
    <s v="USD"/>
    <n v="1279083600"/>
    <n v="1279170000"/>
    <b v="0"/>
    <b v="0"/>
    <s v="theater/plays"/>
    <n v="2.3788235294117648"/>
    <n v="101.1"/>
    <x v="8"/>
    <s v="plays"/>
    <x v="250"/>
    <d v="2010-07-15T05:00:00"/>
  </r>
  <r>
    <n v="924"/>
    <s v="Butler-Barr"/>
    <s v="User-friendly next generation core"/>
    <n v="39400"/>
    <n v="192292"/>
    <x v="0"/>
    <n v="2289"/>
    <s v="IT"/>
    <s v="EUR"/>
    <n v="1572498000"/>
    <n v="1573452000"/>
    <b v="0"/>
    <b v="0"/>
    <s v="theater/plays"/>
    <n v="4.8805076142131982"/>
    <n v="84.006989951944078"/>
    <x v="8"/>
    <s v="plays"/>
    <x v="854"/>
    <d v="2019-11-11T06:00:00"/>
  </r>
  <r>
    <n v="925"/>
    <s v="Wilson, Jefferson and Anderson"/>
    <s v="Profit-focused empowering system engine"/>
    <n v="3000"/>
    <n v="6722"/>
    <x v="0"/>
    <n v="65"/>
    <s v="US"/>
    <s v="USD"/>
    <n v="1506056400"/>
    <n v="1507093200"/>
    <b v="0"/>
    <b v="0"/>
    <s v="theater/plays"/>
    <n v="2.2406666666666668"/>
    <n v="103.41538461538461"/>
    <x v="8"/>
    <s v="plays"/>
    <x v="855"/>
    <d v="2017-10-04T05:00:00"/>
  </r>
  <r>
    <n v="927"/>
    <s v="Davis-Gardner"/>
    <s v="Synergistic dynamic utilization"/>
    <n v="7200"/>
    <n v="3301"/>
    <x v="1"/>
    <n v="37"/>
    <s v="US"/>
    <s v="USD"/>
    <n v="1342069200"/>
    <n v="1344574800"/>
    <b v="0"/>
    <b v="0"/>
    <s v="theater/plays"/>
    <n v="0.45847222222222223"/>
    <n v="89.21621621621621"/>
    <x v="8"/>
    <s v="plays"/>
    <x v="856"/>
    <d v="2012-08-10T05:00:00"/>
  </r>
  <r>
    <n v="929"/>
    <s v="Turner-Terrell"/>
    <s v="Polarized tertiary function"/>
    <n v="5500"/>
    <n v="11952"/>
    <x v="0"/>
    <n v="184"/>
    <s v="GB"/>
    <s v="GBP"/>
    <n v="1493787600"/>
    <n v="1494997200"/>
    <b v="0"/>
    <b v="0"/>
    <s v="theater/plays"/>
    <n v="2.173090909090909"/>
    <n v="64.956521739130437"/>
    <x v="8"/>
    <s v="plays"/>
    <x v="857"/>
    <d v="2017-05-17T05:00:00"/>
  </r>
  <r>
    <n v="930"/>
    <s v="Hall, Buchanan and Benton"/>
    <s v="Configurable fault-tolerant structure"/>
    <n v="3500"/>
    <n v="3930"/>
    <x v="0"/>
    <n v="85"/>
    <s v="US"/>
    <s v="USD"/>
    <n v="1424844000"/>
    <n v="1425448800"/>
    <b v="0"/>
    <b v="1"/>
    <s v="theater/plays"/>
    <n v="1.1228571428571428"/>
    <n v="46.235294117647058"/>
    <x v="8"/>
    <s v="plays"/>
    <x v="858"/>
    <d v="2015-03-04T06:00:00"/>
  </r>
  <r>
    <n v="931"/>
    <s v="Lowery, Hayden and Cruz"/>
    <s v="Digitized 24/7 budgetary management"/>
    <n v="7900"/>
    <n v="5729"/>
    <x v="1"/>
    <n v="112"/>
    <s v="US"/>
    <s v="USD"/>
    <n v="1403931600"/>
    <n v="1404104400"/>
    <b v="0"/>
    <b v="1"/>
    <s v="theater/plays"/>
    <n v="0.72518987341772156"/>
    <n v="51.151785714285715"/>
    <x v="8"/>
    <s v="plays"/>
    <x v="859"/>
    <d v="2014-06-30T05:00:00"/>
  </r>
  <r>
    <n v="933"/>
    <s v="Espinoza Group"/>
    <s v="Implemented tangible support"/>
    <n v="73000"/>
    <n v="175015"/>
    <x v="0"/>
    <n v="1902"/>
    <s v="US"/>
    <s v="USD"/>
    <n v="1365397200"/>
    <n v="1366520400"/>
    <b v="0"/>
    <b v="0"/>
    <s v="theater/plays"/>
    <n v="2.3974657534246577"/>
    <n v="92.016298633017882"/>
    <x v="8"/>
    <s v="plays"/>
    <x v="860"/>
    <d v="2013-04-21T05:00:00"/>
  </r>
  <r>
    <n v="934"/>
    <s v="Davis, Crawford and Lopez"/>
    <s v="Reactive radical framework"/>
    <n v="6200"/>
    <n v="11280"/>
    <x v="0"/>
    <n v="105"/>
    <s v="US"/>
    <s v="USD"/>
    <n v="1456120800"/>
    <n v="1456639200"/>
    <b v="0"/>
    <b v="0"/>
    <s v="theater/plays"/>
    <n v="1.8193548387096774"/>
    <n v="107.42857142857143"/>
    <x v="8"/>
    <s v="plays"/>
    <x v="861"/>
    <d v="2016-02-28T06:00:00"/>
  </r>
  <r>
    <n v="935"/>
    <s v="Richards, Stevens and Fleming"/>
    <s v="Object-based full-range knowledge user"/>
    <n v="6100"/>
    <n v="10012"/>
    <x v="0"/>
    <n v="132"/>
    <s v="US"/>
    <s v="USD"/>
    <n v="1437714000"/>
    <n v="1438318800"/>
    <b v="0"/>
    <b v="0"/>
    <s v="theater/plays"/>
    <n v="1.6413114754098361"/>
    <n v="75.848484848484844"/>
    <x v="8"/>
    <s v="plays"/>
    <x v="862"/>
    <d v="2015-07-31T05:00:00"/>
  </r>
  <r>
    <n v="936"/>
    <s v="Brown Ltd"/>
    <s v="Enhanced composite contingency"/>
    <n v="103200"/>
    <n v="1690"/>
    <x v="1"/>
    <n v="21"/>
    <s v="US"/>
    <s v="USD"/>
    <n v="1563771600"/>
    <n v="1564030800"/>
    <b v="1"/>
    <b v="0"/>
    <s v="theater/plays"/>
    <n v="1.6375968992248063E-2"/>
    <n v="80.476190476190482"/>
    <x v="8"/>
    <s v="plays"/>
    <x v="863"/>
    <d v="2019-07-25T05:00:00"/>
  </r>
  <r>
    <n v="941"/>
    <s v="Luna-Horne"/>
    <s v="Profound exuding pricing structure"/>
    <n v="43000"/>
    <n v="5615"/>
    <x v="1"/>
    <n v="78"/>
    <s v="US"/>
    <s v="USD"/>
    <n v="1294552800"/>
    <n v="1297576800"/>
    <b v="1"/>
    <b v="0"/>
    <s v="theater/plays"/>
    <n v="0.1305813953488372"/>
    <n v="71.987179487179489"/>
    <x v="8"/>
    <s v="plays"/>
    <x v="864"/>
    <d v="2011-02-13T06:00:00"/>
  </r>
  <r>
    <n v="942"/>
    <s v="Allen Inc"/>
    <s v="Horizontal optimizing model"/>
    <n v="9600"/>
    <n v="6205"/>
    <x v="1"/>
    <n v="67"/>
    <s v="AU"/>
    <s v="AUD"/>
    <n v="1295935200"/>
    <n v="1296194400"/>
    <b v="0"/>
    <b v="0"/>
    <s v="theater/plays"/>
    <n v="0.64635416666666667"/>
    <n v="92.611940298507463"/>
    <x v="8"/>
    <s v="plays"/>
    <x v="865"/>
    <d v="2011-01-28T06:00:00"/>
  </r>
  <r>
    <n v="946"/>
    <s v="Hall, Holmes and Walker"/>
    <s v="Public-key bandwidth-monitored intranet"/>
    <n v="153700"/>
    <n v="15238"/>
    <x v="1"/>
    <n v="181"/>
    <s v="US"/>
    <s v="USD"/>
    <n v="1308200400"/>
    <n v="1308373200"/>
    <b v="0"/>
    <b v="0"/>
    <s v="theater/plays"/>
    <n v="9.9141184124918666E-2"/>
    <n v="84.187845303867405"/>
    <x v="8"/>
    <s v="plays"/>
    <x v="866"/>
    <d v="2011-06-18T05:00:00"/>
  </r>
  <r>
    <n v="947"/>
    <s v="Smith-Powell"/>
    <s v="Upgradable clear-thinking hardware"/>
    <n v="3600"/>
    <n v="961"/>
    <x v="1"/>
    <n v="13"/>
    <s v="US"/>
    <s v="USD"/>
    <n v="1411707600"/>
    <n v="1412312400"/>
    <b v="0"/>
    <b v="0"/>
    <s v="theater/plays"/>
    <n v="0.26694444444444443"/>
    <n v="73.92307692307692"/>
    <x v="8"/>
    <s v="plays"/>
    <x v="867"/>
    <d v="2014-10-03T05:00:00"/>
  </r>
  <r>
    <n v="950"/>
    <s v="Williams, Orozco and Gomez"/>
    <s v="Persistent content-based methodology"/>
    <n v="100"/>
    <n v="5"/>
    <x v="1"/>
    <n v="1"/>
    <s v="US"/>
    <s v="USD"/>
    <n v="1555390800"/>
    <n v="1555822800"/>
    <b v="0"/>
    <b v="1"/>
    <s v="theater/plays"/>
    <n v="0.05"/>
    <n v="5"/>
    <x v="8"/>
    <s v="plays"/>
    <x v="511"/>
    <d v="2019-04-21T05:00:00"/>
  </r>
  <r>
    <n v="955"/>
    <s v="Moss-Obrien"/>
    <s v="Function-based next generation emulation"/>
    <n v="700"/>
    <n v="7763"/>
    <x v="0"/>
    <n v="80"/>
    <s v="US"/>
    <s v="USD"/>
    <n v="1353823200"/>
    <n v="1353996000"/>
    <b v="0"/>
    <b v="0"/>
    <s v="theater/plays"/>
    <n v="11.09"/>
    <n v="97.037499999999994"/>
    <x v="8"/>
    <s v="plays"/>
    <x v="868"/>
    <d v="2012-11-27T06:00:00"/>
  </r>
  <r>
    <n v="957"/>
    <s v="Riley, Cohen and Goodman"/>
    <s v="Profound mission-critical function"/>
    <n v="9800"/>
    <n v="12434"/>
    <x v="0"/>
    <n v="131"/>
    <s v="US"/>
    <s v="USD"/>
    <n v="1329372000"/>
    <n v="1329631200"/>
    <b v="0"/>
    <b v="0"/>
    <s v="theater/plays"/>
    <n v="1.2687755102040816"/>
    <n v="94.916030534351151"/>
    <x v="8"/>
    <s v="plays"/>
    <x v="869"/>
    <d v="2012-02-19T06:00:00"/>
  </r>
  <r>
    <n v="964"/>
    <s v="Peck, Higgins and Smith"/>
    <s v="Devolved disintermediate encryption"/>
    <n v="3700"/>
    <n v="13164"/>
    <x v="0"/>
    <n v="155"/>
    <s v="US"/>
    <s v="USD"/>
    <n v="1431320400"/>
    <n v="1431752400"/>
    <b v="0"/>
    <b v="0"/>
    <s v="theater/plays"/>
    <n v="3.5578378378378379"/>
    <n v="84.92903225806451"/>
    <x v="8"/>
    <s v="plays"/>
    <x v="870"/>
    <d v="2015-05-16T05:00:00"/>
  </r>
  <r>
    <n v="966"/>
    <s v="Davis and Sons"/>
    <s v="Seamless solution-oriented capacity"/>
    <n v="1700"/>
    <n v="13468"/>
    <x v="0"/>
    <n v="245"/>
    <s v="US"/>
    <s v="USD"/>
    <n v="1497502800"/>
    <n v="1497675600"/>
    <b v="0"/>
    <b v="0"/>
    <s v="theater/plays"/>
    <n v="7.9223529411764702"/>
    <n v="54.971428571428568"/>
    <x v="8"/>
    <s v="plays"/>
    <x v="871"/>
    <d v="2017-06-17T05:00:00"/>
  </r>
  <r>
    <n v="969"/>
    <s v="Lopez-King"/>
    <s v="Multi-lateral radical solution"/>
    <n v="7900"/>
    <n v="8550"/>
    <x v="0"/>
    <n v="93"/>
    <s v="US"/>
    <s v="USD"/>
    <n v="1576994400"/>
    <n v="1577599200"/>
    <b v="0"/>
    <b v="0"/>
    <s v="theater/plays"/>
    <n v="1.0822784810126582"/>
    <n v="91.935483870967744"/>
    <x v="8"/>
    <s v="plays"/>
    <x v="872"/>
    <d v="2019-12-29T06:00:00"/>
  </r>
  <r>
    <n v="970"/>
    <s v="Glover-Nelson"/>
    <s v="Inverse context-sensitive info-mediaries"/>
    <n v="94900"/>
    <n v="57659"/>
    <x v="1"/>
    <n v="594"/>
    <s v="US"/>
    <s v="USD"/>
    <n v="1304917200"/>
    <n v="1305003600"/>
    <b v="0"/>
    <b v="0"/>
    <s v="theater/plays"/>
    <n v="0.60757639620653314"/>
    <n v="97.069023569023571"/>
    <x v="8"/>
    <s v="plays"/>
    <x v="873"/>
    <d v="2011-05-10T05:00:00"/>
  </r>
  <r>
    <n v="973"/>
    <s v="Herrera, Bennett and Silva"/>
    <s v="Programmable multi-state algorithm"/>
    <n v="121100"/>
    <n v="26176"/>
    <x v="1"/>
    <n v="252"/>
    <s v="US"/>
    <s v="USD"/>
    <n v="1291960800"/>
    <n v="1292133600"/>
    <b v="0"/>
    <b v="1"/>
    <s v="theater/plays"/>
    <n v="0.21615194054500414"/>
    <n v="103.87301587301587"/>
    <x v="8"/>
    <s v="plays"/>
    <x v="874"/>
    <d v="2010-12-12T06:00:00"/>
  </r>
  <r>
    <n v="975"/>
    <s v="Ayala Group"/>
    <s v="Right-sized maximized migration"/>
    <n v="5400"/>
    <n v="8366"/>
    <x v="0"/>
    <n v="135"/>
    <s v="US"/>
    <s v="USD"/>
    <n v="1448776800"/>
    <n v="1452146400"/>
    <b v="0"/>
    <b v="1"/>
    <s v="theater/plays"/>
    <n v="1.5492592592592593"/>
    <n v="61.970370370370368"/>
    <x v="8"/>
    <s v="plays"/>
    <x v="875"/>
    <d v="2016-01-07T06:00:00"/>
  </r>
  <r>
    <n v="976"/>
    <s v="Huerta, Roberts and Dickerson"/>
    <s v="Self-enabling value-added artificial intelligence"/>
    <n v="4000"/>
    <n v="12886"/>
    <x v="0"/>
    <n v="140"/>
    <s v="US"/>
    <s v="USD"/>
    <n v="1296194400"/>
    <n v="1296712800"/>
    <b v="0"/>
    <b v="1"/>
    <s v="theater/plays"/>
    <n v="3.2214999999999998"/>
    <n v="92.042857142857144"/>
    <x v="8"/>
    <s v="plays"/>
    <x v="876"/>
    <d v="2011-02-03T06:00:00"/>
  </r>
  <r>
    <n v="979"/>
    <s v="Williams, Martin and Meyer"/>
    <s v="Innovative well-modulated capability"/>
    <n v="60200"/>
    <n v="86244"/>
    <x v="0"/>
    <n v="1015"/>
    <s v="GB"/>
    <s v="GBP"/>
    <n v="1426395600"/>
    <n v="1426914000"/>
    <b v="0"/>
    <b v="0"/>
    <s v="theater/plays"/>
    <n v="1.432624584717608"/>
    <n v="84.969458128078813"/>
    <x v="8"/>
    <s v="plays"/>
    <x v="758"/>
    <d v="2015-03-21T05:00:00"/>
  </r>
  <r>
    <n v="984"/>
    <s v="Lewis-Jacobson"/>
    <s v="Exclusive system-worthy Graphic Interface"/>
    <n v="6500"/>
    <n v="9910"/>
    <x v="0"/>
    <n v="381"/>
    <s v="US"/>
    <s v="USD"/>
    <n v="1567918800"/>
    <n v="1570165200"/>
    <b v="0"/>
    <b v="0"/>
    <s v="theater/plays"/>
    <n v="1.5246153846153847"/>
    <n v="26.010498687664043"/>
    <x v="8"/>
    <s v="plays"/>
    <x v="631"/>
    <d v="2019-10-04T05:00:00"/>
  </r>
  <r>
    <n v="996"/>
    <s v="Butler LLC"/>
    <s v="Future-proofed upward-trending migration"/>
    <n v="6600"/>
    <n v="4814"/>
    <x v="1"/>
    <n v="112"/>
    <s v="US"/>
    <s v="USD"/>
    <n v="1357106400"/>
    <n v="1359698400"/>
    <b v="0"/>
    <b v="0"/>
    <s v="theater/plays"/>
    <n v="0.72939393939393937"/>
    <n v="42.982142857142854"/>
    <x v="8"/>
    <s v="plays"/>
    <x v="877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8"/>
    <s v="plays"/>
    <x v="878"/>
    <d v="2014-01-25T06:00:00"/>
  </r>
  <r>
    <m/>
    <m/>
    <m/>
    <m/>
    <m/>
    <x v="4"/>
    <m/>
    <m/>
    <m/>
    <m/>
    <m/>
    <m/>
    <m/>
    <m/>
    <m/>
    <m/>
    <x v="9"/>
    <m/>
    <x v="879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7"/>
    <s v="Cochran-Nguyen"/>
    <s v="Seamless 4thgeneration methodology"/>
    <n v="84600"/>
    <n v="134845"/>
    <x v="0"/>
    <x v="0"/>
    <s v="US"/>
    <s v="USD"/>
    <n v="1294812000"/>
    <n v="1294898400"/>
    <b v="0"/>
    <b v="0"/>
    <s v="film &amp; video/animation"/>
    <n v="1.5939125295508274"/>
    <n v="107.96236989591674"/>
    <x v="0"/>
    <s v="animation"/>
    <d v="2011-01-12T06:00:00"/>
    <d v="2011-01-13T06:00:00"/>
    <x v="0"/>
    <s v=""/>
    <s v="Greater than 50000"/>
    <s v=""/>
  </r>
  <r>
    <n v="30"/>
    <s v="Clark-Cooke"/>
    <s v="Down-sized analyzing challenge"/>
    <n v="9000"/>
    <n v="14455"/>
    <x v="0"/>
    <x v="1"/>
    <s v="US"/>
    <s v="USD"/>
    <n v="1558674000"/>
    <n v="1559106000"/>
    <b v="0"/>
    <b v="0"/>
    <s v="film &amp; video/animation"/>
    <n v="1.606111111111111"/>
    <n v="112.05426356589147"/>
    <x v="0"/>
    <s v="animation"/>
    <d v="2019-05-24T05:00:00"/>
    <d v="2019-05-29T05:00:00"/>
    <x v="1"/>
    <s v=""/>
    <s v="5000 to 9999"/>
    <s v=""/>
  </r>
  <r>
    <n v="72"/>
    <s v="Hampton, Lewis and Ray"/>
    <s v="Seamless coherent parallelism"/>
    <n v="600"/>
    <n v="4022"/>
    <x v="0"/>
    <x v="2"/>
    <s v="US"/>
    <s v="USD"/>
    <n v="1435726800"/>
    <n v="1438837200"/>
    <b v="0"/>
    <b v="0"/>
    <s v="film &amp; video/animation"/>
    <n v="6.7033333333333331"/>
    <n v="74.481481481481481"/>
    <x v="0"/>
    <s v="animation"/>
    <d v="2015-07-01T05:00:00"/>
    <d v="2015-08-06T05:00:00"/>
    <x v="2"/>
    <s v=""/>
    <s v="0 to 1000"/>
    <s v=""/>
  </r>
  <r>
    <n v="77"/>
    <s v="Acevedo-Huffman"/>
    <s v="Pre-emptive impactful model"/>
    <n v="9500"/>
    <n v="4460"/>
    <x v="1"/>
    <x v="3"/>
    <s v="US"/>
    <s v="USD"/>
    <n v="1285563600"/>
    <n v="1286773200"/>
    <b v="0"/>
    <b v="1"/>
    <s v="film &amp; video/animation"/>
    <n v="0.46947368421052632"/>
    <n v="79.642857142857139"/>
    <x v="0"/>
    <s v="animation"/>
    <d v="2010-09-27T05:00:00"/>
    <d v="2010-10-11T05:00:00"/>
    <x v="1"/>
    <s v="5000 to 9999"/>
    <s v=""/>
    <s v=""/>
  </r>
  <r>
    <n v="219"/>
    <s v="Huang-Henderson"/>
    <s v="Stand-alone mobile customer loyalty"/>
    <n v="41700"/>
    <n v="138497"/>
    <x v="0"/>
    <x v="4"/>
    <s v="US"/>
    <s v="USD"/>
    <n v="1345093200"/>
    <n v="1346130000"/>
    <b v="0"/>
    <b v="0"/>
    <s v="film &amp; video/animation"/>
    <n v="3.3212709832134291"/>
    <n v="89.991552956465242"/>
    <x v="0"/>
    <s v="animation"/>
    <d v="2012-08-16T05:00:00"/>
    <d v="2012-08-28T05:00:00"/>
    <x v="3"/>
    <s v=""/>
    <s v="40000 to 44999"/>
    <s v=""/>
  </r>
  <r>
    <n v="228"/>
    <s v="Pineda Group"/>
    <s v="Exclusive real-time protocol"/>
    <n v="137900"/>
    <n v="165352"/>
    <x v="0"/>
    <x v="5"/>
    <s v="US"/>
    <s v="USD"/>
    <n v="1472619600"/>
    <n v="1474779600"/>
    <b v="0"/>
    <b v="0"/>
    <s v="film &amp; video/animation"/>
    <n v="1.1990717911530093"/>
    <n v="66.998379254457049"/>
    <x v="0"/>
    <s v="animation"/>
    <d v="2016-08-31T05:00:00"/>
    <d v="2016-09-25T05:00:00"/>
    <x v="0"/>
    <s v=""/>
    <s v="Greater than 50000"/>
    <s v=""/>
  </r>
  <r>
    <n v="233"/>
    <s v="Reid, Rivera and Perry"/>
    <s v="Multi-lateral national adapter"/>
    <n v="3800"/>
    <n v="6000"/>
    <x v="0"/>
    <x v="6"/>
    <s v="US"/>
    <s v="USD"/>
    <n v="1307854800"/>
    <n v="1309237200"/>
    <b v="0"/>
    <b v="0"/>
    <s v="film &amp; video/animation"/>
    <n v="1.5789473684210527"/>
    <n v="96.774193548387103"/>
    <x v="0"/>
    <s v="animation"/>
    <d v="2011-06-12T05:00:00"/>
    <d v="2011-06-28T05:00:00"/>
    <x v="4"/>
    <s v=""/>
    <s v="1000 to 4999"/>
    <s v=""/>
  </r>
  <r>
    <n v="235"/>
    <s v="Lee, Ali and Guzman"/>
    <s v="Polarized upward-trending Local Area Network"/>
    <n v="8600"/>
    <n v="3589"/>
    <x v="1"/>
    <x v="7"/>
    <s v="US"/>
    <s v="USD"/>
    <n v="1486965600"/>
    <n v="1487397600"/>
    <b v="0"/>
    <b v="0"/>
    <s v="film &amp; video/animation"/>
    <n v="0.41732558139534881"/>
    <n v="39.010869565217391"/>
    <x v="0"/>
    <s v="animation"/>
    <d v="2017-02-13T06:00:00"/>
    <d v="2017-02-18T06:00:00"/>
    <x v="1"/>
    <s v="5000 to 9999"/>
    <s v=""/>
    <s v=""/>
  </r>
  <r>
    <n v="237"/>
    <s v="Ellison PLC"/>
    <s v="Re-contextualized tangible open architecture"/>
    <n v="9300"/>
    <n v="14822"/>
    <x v="0"/>
    <x v="8"/>
    <s v="US"/>
    <s v="USD"/>
    <n v="1398402000"/>
    <n v="1398574800"/>
    <b v="0"/>
    <b v="0"/>
    <s v="film &amp; video/animation"/>
    <n v="1.593763440860215"/>
    <n v="45.051671732522799"/>
    <x v="0"/>
    <s v="animation"/>
    <d v="2014-04-25T05:00:00"/>
    <d v="2014-04-27T05:00:00"/>
    <x v="1"/>
    <s v=""/>
    <s v="5000 to 9999"/>
    <s v=""/>
  </r>
  <r>
    <n v="280"/>
    <s v="Braun PLC"/>
    <s v="Function-based high-level infrastructure"/>
    <n v="2500"/>
    <n v="14536"/>
    <x v="0"/>
    <x v="9"/>
    <s v="US"/>
    <s v="USD"/>
    <n v="1511244000"/>
    <n v="1511762400"/>
    <b v="0"/>
    <b v="0"/>
    <s v="film &amp; video/animation"/>
    <n v="5.8144"/>
    <n v="36.987277353689571"/>
    <x v="0"/>
    <s v="animation"/>
    <d v="2017-11-21T06:00:00"/>
    <d v="2017-11-27T06:00:00"/>
    <x v="4"/>
    <s v=""/>
    <s v="1000 to 4999"/>
    <s v=""/>
  </r>
  <r>
    <n v="326"/>
    <s v="Pham, Avila and Nash"/>
    <s v="Multi-channeled next generation architecture"/>
    <n v="7200"/>
    <n v="3326"/>
    <x v="1"/>
    <x v="10"/>
    <s v="US"/>
    <s v="USD"/>
    <n v="1451109600"/>
    <n v="1451628000"/>
    <b v="0"/>
    <b v="0"/>
    <s v="film &amp; video/animation"/>
    <n v="0.46194444444444444"/>
    <n v="25.984375"/>
    <x v="0"/>
    <s v="animation"/>
    <d v="2015-12-26T06:00:00"/>
    <d v="2016-01-01T06:00:00"/>
    <x v="1"/>
    <s v="5000 to 9999"/>
    <s v=""/>
    <s v=""/>
  </r>
  <r>
    <n v="359"/>
    <s v="Salazar-Moon"/>
    <s v="Compatible needs-based architecture"/>
    <n v="4000"/>
    <n v="11948"/>
    <x v="0"/>
    <x v="11"/>
    <s v="US"/>
    <s v="USD"/>
    <n v="1314421200"/>
    <n v="1315026000"/>
    <b v="0"/>
    <b v="0"/>
    <s v="film &amp; video/animation"/>
    <n v="2.9870000000000001"/>
    <n v="63.893048128342244"/>
    <x v="0"/>
    <s v="animation"/>
    <d v="2011-08-27T05:00:00"/>
    <d v="2011-09-03T05:00:00"/>
    <x v="4"/>
    <s v=""/>
    <s v="1000 to 4999"/>
    <s v=""/>
  </r>
  <r>
    <n v="398"/>
    <s v="Myers LLC"/>
    <s v="Reactive bottom-line open architecture"/>
    <n v="1700"/>
    <n v="12202"/>
    <x v="0"/>
    <x v="12"/>
    <s v="IT"/>
    <s v="EUR"/>
    <n v="1525755600"/>
    <n v="1525928400"/>
    <b v="0"/>
    <b v="1"/>
    <s v="film &amp; video/animation"/>
    <n v="7.1776470588235295"/>
    <n v="99.203252032520325"/>
    <x v="0"/>
    <s v="animation"/>
    <d v="2018-05-08T05:00:00"/>
    <d v="2018-05-10T05:00:00"/>
    <x v="4"/>
    <s v=""/>
    <s v="1000 to 4999"/>
    <s v=""/>
  </r>
  <r>
    <n v="413"/>
    <s v="Rush-Bowers"/>
    <s v="Persevering analyzing extranet"/>
    <n v="189500"/>
    <n v="117628"/>
    <x v="2"/>
    <x v="13"/>
    <s v="US"/>
    <s v="USD"/>
    <n v="1543298400"/>
    <n v="1545631200"/>
    <b v="0"/>
    <b v="0"/>
    <s v="film &amp; video/animation"/>
    <n v="0.62072823218997364"/>
    <n v="108.01469237832875"/>
    <x v="0"/>
    <s v="animation"/>
    <d v="2018-11-27T06:00:00"/>
    <d v="2018-12-24T06:00:00"/>
    <x v="0"/>
    <s v=""/>
    <s v=""/>
    <s v=""/>
  </r>
  <r>
    <n v="428"/>
    <s v="Mayer-Richmond"/>
    <s v="Progressive zero-defect capability"/>
    <n v="101400"/>
    <n v="47037"/>
    <x v="1"/>
    <x v="14"/>
    <s v="US"/>
    <s v="USD"/>
    <n v="1297404000"/>
    <n v="1298008800"/>
    <b v="0"/>
    <b v="0"/>
    <s v="film &amp; video/animation"/>
    <n v="0.46387573964497042"/>
    <n v="62.967871485943775"/>
    <x v="0"/>
    <s v="animation"/>
    <d v="2011-02-11T06:00:00"/>
    <d v="2011-02-18T06:00:00"/>
    <x v="0"/>
    <s v="Greater than 50000"/>
    <s v=""/>
    <s v=""/>
  </r>
  <r>
    <n v="437"/>
    <s v="Hansen Group"/>
    <s v="Centralized regional interface"/>
    <n v="8100"/>
    <n v="9969"/>
    <x v="0"/>
    <x v="15"/>
    <s v="US"/>
    <s v="USD"/>
    <n v="1442120400"/>
    <n v="1442379600"/>
    <b v="0"/>
    <b v="1"/>
    <s v="film &amp; video/animation"/>
    <n v="1.2307407407407407"/>
    <n v="51.921875"/>
    <x v="0"/>
    <s v="animation"/>
    <d v="2015-09-13T05:00:00"/>
    <d v="2015-09-16T05:00:00"/>
    <x v="1"/>
    <s v=""/>
    <s v="5000 to 9999"/>
    <s v=""/>
  </r>
  <r>
    <n v="450"/>
    <s v="Delgado-Hatfield"/>
    <s v="Up-sized composite success"/>
    <n v="100"/>
    <n v="4"/>
    <x v="1"/>
    <x v="16"/>
    <s v="CA"/>
    <s v="CAD"/>
    <n v="1540098000"/>
    <n v="1542088800"/>
    <b v="0"/>
    <b v="0"/>
    <s v="film &amp; video/animation"/>
    <n v="0.04"/>
    <n v="4"/>
    <x v="0"/>
    <s v="animation"/>
    <d v="2018-10-21T05:00:00"/>
    <d v="2018-11-13T06:00:00"/>
    <x v="2"/>
    <s v="0 to 1000"/>
    <s v=""/>
    <s v=""/>
  </r>
  <r>
    <n v="463"/>
    <s v="Mckee-Hill"/>
    <s v="Cross-platform upward-trending parallelism"/>
    <n v="134300"/>
    <n v="145265"/>
    <x v="0"/>
    <x v="17"/>
    <s v="US"/>
    <s v="USD"/>
    <n v="1388469600"/>
    <n v="1388815200"/>
    <b v="0"/>
    <b v="0"/>
    <s v="film &amp; video/animation"/>
    <n v="1.0816455696202532"/>
    <n v="69.009501187648453"/>
    <x v="0"/>
    <s v="animation"/>
    <d v="2013-12-31T06:00:00"/>
    <d v="2014-01-04T06:00:00"/>
    <x v="0"/>
    <s v=""/>
    <s v="Greater than 50000"/>
    <s v=""/>
  </r>
  <r>
    <n v="496"/>
    <s v="Morales Group"/>
    <s v="Optimized bi-directional extranet"/>
    <n v="183800"/>
    <n v="1667"/>
    <x v="1"/>
    <x v="2"/>
    <s v="US"/>
    <s v="USD"/>
    <n v="1495342800"/>
    <n v="1496811600"/>
    <b v="0"/>
    <b v="0"/>
    <s v="film &amp; video/animation"/>
    <n v="9.0696409140369975E-3"/>
    <n v="30.87037037037037"/>
    <x v="0"/>
    <s v="animation"/>
    <d v="2017-05-21T05:00:00"/>
    <d v="2017-06-07T05:00:00"/>
    <x v="0"/>
    <s v="Greater than 50000"/>
    <s v=""/>
    <s v=""/>
  </r>
  <r>
    <n v="518"/>
    <s v="Ramirez Group"/>
    <s v="Open-architected uniform instruction set"/>
    <n v="8800"/>
    <n v="622"/>
    <x v="1"/>
    <x v="18"/>
    <s v="US"/>
    <s v="USD"/>
    <n v="1519365600"/>
    <n v="1519538400"/>
    <b v="0"/>
    <b v="1"/>
    <s v="film &amp; video/animation"/>
    <n v="7.0681818181818179E-2"/>
    <n v="62.2"/>
    <x v="0"/>
    <s v="animation"/>
    <d v="2018-02-23T06:00:00"/>
    <d v="2018-02-25T06:00:00"/>
    <x v="1"/>
    <s v="5000 to 9999"/>
    <s v=""/>
    <s v=""/>
  </r>
  <r>
    <n v="527"/>
    <s v="Rosario-Smith"/>
    <s v="Enterprise-wide intermediate portal"/>
    <n v="189200"/>
    <n v="188480"/>
    <x v="1"/>
    <x v="19"/>
    <s v="CA"/>
    <s v="CAD"/>
    <n v="1454652000"/>
    <n v="1457762400"/>
    <b v="0"/>
    <b v="0"/>
    <s v="film &amp; video/animation"/>
    <n v="0.99619450317124736"/>
    <n v="31"/>
    <x v="0"/>
    <s v="animation"/>
    <d v="2016-02-05T06:00:00"/>
    <d v="2016-03-12T06:00:00"/>
    <x v="0"/>
    <s v="Greater than 50000"/>
    <s v=""/>
    <s v=""/>
  </r>
  <r>
    <n v="560"/>
    <s v="Hunt LLC"/>
    <s v="Re-engineered radical policy"/>
    <n v="20000"/>
    <n v="158832"/>
    <x v="0"/>
    <x v="20"/>
    <s v="US"/>
    <s v="USD"/>
    <n v="1321596000"/>
    <n v="1325052000"/>
    <b v="0"/>
    <b v="0"/>
    <s v="film &amp; video/animation"/>
    <n v="7.9416000000000002"/>
    <n v="49.994334277620396"/>
    <x v="0"/>
    <s v="animation"/>
    <d v="2011-11-18T06:00:00"/>
    <d v="2011-12-28T06:00:00"/>
    <x v="5"/>
    <s v=""/>
    <s v="20000 to 24999"/>
    <s v=""/>
  </r>
  <r>
    <n v="569"/>
    <s v="Fischer, Fowler and Arnold"/>
    <s v="Extended multi-tasking definition"/>
    <n v="20100"/>
    <n v="47705"/>
    <x v="0"/>
    <x v="21"/>
    <s v="IT"/>
    <s v="EUR"/>
    <n v="1294725600"/>
    <n v="1295762400"/>
    <b v="0"/>
    <b v="0"/>
    <s v="film &amp; video/animation"/>
    <n v="2.3733830845771142"/>
    <n v="80.993208828522924"/>
    <x v="0"/>
    <s v="animation"/>
    <d v="2011-01-11T06:00:00"/>
    <d v="2011-01-23T06:00:00"/>
    <x v="5"/>
    <s v=""/>
    <s v="20000 to 24999"/>
    <s v=""/>
  </r>
  <r>
    <n v="593"/>
    <s v="Hale-Hayes"/>
    <s v="Ameliorated client-driven open system"/>
    <n v="121600"/>
    <n v="188288"/>
    <x v="0"/>
    <x v="22"/>
    <s v="US"/>
    <s v="USD"/>
    <n v="1395810000"/>
    <n v="1396933200"/>
    <b v="0"/>
    <b v="0"/>
    <s v="film &amp; video/animation"/>
    <n v="1.5484210526315789"/>
    <n v="47.001497753369947"/>
    <x v="0"/>
    <s v="animation"/>
    <d v="2014-03-26T05:00:00"/>
    <d v="2014-04-08T05:00:00"/>
    <x v="0"/>
    <s v=""/>
    <s v="Greater than 50000"/>
    <s v=""/>
  </r>
  <r>
    <n v="633"/>
    <s v="Yu and Sons"/>
    <s v="Adaptive context-sensitive architecture"/>
    <n v="6700"/>
    <n v="5569"/>
    <x v="1"/>
    <x v="23"/>
    <s v="US"/>
    <s v="USD"/>
    <n v="1446876000"/>
    <n v="1447221600"/>
    <b v="0"/>
    <b v="0"/>
    <s v="film &amp; video/animation"/>
    <n v="0.83119402985074631"/>
    <n v="53.038095238095238"/>
    <x v="0"/>
    <s v="animation"/>
    <d v="2015-11-07T06:00:00"/>
    <d v="2015-11-11T06:00:00"/>
    <x v="1"/>
    <s v="5000 to 9999"/>
    <s v=""/>
    <s v=""/>
  </r>
  <r>
    <n v="636"/>
    <s v="Lamb-Sanders"/>
    <s v="Stand-alone reciprocal frame"/>
    <n v="197700"/>
    <n v="127591"/>
    <x v="1"/>
    <x v="24"/>
    <s v="DK"/>
    <s v="DKK"/>
    <n v="1326866400"/>
    <n v="1330754400"/>
    <b v="0"/>
    <b v="1"/>
    <s v="film &amp; video/animation"/>
    <n v="0.64537683358624176"/>
    <n v="48.998079877112133"/>
    <x v="0"/>
    <s v="animation"/>
    <d v="2012-01-18T06:00:00"/>
    <d v="2012-03-03T06:00:00"/>
    <x v="0"/>
    <s v="Greater than 50000"/>
    <s v=""/>
    <s v=""/>
  </r>
  <r>
    <n v="704"/>
    <s v="Haynes-Williams"/>
    <s v="Seamless clear-thinking artificial intelligence"/>
    <n v="8700"/>
    <n v="10682"/>
    <x v="0"/>
    <x v="25"/>
    <s v="US"/>
    <s v="USD"/>
    <n v="1467608400"/>
    <n v="1468904400"/>
    <b v="0"/>
    <b v="0"/>
    <s v="film &amp; video/animation"/>
    <n v="1.2278160919540231"/>
    <n v="92.08620689655173"/>
    <x v="0"/>
    <s v="animation"/>
    <d v="2016-07-04T05:00:00"/>
    <d v="2016-07-19T05:00:00"/>
    <x v="1"/>
    <s v=""/>
    <s v="5000 to 9999"/>
    <s v=""/>
  </r>
  <r>
    <n v="748"/>
    <s v="Martinez PLC"/>
    <s v="Cloned actuating architecture"/>
    <n v="194900"/>
    <n v="68137"/>
    <x v="3"/>
    <x v="26"/>
    <s v="US"/>
    <s v="USD"/>
    <n v="1267423200"/>
    <n v="1269579600"/>
    <b v="0"/>
    <b v="1"/>
    <s v="film &amp; video/animation"/>
    <n v="0.34959979476654696"/>
    <n v="110.97231270358306"/>
    <x v="0"/>
    <s v="animation"/>
    <d v="2010-03-01T06:00:00"/>
    <d v="2010-03-26T05:00:00"/>
    <x v="0"/>
    <s v=""/>
    <s v=""/>
    <s v="Greater than 50000"/>
  </r>
  <r>
    <n v="778"/>
    <s v="Moss-Guzman"/>
    <s v="Cross-platform optimizing website"/>
    <n v="1300"/>
    <n v="10243"/>
    <x v="0"/>
    <x v="27"/>
    <s v="CH"/>
    <s v="CHF"/>
    <n v="1313211600"/>
    <n v="1313643600"/>
    <b v="0"/>
    <b v="0"/>
    <s v="film &amp; video/animation"/>
    <n v="7.8792307692307695"/>
    <n v="58.867816091954026"/>
    <x v="0"/>
    <s v="animation"/>
    <d v="2011-08-13T05:00:00"/>
    <d v="2011-08-18T05:00:00"/>
    <x v="4"/>
    <s v=""/>
    <s v="1000 to 4999"/>
    <s v=""/>
  </r>
  <r>
    <n v="782"/>
    <s v="Williams and Sons"/>
    <s v="Centralized asymmetric framework"/>
    <n v="5100"/>
    <n v="10981"/>
    <x v="0"/>
    <x v="28"/>
    <s v="US"/>
    <s v="USD"/>
    <n v="1298959200"/>
    <n v="1301374800"/>
    <b v="0"/>
    <b v="1"/>
    <s v="film &amp; video/animation"/>
    <n v="2.153137254901961"/>
    <n v="68.204968944099377"/>
    <x v="0"/>
    <s v="animation"/>
    <d v="2011-03-01T06:00:00"/>
    <d v="2011-03-29T05:00:00"/>
    <x v="1"/>
    <s v=""/>
    <s v="5000 to 9999"/>
    <s v=""/>
  </r>
  <r>
    <n v="785"/>
    <s v="Peterson, Fletcher and Sanchez"/>
    <s v="Multi-channeled bi-directional moratorium"/>
    <n v="6700"/>
    <n v="12939"/>
    <x v="0"/>
    <x v="29"/>
    <s v="AU"/>
    <s v="AUD"/>
    <n v="1556341200"/>
    <n v="1559278800"/>
    <b v="0"/>
    <b v="1"/>
    <s v="film &amp; video/animation"/>
    <n v="1.9311940298507462"/>
    <n v="101.88188976377953"/>
    <x v="0"/>
    <s v="animation"/>
    <d v="2019-04-27T05:00:00"/>
    <d v="2019-05-31T05:00:00"/>
    <x v="1"/>
    <s v=""/>
    <s v="5000 to 9999"/>
    <s v=""/>
  </r>
  <r>
    <n v="788"/>
    <s v="Joyce PLC"/>
    <s v="Synchronized directional capability"/>
    <n v="3600"/>
    <n v="3174"/>
    <x v="2"/>
    <x v="30"/>
    <s v="US"/>
    <s v="USD"/>
    <n v="1350709200"/>
    <n v="1352527200"/>
    <b v="0"/>
    <b v="0"/>
    <s v="film &amp; video/animation"/>
    <n v="0.88166666666666671"/>
    <n v="102.38709677419355"/>
    <x v="0"/>
    <s v="animation"/>
    <d v="2012-10-20T05:00:00"/>
    <d v="2012-11-10T06:00:00"/>
    <x v="4"/>
    <s v=""/>
    <s v=""/>
    <s v=""/>
  </r>
  <r>
    <n v="920"/>
    <s v="Green, Murphy and Webb"/>
    <s v="Versatile directional project"/>
    <n v="5300"/>
    <n v="9676"/>
    <x v="0"/>
    <x v="31"/>
    <s v="US"/>
    <s v="USD"/>
    <n v="1549519200"/>
    <n v="1551247200"/>
    <b v="1"/>
    <b v="0"/>
    <s v="film &amp; video/animation"/>
    <n v="1.8256603773584905"/>
    <n v="37.945098039215686"/>
    <x v="0"/>
    <s v="animation"/>
    <d v="2019-02-07T06:00:00"/>
    <d v="2019-02-27T06:00:00"/>
    <x v="1"/>
    <s v=""/>
    <s v="5000 to 9999"/>
    <s v=""/>
  </r>
  <r>
    <n v="958"/>
    <s v="Green, Robinson and Ho"/>
    <s v="De-engineered zero-defect open system"/>
    <n v="1100"/>
    <n v="8081"/>
    <x v="0"/>
    <x v="32"/>
    <s v="US"/>
    <s v="USD"/>
    <n v="1277096400"/>
    <n v="1278997200"/>
    <b v="0"/>
    <b v="0"/>
    <s v="film &amp; video/animation"/>
    <n v="7.3463636363636367"/>
    <n v="72.151785714285708"/>
    <x v="0"/>
    <s v="animation"/>
    <d v="2010-06-21T05:00:00"/>
    <d v="2010-07-13T05:00:00"/>
    <x v="4"/>
    <s v=""/>
    <s v="1000 to 4999"/>
    <s v=""/>
  </r>
  <r>
    <n v="6"/>
    <s v="Ortiz, Coleman and Mitchell"/>
    <s v="Operative upward-trending algorithm"/>
    <n v="5200"/>
    <n v="1090"/>
    <x v="1"/>
    <x v="33"/>
    <s v="GB"/>
    <s v="GBP"/>
    <n v="1505278800"/>
    <n v="1505365200"/>
    <b v="0"/>
    <b v="0"/>
    <s v="film &amp; video/documentary"/>
    <n v="0.20961538461538462"/>
    <n v="60.555555555555557"/>
    <x v="0"/>
    <s v="documentary"/>
    <d v="2017-09-13T05:00:00"/>
    <d v="2017-09-14T05:00:00"/>
    <x v="1"/>
    <s v="5000 to 9999"/>
    <s v=""/>
    <s v=""/>
  </r>
  <r>
    <n v="23"/>
    <s v="Gray-Jenkins"/>
    <s v="Devolved next generation adapter"/>
    <n v="4500"/>
    <n v="14942"/>
    <x v="0"/>
    <x v="34"/>
    <s v="GB"/>
    <s v="GBP"/>
    <n v="1550124000"/>
    <n v="1554699600"/>
    <b v="0"/>
    <b v="0"/>
    <s v="film &amp; video/documentary"/>
    <n v="3.3204444444444445"/>
    <n v="105.22535211267606"/>
    <x v="0"/>
    <s v="documentary"/>
    <d v="2019-02-14T06:00:00"/>
    <d v="2019-04-08T05:00:00"/>
    <x v="4"/>
    <s v=""/>
    <s v="1000 to 4999"/>
    <s v=""/>
  </r>
  <r>
    <n v="32"/>
    <s v="Jackson PLC"/>
    <s v="Ergonomic 6thgeneration success"/>
    <n v="101000"/>
    <n v="87676"/>
    <x v="1"/>
    <x v="35"/>
    <s v="IT"/>
    <s v="EUR"/>
    <n v="1515564000"/>
    <n v="1517896800"/>
    <b v="0"/>
    <b v="0"/>
    <s v="film &amp; video/documentary"/>
    <n v="0.86807920792079207"/>
    <n v="38.004334633723452"/>
    <x v="0"/>
    <s v="documentary"/>
    <d v="2018-01-10T06:00:00"/>
    <d v="2018-02-06T06:00:00"/>
    <x v="0"/>
    <s v="Greater than 50000"/>
    <s v=""/>
    <s v=""/>
  </r>
  <r>
    <n v="34"/>
    <s v="Maldonado and Sons"/>
    <s v="Reverse-engineered asynchronous archive"/>
    <n v="9300"/>
    <n v="14025"/>
    <x v="0"/>
    <x v="36"/>
    <s v="US"/>
    <s v="USD"/>
    <n v="1490245200"/>
    <n v="1490677200"/>
    <b v="0"/>
    <b v="0"/>
    <s v="film &amp; video/documentary"/>
    <n v="1.5080645161290323"/>
    <n v="85"/>
    <x v="0"/>
    <s v="documentary"/>
    <d v="2017-03-23T05:00:00"/>
    <d v="2017-03-28T05:00:00"/>
    <x v="1"/>
    <s v=""/>
    <s v="5000 to 9999"/>
    <s v=""/>
  </r>
  <r>
    <n v="95"/>
    <s v="Sanchez LLC"/>
    <s v="Stand-alone system-worthy standardization"/>
    <n v="900"/>
    <n v="1017"/>
    <x v="0"/>
    <x v="37"/>
    <s v="US"/>
    <s v="USD"/>
    <n v="1571029200"/>
    <n v="1571634000"/>
    <b v="0"/>
    <b v="0"/>
    <s v="film &amp; video/documentary"/>
    <n v="1.1299999999999999"/>
    <n v="37.666666666666664"/>
    <x v="0"/>
    <s v="documentary"/>
    <d v="2019-10-14T05:00:00"/>
    <d v="2019-10-21T05:00:00"/>
    <x v="2"/>
    <s v=""/>
    <s v="0 to 1000"/>
    <s v=""/>
  </r>
  <r>
    <n v="108"/>
    <s v="Decker Inc"/>
    <s v="Universal encompassing implementation"/>
    <n v="1500"/>
    <n v="8929"/>
    <x v="0"/>
    <x v="38"/>
    <s v="US"/>
    <s v="USD"/>
    <n v="1333688400"/>
    <n v="1336885200"/>
    <b v="0"/>
    <b v="0"/>
    <s v="film &amp; video/documentary"/>
    <n v="5.9526666666666666"/>
    <n v="107.57831325301204"/>
    <x v="0"/>
    <s v="documentary"/>
    <d v="2012-04-06T05:00:00"/>
    <d v="2012-05-13T05:00:00"/>
    <x v="4"/>
    <s v=""/>
    <s v="1000 to 4999"/>
    <s v=""/>
  </r>
  <r>
    <n v="119"/>
    <s v="Clark and Sons"/>
    <s v="Reverse-engineered full-range Internet solution"/>
    <n v="5000"/>
    <n v="10748"/>
    <x v="0"/>
    <x v="39"/>
    <s v="US"/>
    <s v="USD"/>
    <n v="1402894800"/>
    <n v="1404363600"/>
    <b v="0"/>
    <b v="1"/>
    <s v="film &amp; video/documentary"/>
    <n v="2.1496"/>
    <n v="69.79220779220779"/>
    <x v="0"/>
    <s v="documentary"/>
    <d v="2014-06-16T05:00:00"/>
    <d v="2014-07-03T05:00:00"/>
    <x v="1"/>
    <s v=""/>
    <s v="5000 to 9999"/>
    <s v=""/>
  </r>
  <r>
    <n v="134"/>
    <s v="Caldwell LLC"/>
    <s v="Secured executive concept"/>
    <n v="99500"/>
    <n v="89288"/>
    <x v="1"/>
    <x v="40"/>
    <s v="CH"/>
    <s v="CHF"/>
    <n v="1308459600"/>
    <n v="1312693200"/>
    <b v="0"/>
    <b v="1"/>
    <s v="film &amp; video/documentary"/>
    <n v="0.89736683417085428"/>
    <n v="94.987234042553197"/>
    <x v="0"/>
    <s v="documentary"/>
    <d v="2011-06-19T05:00:00"/>
    <d v="2011-08-07T05:00:00"/>
    <x v="0"/>
    <s v="Greater than 50000"/>
    <s v=""/>
    <s v=""/>
  </r>
  <r>
    <n v="140"/>
    <s v="Bautista-Cross"/>
    <s v="Fully-configurable coherent Internet solution"/>
    <n v="5500"/>
    <n v="12274"/>
    <x v="0"/>
    <x v="41"/>
    <s v="US"/>
    <s v="USD"/>
    <n v="1519538400"/>
    <n v="1519970400"/>
    <b v="0"/>
    <b v="0"/>
    <s v="film &amp; video/documentary"/>
    <n v="2.2316363636363636"/>
    <n v="65.989247311827953"/>
    <x v="0"/>
    <s v="documentary"/>
    <d v="2018-02-25T06:00:00"/>
    <d v="2018-03-02T06:00:00"/>
    <x v="1"/>
    <s v=""/>
    <s v="5000 to 9999"/>
    <s v=""/>
  </r>
  <r>
    <n v="172"/>
    <s v="Nixon Inc"/>
    <s v="Centralized national firmware"/>
    <n v="800"/>
    <n v="663"/>
    <x v="1"/>
    <x v="42"/>
    <s v="US"/>
    <s v="USD"/>
    <n v="1405746000"/>
    <n v="1407042000"/>
    <b v="0"/>
    <b v="1"/>
    <s v="film &amp; video/documentary"/>
    <n v="0.82874999999999999"/>
    <n v="25.5"/>
    <x v="0"/>
    <s v="documentary"/>
    <d v="2014-07-19T05:00:00"/>
    <d v="2014-08-03T05:00:00"/>
    <x v="2"/>
    <s v="0 to 1000"/>
    <s v=""/>
    <s v=""/>
  </r>
  <r>
    <n v="208"/>
    <s v="Jackson Inc"/>
    <s v="Mandatory multi-tasking encryption"/>
    <n v="196900"/>
    <n v="199110"/>
    <x v="0"/>
    <x v="43"/>
    <s v="US"/>
    <s v="USD"/>
    <n v="1510207200"/>
    <n v="1512280800"/>
    <b v="0"/>
    <b v="0"/>
    <s v="film &amp; video/documentary"/>
    <n v="1.0112239715591671"/>
    <n v="96.984900146127615"/>
    <x v="0"/>
    <s v="documentary"/>
    <d v="2017-11-09T06:00:00"/>
    <d v="2017-12-03T06:00:00"/>
    <x v="0"/>
    <s v=""/>
    <s v="Greater than 50000"/>
    <s v=""/>
  </r>
  <r>
    <n v="209"/>
    <s v="Warren Ltd"/>
    <s v="Distributed system-worthy application"/>
    <n v="194500"/>
    <n v="41212"/>
    <x v="2"/>
    <x v="44"/>
    <s v="AU"/>
    <s v="AUD"/>
    <n v="1462510800"/>
    <n v="1463115600"/>
    <b v="0"/>
    <b v="0"/>
    <s v="film &amp; video/documentary"/>
    <n v="0.21188688946015424"/>
    <n v="51.004950495049506"/>
    <x v="0"/>
    <s v="documentary"/>
    <d v="2016-05-06T05:00:00"/>
    <d v="2016-05-13T05:00:00"/>
    <x v="0"/>
    <s v=""/>
    <s v=""/>
    <s v=""/>
  </r>
  <r>
    <n v="268"/>
    <s v="Brown-Mckee"/>
    <s v="Networked optimal productivity"/>
    <n v="1500"/>
    <n v="2708"/>
    <x v="0"/>
    <x v="45"/>
    <s v="US"/>
    <s v="USD"/>
    <n v="1349326800"/>
    <n v="1353304800"/>
    <b v="0"/>
    <b v="0"/>
    <s v="film &amp; video/documentary"/>
    <n v="1.8053333333333332"/>
    <n v="56.416666666666664"/>
    <x v="0"/>
    <s v="documentary"/>
    <d v="2012-10-04T05:00:00"/>
    <d v="2012-11-19T06:00:00"/>
    <x v="4"/>
    <s v=""/>
    <s v="1000 to 4999"/>
    <s v=""/>
  </r>
  <r>
    <n v="290"/>
    <s v="Wilson, Hall and Osborne"/>
    <s v="Advanced global data-warehouse"/>
    <n v="168600"/>
    <n v="91722"/>
    <x v="1"/>
    <x v="46"/>
    <s v="US"/>
    <s v="USD"/>
    <n v="1368162000"/>
    <n v="1370926800"/>
    <b v="0"/>
    <b v="1"/>
    <s v="film &amp; video/documentary"/>
    <n v="0.54402135231316728"/>
    <n v="101.01541850220265"/>
    <x v="0"/>
    <s v="documentary"/>
    <d v="2013-05-10T05:00:00"/>
    <d v="2013-06-11T05:00:00"/>
    <x v="0"/>
    <s v="Greater than 50000"/>
    <s v=""/>
    <s v=""/>
  </r>
  <r>
    <n v="301"/>
    <s v="Wong-Walker"/>
    <s v="Multi-channeled disintermediate policy"/>
    <n v="900"/>
    <n v="12102"/>
    <x v="0"/>
    <x v="47"/>
    <s v="US"/>
    <s v="USD"/>
    <n v="1424930400"/>
    <n v="1426395600"/>
    <b v="0"/>
    <b v="0"/>
    <s v="film &amp; video/documentary"/>
    <n v="13.446666666666667"/>
    <n v="41.023728813559323"/>
    <x v="0"/>
    <s v="documentary"/>
    <d v="2015-02-26T06:00:00"/>
    <d v="2015-03-15T05:00:00"/>
    <x v="2"/>
    <s v=""/>
    <s v="0 to 1000"/>
    <s v=""/>
  </r>
  <r>
    <n v="304"/>
    <s v="Peterson PLC"/>
    <s v="User-friendly discrete benchmark"/>
    <n v="2100"/>
    <n v="11469"/>
    <x v="0"/>
    <x v="34"/>
    <s v="US"/>
    <s v="USD"/>
    <n v="1470546000"/>
    <n v="1474088400"/>
    <b v="0"/>
    <b v="0"/>
    <s v="film &amp; video/documentary"/>
    <n v="5.4614285714285717"/>
    <n v="80.767605633802816"/>
    <x v="0"/>
    <s v="documentary"/>
    <d v="2016-08-07T05:00:00"/>
    <d v="2016-09-17T05:00:00"/>
    <x v="4"/>
    <s v=""/>
    <s v="1000 to 4999"/>
    <s v=""/>
  </r>
  <r>
    <n v="314"/>
    <s v="Sanchez-Morgan"/>
    <s v="Realigned upward-trending strategy"/>
    <n v="1400"/>
    <n v="4126"/>
    <x v="0"/>
    <x v="48"/>
    <s v="US"/>
    <s v="USD"/>
    <n v="1552366800"/>
    <n v="1552798800"/>
    <b v="0"/>
    <b v="1"/>
    <s v="film &amp; video/documentary"/>
    <n v="2.9471428571428571"/>
    <n v="31.022556390977442"/>
    <x v="0"/>
    <s v="documentary"/>
    <d v="2019-03-12T05:00:00"/>
    <d v="2019-03-17T05:00:00"/>
    <x v="4"/>
    <s v=""/>
    <s v="1000 to 4999"/>
    <s v=""/>
  </r>
  <r>
    <n v="323"/>
    <s v="Cole, Smith and Wood"/>
    <s v="Integrated zero-defect help-desk"/>
    <n v="8900"/>
    <n v="2148"/>
    <x v="1"/>
    <x v="42"/>
    <s v="GB"/>
    <s v="GBP"/>
    <n v="1395896400"/>
    <n v="1396069200"/>
    <b v="0"/>
    <b v="0"/>
    <s v="film &amp; video/documentary"/>
    <n v="0.24134831460674158"/>
    <n v="82.615384615384613"/>
    <x v="0"/>
    <s v="documentary"/>
    <d v="2014-03-27T05:00:00"/>
    <d v="2014-03-29T05:00:00"/>
    <x v="1"/>
    <s v="5000 to 9999"/>
    <s v=""/>
    <s v=""/>
  </r>
  <r>
    <n v="330"/>
    <s v="Thompson-Bates"/>
    <s v="Expanded encompassing open architecture"/>
    <n v="33700"/>
    <n v="62330"/>
    <x v="0"/>
    <x v="49"/>
    <s v="GB"/>
    <s v="GBP"/>
    <n v="1512712800"/>
    <n v="1512799200"/>
    <b v="0"/>
    <b v="0"/>
    <s v="film &amp; video/documentary"/>
    <n v="1.8495548961424333"/>
    <n v="45.003610108303249"/>
    <x v="0"/>
    <s v="documentary"/>
    <d v="2017-12-08T06:00:00"/>
    <d v="2017-12-09T06:00:00"/>
    <x v="6"/>
    <s v=""/>
    <s v="30000 to 34999"/>
    <s v=""/>
  </r>
  <r>
    <n v="354"/>
    <s v="Brown Group"/>
    <s v="Profit-focused transitional capability"/>
    <n v="6100"/>
    <n v="7548"/>
    <x v="0"/>
    <x v="50"/>
    <s v="DK"/>
    <s v="DKK"/>
    <n v="1378184400"/>
    <n v="1378789200"/>
    <b v="0"/>
    <b v="0"/>
    <s v="film &amp; video/documentary"/>
    <n v="1.2373770491803278"/>
    <n v="94.35"/>
    <x v="0"/>
    <s v="documentary"/>
    <d v="2013-09-03T05:00:00"/>
    <d v="2013-09-10T05:00:00"/>
    <x v="1"/>
    <s v=""/>
    <s v="5000 to 9999"/>
    <s v=""/>
  </r>
  <r>
    <n v="368"/>
    <s v="Whitaker, Wallace and Daniels"/>
    <s v="Reactive directional capacity"/>
    <n v="5200"/>
    <n v="14394"/>
    <x v="0"/>
    <x v="51"/>
    <s v="GB"/>
    <s v="GBP"/>
    <n v="1286946000"/>
    <n v="1288933200"/>
    <b v="0"/>
    <b v="1"/>
    <s v="film &amp; video/documentary"/>
    <n v="2.7680769230769231"/>
    <n v="69.873786407766985"/>
    <x v="0"/>
    <s v="documentary"/>
    <d v="2010-10-13T05:00:00"/>
    <d v="2010-11-05T05:00:00"/>
    <x v="1"/>
    <s v=""/>
    <s v="5000 to 9999"/>
    <s v=""/>
  </r>
  <r>
    <n v="372"/>
    <s v="Green-Carr"/>
    <s v="Pre-emptive bifurcated artificial intelligence"/>
    <n v="900"/>
    <n v="14324"/>
    <x v="0"/>
    <x v="52"/>
    <s v="US"/>
    <s v="USD"/>
    <n v="1420696800"/>
    <n v="1422424800"/>
    <b v="0"/>
    <b v="1"/>
    <s v="film &amp; video/documentary"/>
    <n v="15.915555555555555"/>
    <n v="84.757396449704146"/>
    <x v="0"/>
    <s v="documentary"/>
    <d v="2015-01-08T06:00:00"/>
    <d v="2015-01-28T06:00:00"/>
    <x v="2"/>
    <s v=""/>
    <s v="0 to 1000"/>
    <s v=""/>
  </r>
  <r>
    <n v="374"/>
    <s v="Marshall Inc"/>
    <s v="Open-source multi-tasking data-warehouse"/>
    <n v="167400"/>
    <n v="22073"/>
    <x v="1"/>
    <x v="53"/>
    <s v="US"/>
    <s v="USD"/>
    <n v="1547186400"/>
    <n v="1547618400"/>
    <b v="0"/>
    <b v="1"/>
    <s v="film &amp; video/documentary"/>
    <n v="0.13185782556750297"/>
    <n v="50.05215419501134"/>
    <x v="0"/>
    <s v="documentary"/>
    <d v="2019-01-11T06:00:00"/>
    <d v="2019-01-16T06:00:00"/>
    <x v="0"/>
    <s v="Greater than 50000"/>
    <s v=""/>
    <s v=""/>
  </r>
  <r>
    <n v="378"/>
    <s v="Fleming-Oliver"/>
    <s v="Managed stable function"/>
    <n v="178200"/>
    <n v="24882"/>
    <x v="1"/>
    <x v="54"/>
    <s v="US"/>
    <s v="USD"/>
    <n v="1526878800"/>
    <n v="1530162000"/>
    <b v="0"/>
    <b v="0"/>
    <s v="film &amp; video/documentary"/>
    <n v="0.13962962962962963"/>
    <n v="70.090140845070422"/>
    <x v="0"/>
    <s v="documentary"/>
    <d v="2018-05-21T05:00:00"/>
    <d v="2018-06-28T05:00:00"/>
    <x v="0"/>
    <s v="Greater than 50000"/>
    <s v=""/>
    <s v=""/>
  </r>
  <r>
    <n v="384"/>
    <s v="Baker, Collins and Smith"/>
    <s v="Reactive real-time software"/>
    <n v="114400"/>
    <n v="196779"/>
    <x v="0"/>
    <x v="55"/>
    <s v="US"/>
    <s v="USD"/>
    <n v="1486706400"/>
    <n v="1489039200"/>
    <b v="1"/>
    <b v="1"/>
    <s v="film &amp; video/documentary"/>
    <n v="1.7200961538461539"/>
    <n v="41.004167534903104"/>
    <x v="0"/>
    <s v="documentary"/>
    <d v="2017-02-10T06:00:00"/>
    <d v="2017-03-09T06:00:00"/>
    <x v="0"/>
    <s v=""/>
    <s v="Greater than 50000"/>
    <s v=""/>
  </r>
  <r>
    <n v="394"/>
    <s v="Noble-Bailey"/>
    <s v="Customizable dynamic info-mediaries"/>
    <n v="800"/>
    <n v="3755"/>
    <x v="0"/>
    <x v="56"/>
    <s v="US"/>
    <s v="USD"/>
    <n v="1375074000"/>
    <n v="1375938000"/>
    <b v="0"/>
    <b v="1"/>
    <s v="film &amp; video/documentary"/>
    <n v="4.6937499999999996"/>
    <n v="110.44117647058823"/>
    <x v="0"/>
    <s v="documentary"/>
    <d v="2013-07-29T05:00:00"/>
    <d v="2013-08-08T05:00:00"/>
    <x v="2"/>
    <s v=""/>
    <s v="0 to 1000"/>
    <s v=""/>
  </r>
  <r>
    <n v="406"/>
    <s v="Lyons Inc"/>
    <s v="Balanced attitude-oriented parallelism"/>
    <n v="39300"/>
    <n v="71583"/>
    <x v="0"/>
    <x v="57"/>
    <s v="US"/>
    <s v="USD"/>
    <n v="1359525600"/>
    <n v="1360562400"/>
    <b v="1"/>
    <b v="0"/>
    <s v="film &amp; video/documentary"/>
    <n v="1.8214503816793892"/>
    <n v="110.98139534883721"/>
    <x v="0"/>
    <s v="documentary"/>
    <d v="2013-01-30T06:00:00"/>
    <d v="2013-02-11T06:00:00"/>
    <x v="7"/>
    <s v=""/>
    <s v="35000 to 39999"/>
    <s v=""/>
  </r>
  <r>
    <n v="408"/>
    <s v="Mahoney, Adams and Lucas"/>
    <s v="Cloned leadingedge utilization"/>
    <n v="9200"/>
    <n v="12129"/>
    <x v="0"/>
    <x v="39"/>
    <s v="CA"/>
    <s v="CAD"/>
    <n v="1466398800"/>
    <n v="1468126800"/>
    <b v="0"/>
    <b v="0"/>
    <s v="film &amp; video/documentary"/>
    <n v="1.3183695652173912"/>
    <n v="78.759740259740255"/>
    <x v="0"/>
    <s v="documentary"/>
    <d v="2016-06-20T05:00:00"/>
    <d v="2016-07-10T05:00:00"/>
    <x v="1"/>
    <s v=""/>
    <s v="5000 to 9999"/>
    <s v=""/>
  </r>
  <r>
    <n v="416"/>
    <s v="Stewart-Coleman"/>
    <s v="Customer-focused disintermediate toolset"/>
    <n v="134600"/>
    <n v="59007"/>
    <x v="1"/>
    <x v="58"/>
    <s v="US"/>
    <s v="USD"/>
    <n v="1295244000"/>
    <n v="1296021600"/>
    <b v="0"/>
    <b v="1"/>
    <s v="film &amp; video/documentary"/>
    <n v="0.43838781575037145"/>
    <n v="41.005559416261292"/>
    <x v="0"/>
    <s v="documentary"/>
    <d v="2011-01-17T06:00:00"/>
    <d v="2011-01-26T06:00:00"/>
    <x v="0"/>
    <s v="Greater than 50000"/>
    <s v=""/>
    <s v=""/>
  </r>
  <r>
    <n v="418"/>
    <s v="Jackson PLC"/>
    <s v="Quality-focused client-server core"/>
    <n v="163700"/>
    <n v="93963"/>
    <x v="1"/>
    <x v="59"/>
    <s v="CA"/>
    <s v="CAD"/>
    <n v="1336280400"/>
    <n v="1336366800"/>
    <b v="0"/>
    <b v="0"/>
    <s v="film &amp; video/documentary"/>
    <n v="0.57399511301160655"/>
    <n v="47.005002501250623"/>
    <x v="0"/>
    <s v="documentary"/>
    <d v="2012-05-06T05:00:00"/>
    <d v="2012-05-07T05:00:00"/>
    <x v="0"/>
    <s v="Greater than 50000"/>
    <s v=""/>
    <s v=""/>
  </r>
  <r>
    <n v="433"/>
    <s v="Potter, Harper and Everett"/>
    <s v="Decentralized composite paradigm"/>
    <n v="121400"/>
    <n v="65755"/>
    <x v="1"/>
    <x v="60"/>
    <s v="US"/>
    <s v="USD"/>
    <n v="1385359200"/>
    <n v="1386741600"/>
    <b v="0"/>
    <b v="1"/>
    <s v="film &amp; video/documentary"/>
    <n v="0.54163920922570019"/>
    <n v="83.023989898989896"/>
    <x v="0"/>
    <s v="documentary"/>
    <d v="2013-11-25T06:00:00"/>
    <d v="2013-12-11T06:00:00"/>
    <x v="0"/>
    <s v="Greater than 50000"/>
    <s v=""/>
    <s v=""/>
  </r>
  <r>
    <n v="459"/>
    <s v="Lane, Ryan and Chapman"/>
    <s v="Switchable demand-driven help-desk"/>
    <n v="6300"/>
    <n v="5674"/>
    <x v="1"/>
    <x v="23"/>
    <s v="US"/>
    <s v="USD"/>
    <n v="1419746400"/>
    <n v="1421906400"/>
    <b v="0"/>
    <b v="0"/>
    <s v="film &amp; video/documentary"/>
    <n v="0.90063492063492068"/>
    <n v="54.038095238095238"/>
    <x v="0"/>
    <s v="documentary"/>
    <d v="2014-12-28T06:00:00"/>
    <d v="2015-01-22T06:00:00"/>
    <x v="1"/>
    <s v="5000 to 9999"/>
    <s v=""/>
    <s v=""/>
  </r>
  <r>
    <n v="499"/>
    <s v="Hunt Group"/>
    <s v="Reverse-engineered executive emulation"/>
    <n v="163800"/>
    <n v="78743"/>
    <x v="1"/>
    <x v="61"/>
    <s v="US"/>
    <s v="USD"/>
    <n v="1458018000"/>
    <n v="1458450000"/>
    <b v="0"/>
    <b v="1"/>
    <s v="film &amp; video/documentary"/>
    <n v="0.48072649572649573"/>
    <n v="38.003378378378379"/>
    <x v="0"/>
    <s v="documentary"/>
    <d v="2016-03-15T05:00:00"/>
    <d v="2016-03-20T05:00:00"/>
    <x v="0"/>
    <s v="Greater than 50000"/>
    <s v=""/>
    <s v=""/>
  </r>
  <r>
    <n v="501"/>
    <s v="Mccann-Le"/>
    <s v="Focused coherent methodology"/>
    <n v="153600"/>
    <n v="107743"/>
    <x v="1"/>
    <x v="62"/>
    <s v="US"/>
    <s v="USD"/>
    <n v="1363064400"/>
    <n v="1363237200"/>
    <b v="0"/>
    <b v="0"/>
    <s v="film &amp; video/documentary"/>
    <n v="0.70145182291666663"/>
    <n v="59.990534521158132"/>
    <x v="0"/>
    <s v="documentary"/>
    <d v="2013-03-12T05:00:00"/>
    <d v="2013-03-14T05:00:00"/>
    <x v="0"/>
    <s v="Greater than 50000"/>
    <s v=""/>
    <s v=""/>
  </r>
  <r>
    <n v="537"/>
    <s v="Murillo-Mcfarland"/>
    <s v="Synchronized client-driven projection"/>
    <n v="84400"/>
    <n v="98935"/>
    <x v="0"/>
    <x v="63"/>
    <s v="DK"/>
    <s v="DKK"/>
    <n v="1535605200"/>
    <n v="1537592400"/>
    <b v="1"/>
    <b v="1"/>
    <s v="film &amp; video/documentary"/>
    <n v="1.1722156398104266"/>
    <n v="94.044676806083643"/>
    <x v="0"/>
    <s v="documentary"/>
    <d v="2018-08-30T05:00:00"/>
    <d v="2018-09-22T05:00:00"/>
    <x v="0"/>
    <s v=""/>
    <s v="Greater than 50000"/>
    <s v=""/>
  </r>
  <r>
    <n v="563"/>
    <s v="Kelley, Stanton and Sanchez"/>
    <s v="Optional tangible pricing structure"/>
    <n v="3700"/>
    <n v="5107"/>
    <x v="0"/>
    <x v="64"/>
    <s v="AU"/>
    <s v="AUD"/>
    <n v="1542088800"/>
    <n v="1543816800"/>
    <b v="0"/>
    <b v="0"/>
    <s v="film &amp; video/documentary"/>
    <n v="1.3802702702702703"/>
    <n v="60.082352941176474"/>
    <x v="0"/>
    <s v="documentary"/>
    <d v="2018-11-13T06:00:00"/>
    <d v="2018-12-03T06:00:00"/>
    <x v="4"/>
    <s v=""/>
    <s v="1000 to 4999"/>
    <s v=""/>
  </r>
  <r>
    <n v="583"/>
    <s v="Powell and Sons"/>
    <s v="Centralized clear-thinking conglomeration"/>
    <n v="18900"/>
    <n v="60934"/>
    <x v="0"/>
    <x v="65"/>
    <s v="US"/>
    <s v="USD"/>
    <n v="1329717600"/>
    <n v="1331186400"/>
    <b v="0"/>
    <b v="0"/>
    <s v="film &amp; video/documentary"/>
    <n v="3.2240211640211642"/>
    <n v="67.034103410341032"/>
    <x v="0"/>
    <s v="documentary"/>
    <d v="2012-02-20T06:00:00"/>
    <d v="2012-03-08T06:00:00"/>
    <x v="8"/>
    <s v=""/>
    <s v="15000 to 19999"/>
    <s v=""/>
  </r>
  <r>
    <n v="589"/>
    <s v="Avery, Brown and Parker"/>
    <s v="Exclusive intangible extranet"/>
    <n v="7900"/>
    <n v="5113"/>
    <x v="1"/>
    <x v="66"/>
    <s v="US"/>
    <s v="USD"/>
    <n v="1436072400"/>
    <n v="1436677200"/>
    <b v="0"/>
    <b v="0"/>
    <s v="film &amp; video/documentary"/>
    <n v="0.64721518987341775"/>
    <n v="50.127450980392155"/>
    <x v="0"/>
    <s v="documentary"/>
    <d v="2015-07-05T05:00:00"/>
    <d v="2015-07-12T05:00:00"/>
    <x v="1"/>
    <s v="5000 to 9999"/>
    <s v=""/>
    <s v=""/>
  </r>
  <r>
    <n v="599"/>
    <s v="Smith-Ramos"/>
    <s v="Persevering optimizing Graphical User Interface"/>
    <n v="140300"/>
    <n v="5112"/>
    <x v="1"/>
    <x v="67"/>
    <s v="DK"/>
    <s v="DKK"/>
    <n v="1423720800"/>
    <n v="1424412000"/>
    <b v="0"/>
    <b v="0"/>
    <s v="film &amp; video/documentary"/>
    <n v="3.6436208125445471E-2"/>
    <n v="62.341463414634148"/>
    <x v="0"/>
    <s v="documentary"/>
    <d v="2015-02-12T06:00:00"/>
    <d v="2015-02-20T06:00:00"/>
    <x v="0"/>
    <s v="Greater than 50000"/>
    <s v=""/>
    <s v=""/>
  </r>
  <r>
    <n v="659"/>
    <s v="Bailey and Sons"/>
    <s v="Grass-roots dynamic emulation"/>
    <n v="120700"/>
    <n v="57010"/>
    <x v="1"/>
    <x v="68"/>
    <s v="GB"/>
    <s v="GBP"/>
    <n v="1296108000"/>
    <n v="1296194400"/>
    <b v="0"/>
    <b v="0"/>
    <s v="film &amp; video/documentary"/>
    <n v="0.47232808616404309"/>
    <n v="76.013333333333335"/>
    <x v="0"/>
    <s v="documentary"/>
    <d v="2011-01-27T06:00:00"/>
    <d v="2011-01-28T06:00:00"/>
    <x v="0"/>
    <s v="Greater than 50000"/>
    <s v=""/>
    <s v=""/>
  </r>
  <r>
    <n v="665"/>
    <s v="Park-Goodman"/>
    <s v="Customer-focused impactful extranet"/>
    <n v="5100"/>
    <n v="12219"/>
    <x v="0"/>
    <x v="69"/>
    <s v="US"/>
    <s v="USD"/>
    <n v="1310187600"/>
    <n v="1311397200"/>
    <b v="0"/>
    <b v="1"/>
    <s v="film &amp; video/documentary"/>
    <n v="2.3958823529411766"/>
    <n v="44.922794117647058"/>
    <x v="0"/>
    <s v="documentary"/>
    <d v="2011-07-09T05:00:00"/>
    <d v="2011-07-23T05:00:00"/>
    <x v="1"/>
    <s v=""/>
    <s v="5000 to 9999"/>
    <s v=""/>
  </r>
  <r>
    <n v="690"/>
    <s v="Walsh-Watts"/>
    <s v="Polarized actuating implementation"/>
    <n v="3600"/>
    <n v="8158"/>
    <x v="0"/>
    <x v="70"/>
    <s v="US"/>
    <s v="USD"/>
    <n v="1322373600"/>
    <n v="1322892000"/>
    <b v="0"/>
    <b v="1"/>
    <s v="film &amp; video/documentary"/>
    <n v="2.266111111111111"/>
    <n v="42.93684210526316"/>
    <x v="0"/>
    <s v="documentary"/>
    <d v="2011-11-27T06:00:00"/>
    <d v="2011-12-03T06:00:00"/>
    <x v="4"/>
    <s v=""/>
    <s v="1000 to 4999"/>
    <s v=""/>
  </r>
  <r>
    <n v="691"/>
    <s v="Ray, Li and Li"/>
    <s v="Front-line disintermediate hub"/>
    <n v="5000"/>
    <n v="7119"/>
    <x v="0"/>
    <x v="71"/>
    <s v="US"/>
    <s v="USD"/>
    <n v="1349240400"/>
    <n v="1350709200"/>
    <b v="1"/>
    <b v="1"/>
    <s v="film &amp; video/documentary"/>
    <n v="1.4238"/>
    <n v="30.037974683544302"/>
    <x v="0"/>
    <s v="documentary"/>
    <d v="2012-10-03T05:00:00"/>
    <d v="2012-10-20T05:00:00"/>
    <x v="1"/>
    <s v=""/>
    <s v="5000 to 9999"/>
    <s v=""/>
  </r>
  <r>
    <n v="717"/>
    <s v="Barnes, Wilcox and Riley"/>
    <s v="Reverse-engineered well-modulated ability"/>
    <n v="5600"/>
    <n v="13868"/>
    <x v="0"/>
    <x v="72"/>
    <s v="US"/>
    <s v="USD"/>
    <n v="1313989200"/>
    <n v="1315803600"/>
    <b v="0"/>
    <b v="0"/>
    <s v="film &amp; video/documentary"/>
    <n v="2.4764285714285714"/>
    <n v="24.987387387387386"/>
    <x v="0"/>
    <s v="documentary"/>
    <d v="2011-08-22T05:00:00"/>
    <d v="2011-09-12T05:00:00"/>
    <x v="1"/>
    <s v=""/>
    <s v="5000 to 9999"/>
    <s v=""/>
  </r>
  <r>
    <n v="722"/>
    <s v="Thomas-Simmons"/>
    <s v="Proactive 24hour frame"/>
    <n v="48500"/>
    <n v="75906"/>
    <x v="0"/>
    <x v="73"/>
    <s v="US"/>
    <s v="USD"/>
    <n v="1509948000"/>
    <n v="1512280800"/>
    <b v="0"/>
    <b v="0"/>
    <s v="film &amp; video/documentary"/>
    <n v="1.5650721649484536"/>
    <n v="25.00197628458498"/>
    <x v="0"/>
    <s v="documentary"/>
    <d v="2017-11-06T06:00:00"/>
    <d v="2017-12-03T06:00:00"/>
    <x v="9"/>
    <s v=""/>
    <s v="45000 to 49999"/>
    <s v=""/>
  </r>
  <r>
    <n v="805"/>
    <s v="Smith-Nguyen"/>
    <s v="Advanced intermediate Graphic Interface"/>
    <n v="9700"/>
    <n v="4932"/>
    <x v="1"/>
    <x v="74"/>
    <s v="AU"/>
    <s v="AUD"/>
    <n v="1416031200"/>
    <n v="1420437600"/>
    <b v="0"/>
    <b v="0"/>
    <s v="film &amp; video/documentary"/>
    <n v="0.50845360824742269"/>
    <n v="73.611940298507463"/>
    <x v="0"/>
    <s v="documentary"/>
    <d v="2014-11-15T06:00:00"/>
    <d v="2015-01-05T06:00:00"/>
    <x v="1"/>
    <s v="5000 to 9999"/>
    <s v=""/>
    <s v=""/>
  </r>
  <r>
    <n v="809"/>
    <s v="Williams and Sons"/>
    <s v="Public-key bottom-line algorithm"/>
    <n v="140800"/>
    <n v="88536"/>
    <x v="1"/>
    <x v="75"/>
    <s v="CH"/>
    <s v="CHF"/>
    <n v="1344920400"/>
    <n v="1345006800"/>
    <b v="0"/>
    <b v="0"/>
    <s v="film &amp; video/documentary"/>
    <n v="0.62880681818181816"/>
    <n v="42"/>
    <x v="0"/>
    <s v="documentary"/>
    <d v="2012-08-14T05:00:00"/>
    <d v="2012-08-15T05:00:00"/>
    <x v="0"/>
    <s v="Greater than 50000"/>
    <s v=""/>
    <s v=""/>
  </r>
  <r>
    <n v="821"/>
    <s v="Alvarez-Andrews"/>
    <s v="Extended impactful secured line"/>
    <n v="4900"/>
    <n v="14273"/>
    <x v="0"/>
    <x v="76"/>
    <s v="US"/>
    <s v="USD"/>
    <n v="1488261600"/>
    <n v="1489381200"/>
    <b v="0"/>
    <b v="0"/>
    <s v="film &amp; video/documentary"/>
    <n v="2.9128571428571428"/>
    <n v="67.966666666666669"/>
    <x v="0"/>
    <s v="documentary"/>
    <d v="2017-02-28T06:00:00"/>
    <d v="2017-03-13T05:00:00"/>
    <x v="4"/>
    <s v=""/>
    <s v="1000 to 4999"/>
    <s v=""/>
  </r>
  <r>
    <n v="839"/>
    <s v="Pierce-Ramirez"/>
    <s v="Organized scalable initiative"/>
    <n v="7700"/>
    <n v="14644"/>
    <x v="0"/>
    <x v="77"/>
    <s v="US"/>
    <s v="USD"/>
    <n v="1395032400"/>
    <n v="1398920400"/>
    <b v="0"/>
    <b v="1"/>
    <s v="film &amp; video/documentary"/>
    <n v="1.9018181818181819"/>
    <n v="93.273885350318466"/>
    <x v="0"/>
    <s v="documentary"/>
    <d v="2014-03-17T05:00:00"/>
    <d v="2014-05-01T05:00:00"/>
    <x v="1"/>
    <s v=""/>
    <s v="5000 to 9999"/>
    <s v=""/>
  </r>
  <r>
    <n v="844"/>
    <s v="Rodriguez-Hansen"/>
    <s v="Intuitive cohesive groupware"/>
    <n v="8800"/>
    <n v="8747"/>
    <x v="3"/>
    <x v="78"/>
    <s v="US"/>
    <s v="USD"/>
    <n v="1327212000"/>
    <n v="1327471200"/>
    <b v="0"/>
    <b v="0"/>
    <s v="film &amp; video/documentary"/>
    <n v="0.99397727272727276"/>
    <n v="93.053191489361708"/>
    <x v="0"/>
    <s v="documentary"/>
    <d v="2012-01-22T06:00:00"/>
    <d v="2012-01-25T06:00:00"/>
    <x v="1"/>
    <s v=""/>
    <s v=""/>
    <s v="5000 to 9999"/>
  </r>
  <r>
    <n v="891"/>
    <s v="Williams, Price and Hurley"/>
    <s v="Synchronized demand-driven infrastructure"/>
    <n v="3000"/>
    <n v="7758"/>
    <x v="0"/>
    <x v="36"/>
    <s v="CA"/>
    <s v="CAD"/>
    <n v="1322892000"/>
    <n v="1326693600"/>
    <b v="0"/>
    <b v="0"/>
    <s v="film &amp; video/documentary"/>
    <n v="2.5859999999999999"/>
    <n v="47.018181818181816"/>
    <x v="0"/>
    <s v="documentary"/>
    <d v="2011-12-03T06:00:00"/>
    <d v="2012-01-16T06:00:00"/>
    <x v="4"/>
    <s v=""/>
    <s v="1000 to 4999"/>
    <s v=""/>
  </r>
  <r>
    <n v="893"/>
    <s v="Collins-Martinez"/>
    <s v="Progressive grid-enabled website"/>
    <n v="8400"/>
    <n v="10770"/>
    <x v="0"/>
    <x v="79"/>
    <s v="IT"/>
    <s v="EUR"/>
    <n v="1434344400"/>
    <n v="1434690000"/>
    <b v="0"/>
    <b v="1"/>
    <s v="film &amp; video/documentary"/>
    <n v="1.2821428571428573"/>
    <n v="54.120603015075375"/>
    <x v="0"/>
    <s v="documentary"/>
    <d v="2015-06-15T05:00:00"/>
    <d v="2015-06-19T05:00:00"/>
    <x v="1"/>
    <s v=""/>
    <s v="5000 to 9999"/>
    <s v=""/>
  </r>
  <r>
    <n v="898"/>
    <s v="Davis-Gonzalez"/>
    <s v="Balanced regional flexibility"/>
    <n v="179100"/>
    <n v="93991"/>
    <x v="1"/>
    <x v="80"/>
    <s v="US"/>
    <s v="USD"/>
    <n v="1576476000"/>
    <n v="1576994400"/>
    <b v="0"/>
    <b v="0"/>
    <s v="film &amp; video/documentary"/>
    <n v="0.52479620323841425"/>
    <n v="76.978705978705975"/>
    <x v="0"/>
    <s v="documentary"/>
    <d v="2019-12-16T06:00:00"/>
    <d v="2019-12-22T06:00:00"/>
    <x v="0"/>
    <s v="Greater than 50000"/>
    <s v=""/>
    <s v=""/>
  </r>
  <r>
    <n v="906"/>
    <s v="Hayes Group"/>
    <s v="Implemented even-keeled standardization"/>
    <n v="5500"/>
    <n v="8964"/>
    <x v="0"/>
    <x v="81"/>
    <s v="US"/>
    <s v="USD"/>
    <n v="1494651600"/>
    <n v="1497762000"/>
    <b v="1"/>
    <b v="1"/>
    <s v="film &amp; video/documentary"/>
    <n v="1.6298181818181818"/>
    <n v="46.931937172774866"/>
    <x v="0"/>
    <s v="documentary"/>
    <d v="2017-05-13T05:00:00"/>
    <d v="2017-06-18T05:00:00"/>
    <x v="1"/>
    <s v=""/>
    <s v="5000 to 9999"/>
    <s v=""/>
  </r>
  <r>
    <n v="937"/>
    <s v="Tapia, Sandoval and Hurley"/>
    <s v="Cloned fresh-thinking model"/>
    <n v="171000"/>
    <n v="84891"/>
    <x v="3"/>
    <x v="82"/>
    <s v="US"/>
    <s v="USD"/>
    <n v="1448517600"/>
    <n v="1449295200"/>
    <b v="0"/>
    <b v="0"/>
    <s v="film &amp; video/documentary"/>
    <n v="0.49643859649122807"/>
    <n v="86.978483606557376"/>
    <x v="0"/>
    <s v="documentary"/>
    <d v="2015-11-26T06:00:00"/>
    <d v="2015-12-05T06:00:00"/>
    <x v="0"/>
    <s v=""/>
    <s v=""/>
    <s v="Greater than 50000"/>
  </r>
  <r>
    <n v="948"/>
    <s v="Smith-Hill"/>
    <s v="Integrated holistic paradigm"/>
    <n v="9400"/>
    <n v="5918"/>
    <x v="3"/>
    <x v="83"/>
    <s v="US"/>
    <s v="USD"/>
    <n v="1418364000"/>
    <n v="1419228000"/>
    <b v="1"/>
    <b v="1"/>
    <s v="film &amp; video/documentary"/>
    <n v="0.62957446808510642"/>
    <n v="36.987499999999997"/>
    <x v="0"/>
    <s v="documentary"/>
    <d v="2014-12-12T06:00:00"/>
    <d v="2014-12-22T06:00:00"/>
    <x v="1"/>
    <s v=""/>
    <s v=""/>
    <s v="5000 to 9999"/>
  </r>
  <r>
    <n v="952"/>
    <s v="Cummings-Hayes"/>
    <s v="Virtual multi-tasking core"/>
    <n v="145500"/>
    <n v="101987"/>
    <x v="3"/>
    <x v="84"/>
    <s v="US"/>
    <s v="USD"/>
    <n v="1470718800"/>
    <n v="1471928400"/>
    <b v="0"/>
    <b v="0"/>
    <s v="film &amp; video/documentary"/>
    <n v="0.70094158075601376"/>
    <n v="45.007502206531335"/>
    <x v="0"/>
    <s v="documentary"/>
    <d v="2016-08-09T05:00:00"/>
    <d v="2016-08-23T05:00:00"/>
    <x v="0"/>
    <s v=""/>
    <s v=""/>
    <s v="Greater than 50000"/>
  </r>
  <r>
    <n v="982"/>
    <s v="Freeman-French"/>
    <s v="Multi-layered optimal application"/>
    <n v="7200"/>
    <n v="6115"/>
    <x v="1"/>
    <x v="85"/>
    <s v="US"/>
    <s v="USD"/>
    <n v="1311051600"/>
    <n v="1311224400"/>
    <b v="0"/>
    <b v="1"/>
    <s v="film &amp; video/documentary"/>
    <n v="0.84930555555555554"/>
    <n v="81.533333333333331"/>
    <x v="0"/>
    <s v="documentary"/>
    <d v="2011-07-19T05:00:00"/>
    <d v="2011-07-21T05:00:00"/>
    <x v="1"/>
    <s v="5000 to 9999"/>
    <s v=""/>
    <s v=""/>
  </r>
  <r>
    <n v="983"/>
    <s v="Beck-Weber"/>
    <s v="Business-focused full-range core"/>
    <n v="129100"/>
    <n v="188404"/>
    <x v="0"/>
    <x v="86"/>
    <s v="US"/>
    <s v="USD"/>
    <n v="1564894800"/>
    <n v="1566190800"/>
    <b v="0"/>
    <b v="0"/>
    <s v="film &amp; video/documentary"/>
    <n v="1.4593648334624323"/>
    <n v="80.999140154772135"/>
    <x v="0"/>
    <s v="documentary"/>
    <d v="2019-08-04T05:00:00"/>
    <d v="2019-08-19T05:00:00"/>
    <x v="0"/>
    <s v=""/>
    <s v="Greater than 50000"/>
    <s v=""/>
  </r>
  <r>
    <n v="987"/>
    <s v="Wilson Group"/>
    <s v="Ameliorated foreground focus group"/>
    <n v="6200"/>
    <n v="13441"/>
    <x v="0"/>
    <x v="87"/>
    <s v="US"/>
    <s v="USD"/>
    <n v="1493269200"/>
    <n v="1494478800"/>
    <b v="0"/>
    <b v="0"/>
    <s v="film &amp; video/documentary"/>
    <n v="2.1679032258064517"/>
    <n v="28.002083333333335"/>
    <x v="0"/>
    <s v="documentary"/>
    <d v="2017-04-27T05:00:00"/>
    <d v="2017-05-11T05:00:00"/>
    <x v="1"/>
    <s v=""/>
    <s v="5000 to 9999"/>
    <s v=""/>
  </r>
  <r>
    <n v="10"/>
    <s v="Green Ltd"/>
    <s v="Monitored empowering installation"/>
    <n v="5200"/>
    <n v="13838"/>
    <x v="0"/>
    <x v="88"/>
    <s v="US"/>
    <s v="USD"/>
    <n v="1281762000"/>
    <n v="1285909200"/>
    <b v="0"/>
    <b v="0"/>
    <s v="film &amp; video/drama"/>
    <n v="2.6611538461538462"/>
    <n v="62.9"/>
    <x v="0"/>
    <s v="drama"/>
    <d v="2010-08-14T05:00:00"/>
    <d v="2010-10-01T05:00:00"/>
    <x v="1"/>
    <s v=""/>
    <s v="5000 to 9999"/>
    <s v=""/>
  </r>
  <r>
    <n v="12"/>
    <s v="Kim Ltd"/>
    <s v="Assimilated hybrid intranet"/>
    <n v="6300"/>
    <n v="5629"/>
    <x v="1"/>
    <x v="89"/>
    <s v="US"/>
    <s v="USD"/>
    <n v="1571720400"/>
    <n v="1572411600"/>
    <b v="0"/>
    <b v="0"/>
    <s v="film &amp; video/drama"/>
    <n v="0.89349206349206345"/>
    <n v="102.34545454545454"/>
    <x v="0"/>
    <s v="drama"/>
    <d v="2019-10-22T05:00:00"/>
    <d v="2019-10-30T05:00:00"/>
    <x v="1"/>
    <s v="5000 to 9999"/>
    <s v=""/>
    <s v=""/>
  </r>
  <r>
    <n v="20"/>
    <s v="Reeves, Thompson and Richardson"/>
    <s v="Proactive composite alliance"/>
    <n v="131800"/>
    <n v="147936"/>
    <x v="0"/>
    <x v="90"/>
    <s v="US"/>
    <s v="USD"/>
    <n v="1406523600"/>
    <n v="1406523600"/>
    <b v="0"/>
    <b v="0"/>
    <s v="film &amp; video/drama"/>
    <n v="1.1224279210925645"/>
    <n v="105.97134670487107"/>
    <x v="0"/>
    <s v="drama"/>
    <d v="2014-07-28T05:00:00"/>
    <d v="2014-07-28T05:00:00"/>
    <x v="0"/>
    <s v=""/>
    <s v="Greater than 50000"/>
    <s v=""/>
  </r>
  <r>
    <n v="35"/>
    <s v="Mitchell and Sons"/>
    <s v="Synergized intangible challenge"/>
    <n v="125500"/>
    <n v="188628"/>
    <x v="0"/>
    <x v="91"/>
    <s v="DK"/>
    <s v="DKK"/>
    <n v="1547877600"/>
    <n v="1551506400"/>
    <b v="0"/>
    <b v="1"/>
    <s v="film &amp; video/drama"/>
    <n v="1.5030119521912351"/>
    <n v="95.993893129770996"/>
    <x v="0"/>
    <s v="drama"/>
    <d v="2019-01-19T06:00:00"/>
    <d v="2019-03-02T06:00:00"/>
    <x v="0"/>
    <s v=""/>
    <s v="Greater than 50000"/>
    <s v=""/>
  </r>
  <r>
    <n v="53"/>
    <s v="Smith-Jones"/>
    <s v="Reverse-engineered static concept"/>
    <n v="8800"/>
    <n v="12356"/>
    <x v="0"/>
    <x v="92"/>
    <s v="US"/>
    <s v="USD"/>
    <n v="1400562000"/>
    <n v="1403931600"/>
    <b v="0"/>
    <b v="0"/>
    <s v="film &amp; video/drama"/>
    <n v="1.4040909090909091"/>
    <n v="59.119617224880386"/>
    <x v="0"/>
    <s v="drama"/>
    <d v="2014-05-20T05:00:00"/>
    <d v="2014-06-28T05:00:00"/>
    <x v="1"/>
    <s v=""/>
    <s v="5000 to 9999"/>
    <s v=""/>
  </r>
  <r>
    <n v="130"/>
    <s v="Luna, Anderson and Fox"/>
    <s v="Secured directional encryption"/>
    <n v="9600"/>
    <n v="14925"/>
    <x v="0"/>
    <x v="93"/>
    <s v="DK"/>
    <s v="DKK"/>
    <n v="1319605200"/>
    <n v="1320991200"/>
    <b v="0"/>
    <b v="0"/>
    <s v="film &amp; video/drama"/>
    <n v="1.5546875"/>
    <n v="28.001876172607879"/>
    <x v="0"/>
    <s v="drama"/>
    <d v="2011-10-26T05:00:00"/>
    <d v="2011-11-11T06:00:00"/>
    <x v="1"/>
    <s v=""/>
    <s v="5000 to 9999"/>
    <s v=""/>
  </r>
  <r>
    <n v="136"/>
    <s v="Briggs PLC"/>
    <s v="Distributed context-sensitive flexibility"/>
    <n v="82800"/>
    <n v="2721"/>
    <x v="3"/>
    <x v="94"/>
    <s v="US"/>
    <s v="USD"/>
    <n v="1402117200"/>
    <n v="1403154000"/>
    <b v="0"/>
    <b v="1"/>
    <s v="film &amp; video/drama"/>
    <n v="3.2862318840579711E-2"/>
    <n v="46.913793103448278"/>
    <x v="0"/>
    <s v="drama"/>
    <d v="2014-06-07T05:00:00"/>
    <d v="2014-06-19T05:00:00"/>
    <x v="0"/>
    <s v=""/>
    <s v=""/>
    <s v="Greater than 50000"/>
  </r>
  <r>
    <n v="197"/>
    <s v="Perry and Sons"/>
    <s v="Business-focused logistical framework"/>
    <n v="54700"/>
    <n v="163118"/>
    <x v="0"/>
    <x v="95"/>
    <s v="US"/>
    <s v="USD"/>
    <n v="1498194000"/>
    <n v="1499403600"/>
    <b v="0"/>
    <b v="0"/>
    <s v="film &amp; video/drama"/>
    <n v="2.9820475319926874"/>
    <n v="82.010055304172951"/>
    <x v="0"/>
    <s v="drama"/>
    <d v="2017-06-23T05:00:00"/>
    <d v="2017-07-07T05:00:00"/>
    <x v="0"/>
    <s v=""/>
    <s v="Greater than 50000"/>
    <s v=""/>
  </r>
  <r>
    <n v="253"/>
    <s v="Rogers, Jacobs and Jackson"/>
    <s v="Upgradable multi-state instruction set"/>
    <n v="121500"/>
    <n v="108161"/>
    <x v="1"/>
    <x v="96"/>
    <s v="CA"/>
    <s v="CAD"/>
    <n v="1302238800"/>
    <n v="1303275600"/>
    <b v="0"/>
    <b v="0"/>
    <s v="film &amp; video/drama"/>
    <n v="0.8902139917695473"/>
    <n v="81.019475655430711"/>
    <x v="0"/>
    <s v="drama"/>
    <d v="2011-04-08T05:00:00"/>
    <d v="2011-04-20T05:00:00"/>
    <x v="0"/>
    <s v="Greater than 50000"/>
    <s v=""/>
    <s v=""/>
  </r>
  <r>
    <n v="345"/>
    <s v="Taylor, Cisneros and Romero"/>
    <s v="Open-source neutral task-force"/>
    <n v="157600"/>
    <n v="23159"/>
    <x v="1"/>
    <x v="97"/>
    <s v="GB"/>
    <s v="GBP"/>
    <n v="1436418000"/>
    <n v="1436504400"/>
    <b v="0"/>
    <b v="0"/>
    <s v="film &amp; video/drama"/>
    <n v="0.14694796954314721"/>
    <n v="69.966767371601208"/>
    <x v="0"/>
    <s v="drama"/>
    <d v="2015-07-09T05:00:00"/>
    <d v="2015-07-10T05:00:00"/>
    <x v="0"/>
    <s v="Greater than 50000"/>
    <s v=""/>
    <s v=""/>
  </r>
  <r>
    <n v="396"/>
    <s v="Holmes PLC"/>
    <s v="Digitized local info-mediaries"/>
    <n v="46100"/>
    <n v="77012"/>
    <x v="0"/>
    <x v="98"/>
    <s v="AU"/>
    <s v="AUD"/>
    <n v="1538715600"/>
    <n v="1539406800"/>
    <b v="0"/>
    <b v="0"/>
    <s v="film &amp; video/drama"/>
    <n v="1.6705422993492407"/>
    <n v="48.012468827930178"/>
    <x v="0"/>
    <s v="drama"/>
    <d v="2018-10-05T05:00:00"/>
    <d v="2018-10-13T05:00:00"/>
    <x v="9"/>
    <s v=""/>
    <s v="45000 to 49999"/>
    <s v=""/>
  </r>
  <r>
    <n v="452"/>
    <s v="Morris Group"/>
    <s v="Realigned impactful artificial intelligence"/>
    <n v="4800"/>
    <n v="3045"/>
    <x v="1"/>
    <x v="30"/>
    <s v="US"/>
    <s v="USD"/>
    <n v="1278392400"/>
    <n v="1278478800"/>
    <b v="0"/>
    <b v="0"/>
    <s v="film &amp; video/drama"/>
    <n v="0.63437500000000002"/>
    <n v="98.225806451612897"/>
    <x v="0"/>
    <s v="drama"/>
    <d v="2010-07-06T05:00:00"/>
    <d v="2010-07-07T05:00:00"/>
    <x v="4"/>
    <s v="1000 to 4999"/>
    <s v=""/>
    <s v=""/>
  </r>
  <r>
    <n v="454"/>
    <s v="Woods Inc"/>
    <s v="Upgradable upward-trending portal"/>
    <n v="4000"/>
    <n v="1763"/>
    <x v="1"/>
    <x v="99"/>
    <s v="US"/>
    <s v="USD"/>
    <n v="1382331600"/>
    <n v="1385445600"/>
    <b v="0"/>
    <b v="1"/>
    <s v="film &amp; video/drama"/>
    <n v="0.44074999999999998"/>
    <n v="45.205128205128204"/>
    <x v="0"/>
    <s v="drama"/>
    <d v="2013-10-21T05:00:00"/>
    <d v="2013-11-26T06:00:00"/>
    <x v="4"/>
    <s v="1000 to 4999"/>
    <s v=""/>
    <s v=""/>
  </r>
  <r>
    <n v="461"/>
    <s v="Terry-Salinas"/>
    <s v="Networked secondary structure"/>
    <n v="98800"/>
    <n v="139354"/>
    <x v="0"/>
    <x v="100"/>
    <s v="US"/>
    <s v="USD"/>
    <n v="1398661200"/>
    <n v="1400389200"/>
    <b v="0"/>
    <b v="0"/>
    <s v="film &amp; video/drama"/>
    <n v="1.4104655870445344"/>
    <n v="66.997115384615384"/>
    <x v="0"/>
    <s v="drama"/>
    <d v="2014-04-28T05:00:00"/>
    <d v="2014-05-18T05:00:00"/>
    <x v="0"/>
    <s v=""/>
    <s v="Greater than 50000"/>
    <s v=""/>
  </r>
  <r>
    <n v="469"/>
    <s v="Olsen-Ryan"/>
    <s v="Assimilated neutral utilization"/>
    <n v="5600"/>
    <n v="10328"/>
    <x v="0"/>
    <x v="101"/>
    <s v="US"/>
    <s v="USD"/>
    <n v="1431925200"/>
    <n v="1432098000"/>
    <b v="0"/>
    <b v="0"/>
    <s v="film &amp; video/drama"/>
    <n v="1.8442857142857143"/>
    <n v="64.95597484276729"/>
    <x v="0"/>
    <s v="drama"/>
    <d v="2015-05-18T05:00:00"/>
    <d v="2015-05-20T05:00:00"/>
    <x v="1"/>
    <s v=""/>
    <s v="5000 to 9999"/>
    <s v=""/>
  </r>
  <r>
    <n v="503"/>
    <s v="Collins LLC"/>
    <s v="Decentralized 4thgeneration time-frame"/>
    <n v="25500"/>
    <n v="45983"/>
    <x v="0"/>
    <x v="102"/>
    <s v="US"/>
    <s v="USD"/>
    <n v="1435726800"/>
    <n v="1437454800"/>
    <b v="0"/>
    <b v="0"/>
    <s v="film &amp; video/drama"/>
    <n v="1.8032549019607844"/>
    <n v="99.963043478260872"/>
    <x v="0"/>
    <s v="drama"/>
    <d v="2015-07-01T05:00:00"/>
    <d v="2015-07-21T05:00:00"/>
    <x v="10"/>
    <s v=""/>
    <s v="25000 to 29999"/>
    <s v=""/>
  </r>
  <r>
    <n v="510"/>
    <s v="Best, Miller and Thomas"/>
    <s v="Re-engineered mobile task-force"/>
    <n v="7800"/>
    <n v="9289"/>
    <x v="0"/>
    <x v="103"/>
    <s v="AU"/>
    <s v="AUD"/>
    <n v="1527742800"/>
    <n v="1529816400"/>
    <b v="0"/>
    <b v="0"/>
    <s v="film &amp; video/drama"/>
    <n v="1.1908974358974358"/>
    <n v="70.908396946564892"/>
    <x v="0"/>
    <s v="drama"/>
    <d v="2018-05-31T05:00:00"/>
    <d v="2018-06-24T05:00:00"/>
    <x v="1"/>
    <s v=""/>
    <s v="5000 to 9999"/>
    <s v=""/>
  </r>
  <r>
    <n v="521"/>
    <s v="Wilson Ltd"/>
    <s v="Function-based multi-state software"/>
    <n v="7600"/>
    <n v="11061"/>
    <x v="0"/>
    <x v="104"/>
    <s v="US"/>
    <s v="USD"/>
    <n v="1471928400"/>
    <n v="1472446800"/>
    <b v="0"/>
    <b v="1"/>
    <s v="film &amp; video/drama"/>
    <n v="1.4553947368421052"/>
    <n v="29.975609756097562"/>
    <x v="0"/>
    <s v="drama"/>
    <d v="2016-08-23T05:00:00"/>
    <d v="2016-08-29T05:00:00"/>
    <x v="1"/>
    <s v=""/>
    <s v="5000 to 9999"/>
    <s v=""/>
  </r>
  <r>
    <n v="534"/>
    <s v="Clark, Mccormick and Mendoza"/>
    <s v="Self-enabling didactic orchestration"/>
    <n v="89100"/>
    <n v="13385"/>
    <x v="1"/>
    <x v="105"/>
    <s v="US"/>
    <s v="USD"/>
    <n v="1534482000"/>
    <n v="1534568400"/>
    <b v="0"/>
    <b v="1"/>
    <s v="film &amp; video/drama"/>
    <n v="0.15022446689113356"/>
    <n v="55.08230452674897"/>
    <x v="0"/>
    <s v="drama"/>
    <d v="2018-08-17T05:00:00"/>
    <d v="2018-08-18T05:00:00"/>
    <x v="0"/>
    <s v="Greater than 50000"/>
    <s v=""/>
    <s v=""/>
  </r>
  <r>
    <n v="547"/>
    <s v="Hardin-Dixon"/>
    <s v="Focused solution-oriented matrix"/>
    <n v="1300"/>
    <n v="12597"/>
    <x v="0"/>
    <x v="106"/>
    <s v="US"/>
    <s v="USD"/>
    <n v="1422165600"/>
    <n v="1423202400"/>
    <b v="0"/>
    <b v="0"/>
    <s v="film &amp; video/drama"/>
    <n v="9.69"/>
    <n v="80.75"/>
    <x v="0"/>
    <s v="drama"/>
    <d v="2015-01-25T06:00:00"/>
    <d v="2015-02-06T06:00:00"/>
    <x v="4"/>
    <s v=""/>
    <s v="1000 to 4999"/>
    <s v=""/>
  </r>
  <r>
    <n v="596"/>
    <s v="Becker-Scott"/>
    <s v="Managed optimizing archive"/>
    <n v="7900"/>
    <n v="7875"/>
    <x v="1"/>
    <x v="107"/>
    <s v="US"/>
    <s v="USD"/>
    <n v="1457157600"/>
    <n v="1457762400"/>
    <b v="0"/>
    <b v="1"/>
    <s v="film &amp; video/drama"/>
    <n v="0.99683544303797467"/>
    <n v="43.032786885245905"/>
    <x v="0"/>
    <s v="drama"/>
    <d v="2016-03-05T06:00:00"/>
    <d v="2016-03-12T06:00:00"/>
    <x v="1"/>
    <s v="5000 to 9999"/>
    <s v=""/>
    <s v=""/>
  </r>
  <r>
    <n v="639"/>
    <s v="Barnes-Williams"/>
    <s v="Upgradable explicit forecast"/>
    <n v="8600"/>
    <n v="4832"/>
    <x v="2"/>
    <x v="108"/>
    <s v="US"/>
    <s v="USD"/>
    <n v="1532754000"/>
    <n v="1532754000"/>
    <b v="0"/>
    <b v="1"/>
    <s v="film &amp; video/drama"/>
    <n v="0.56186046511627907"/>
    <n v="107.37777777777778"/>
    <x v="0"/>
    <s v="drama"/>
    <d v="2018-07-28T05:00:00"/>
    <d v="2018-07-28T05:00:00"/>
    <x v="1"/>
    <s v=""/>
    <s v=""/>
    <s v=""/>
  </r>
  <r>
    <n v="678"/>
    <s v="Rodriguez-Patterson"/>
    <s v="Inverse static standardization"/>
    <n v="99500"/>
    <n v="17879"/>
    <x v="3"/>
    <x v="109"/>
    <s v="US"/>
    <s v="USD"/>
    <n v="1547877600"/>
    <n v="1548050400"/>
    <b v="0"/>
    <b v="0"/>
    <s v="film &amp; video/drama"/>
    <n v="0.17968844221105529"/>
    <n v="83.158139534883716"/>
    <x v="0"/>
    <s v="drama"/>
    <d v="2019-01-19T06:00:00"/>
    <d v="2019-01-21T06:00:00"/>
    <x v="0"/>
    <s v=""/>
    <s v=""/>
    <s v="Greater than 50000"/>
  </r>
  <r>
    <n v="699"/>
    <s v="King Inc"/>
    <s v="Ergonomic dedicated focus group"/>
    <n v="7400"/>
    <n v="6245"/>
    <x v="1"/>
    <x v="3"/>
    <s v="US"/>
    <s v="USD"/>
    <n v="1561438800"/>
    <n v="1561525200"/>
    <b v="0"/>
    <b v="0"/>
    <s v="film &amp; video/drama"/>
    <n v="0.8439189189189189"/>
    <n v="111.51785714285714"/>
    <x v="0"/>
    <s v="drama"/>
    <d v="2019-06-25T05:00:00"/>
    <d v="2019-06-26T05:00:00"/>
    <x v="1"/>
    <s v="5000 to 9999"/>
    <s v=""/>
    <s v=""/>
  </r>
  <r>
    <n v="707"/>
    <s v="Moore, Cook and Wright"/>
    <s v="Visionary maximized Local Area Network"/>
    <n v="7300"/>
    <n v="11579"/>
    <x v="0"/>
    <x v="110"/>
    <s v="US"/>
    <s v="USD"/>
    <n v="1544248800"/>
    <n v="1547359200"/>
    <b v="0"/>
    <b v="0"/>
    <s v="film &amp; video/drama"/>
    <n v="1.5861643835616439"/>
    <n v="68.922619047619051"/>
    <x v="0"/>
    <s v="drama"/>
    <d v="2018-12-08T06:00:00"/>
    <d v="2019-01-13T06:00:00"/>
    <x v="1"/>
    <s v=""/>
    <s v="5000 to 9999"/>
    <s v=""/>
  </r>
  <r>
    <n v="729"/>
    <s v="Moore Group"/>
    <s v="Multi-lateral object-oriented open system"/>
    <n v="5600"/>
    <n v="10397"/>
    <x v="0"/>
    <x v="111"/>
    <s v="US"/>
    <s v="USD"/>
    <n v="1359957600"/>
    <n v="1360130400"/>
    <b v="0"/>
    <b v="0"/>
    <s v="film &amp; video/drama"/>
    <n v="1.8566071428571429"/>
    <n v="85.221311475409834"/>
    <x v="0"/>
    <s v="drama"/>
    <d v="2013-02-04T06:00:00"/>
    <d v="2013-02-06T06:00:00"/>
    <x v="1"/>
    <s v=""/>
    <s v="5000 to 9999"/>
    <s v=""/>
  </r>
  <r>
    <n v="757"/>
    <s v="Callahan-Gilbert"/>
    <s v="Profit-focused motivating function"/>
    <n v="1400"/>
    <n v="5696"/>
    <x v="0"/>
    <x v="112"/>
    <s v="US"/>
    <s v="USD"/>
    <n v="1305176400"/>
    <n v="1305522000"/>
    <b v="0"/>
    <b v="0"/>
    <s v="film &amp; video/drama"/>
    <n v="4.0685714285714285"/>
    <n v="49.964912280701753"/>
    <x v="0"/>
    <s v="drama"/>
    <d v="2011-05-12T05:00:00"/>
    <d v="2011-05-16T05:00:00"/>
    <x v="4"/>
    <s v=""/>
    <s v="1000 to 4999"/>
    <s v=""/>
  </r>
  <r>
    <n v="780"/>
    <s v="Brooks-Rodriguez"/>
    <s v="Implemented intangible instruction set"/>
    <n v="5100"/>
    <n v="5421"/>
    <x v="0"/>
    <x v="113"/>
    <s v="US"/>
    <s v="USD"/>
    <n v="1469163600"/>
    <n v="1470805200"/>
    <b v="0"/>
    <b v="1"/>
    <s v="film &amp; video/drama"/>
    <n v="1.0629411764705883"/>
    <n v="33.054878048780488"/>
    <x v="0"/>
    <s v="drama"/>
    <d v="2016-07-22T05:00:00"/>
    <d v="2016-08-10T05:00:00"/>
    <x v="1"/>
    <s v=""/>
    <s v="5000 to 9999"/>
    <s v=""/>
  </r>
  <r>
    <n v="795"/>
    <s v="Vasquez Inc"/>
    <s v="Stand-alone asynchronous functionalities"/>
    <n v="7100"/>
    <n v="1022"/>
    <x v="1"/>
    <x v="30"/>
    <s v="US"/>
    <s v="USD"/>
    <n v="1477976400"/>
    <n v="1478235600"/>
    <b v="0"/>
    <b v="0"/>
    <s v="film &amp; video/drama"/>
    <n v="0.14394366197183098"/>
    <n v="32.967741935483872"/>
    <x v="0"/>
    <s v="drama"/>
    <d v="2016-11-01T05:00:00"/>
    <d v="2016-11-04T05:00:00"/>
    <x v="1"/>
    <s v="5000 to 9999"/>
    <s v=""/>
    <s v=""/>
  </r>
  <r>
    <n v="806"/>
    <s v="Harmon-Madden"/>
    <s v="Adaptive holistic hub"/>
    <n v="700"/>
    <n v="8262"/>
    <x v="0"/>
    <x v="114"/>
    <s v="US"/>
    <s v="USD"/>
    <n v="1330927200"/>
    <n v="1332997200"/>
    <b v="0"/>
    <b v="1"/>
    <s v="film &amp; video/drama"/>
    <n v="11.802857142857142"/>
    <n v="108.71052631578948"/>
    <x v="0"/>
    <s v="drama"/>
    <d v="2012-03-05T06:00:00"/>
    <d v="2012-03-29T05:00:00"/>
    <x v="2"/>
    <s v=""/>
    <s v="0 to 1000"/>
    <s v=""/>
  </r>
  <r>
    <n v="827"/>
    <s v="Miranda, Martinez and Lowery"/>
    <s v="Innovative actuating artificial intelligence"/>
    <n v="2300"/>
    <n v="6134"/>
    <x v="0"/>
    <x v="67"/>
    <s v="AU"/>
    <s v="AUD"/>
    <n v="1304398800"/>
    <n v="1305435600"/>
    <b v="0"/>
    <b v="1"/>
    <s v="film &amp; video/drama"/>
    <n v="2.6669565217391304"/>
    <n v="74.804878048780495"/>
    <x v="0"/>
    <s v="drama"/>
    <d v="2011-05-03T05:00:00"/>
    <d v="2011-05-15T05:00:00"/>
    <x v="4"/>
    <s v=""/>
    <s v="1000 to 4999"/>
    <s v=""/>
  </r>
  <r>
    <n v="848"/>
    <s v="Cole, Salazar and Moreno"/>
    <s v="Robust motivating orchestration"/>
    <n v="3200"/>
    <n v="10831"/>
    <x v="0"/>
    <x v="115"/>
    <s v="US"/>
    <s v="USD"/>
    <n v="1276318800"/>
    <n v="1277096400"/>
    <b v="0"/>
    <b v="0"/>
    <s v="film &amp; video/drama"/>
    <n v="3.3846875000000001"/>
    <n v="62.970930232558139"/>
    <x v="0"/>
    <s v="drama"/>
    <d v="2010-06-12T05:00:00"/>
    <d v="2010-06-21T05:00:00"/>
    <x v="4"/>
    <s v=""/>
    <s v="1000 to 4999"/>
    <s v=""/>
  </r>
  <r>
    <n v="869"/>
    <s v="Brown-Williams"/>
    <s v="Multi-channeled responsive product"/>
    <n v="161900"/>
    <n v="38376"/>
    <x v="1"/>
    <x v="116"/>
    <s v="US"/>
    <s v="USD"/>
    <n v="1277096400"/>
    <n v="1278306000"/>
    <b v="0"/>
    <b v="0"/>
    <s v="film &amp; video/drama"/>
    <n v="0.23703520691785052"/>
    <n v="72.958174904942965"/>
    <x v="0"/>
    <s v="drama"/>
    <d v="2010-06-21T05:00:00"/>
    <d v="2010-07-05T05:00:00"/>
    <x v="0"/>
    <s v="Greater than 50000"/>
    <s v=""/>
    <s v=""/>
  </r>
  <r>
    <n v="912"/>
    <s v="Sanchez-Parsons"/>
    <s v="Reduced bifurcated pricing structure"/>
    <n v="1800"/>
    <n v="14310"/>
    <x v="0"/>
    <x v="117"/>
    <s v="US"/>
    <s v="USD"/>
    <n v="1346821200"/>
    <n v="1347944400"/>
    <b v="1"/>
    <b v="0"/>
    <s v="film &amp; video/drama"/>
    <n v="7.95"/>
    <n v="79.944134078212286"/>
    <x v="0"/>
    <s v="drama"/>
    <d v="2012-09-05T05:00:00"/>
    <d v="2012-09-18T05:00:00"/>
    <x v="4"/>
    <s v=""/>
    <s v="1000 to 4999"/>
    <s v=""/>
  </r>
  <r>
    <n v="913"/>
    <s v="Rivera-Pearson"/>
    <s v="Re-engineered asymmetric challenge"/>
    <n v="70200"/>
    <n v="35536"/>
    <x v="1"/>
    <x v="118"/>
    <s v="AU"/>
    <s v="AUD"/>
    <n v="1557637200"/>
    <n v="1558760400"/>
    <b v="0"/>
    <b v="0"/>
    <s v="film &amp; video/drama"/>
    <n v="0.50621082621082625"/>
    <n v="67.946462715105156"/>
    <x v="0"/>
    <s v="drama"/>
    <d v="2019-05-12T05:00:00"/>
    <d v="2019-05-25T05:00:00"/>
    <x v="0"/>
    <s v="Greater than 50000"/>
    <s v=""/>
    <s v=""/>
  </r>
  <r>
    <n v="990"/>
    <s v="Ortiz-Roberts"/>
    <s v="Devolved foreground customer loyalty"/>
    <n v="7800"/>
    <n v="6839"/>
    <x v="1"/>
    <x v="119"/>
    <s v="US"/>
    <s v="USD"/>
    <n v="1456984800"/>
    <n v="1458882000"/>
    <b v="0"/>
    <b v="1"/>
    <s v="film &amp; video/drama"/>
    <n v="0.87679487179487181"/>
    <n v="106.859375"/>
    <x v="0"/>
    <s v="drama"/>
    <d v="2016-03-03T06:00:00"/>
    <d v="2016-03-25T05:00:00"/>
    <x v="1"/>
    <s v="5000 to 9999"/>
    <s v=""/>
    <s v=""/>
  </r>
  <r>
    <n v="992"/>
    <s v="Morrow Inc"/>
    <s v="Networked global migration"/>
    <n v="3100"/>
    <n v="13223"/>
    <x v="0"/>
    <x v="120"/>
    <s v="US"/>
    <s v="USD"/>
    <n v="1525669200"/>
    <n v="1526878800"/>
    <b v="0"/>
    <b v="1"/>
    <s v="film &amp; video/drama"/>
    <n v="4.2654838709677421"/>
    <n v="100.17424242424242"/>
    <x v="0"/>
    <s v="drama"/>
    <d v="2018-05-07T05:00:00"/>
    <d v="2018-05-21T05:00:00"/>
    <x v="4"/>
    <s v=""/>
    <s v="1000 to 4999"/>
    <s v=""/>
  </r>
  <r>
    <n v="210"/>
    <s v="Schultz Inc"/>
    <s v="Synergistic tertiary time-frame"/>
    <n v="9400"/>
    <n v="6338"/>
    <x v="1"/>
    <x v="121"/>
    <s v="DK"/>
    <s v="DKK"/>
    <n v="1488520800"/>
    <n v="1490850000"/>
    <b v="0"/>
    <b v="0"/>
    <s v="film &amp; video/science fiction"/>
    <n v="0.67425531914893622"/>
    <n v="28.044247787610619"/>
    <x v="0"/>
    <s v="science fiction"/>
    <d v="2017-03-03T06:00:00"/>
    <d v="2017-03-30T05:00:00"/>
    <x v="1"/>
    <s v="5000 to 9999"/>
    <s v=""/>
    <s v=""/>
  </r>
  <r>
    <n v="217"/>
    <s v="Moore, Dudley and Navarro"/>
    <s v="Organic multi-tasking focus group"/>
    <n v="129400"/>
    <n v="57911"/>
    <x v="1"/>
    <x v="122"/>
    <s v="US"/>
    <s v="USD"/>
    <n v="1556427600"/>
    <n v="1557205200"/>
    <b v="0"/>
    <b v="0"/>
    <s v="film &amp; video/science fiction"/>
    <n v="0.44753477588871715"/>
    <n v="62.003211991434689"/>
    <x v="0"/>
    <s v="science fiction"/>
    <d v="2019-04-28T05:00:00"/>
    <d v="2019-05-07T05:00:00"/>
    <x v="0"/>
    <s v="Greater than 50000"/>
    <s v=""/>
    <s v=""/>
  </r>
  <r>
    <n v="224"/>
    <s v="Lester-Moore"/>
    <s v="Diverse analyzing definition"/>
    <n v="46300"/>
    <n v="186885"/>
    <x v="0"/>
    <x v="123"/>
    <s v="US"/>
    <s v="USD"/>
    <n v="1411534800"/>
    <n v="1415426400"/>
    <b v="0"/>
    <b v="0"/>
    <s v="film &amp; video/science fiction"/>
    <n v="4.0363930885529156"/>
    <n v="51.999165275459099"/>
    <x v="0"/>
    <s v="science fiction"/>
    <d v="2014-09-24T05:00:00"/>
    <d v="2014-11-08T06:00:00"/>
    <x v="9"/>
    <s v=""/>
    <s v="45000 to 49999"/>
    <s v=""/>
  </r>
  <r>
    <n v="439"/>
    <s v="Cummings Inc"/>
    <s v="Digitized transitional monitoring"/>
    <n v="28400"/>
    <n v="100900"/>
    <x v="0"/>
    <x v="124"/>
    <s v="US"/>
    <s v="USD"/>
    <n v="1478408400"/>
    <n v="1479016800"/>
    <b v="0"/>
    <b v="0"/>
    <s v="film &amp; video/science fiction"/>
    <n v="3.5528169014084505"/>
    <n v="44.003488879197555"/>
    <x v="0"/>
    <s v="science fiction"/>
    <d v="2016-11-06T05:00:00"/>
    <d v="2016-11-13T06:00:00"/>
    <x v="10"/>
    <s v=""/>
    <s v="25000 to 29999"/>
    <s v=""/>
  </r>
  <r>
    <n v="453"/>
    <s v="Saunders Ltd"/>
    <s v="Multi-layered multi-tasking secured line"/>
    <n v="182400"/>
    <n v="102749"/>
    <x v="1"/>
    <x v="125"/>
    <s v="US"/>
    <s v="USD"/>
    <n v="1480572000"/>
    <n v="1484114400"/>
    <b v="0"/>
    <b v="0"/>
    <s v="film &amp; video/science fiction"/>
    <n v="0.56331688596491225"/>
    <n v="87.001693480101608"/>
    <x v="0"/>
    <s v="science fiction"/>
    <d v="2016-12-01T06:00:00"/>
    <d v="2017-01-11T06:00:00"/>
    <x v="0"/>
    <s v="Greater than 50000"/>
    <s v=""/>
    <s v=""/>
  </r>
  <r>
    <n v="477"/>
    <s v="Hogan, Porter and Rivera"/>
    <s v="Organic object-oriented core"/>
    <n v="8500"/>
    <n v="4613"/>
    <x v="1"/>
    <x v="126"/>
    <s v="US"/>
    <s v="USD"/>
    <n v="1309064400"/>
    <n v="1311397200"/>
    <b v="0"/>
    <b v="0"/>
    <s v="film &amp; video/science fiction"/>
    <n v="0.54270588235294115"/>
    <n v="40.823008849557525"/>
    <x v="0"/>
    <s v="science fiction"/>
    <d v="2011-06-26T05:00:00"/>
    <d v="2011-07-23T05:00:00"/>
    <x v="1"/>
    <s v="5000 to 9999"/>
    <s v=""/>
    <s v=""/>
  </r>
  <r>
    <n v="557"/>
    <s v="Lam-Hamilton"/>
    <s v="Team-oriented global strategy"/>
    <n v="6000"/>
    <n v="11960"/>
    <x v="0"/>
    <x v="127"/>
    <s v="US"/>
    <s v="USD"/>
    <n v="1443762000"/>
    <n v="1444021200"/>
    <b v="0"/>
    <b v="1"/>
    <s v="film &amp; video/science fiction"/>
    <n v="1.9933333333333334"/>
    <n v="54.117647058823529"/>
    <x v="0"/>
    <s v="science fiction"/>
    <d v="2015-10-02T05:00:00"/>
    <d v="2015-10-05T05:00:00"/>
    <x v="1"/>
    <s v=""/>
    <s v="5000 to 9999"/>
    <s v=""/>
  </r>
  <r>
    <n v="578"/>
    <s v="Martinez-Johnson"/>
    <s v="Sharable radical toolset"/>
    <n v="96500"/>
    <n v="16168"/>
    <x v="1"/>
    <x v="128"/>
    <s v="US"/>
    <s v="USD"/>
    <n v="1322719200"/>
    <n v="1322978400"/>
    <b v="0"/>
    <b v="0"/>
    <s v="film &amp; video/science fiction"/>
    <n v="0.1675440414507772"/>
    <n v="65.991836734693877"/>
    <x v="0"/>
    <s v="science fiction"/>
    <d v="2011-12-01T06:00:00"/>
    <d v="2011-12-04T06:00:00"/>
    <x v="0"/>
    <s v="Greater than 50000"/>
    <s v=""/>
    <s v=""/>
  </r>
  <r>
    <n v="609"/>
    <s v="Rose-Fuller"/>
    <s v="Upgradable holistic system engine"/>
    <n v="10000"/>
    <n v="12042"/>
    <x v="0"/>
    <x v="129"/>
    <s v="US"/>
    <s v="USD"/>
    <n v="1547618400"/>
    <n v="1549087200"/>
    <b v="0"/>
    <b v="0"/>
    <s v="film &amp; video/science fiction"/>
    <n v="1.2041999999999999"/>
    <n v="102.92307692307692"/>
    <x v="0"/>
    <s v="science fiction"/>
    <d v="2019-01-16T06:00:00"/>
    <d v="2019-02-02T06:00:00"/>
    <x v="11"/>
    <s v=""/>
    <s v="10000 to 14999"/>
    <s v=""/>
  </r>
  <r>
    <n v="657"/>
    <s v="Russo, Kim and Mccoy"/>
    <s v="Balanced optimal hardware"/>
    <n v="10000"/>
    <n v="824"/>
    <x v="1"/>
    <x v="130"/>
    <s v="US"/>
    <s v="USD"/>
    <n v="1514354400"/>
    <n v="1515736800"/>
    <b v="0"/>
    <b v="0"/>
    <s v="film &amp; video/science fiction"/>
    <n v="8.2400000000000001E-2"/>
    <n v="58.857142857142854"/>
    <x v="0"/>
    <s v="science fiction"/>
    <d v="2017-12-27T06:00:00"/>
    <d v="2018-01-12T06:00:00"/>
    <x v="11"/>
    <s v="10000 to 14999"/>
    <s v=""/>
    <s v=""/>
  </r>
  <r>
    <n v="766"/>
    <s v="Montgomery-Castro"/>
    <s v="De-engineered disintermediate encryption"/>
    <n v="43800"/>
    <n v="13653"/>
    <x v="1"/>
    <x v="131"/>
    <s v="AU"/>
    <s v="AUD"/>
    <n v="1537333200"/>
    <n v="1537419600"/>
    <b v="0"/>
    <b v="0"/>
    <s v="film &amp; video/science fiction"/>
    <n v="0.31171232876712329"/>
    <n v="55.052419354838712"/>
    <x v="0"/>
    <s v="science fiction"/>
    <d v="2018-09-19T05:00:00"/>
    <d v="2018-09-20T05:00:00"/>
    <x v="3"/>
    <s v="40000 to 44999"/>
    <s v=""/>
    <s v=""/>
  </r>
  <r>
    <n v="872"/>
    <s v="Davis LLC"/>
    <s v="Compatible logistical paradigm"/>
    <n v="4700"/>
    <n v="7992"/>
    <x v="0"/>
    <x v="132"/>
    <s v="AU"/>
    <s v="AUD"/>
    <n v="1535950800"/>
    <n v="1536382800"/>
    <b v="0"/>
    <b v="0"/>
    <s v="film &amp; video/science fiction"/>
    <n v="1.7004255319148935"/>
    <n v="98.666666666666671"/>
    <x v="0"/>
    <s v="science fiction"/>
    <d v="2018-09-03T05:00:00"/>
    <d v="2018-09-08T05:00:00"/>
    <x v="4"/>
    <s v=""/>
    <s v="1000 to 4999"/>
    <s v=""/>
  </r>
  <r>
    <n v="953"/>
    <s v="Boyle Ltd"/>
    <s v="Streamlined fault-tolerant conglomeration"/>
    <n v="3300"/>
    <n v="1980"/>
    <x v="1"/>
    <x v="133"/>
    <s v="US"/>
    <s v="USD"/>
    <n v="1450591200"/>
    <n v="1453701600"/>
    <b v="0"/>
    <b v="1"/>
    <s v="film &amp; video/science fiction"/>
    <n v="0.6"/>
    <n v="94.285714285714292"/>
    <x v="0"/>
    <s v="science fiction"/>
    <d v="2015-12-20T06:00:00"/>
    <d v="2016-01-25T06:00:00"/>
    <x v="4"/>
    <s v="1000 to 4999"/>
    <s v=""/>
    <s v=""/>
  </r>
  <r>
    <n v="956"/>
    <s v="Wood Inc"/>
    <s v="Re-engineered composite focus group"/>
    <n v="187600"/>
    <n v="35698"/>
    <x v="1"/>
    <x v="134"/>
    <s v="US"/>
    <s v="USD"/>
    <n v="1450764000"/>
    <n v="1451109600"/>
    <b v="0"/>
    <b v="0"/>
    <s v="film &amp; video/science fiction"/>
    <n v="0.19028784648187633"/>
    <n v="43.00963855421687"/>
    <x v="0"/>
    <s v="science fiction"/>
    <d v="2015-12-22T06:00:00"/>
    <d v="2015-12-26T06:00:00"/>
    <x v="0"/>
    <s v="Greater than 50000"/>
    <s v=""/>
    <s v=""/>
  </r>
  <r>
    <n v="29"/>
    <s v="Johnson, Parker and Haynes"/>
    <s v="Focused 6thgeneration forecast"/>
    <n v="45900"/>
    <n v="150965"/>
    <x v="0"/>
    <x v="135"/>
    <s v="CH"/>
    <s v="CHF"/>
    <n v="1532062800"/>
    <n v="1535518800"/>
    <b v="0"/>
    <b v="0"/>
    <s v="film &amp; video/shorts"/>
    <n v="3.2889978213507627"/>
    <n v="94.000622665006233"/>
    <x v="0"/>
    <s v="shorts"/>
    <d v="2018-07-20T05:00:00"/>
    <d v="2018-08-29T05:00:00"/>
    <x v="9"/>
    <s v=""/>
    <s v="45000 to 49999"/>
    <s v=""/>
  </r>
  <r>
    <n v="169"/>
    <s v="Tran, Steele and Wilson"/>
    <s v="Profit-focused modular product"/>
    <n v="23300"/>
    <n v="98811"/>
    <x v="0"/>
    <x v="136"/>
    <s v="US"/>
    <s v="USD"/>
    <n v="1339909200"/>
    <n v="1342328400"/>
    <b v="0"/>
    <b v="1"/>
    <s v="film &amp; video/shorts"/>
    <n v="4.240815450643777"/>
    <n v="77.988161010260455"/>
    <x v="0"/>
    <s v="shorts"/>
    <d v="2012-06-17T05:00:00"/>
    <d v="2012-07-15T05:00:00"/>
    <x v="5"/>
    <s v=""/>
    <s v="20000 to 24999"/>
    <s v=""/>
  </r>
  <r>
    <n v="187"/>
    <s v="Fox Group"/>
    <s v="Horizontal transitional paradigm"/>
    <n v="60200"/>
    <n v="138384"/>
    <x v="0"/>
    <x v="137"/>
    <s v="CA"/>
    <s v="CAD"/>
    <n v="1361599200"/>
    <n v="1364014800"/>
    <b v="0"/>
    <b v="1"/>
    <s v="film &amp; video/shorts"/>
    <n v="2.2987375415282392"/>
    <n v="95.966712898751737"/>
    <x v="0"/>
    <s v="shorts"/>
    <d v="2013-02-23T06:00:00"/>
    <d v="2013-03-23T05:00:00"/>
    <x v="0"/>
    <s v=""/>
    <s v="Greater than 50000"/>
    <s v=""/>
  </r>
  <r>
    <n v="218"/>
    <s v="Price-Rodriguez"/>
    <s v="Adaptive logistical initiative"/>
    <n v="5700"/>
    <n v="12309"/>
    <x v="0"/>
    <x v="138"/>
    <s v="GB"/>
    <s v="GBP"/>
    <n v="1320991200"/>
    <n v="1323928800"/>
    <b v="0"/>
    <b v="1"/>
    <s v="film &amp; video/shorts"/>
    <n v="2.1594736842105262"/>
    <n v="31.005037783375315"/>
    <x v="0"/>
    <s v="shorts"/>
    <d v="2011-11-11T06:00:00"/>
    <d v="2011-12-15T06:00:00"/>
    <x v="1"/>
    <s v=""/>
    <s v="5000 to 9999"/>
    <s v=""/>
  </r>
  <r>
    <n v="321"/>
    <s v="Mills, Frazier and Perez"/>
    <s v="Proactive attitude-oriented knowledge user"/>
    <n v="170400"/>
    <n v="160422"/>
    <x v="1"/>
    <x v="5"/>
    <s v="US"/>
    <s v="USD"/>
    <n v="1301634000"/>
    <n v="1302325200"/>
    <b v="0"/>
    <b v="0"/>
    <s v="film &amp; video/shorts"/>
    <n v="0.94144366197183094"/>
    <n v="65.000810372771468"/>
    <x v="0"/>
    <s v="shorts"/>
    <d v="2011-04-01T05:00:00"/>
    <d v="2011-04-09T05:00:00"/>
    <x v="0"/>
    <s v="Greater than 50000"/>
    <s v=""/>
    <s v=""/>
  </r>
  <r>
    <n v="402"/>
    <s v="Ruiz, Richardson and Cole"/>
    <s v="Team-oriented static interface"/>
    <n v="7300"/>
    <n v="2946"/>
    <x v="1"/>
    <x v="139"/>
    <s v="US"/>
    <s v="USD"/>
    <n v="1325829600"/>
    <n v="1329890400"/>
    <b v="0"/>
    <b v="1"/>
    <s v="film &amp; video/shorts"/>
    <n v="0.40356164383561643"/>
    <n v="73.650000000000006"/>
    <x v="0"/>
    <s v="shorts"/>
    <d v="2012-01-06T06:00:00"/>
    <d v="2012-02-22T06:00:00"/>
    <x v="1"/>
    <s v="5000 to 9999"/>
    <s v=""/>
    <s v=""/>
  </r>
  <r>
    <n v="492"/>
    <s v="Garcia Group"/>
    <s v="Persevering interactive matrix"/>
    <n v="191000"/>
    <n v="45831"/>
    <x v="3"/>
    <x v="140"/>
    <s v="US"/>
    <s v="USD"/>
    <n v="1275886800"/>
    <n v="1278910800"/>
    <b v="1"/>
    <b v="1"/>
    <s v="film &amp; video/shorts"/>
    <n v="0.23995287958115183"/>
    <n v="77.026890756302521"/>
    <x v="0"/>
    <s v="shorts"/>
    <d v="2010-06-07T05:00:00"/>
    <d v="2010-07-12T05:00:00"/>
    <x v="0"/>
    <s v=""/>
    <s v=""/>
    <s v="Greater than 50000"/>
  </r>
  <r>
    <n v="522"/>
    <s v="Cline, Peterson and Lowery"/>
    <s v="Innovative static budgetary management"/>
    <n v="50500"/>
    <n v="16389"/>
    <x v="1"/>
    <x v="81"/>
    <s v="US"/>
    <s v="USD"/>
    <n v="1341291600"/>
    <n v="1342328400"/>
    <b v="0"/>
    <b v="0"/>
    <s v="film &amp; video/shorts"/>
    <n v="0.32453465346534655"/>
    <n v="85.806282722513089"/>
    <x v="0"/>
    <s v="shorts"/>
    <d v="2012-07-03T05:00:00"/>
    <d v="2012-07-15T05:00:00"/>
    <x v="0"/>
    <s v="Greater than 50000"/>
    <s v=""/>
    <s v=""/>
  </r>
  <r>
    <n v="523"/>
    <s v="Underwood, James and Jones"/>
    <s v="Triple-buffered holistic ability"/>
    <n v="900"/>
    <n v="6303"/>
    <x v="0"/>
    <x v="141"/>
    <s v="US"/>
    <s v="USD"/>
    <n v="1267682400"/>
    <n v="1268114400"/>
    <b v="0"/>
    <b v="0"/>
    <s v="film &amp; video/shorts"/>
    <n v="7.003333333333333"/>
    <n v="70.82022471910112"/>
    <x v="0"/>
    <s v="shorts"/>
    <d v="2010-03-04T06:00:00"/>
    <d v="2010-03-09T06:00:00"/>
    <x v="2"/>
    <s v=""/>
    <s v="0 to 1000"/>
    <s v=""/>
  </r>
  <r>
    <n v="571"/>
    <s v="Wilson and Sons"/>
    <s v="Monitored grid-enabled model"/>
    <n v="3500"/>
    <n v="3295"/>
    <x v="1"/>
    <x v="142"/>
    <s v="IT"/>
    <s v="EUR"/>
    <n v="1434690000"/>
    <n v="1438750800"/>
    <b v="0"/>
    <b v="0"/>
    <s v="film &amp; video/shorts"/>
    <n v="0.94142857142857139"/>
    <n v="94.142857142857139"/>
    <x v="0"/>
    <s v="shorts"/>
    <d v="2015-06-19T05:00:00"/>
    <d v="2015-08-05T05:00:00"/>
    <x v="4"/>
    <s v="1000 to 4999"/>
    <s v=""/>
    <s v=""/>
  </r>
  <r>
    <n v="651"/>
    <s v="Wang, Koch and Weaver"/>
    <s v="Digitized analyzing capacity"/>
    <n v="196700"/>
    <n v="174039"/>
    <x v="1"/>
    <x v="143"/>
    <s v="IT"/>
    <s v="EUR"/>
    <n v="1393048800"/>
    <n v="1394344800"/>
    <b v="0"/>
    <b v="0"/>
    <s v="film &amp; video/shorts"/>
    <n v="0.88479410269445857"/>
    <n v="44.994570837642193"/>
    <x v="0"/>
    <s v="shorts"/>
    <d v="2014-02-22T06:00:00"/>
    <d v="2014-03-09T06:00:00"/>
    <x v="0"/>
    <s v="Greater than 50000"/>
    <s v=""/>
    <s v=""/>
  </r>
  <r>
    <n v="825"/>
    <s v="Solomon PLC"/>
    <s v="Open-architected 24/7 infrastructure"/>
    <n v="3600"/>
    <n v="13950"/>
    <x v="0"/>
    <x v="77"/>
    <s v="GB"/>
    <s v="GBP"/>
    <n v="1500958800"/>
    <n v="1501995600"/>
    <b v="0"/>
    <b v="0"/>
    <s v="film &amp; video/shorts"/>
    <n v="3.875"/>
    <n v="88.853503184713375"/>
    <x v="0"/>
    <s v="shorts"/>
    <d v="2017-07-25T05:00:00"/>
    <d v="2017-08-06T05:00:00"/>
    <x v="4"/>
    <s v=""/>
    <s v="1000 to 4999"/>
    <s v=""/>
  </r>
  <r>
    <n v="857"/>
    <s v="Miranda, Gray and Hale"/>
    <s v="Programmable disintermediate matrices"/>
    <n v="5300"/>
    <n v="7413"/>
    <x v="0"/>
    <x v="144"/>
    <s v="CH"/>
    <s v="CHF"/>
    <n v="1328421600"/>
    <n v="1330408800"/>
    <b v="1"/>
    <b v="0"/>
    <s v="film &amp; video/shorts"/>
    <n v="1.3986792452830188"/>
    <n v="32.946666666666665"/>
    <x v="0"/>
    <s v="shorts"/>
    <d v="2012-02-05T06:00:00"/>
    <d v="2012-02-28T06:00:00"/>
    <x v="1"/>
    <s v=""/>
    <s v="5000 to 9999"/>
    <s v=""/>
  </r>
  <r>
    <n v="864"/>
    <s v="Stevenson-Thompson"/>
    <s v="Automated static workforce"/>
    <n v="4200"/>
    <n v="14577"/>
    <x v="0"/>
    <x v="145"/>
    <s v="US"/>
    <s v="USD"/>
    <n v="1471582800"/>
    <n v="1472014800"/>
    <b v="0"/>
    <b v="0"/>
    <s v="film &amp; video/shorts"/>
    <n v="3.4707142857142856"/>
    <n v="97.18"/>
    <x v="0"/>
    <s v="shorts"/>
    <d v="2016-08-19T05:00:00"/>
    <d v="2016-08-24T05:00:00"/>
    <x v="4"/>
    <s v=""/>
    <s v="1000 to 4999"/>
    <s v=""/>
  </r>
  <r>
    <n v="883"/>
    <s v="Simmons-Villarreal"/>
    <s v="Customer-focused mobile Graphic Interface"/>
    <n v="3400"/>
    <n v="8089"/>
    <x v="0"/>
    <x v="146"/>
    <s v="US"/>
    <s v="USD"/>
    <n v="1274763600"/>
    <n v="1277874000"/>
    <b v="0"/>
    <b v="0"/>
    <s v="film &amp; video/shorts"/>
    <n v="2.3791176470588233"/>
    <n v="41.911917098445599"/>
    <x v="0"/>
    <s v="shorts"/>
    <d v="2010-05-25T05:00:00"/>
    <d v="2010-06-30T05:00:00"/>
    <x v="4"/>
    <s v=""/>
    <s v="1000 to 4999"/>
    <s v=""/>
  </r>
  <r>
    <n v="917"/>
    <s v="Cooper Inc"/>
    <s v="Polarized discrete product"/>
    <n v="3600"/>
    <n v="2097"/>
    <x v="2"/>
    <x v="37"/>
    <s v="GB"/>
    <s v="GBP"/>
    <n v="1309237200"/>
    <n v="1311310800"/>
    <b v="0"/>
    <b v="1"/>
    <s v="film &amp; video/shorts"/>
    <n v="0.58250000000000002"/>
    <n v="77.666666666666671"/>
    <x v="0"/>
    <s v="shorts"/>
    <d v="2011-06-28T05:00:00"/>
    <d v="2011-07-22T05:00:00"/>
    <x v="4"/>
    <s v=""/>
    <s v=""/>
    <s v=""/>
  </r>
  <r>
    <n v="109"/>
    <s v="Romero and Sons"/>
    <s v="Object-based client-server application"/>
    <n v="5200"/>
    <n v="3079"/>
    <x v="1"/>
    <x v="147"/>
    <s v="US"/>
    <s v="USD"/>
    <n v="1389506400"/>
    <n v="1389679200"/>
    <b v="0"/>
    <b v="0"/>
    <s v="film &amp; video/television"/>
    <n v="0.5921153846153846"/>
    <n v="51.31666666666667"/>
    <x v="0"/>
    <s v="television"/>
    <d v="2014-01-12T06:00:00"/>
    <d v="2014-01-14T06:00:00"/>
    <x v="1"/>
    <s v="5000 to 9999"/>
    <s v=""/>
    <s v=""/>
  </r>
  <r>
    <n v="117"/>
    <s v="Chaney-Dennis"/>
    <s v="Business-focused 24hour groupware"/>
    <n v="4900"/>
    <n v="8523"/>
    <x v="0"/>
    <x v="148"/>
    <s v="US"/>
    <s v="USD"/>
    <n v="1316667600"/>
    <n v="1317186000"/>
    <b v="0"/>
    <b v="0"/>
    <s v="film &amp; video/television"/>
    <n v="1.7393877551020409"/>
    <n v="30.992727272727272"/>
    <x v="0"/>
    <s v="television"/>
    <d v="2011-09-22T05:00:00"/>
    <d v="2011-09-28T05:00:00"/>
    <x v="4"/>
    <s v=""/>
    <s v="1000 to 4999"/>
    <s v=""/>
  </r>
  <r>
    <n v="185"/>
    <s v="Bailey PLC"/>
    <s v="Innovative actuating conglomeration"/>
    <n v="1000"/>
    <n v="718"/>
    <x v="1"/>
    <x v="149"/>
    <s v="US"/>
    <s v="USD"/>
    <n v="1526187600"/>
    <n v="1527138000"/>
    <b v="0"/>
    <b v="0"/>
    <s v="film &amp; video/television"/>
    <n v="0.71799999999999997"/>
    <n v="37.789473684210527"/>
    <x v="0"/>
    <s v="television"/>
    <d v="2018-05-13T05:00:00"/>
    <d v="2018-05-24T05:00:00"/>
    <x v="4"/>
    <s v="1000 to 4999"/>
    <s v=""/>
    <s v=""/>
  </r>
  <r>
    <n v="269"/>
    <s v="Miles and Sons"/>
    <s v="Persistent attitude-oriented approach"/>
    <n v="3500"/>
    <n v="8842"/>
    <x v="0"/>
    <x v="150"/>
    <s v="US"/>
    <s v="USD"/>
    <n v="1548914400"/>
    <n v="1550728800"/>
    <b v="0"/>
    <b v="0"/>
    <s v="film &amp; video/television"/>
    <n v="2.5262857142857142"/>
    <n v="101.63218390804597"/>
    <x v="0"/>
    <s v="television"/>
    <d v="2019-01-31T06:00:00"/>
    <d v="2019-02-21T06:00:00"/>
    <x v="4"/>
    <s v=""/>
    <s v="1000 to 4999"/>
    <s v=""/>
  </r>
  <r>
    <n v="282"/>
    <s v="Ross, Kelly and Brown"/>
    <s v="Virtual contextually-based circuit"/>
    <n v="8400"/>
    <n v="9076"/>
    <x v="0"/>
    <x v="48"/>
    <s v="US"/>
    <s v="USD"/>
    <n v="1480226400"/>
    <n v="1480744800"/>
    <b v="0"/>
    <b v="1"/>
    <s v="film &amp; video/television"/>
    <n v="1.0804761904761904"/>
    <n v="68.240601503759393"/>
    <x v="0"/>
    <s v="television"/>
    <d v="2016-11-27T06:00:00"/>
    <d v="2016-12-03T06:00:00"/>
    <x v="1"/>
    <s v=""/>
    <s v="5000 to 9999"/>
    <s v=""/>
  </r>
  <r>
    <n v="369"/>
    <s v="Smith-Gonzalez"/>
    <s v="Polarized needs-based approach"/>
    <n v="5400"/>
    <n v="14743"/>
    <x v="0"/>
    <x v="39"/>
    <s v="US"/>
    <s v="USD"/>
    <n v="1359871200"/>
    <n v="1363237200"/>
    <b v="0"/>
    <b v="1"/>
    <s v="film &amp; video/television"/>
    <n v="2.730185185185185"/>
    <n v="95.733766233766232"/>
    <x v="0"/>
    <s v="television"/>
    <d v="2013-02-03T06:00:00"/>
    <d v="2013-03-14T05:00:00"/>
    <x v="1"/>
    <s v=""/>
    <s v="5000 to 9999"/>
    <s v=""/>
  </r>
  <r>
    <n v="440"/>
    <s v="Miller-Poole"/>
    <s v="Networked optimal adapter"/>
    <n v="102500"/>
    <n v="165954"/>
    <x v="0"/>
    <x v="151"/>
    <s v="US"/>
    <s v="USD"/>
    <n v="1498798800"/>
    <n v="1499662800"/>
    <b v="0"/>
    <b v="0"/>
    <s v="film &amp; video/television"/>
    <n v="1.6190634146341463"/>
    <n v="53.003513254551258"/>
    <x v="0"/>
    <s v="television"/>
    <d v="2017-06-30T05:00:00"/>
    <d v="2017-07-10T05:00:00"/>
    <x v="0"/>
    <s v=""/>
    <s v="Greater than 50000"/>
    <s v=""/>
  </r>
  <r>
    <n v="447"/>
    <s v="Harrington-Harper"/>
    <s v="Self-enabling next generation algorithm"/>
    <n v="155200"/>
    <n v="37754"/>
    <x v="3"/>
    <x v="152"/>
    <s v="GB"/>
    <s v="GBP"/>
    <n v="1513663200"/>
    <n v="1515045600"/>
    <b v="0"/>
    <b v="0"/>
    <s v="film &amp; video/television"/>
    <n v="0.24326030927835052"/>
    <n v="86"/>
    <x v="0"/>
    <s v="television"/>
    <d v="2017-12-19T06:00:00"/>
    <d v="2018-01-04T06:00:00"/>
    <x v="0"/>
    <s v=""/>
    <s v=""/>
    <s v="Greater than 50000"/>
  </r>
  <r>
    <n v="474"/>
    <s v="Santos-Young"/>
    <s v="Enhanced neutral ability"/>
    <n v="4000"/>
    <n v="14606"/>
    <x v="0"/>
    <x v="34"/>
    <s v="US"/>
    <s v="USD"/>
    <n v="1418709600"/>
    <n v="1418796000"/>
    <b v="0"/>
    <b v="0"/>
    <s v="film &amp; video/television"/>
    <n v="3.6515"/>
    <n v="102.85915492957747"/>
    <x v="0"/>
    <s v="television"/>
    <d v="2014-12-16T06:00:00"/>
    <d v="2014-12-17T06:00:00"/>
    <x v="4"/>
    <s v=""/>
    <s v="1000 to 4999"/>
    <s v=""/>
  </r>
  <r>
    <n v="513"/>
    <s v="Harrison, Blackwell and Mendez"/>
    <s v="Synchronized 6thgeneration adapter"/>
    <n v="8300"/>
    <n v="3260"/>
    <x v="3"/>
    <x v="142"/>
    <s v="US"/>
    <s v="USD"/>
    <n v="1284008400"/>
    <n v="1284181200"/>
    <b v="0"/>
    <b v="0"/>
    <s v="film &amp; video/television"/>
    <n v="0.39277108433734942"/>
    <n v="93.142857142857139"/>
    <x v="0"/>
    <s v="television"/>
    <d v="2010-09-09T05:00:00"/>
    <d v="2010-09-11T05:00:00"/>
    <x v="1"/>
    <s v=""/>
    <s v=""/>
    <s v="5000 to 9999"/>
  </r>
  <r>
    <n v="634"/>
    <s v="Taylor, Johnson and Hernandez"/>
    <s v="Polarized incremental portal"/>
    <n v="118200"/>
    <n v="92824"/>
    <x v="3"/>
    <x v="153"/>
    <s v="US"/>
    <s v="USD"/>
    <n v="1490418000"/>
    <n v="1491627600"/>
    <b v="0"/>
    <b v="0"/>
    <s v="film &amp; video/television"/>
    <n v="0.78531302876480547"/>
    <n v="55.985524728588658"/>
    <x v="0"/>
    <s v="television"/>
    <d v="2017-03-25T05:00:00"/>
    <d v="2017-04-08T05:00:00"/>
    <x v="0"/>
    <s v=""/>
    <s v=""/>
    <s v="Greater than 50000"/>
  </r>
  <r>
    <n v="635"/>
    <s v="Mack Ltd"/>
    <s v="Reactive regional access"/>
    <n v="139000"/>
    <n v="158590"/>
    <x v="0"/>
    <x v="84"/>
    <s v="US"/>
    <s v="USD"/>
    <n v="1360389600"/>
    <n v="1363150800"/>
    <b v="0"/>
    <b v="0"/>
    <s v="film &amp; video/television"/>
    <n v="1.1409352517985611"/>
    <n v="69.986760812003524"/>
    <x v="0"/>
    <s v="television"/>
    <d v="2013-02-09T06:00:00"/>
    <d v="2013-03-13T05:00:00"/>
    <x v="0"/>
    <s v=""/>
    <s v="Greater than 50000"/>
    <s v=""/>
  </r>
  <r>
    <n v="688"/>
    <s v="Bowen, Davies and Burns"/>
    <s v="Devolved client-server monitoring"/>
    <n v="2900"/>
    <n v="12449"/>
    <x v="0"/>
    <x v="154"/>
    <s v="US"/>
    <s v="USD"/>
    <n v="1547100000"/>
    <n v="1548482400"/>
    <b v="0"/>
    <b v="1"/>
    <s v="film &amp; video/television"/>
    <n v="4.2927586206896553"/>
    <n v="71.137142857142862"/>
    <x v="0"/>
    <s v="television"/>
    <d v="2019-01-10T06:00:00"/>
    <d v="2019-01-26T06:00:00"/>
    <x v="4"/>
    <s v=""/>
    <s v="1000 to 4999"/>
    <s v=""/>
  </r>
  <r>
    <n v="863"/>
    <s v="Davis-Johnson"/>
    <s v="Automated reciprocal protocol"/>
    <n v="1400"/>
    <n v="5415"/>
    <x v="0"/>
    <x v="155"/>
    <s v="US"/>
    <s v="USD"/>
    <n v="1434517200"/>
    <n v="1436504400"/>
    <b v="0"/>
    <b v="1"/>
    <s v="film &amp; video/television"/>
    <n v="3.8678571428571429"/>
    <n v="24.953917050691246"/>
    <x v="0"/>
    <s v="television"/>
    <d v="2015-06-17T05:00:00"/>
    <d v="2015-07-10T05:00:00"/>
    <x v="4"/>
    <s v=""/>
    <s v="1000 to 4999"/>
    <s v=""/>
  </r>
  <r>
    <n v="894"/>
    <s v="Barrett Inc"/>
    <s v="Organic cohesive neural-net"/>
    <n v="1700"/>
    <n v="3208"/>
    <x v="0"/>
    <x v="3"/>
    <s v="GB"/>
    <s v="GBP"/>
    <n v="1373518800"/>
    <n v="1376110800"/>
    <b v="0"/>
    <b v="1"/>
    <s v="film &amp; video/television"/>
    <n v="1.8870588235294117"/>
    <n v="57.285714285714285"/>
    <x v="0"/>
    <s v="television"/>
    <d v="2013-07-11T05:00:00"/>
    <d v="2013-08-10T05:00:00"/>
    <x v="4"/>
    <s v=""/>
    <s v="1000 to 4999"/>
    <s v=""/>
  </r>
  <r>
    <n v="915"/>
    <s v="Riggs Group"/>
    <s v="Configurable upward-trending solution"/>
    <n v="125900"/>
    <n v="195936"/>
    <x v="0"/>
    <x v="156"/>
    <s v="GB"/>
    <s v="GBP"/>
    <n v="1503982800"/>
    <n v="1504760400"/>
    <b v="0"/>
    <b v="0"/>
    <s v="film &amp; video/television"/>
    <n v="1.5562827640984909"/>
    <n v="105.0032154340836"/>
    <x v="0"/>
    <s v="television"/>
    <d v="2017-08-29T05:00:00"/>
    <d v="2017-09-07T05:00:00"/>
    <x v="0"/>
    <s v=""/>
    <s v="Greater than 50000"/>
    <s v=""/>
  </r>
  <r>
    <n v="971"/>
    <s v="Garner and Sons"/>
    <s v="Versatile neutral workforce"/>
    <n v="5100"/>
    <n v="1414"/>
    <x v="1"/>
    <x v="157"/>
    <s v="US"/>
    <s v="USD"/>
    <n v="1381208400"/>
    <n v="1381726800"/>
    <b v="0"/>
    <b v="0"/>
    <s v="film &amp; video/television"/>
    <n v="0.27725490196078434"/>
    <n v="58.916666666666664"/>
    <x v="0"/>
    <s v="television"/>
    <d v="2013-10-08T05:00:00"/>
    <d v="2013-10-14T05:00:00"/>
    <x v="1"/>
    <s v="5000 to 9999"/>
    <s v=""/>
    <s v=""/>
  </r>
  <r>
    <n v="0"/>
    <s v="Baldwin, Riley and Jackson"/>
    <s v="Pre-emptive tertiary standardization"/>
    <n v="100"/>
    <n v="0"/>
    <x v="1"/>
    <x v="158"/>
    <s v="CA"/>
    <s v="CAD"/>
    <n v="1448690400"/>
    <n v="1450159200"/>
    <b v="0"/>
    <b v="0"/>
    <s v="food/food trucks"/>
    <n v="0"/>
    <s v="no backers"/>
    <x v="1"/>
    <s v="food trucks"/>
    <d v="2015-11-28T06:00:00"/>
    <d v="2015-12-15T06:00:00"/>
    <x v="2"/>
    <s v="0 to 1000"/>
    <s v=""/>
    <s v=""/>
  </r>
  <r>
    <n v="42"/>
    <s v="Werner-Bryant"/>
    <s v="Virtual uniform frame"/>
    <n v="1800"/>
    <n v="7991"/>
    <x v="0"/>
    <x v="159"/>
    <s v="US"/>
    <s v="USD"/>
    <n v="1309755600"/>
    <n v="1310533200"/>
    <b v="0"/>
    <b v="0"/>
    <s v="food/food trucks"/>
    <n v="4.4394444444444447"/>
    <n v="35.995495495495497"/>
    <x v="1"/>
    <s v="food trucks"/>
    <d v="2011-07-04T05:00:00"/>
    <d v="2011-07-13T05:00:00"/>
    <x v="4"/>
    <s v=""/>
    <s v="1000 to 4999"/>
    <s v=""/>
  </r>
  <r>
    <n v="97"/>
    <s v="Stewart LLC"/>
    <s v="Cloned bi-directional architecture"/>
    <n v="1300"/>
    <n v="12047"/>
    <x v="0"/>
    <x v="126"/>
    <s v="US"/>
    <s v="USD"/>
    <n v="1435208400"/>
    <n v="1439874000"/>
    <b v="0"/>
    <b v="0"/>
    <s v="food/food trucks"/>
    <n v="9.2669230769230762"/>
    <n v="106.61061946902655"/>
    <x v="1"/>
    <s v="food trucks"/>
    <d v="2015-06-25T05:00:00"/>
    <d v="2015-08-18T05:00:00"/>
    <x v="4"/>
    <s v=""/>
    <s v="1000 to 4999"/>
    <s v=""/>
  </r>
  <r>
    <n v="110"/>
    <s v="Castillo-Carey"/>
    <s v="Cross-platform solution-oriented process improvement"/>
    <n v="142400"/>
    <n v="21307"/>
    <x v="1"/>
    <x v="160"/>
    <s v="US"/>
    <s v="USD"/>
    <n v="1536642000"/>
    <n v="1538283600"/>
    <b v="0"/>
    <b v="0"/>
    <s v="food/food trucks"/>
    <n v="0.14962780898876404"/>
    <n v="71.983108108108112"/>
    <x v="1"/>
    <s v="food trucks"/>
    <d v="2018-09-11T05:00:00"/>
    <d v="2018-09-30T05:00:00"/>
    <x v="0"/>
    <s v="Greater than 50000"/>
    <s v=""/>
    <s v=""/>
  </r>
  <r>
    <n v="113"/>
    <s v="Wright, Hartman and Yu"/>
    <s v="User-friendly tertiary array"/>
    <n v="3300"/>
    <n v="12437"/>
    <x v="0"/>
    <x v="103"/>
    <s v="US"/>
    <s v="USD"/>
    <n v="1505192400"/>
    <n v="1505797200"/>
    <b v="0"/>
    <b v="0"/>
    <s v="food/food trucks"/>
    <n v="3.7687878787878786"/>
    <n v="94.938931297709928"/>
    <x v="1"/>
    <s v="food trucks"/>
    <d v="2017-09-12T05:00:00"/>
    <d v="2017-09-19T05:00:00"/>
    <x v="4"/>
    <s v=""/>
    <s v="1000 to 4999"/>
    <s v=""/>
  </r>
  <r>
    <n v="129"/>
    <s v="Morgan-Martinez"/>
    <s v="Mandatory tertiary implementation"/>
    <n v="148500"/>
    <n v="4756"/>
    <x v="3"/>
    <x v="89"/>
    <s v="AU"/>
    <s v="AUD"/>
    <n v="1422943200"/>
    <n v="1425103200"/>
    <b v="0"/>
    <b v="0"/>
    <s v="food/food trucks"/>
    <n v="3.2026936026936029E-2"/>
    <n v="86.472727272727269"/>
    <x v="1"/>
    <s v="food trucks"/>
    <d v="2015-02-03T06:00:00"/>
    <d v="2015-02-28T06:00:00"/>
    <x v="0"/>
    <s v=""/>
    <s v=""/>
    <s v="Greater than 50000"/>
  </r>
  <r>
    <n v="178"/>
    <s v="Alexander-Williams"/>
    <s v="Triple-buffered cohesive structure"/>
    <n v="7200"/>
    <n v="6927"/>
    <x v="1"/>
    <x v="76"/>
    <s v="US"/>
    <s v="USD"/>
    <n v="1505970000"/>
    <n v="1506747600"/>
    <b v="0"/>
    <b v="0"/>
    <s v="food/food trucks"/>
    <n v="0.96208333333333329"/>
    <n v="32.985714285714288"/>
    <x v="1"/>
    <s v="food trucks"/>
    <d v="2017-09-21T05:00:00"/>
    <d v="2017-09-30T05:00:00"/>
    <x v="1"/>
    <s v="5000 to 9999"/>
    <s v=""/>
    <s v=""/>
  </r>
  <r>
    <n v="202"/>
    <s v="Mcknight-Freeman"/>
    <s v="Upgradable scalable methodology"/>
    <n v="8300"/>
    <n v="6543"/>
    <x v="3"/>
    <x v="67"/>
    <s v="US"/>
    <s v="USD"/>
    <n v="1317531600"/>
    <n v="1317877200"/>
    <b v="0"/>
    <b v="0"/>
    <s v="food/food trucks"/>
    <n v="0.78831325301204824"/>
    <n v="79.792682926829272"/>
    <x v="1"/>
    <s v="food trucks"/>
    <d v="2011-10-02T05:00:00"/>
    <d v="2011-10-06T05:00:00"/>
    <x v="1"/>
    <s v=""/>
    <s v=""/>
    <s v="5000 to 9999"/>
  </r>
  <r>
    <n v="221"/>
    <s v="Huff LLC"/>
    <s v="Face-to-face clear-thinking Local Area Network"/>
    <n v="121500"/>
    <n v="119830"/>
    <x v="1"/>
    <x v="161"/>
    <s v="US"/>
    <s v="USD"/>
    <n v="1340254800"/>
    <n v="1340427600"/>
    <b v="1"/>
    <b v="0"/>
    <s v="food/food trucks"/>
    <n v="0.9862551440329218"/>
    <n v="54.993116108306566"/>
    <x v="1"/>
    <s v="food trucks"/>
    <d v="2012-06-21T05:00:00"/>
    <d v="2012-06-23T05:00:00"/>
    <x v="0"/>
    <s v="Greater than 50000"/>
    <s v=""/>
    <s v=""/>
  </r>
  <r>
    <n v="292"/>
    <s v="Ho-Harris"/>
    <s v="Versatile cohesive encoding"/>
    <n v="7300"/>
    <n v="717"/>
    <x v="1"/>
    <x v="18"/>
    <s v="US"/>
    <s v="USD"/>
    <n v="1331874000"/>
    <n v="1333429200"/>
    <b v="0"/>
    <b v="0"/>
    <s v="food/food trucks"/>
    <n v="9.8219178082191785E-2"/>
    <n v="71.7"/>
    <x v="1"/>
    <s v="food trucks"/>
    <d v="2012-03-16T05:00:00"/>
    <d v="2012-04-03T05:00:00"/>
    <x v="1"/>
    <s v="5000 to 9999"/>
    <s v=""/>
    <s v=""/>
  </r>
  <r>
    <n v="299"/>
    <s v="Ramsey and Sons"/>
    <s v="Grass-roots contextually-based algorithm"/>
    <n v="3800"/>
    <n v="1954"/>
    <x v="1"/>
    <x v="162"/>
    <s v="US"/>
    <s v="USD"/>
    <n v="1456984800"/>
    <n v="1461819600"/>
    <b v="0"/>
    <b v="0"/>
    <s v="food/food trucks"/>
    <n v="0.51421052631578945"/>
    <n v="39.877551020408163"/>
    <x v="1"/>
    <s v="food trucks"/>
    <d v="2016-03-03T06:00:00"/>
    <d v="2016-04-28T05:00:00"/>
    <x v="4"/>
    <s v="1000 to 4999"/>
    <s v=""/>
    <s v=""/>
  </r>
  <r>
    <n v="316"/>
    <s v="Martin-Marshall"/>
    <s v="Configurable demand-driven matrix"/>
    <n v="9600"/>
    <n v="6401"/>
    <x v="1"/>
    <x v="163"/>
    <s v="IT"/>
    <s v="EUR"/>
    <n v="1574143200"/>
    <n v="1574229600"/>
    <b v="0"/>
    <b v="1"/>
    <s v="food/food trucks"/>
    <n v="0.66677083333333331"/>
    <n v="59.268518518518519"/>
    <x v="1"/>
    <s v="food trucks"/>
    <d v="2019-11-19T06:00:00"/>
    <d v="2019-11-20T06:00:00"/>
    <x v="1"/>
    <s v="5000 to 9999"/>
    <s v=""/>
    <s v=""/>
  </r>
  <r>
    <n v="331"/>
    <s v="Rose-Silva"/>
    <s v="Intuitive static portal"/>
    <n v="3300"/>
    <n v="14643"/>
    <x v="0"/>
    <x v="70"/>
    <s v="US"/>
    <s v="USD"/>
    <n v="1324274400"/>
    <n v="1324360800"/>
    <b v="0"/>
    <b v="0"/>
    <s v="food/food trucks"/>
    <n v="4.4372727272727275"/>
    <n v="77.068421052631578"/>
    <x v="1"/>
    <s v="food trucks"/>
    <d v="2011-12-19T06:00:00"/>
    <d v="2011-12-20T06:00:00"/>
    <x v="4"/>
    <s v=""/>
    <s v="1000 to 4999"/>
    <s v=""/>
  </r>
  <r>
    <n v="348"/>
    <s v="Hensley Ltd"/>
    <s v="Versatile cohesive open system"/>
    <n v="199000"/>
    <n v="142823"/>
    <x v="1"/>
    <x v="164"/>
    <s v="US"/>
    <s v="USD"/>
    <n v="1487224800"/>
    <n v="1488348000"/>
    <b v="0"/>
    <b v="0"/>
    <s v="food/food trucks"/>
    <n v="0.71770351758793971"/>
    <n v="41.005742176284812"/>
    <x v="1"/>
    <s v="food trucks"/>
    <d v="2017-02-16T06:00:00"/>
    <d v="2017-03-01T06:00:00"/>
    <x v="0"/>
    <s v="Greater than 50000"/>
    <s v=""/>
    <s v=""/>
  </r>
  <r>
    <n v="383"/>
    <s v="Baker Ltd"/>
    <s v="Progressive intangible flexibility"/>
    <n v="6300"/>
    <n v="14199"/>
    <x v="0"/>
    <x v="165"/>
    <s v="US"/>
    <s v="USD"/>
    <n v="1550037600"/>
    <n v="1550556000"/>
    <b v="0"/>
    <b v="1"/>
    <s v="food/food trucks"/>
    <n v="2.2538095238095237"/>
    <n v="75.126984126984127"/>
    <x v="1"/>
    <s v="food trucks"/>
    <d v="2019-02-13T06:00:00"/>
    <d v="2019-02-19T06:00:00"/>
    <x v="1"/>
    <s v=""/>
    <s v="5000 to 9999"/>
    <s v=""/>
  </r>
  <r>
    <n v="414"/>
    <s v="Davis and Sons"/>
    <s v="Innovative human-resource migration"/>
    <n v="188200"/>
    <n v="159405"/>
    <x v="1"/>
    <x v="166"/>
    <s v="US"/>
    <s v="USD"/>
    <n v="1271739600"/>
    <n v="1272430800"/>
    <b v="0"/>
    <b v="1"/>
    <s v="food/food trucks"/>
    <n v="0.84699787460148779"/>
    <n v="28.998544660724033"/>
    <x v="1"/>
    <s v="food trucks"/>
    <d v="2010-04-20T05:00:00"/>
    <d v="2010-04-28T05:00:00"/>
    <x v="0"/>
    <s v="Greater than 50000"/>
    <s v=""/>
    <s v=""/>
  </r>
  <r>
    <n v="423"/>
    <s v="Jones-Riddle"/>
    <s v="Self-enabling real-time definition"/>
    <n v="147800"/>
    <n v="15723"/>
    <x v="1"/>
    <x v="167"/>
    <s v="US"/>
    <s v="USD"/>
    <n v="1316667600"/>
    <n v="1316840400"/>
    <b v="0"/>
    <b v="1"/>
    <s v="food/food trucks"/>
    <n v="0.10638024357239513"/>
    <n v="97.055555555555557"/>
    <x v="1"/>
    <s v="food trucks"/>
    <d v="2011-09-22T05:00:00"/>
    <d v="2011-09-24T05:00:00"/>
    <x v="0"/>
    <s v="Greater than 50000"/>
    <s v=""/>
    <s v=""/>
  </r>
  <r>
    <n v="471"/>
    <s v="Perry and Sons"/>
    <s v="Configurable static help-desk"/>
    <n v="3100"/>
    <n v="9889"/>
    <x v="0"/>
    <x v="168"/>
    <s v="GB"/>
    <s v="GBP"/>
    <n v="1335934800"/>
    <n v="1335934800"/>
    <b v="0"/>
    <b v="1"/>
    <s v="food/food trucks"/>
    <n v="3.19"/>
    <n v="50.97422680412371"/>
    <x v="1"/>
    <s v="food trucks"/>
    <d v="2012-05-02T05:00:00"/>
    <d v="2012-05-02T05:00:00"/>
    <x v="4"/>
    <s v=""/>
    <s v="1000 to 4999"/>
    <s v=""/>
  </r>
  <r>
    <n v="479"/>
    <s v="Long-Greene"/>
    <s v="Future-proofed heuristic encryption"/>
    <n v="2400"/>
    <n v="12310"/>
    <x v="0"/>
    <x v="169"/>
    <s v="GB"/>
    <s v="GBP"/>
    <n v="1501304400"/>
    <n v="1501477200"/>
    <b v="0"/>
    <b v="0"/>
    <s v="food/food trucks"/>
    <n v="5.1291666666666664"/>
    <n v="71.156069364161851"/>
    <x v="1"/>
    <s v="food trucks"/>
    <d v="2017-07-29T05:00:00"/>
    <d v="2017-07-31T05:00:00"/>
    <x v="4"/>
    <s v=""/>
    <s v="1000 to 4999"/>
    <s v=""/>
  </r>
  <r>
    <n v="484"/>
    <s v="Landry Inc"/>
    <s v="Synergistic cohesive adapter"/>
    <n v="29600"/>
    <n v="77021"/>
    <x v="0"/>
    <x v="170"/>
    <s v="GB"/>
    <s v="GBP"/>
    <n v="1407128400"/>
    <n v="1411362000"/>
    <b v="0"/>
    <b v="1"/>
    <s v="food/food trucks"/>
    <n v="2.6020608108108108"/>
    <n v="48.99554707379135"/>
    <x v="1"/>
    <s v="food trucks"/>
    <d v="2014-08-04T05:00:00"/>
    <d v="2014-09-22T05:00:00"/>
    <x v="10"/>
    <s v=""/>
    <s v="25000 to 29999"/>
    <s v=""/>
  </r>
  <r>
    <n v="491"/>
    <s v="Henson PLC"/>
    <s v="Universal contextually-based knowledgebase"/>
    <n v="56800"/>
    <n v="173437"/>
    <x v="0"/>
    <x v="171"/>
    <s v="US"/>
    <s v="USD"/>
    <n v="1372654800"/>
    <n v="1374901200"/>
    <b v="0"/>
    <b v="1"/>
    <s v="food/food trucks"/>
    <n v="3.0534683098591549"/>
    <n v="70.993450675399103"/>
    <x v="1"/>
    <s v="food trucks"/>
    <d v="2013-07-01T05:00:00"/>
    <d v="2013-07-27T05:00:00"/>
    <x v="0"/>
    <s v=""/>
    <s v="Greater than 50000"/>
    <s v=""/>
  </r>
  <r>
    <n v="517"/>
    <s v="Ramirez LLC"/>
    <s v="Multi-tiered maximized orchestration"/>
    <n v="5900"/>
    <n v="6608"/>
    <x v="0"/>
    <x v="172"/>
    <s v="US"/>
    <s v="USD"/>
    <n v="1493960400"/>
    <n v="1494392400"/>
    <b v="0"/>
    <b v="0"/>
    <s v="food/food trucks"/>
    <n v="1.1200000000000001"/>
    <n v="84.717948717948715"/>
    <x v="1"/>
    <s v="food trucks"/>
    <d v="2017-05-05T05:00:00"/>
    <d v="2017-05-10T05:00:00"/>
    <x v="1"/>
    <s v=""/>
    <s v="5000 to 9999"/>
    <s v=""/>
  </r>
  <r>
    <n v="539"/>
    <s v="Thomas, Welch and Santana"/>
    <s v="Assimilated exuding toolset"/>
    <n v="9800"/>
    <n v="7120"/>
    <x v="1"/>
    <x v="173"/>
    <s v="US"/>
    <s v="USD"/>
    <n v="1561957200"/>
    <n v="1562475600"/>
    <b v="0"/>
    <b v="1"/>
    <s v="food/food trucks"/>
    <n v="0.72653061224489801"/>
    <n v="92.467532467532465"/>
    <x v="1"/>
    <s v="food trucks"/>
    <d v="2019-07-01T05:00:00"/>
    <d v="2019-07-07T05:00:00"/>
    <x v="1"/>
    <s v="5000 to 9999"/>
    <s v=""/>
    <s v=""/>
  </r>
  <r>
    <n v="574"/>
    <s v="Parker, Haley and Foster"/>
    <s v="Adaptive local task-force"/>
    <n v="2700"/>
    <n v="9967"/>
    <x v="0"/>
    <x v="174"/>
    <s v="US"/>
    <s v="USD"/>
    <n v="1575698400"/>
    <n v="1576562400"/>
    <b v="0"/>
    <b v="1"/>
    <s v="food/food trucks"/>
    <n v="3.6914814814814814"/>
    <n v="69.215277777777771"/>
    <x v="1"/>
    <s v="food trucks"/>
    <d v="2019-12-07T06:00:00"/>
    <d v="2019-12-17T06:00:00"/>
    <x v="4"/>
    <s v=""/>
    <s v="1000 to 4999"/>
    <s v=""/>
  </r>
  <r>
    <n v="587"/>
    <s v="Williams-Santos"/>
    <s v="Open-source analyzing monitoring"/>
    <n v="9400"/>
    <n v="6852"/>
    <x v="1"/>
    <x v="106"/>
    <s v="CA"/>
    <s v="CAD"/>
    <n v="1547877600"/>
    <n v="1552366800"/>
    <b v="0"/>
    <b v="1"/>
    <s v="food/food trucks"/>
    <n v="0.72893617021276591"/>
    <n v="43.92307692307692"/>
    <x v="1"/>
    <s v="food trucks"/>
    <d v="2019-01-19T06:00:00"/>
    <d v="2019-03-12T05:00:00"/>
    <x v="1"/>
    <s v="5000 to 9999"/>
    <s v=""/>
    <s v=""/>
  </r>
  <r>
    <n v="600"/>
    <s v="Brown-George"/>
    <s v="Cross-platform tertiary array"/>
    <n v="100"/>
    <n v="5"/>
    <x v="1"/>
    <x v="16"/>
    <s v="GB"/>
    <s v="GBP"/>
    <n v="1375160400"/>
    <n v="1376197200"/>
    <b v="0"/>
    <b v="0"/>
    <s v="food/food trucks"/>
    <n v="0.05"/>
    <n v="5"/>
    <x v="1"/>
    <s v="food trucks"/>
    <d v="2013-07-30T05:00:00"/>
    <d v="2013-08-11T05:00:00"/>
    <x v="2"/>
    <s v="0 to 1000"/>
    <s v=""/>
    <s v=""/>
  </r>
  <r>
    <n v="607"/>
    <s v="Gordon, Mendez and Johnson"/>
    <s v="Fundamental needs-based frame"/>
    <n v="137600"/>
    <n v="180667"/>
    <x v="0"/>
    <x v="175"/>
    <s v="US"/>
    <s v="USD"/>
    <n v="1395550800"/>
    <n v="1395723600"/>
    <b v="0"/>
    <b v="0"/>
    <s v="food/food trucks"/>
    <n v="1.3129869186046512"/>
    <n v="81.016591928251117"/>
    <x v="1"/>
    <s v="food trucks"/>
    <d v="2014-03-23T05:00:00"/>
    <d v="2014-03-25T05:00:00"/>
    <x v="0"/>
    <s v=""/>
    <s v="Greater than 50000"/>
    <s v=""/>
  </r>
  <r>
    <n v="627"/>
    <s v="Martin, Lee and Armstrong"/>
    <s v="Open-architected incremental ability"/>
    <n v="1600"/>
    <n v="11108"/>
    <x v="0"/>
    <x v="39"/>
    <s v="GB"/>
    <s v="GBP"/>
    <n v="1276664400"/>
    <n v="1278738000"/>
    <b v="1"/>
    <b v="0"/>
    <s v="food/food trucks"/>
    <n v="6.9424999999999999"/>
    <n v="72.129870129870127"/>
    <x v="1"/>
    <s v="food trucks"/>
    <d v="2010-06-16T05:00:00"/>
    <d v="2010-07-10T05:00:00"/>
    <x v="4"/>
    <s v=""/>
    <s v="1000 to 4999"/>
    <s v=""/>
  </r>
  <r>
    <n v="648"/>
    <s v="Vargas-Cox"/>
    <s v="Vision-oriented local contingency"/>
    <n v="98600"/>
    <n v="62174"/>
    <x v="3"/>
    <x v="176"/>
    <s v="US"/>
    <s v="USD"/>
    <n v="1499317200"/>
    <n v="1500872400"/>
    <b v="1"/>
    <b v="0"/>
    <s v="food/food trucks"/>
    <n v="0.63056795131845844"/>
    <n v="85.994467496542185"/>
    <x v="1"/>
    <s v="food trucks"/>
    <d v="2017-07-06T05:00:00"/>
    <d v="2017-07-24T05:00:00"/>
    <x v="0"/>
    <s v=""/>
    <s v=""/>
    <s v="Greater than 50000"/>
  </r>
  <r>
    <n v="656"/>
    <s v="Hobbs, Brown and Lee"/>
    <s v="Vision-oriented systematic Graphical User Interface"/>
    <n v="118400"/>
    <n v="49879"/>
    <x v="1"/>
    <x v="177"/>
    <s v="AU"/>
    <s v="AUD"/>
    <n v="1514440800"/>
    <n v="1514872800"/>
    <b v="0"/>
    <b v="0"/>
    <s v="food/food trucks"/>
    <n v="0.42127533783783783"/>
    <n v="98.966269841269835"/>
    <x v="1"/>
    <s v="food trucks"/>
    <d v="2017-12-28T06:00:00"/>
    <d v="2018-01-02T06:00:00"/>
    <x v="0"/>
    <s v="Greater than 50000"/>
    <s v=""/>
    <s v=""/>
  </r>
  <r>
    <n v="679"/>
    <s v="Davis Ltd"/>
    <s v="Synchronized motivating solution"/>
    <n v="1400"/>
    <n v="14511"/>
    <x v="0"/>
    <x v="178"/>
    <s v="US"/>
    <s v="USD"/>
    <n v="1571374800"/>
    <n v="1571806800"/>
    <b v="0"/>
    <b v="1"/>
    <s v="food/food trucks"/>
    <n v="10.365"/>
    <n v="39.97520661157025"/>
    <x v="1"/>
    <s v="food trucks"/>
    <d v="2019-10-18T05:00:00"/>
    <d v="2019-10-23T05:00:00"/>
    <x v="4"/>
    <s v=""/>
    <s v="1000 to 4999"/>
    <s v=""/>
  </r>
  <r>
    <n v="791"/>
    <s v="Stafford, Hess and Raymond"/>
    <s v="Optional web-enabled extranet"/>
    <n v="2100"/>
    <n v="540"/>
    <x v="1"/>
    <x v="179"/>
    <s v="US"/>
    <s v="USD"/>
    <n v="1481436000"/>
    <n v="1482818400"/>
    <b v="0"/>
    <b v="0"/>
    <s v="food/food trucks"/>
    <n v="0.25714285714285712"/>
    <n v="90"/>
    <x v="1"/>
    <s v="food trucks"/>
    <d v="2016-12-11T06:00:00"/>
    <d v="2016-12-27T06:00:00"/>
    <x v="4"/>
    <s v="1000 to 4999"/>
    <s v=""/>
    <s v=""/>
  </r>
  <r>
    <n v="808"/>
    <s v="Harris, Medina and Mitchell"/>
    <s v="Enhanced regional flexibility"/>
    <n v="5200"/>
    <n v="1583"/>
    <x v="1"/>
    <x v="149"/>
    <s v="US"/>
    <s v="USD"/>
    <n v="1463461200"/>
    <n v="1464930000"/>
    <b v="0"/>
    <b v="0"/>
    <s v="food/food trucks"/>
    <n v="0.30442307692307691"/>
    <n v="83.315789473684205"/>
    <x v="1"/>
    <s v="food trucks"/>
    <d v="2016-05-17T05:00:00"/>
    <d v="2016-06-03T05:00:00"/>
    <x v="1"/>
    <s v="5000 to 9999"/>
    <s v=""/>
    <s v=""/>
  </r>
  <r>
    <n v="847"/>
    <s v="Miller, Glenn and Adams"/>
    <s v="Distributed actuating project"/>
    <n v="4700"/>
    <n v="11174"/>
    <x v="0"/>
    <x v="180"/>
    <s v="US"/>
    <s v="USD"/>
    <n v="1515304800"/>
    <n v="1515564000"/>
    <b v="0"/>
    <b v="0"/>
    <s v="food/food trucks"/>
    <n v="2.3774468085106384"/>
    <n v="101.58181818181818"/>
    <x v="1"/>
    <s v="food trucks"/>
    <d v="2018-01-07T06:00:00"/>
    <d v="2018-01-10T06:00:00"/>
    <x v="4"/>
    <s v=""/>
    <s v="1000 to 4999"/>
    <s v=""/>
  </r>
  <r>
    <n v="856"/>
    <s v="Williams and Sons"/>
    <s v="Profound composite core"/>
    <n v="2400"/>
    <n v="8558"/>
    <x v="0"/>
    <x v="181"/>
    <s v="US"/>
    <s v="USD"/>
    <n v="1335243600"/>
    <n v="1336712400"/>
    <b v="0"/>
    <b v="0"/>
    <s v="food/food trucks"/>
    <n v="3.5658333333333334"/>
    <n v="54.164556962025316"/>
    <x v="1"/>
    <s v="food trucks"/>
    <d v="2012-04-24T05:00:00"/>
    <d v="2012-05-11T05:00:00"/>
    <x v="4"/>
    <s v=""/>
    <s v="1000 to 4999"/>
    <s v=""/>
  </r>
  <r>
    <n v="858"/>
    <s v="Ayala, Crawford and Taylor"/>
    <s v="Realigned 5thgeneration knowledge user"/>
    <n v="4000"/>
    <n v="2778"/>
    <x v="1"/>
    <x v="142"/>
    <s v="US"/>
    <s v="USD"/>
    <n v="1524286800"/>
    <n v="1524891600"/>
    <b v="1"/>
    <b v="0"/>
    <s v="food/food trucks"/>
    <n v="0.69450000000000001"/>
    <n v="79.371428571428567"/>
    <x v="1"/>
    <s v="food trucks"/>
    <d v="2018-04-21T05:00:00"/>
    <d v="2018-04-28T05:00:00"/>
    <x v="4"/>
    <s v="1000 to 4999"/>
    <s v=""/>
    <s v=""/>
  </r>
  <r>
    <n v="867"/>
    <s v="Kane, Pruitt and Rivera"/>
    <s v="Cross-platform next generation service-desk"/>
    <n v="4800"/>
    <n v="7797"/>
    <x v="0"/>
    <x v="182"/>
    <s v="US"/>
    <s v="USD"/>
    <n v="1539061200"/>
    <n v="1539579600"/>
    <b v="0"/>
    <b v="0"/>
    <s v="food/food trucks"/>
    <n v="1.6243749999999999"/>
    <n v="25.99"/>
    <x v="1"/>
    <s v="food trucks"/>
    <d v="2018-10-09T05:00:00"/>
    <d v="2018-10-15T05:00:00"/>
    <x v="4"/>
    <s v=""/>
    <s v="1000 to 4999"/>
    <s v=""/>
  </r>
  <r>
    <n v="877"/>
    <s v="Estrada Group"/>
    <s v="Multi-lateral uniform collaboration"/>
    <n v="163600"/>
    <n v="126628"/>
    <x v="1"/>
    <x v="183"/>
    <s v="US"/>
    <s v="USD"/>
    <n v="1469509200"/>
    <n v="1469595600"/>
    <b v="0"/>
    <b v="0"/>
    <s v="food/food trucks"/>
    <n v="0.77400977995110021"/>
    <n v="103.033360455655"/>
    <x v="1"/>
    <s v="food trucks"/>
    <d v="2016-07-26T05:00:00"/>
    <d v="2016-07-27T05:00:00"/>
    <x v="0"/>
    <s v="Greater than 50000"/>
    <s v=""/>
    <s v=""/>
  </r>
  <r>
    <n v="896"/>
    <s v="Wright-Bryant"/>
    <s v="Reverse-engineered client-server extranet"/>
    <n v="19800"/>
    <n v="153338"/>
    <x v="0"/>
    <x v="184"/>
    <s v="AU"/>
    <s v="AUD"/>
    <n v="1310619600"/>
    <n v="1310878800"/>
    <b v="0"/>
    <b v="1"/>
    <s v="food/food trucks"/>
    <n v="7.7443434343434348"/>
    <n v="105.02602739726028"/>
    <x v="1"/>
    <s v="food trucks"/>
    <d v="2011-07-14T05:00:00"/>
    <d v="2011-07-17T05:00:00"/>
    <x v="8"/>
    <s v=""/>
    <s v="15000 to 19999"/>
    <s v=""/>
  </r>
  <r>
    <n v="926"/>
    <s v="Brown-Oliver"/>
    <s v="Synchronized cohesive encoding"/>
    <n v="8700"/>
    <n v="1577"/>
    <x v="1"/>
    <x v="185"/>
    <s v="US"/>
    <s v="USD"/>
    <n v="1463029200"/>
    <n v="1463374800"/>
    <b v="0"/>
    <b v="0"/>
    <s v="food/food trucks"/>
    <n v="0.18126436781609195"/>
    <n v="105.13333333333334"/>
    <x v="1"/>
    <s v="food trucks"/>
    <d v="2016-05-12T05:00:00"/>
    <d v="2016-05-16T05:00:00"/>
    <x v="1"/>
    <s v="5000 to 9999"/>
    <s v=""/>
    <s v=""/>
  </r>
  <r>
    <n v="943"/>
    <s v="Peterson, Gonzalez and Spencer"/>
    <s v="Synchronized fault-tolerant algorithm"/>
    <n v="7500"/>
    <n v="11969"/>
    <x v="0"/>
    <x v="112"/>
    <s v="US"/>
    <s v="USD"/>
    <n v="1411534800"/>
    <n v="1414558800"/>
    <b v="0"/>
    <b v="0"/>
    <s v="food/food trucks"/>
    <n v="1.5958666666666668"/>
    <n v="104.99122807017544"/>
    <x v="1"/>
    <s v="food trucks"/>
    <d v="2014-09-24T05:00:00"/>
    <d v="2014-10-29T05:00:00"/>
    <x v="1"/>
    <s v=""/>
    <s v="5000 to 9999"/>
    <s v=""/>
  </r>
  <r>
    <n v="962"/>
    <s v="Harris, Russell and Mitchell"/>
    <s v="User-centric cohesive policy"/>
    <n v="3600"/>
    <n v="10657"/>
    <x v="0"/>
    <x v="186"/>
    <s v="US"/>
    <s v="USD"/>
    <n v="1384408800"/>
    <n v="1386223200"/>
    <b v="0"/>
    <b v="0"/>
    <s v="food/food trucks"/>
    <n v="2.9602777777777778"/>
    <n v="40.063909774436091"/>
    <x v="1"/>
    <s v="food trucks"/>
    <d v="2013-11-14T06:00:00"/>
    <d v="2013-12-05T06:00:00"/>
    <x v="4"/>
    <s v=""/>
    <s v="1000 to 4999"/>
    <s v=""/>
  </r>
  <r>
    <n v="968"/>
    <s v="Gonzalez-White"/>
    <s v="Open-architected disintermediate budgetary management"/>
    <n v="2400"/>
    <n v="8117"/>
    <x v="0"/>
    <x v="112"/>
    <s v="US"/>
    <s v="USD"/>
    <n v="1293861600"/>
    <n v="1295157600"/>
    <b v="0"/>
    <b v="0"/>
    <s v="food/food trucks"/>
    <n v="3.3820833333333336"/>
    <n v="71.201754385964918"/>
    <x v="1"/>
    <s v="food trucks"/>
    <d v="2011-01-01T06:00:00"/>
    <d v="2011-01-16T06:00:00"/>
    <x v="4"/>
    <s v=""/>
    <s v="1000 to 4999"/>
    <s v=""/>
  </r>
  <r>
    <n v="977"/>
    <s v="Johnson Group"/>
    <s v="Vision-oriented interactive solution"/>
    <n v="7000"/>
    <n v="5177"/>
    <x v="1"/>
    <x v="74"/>
    <s v="US"/>
    <s v="USD"/>
    <n v="1517983200"/>
    <n v="1520748000"/>
    <b v="0"/>
    <b v="0"/>
    <s v="food/food trucks"/>
    <n v="0.73957142857142855"/>
    <n v="77.268656716417908"/>
    <x v="1"/>
    <s v="food trucks"/>
    <d v="2018-02-07T06:00:00"/>
    <d v="2018-03-11T06:00:00"/>
    <x v="1"/>
    <s v="5000 to 9999"/>
    <s v=""/>
    <s v=""/>
  </r>
  <r>
    <n v="995"/>
    <s v="Manning-Hamilton"/>
    <s v="Vision-oriented scalable definition"/>
    <n v="97300"/>
    <n v="153216"/>
    <x v="0"/>
    <x v="187"/>
    <s v="US"/>
    <s v="USD"/>
    <n v="1541307600"/>
    <n v="1543816800"/>
    <b v="0"/>
    <b v="1"/>
    <s v="food/food trucks"/>
    <n v="1.5746762589928058"/>
    <n v="74.995594713656388"/>
    <x v="1"/>
    <s v="food trucks"/>
    <d v="2018-11-04T05:00:00"/>
    <d v="2018-12-03T06:00:00"/>
    <x v="0"/>
    <s v=""/>
    <s v="Greater than 50000"/>
    <s v=""/>
  </r>
  <r>
    <n v="999"/>
    <s v="Hernandez, Norton and Kelley"/>
    <s v="Expanded eco-centric policy"/>
    <n v="111100"/>
    <n v="62819"/>
    <x v="3"/>
    <x v="188"/>
    <s v="US"/>
    <s v="USD"/>
    <n v="1467176400"/>
    <n v="1467781200"/>
    <b v="0"/>
    <b v="0"/>
    <s v="food/food trucks"/>
    <n v="0.56542754275427543"/>
    <n v="55.98841354723708"/>
    <x v="1"/>
    <s v="food trucks"/>
    <d v="2016-06-29T05:00:00"/>
    <d v="2016-07-06T05:00:00"/>
    <x v="0"/>
    <s v=""/>
    <s v=""/>
    <s v="Greater than 50000"/>
  </r>
  <r>
    <n v="120"/>
    <s v="Vega Group"/>
    <s v="Synchronized regional synergy"/>
    <n v="75100"/>
    <n v="112272"/>
    <x v="0"/>
    <x v="189"/>
    <s v="US"/>
    <s v="USD"/>
    <n v="1429246800"/>
    <n v="1429592400"/>
    <b v="0"/>
    <b v="1"/>
    <s v="games/mobile games"/>
    <n v="1.4949667110519307"/>
    <n v="63.003367003367003"/>
    <x v="2"/>
    <s v="mobile games"/>
    <d v="2015-04-17T05:00:00"/>
    <d v="2015-04-21T05:00:00"/>
    <x v="0"/>
    <s v=""/>
    <s v="Greater than 50000"/>
    <s v=""/>
  </r>
  <r>
    <n v="138"/>
    <s v="Hogan Ltd"/>
    <s v="Stand-alone mission-critical moratorium"/>
    <n v="9600"/>
    <n v="9216"/>
    <x v="1"/>
    <x v="190"/>
    <s v="US"/>
    <s v="USD"/>
    <n v="1348808400"/>
    <n v="1349326800"/>
    <b v="0"/>
    <b v="0"/>
    <s v="games/mobile games"/>
    <n v="0.96"/>
    <n v="80.139130434782615"/>
    <x v="2"/>
    <s v="mobile games"/>
    <d v="2012-09-28T05:00:00"/>
    <d v="2012-10-04T05:00:00"/>
    <x v="1"/>
    <s v="5000 to 9999"/>
    <s v=""/>
    <s v=""/>
  </r>
  <r>
    <n v="227"/>
    <s v="Johnson-Lee"/>
    <s v="Intuitive exuding process improvement"/>
    <n v="60900"/>
    <n v="102751"/>
    <x v="0"/>
    <x v="191"/>
    <s v="US"/>
    <s v="USD"/>
    <n v="1431666000"/>
    <n v="1432184400"/>
    <b v="0"/>
    <b v="0"/>
    <s v="games/mobile games"/>
    <n v="1.687208538587849"/>
    <n v="108.96182396606575"/>
    <x v="2"/>
    <s v="mobile games"/>
    <d v="2015-05-15T05:00:00"/>
    <d v="2015-05-21T05:00:00"/>
    <x v="0"/>
    <s v=""/>
    <s v="Greater than 50000"/>
    <s v=""/>
  </r>
  <r>
    <n v="229"/>
    <s v="Hoffman-Howard"/>
    <s v="Extended encompassing application"/>
    <n v="85600"/>
    <n v="165798"/>
    <x v="0"/>
    <x v="192"/>
    <s v="US"/>
    <s v="USD"/>
    <n v="1496293200"/>
    <n v="1500440400"/>
    <b v="0"/>
    <b v="1"/>
    <s v="games/mobile games"/>
    <n v="1.936892523364486"/>
    <n v="64.99333594668758"/>
    <x v="2"/>
    <s v="mobile games"/>
    <d v="2017-06-01T05:00:00"/>
    <d v="2017-07-19T05:00:00"/>
    <x v="0"/>
    <s v=""/>
    <s v="Greater than 50000"/>
    <s v=""/>
  </r>
  <r>
    <n v="248"/>
    <s v="Roberts and Sons"/>
    <s v="Streamlined holistic knowledgebase"/>
    <n v="6200"/>
    <n v="13103"/>
    <x v="0"/>
    <x v="193"/>
    <s v="AU"/>
    <s v="AUD"/>
    <n v="1420005600"/>
    <n v="1420437600"/>
    <b v="0"/>
    <b v="0"/>
    <s v="games/mobile games"/>
    <n v="2.1133870967741935"/>
    <n v="60.105504587155963"/>
    <x v="2"/>
    <s v="mobile games"/>
    <d v="2014-12-31T06:00:00"/>
    <d v="2015-01-05T06:00:00"/>
    <x v="1"/>
    <s v=""/>
    <s v="5000 to 9999"/>
    <s v=""/>
  </r>
  <r>
    <n v="410"/>
    <s v="Mcmillan Group"/>
    <s v="Advanced cohesive Graphic Interface"/>
    <n v="153700"/>
    <n v="55536"/>
    <x v="2"/>
    <x v="194"/>
    <s v="US"/>
    <s v="USD"/>
    <n v="1430197200"/>
    <n v="1430197200"/>
    <b v="0"/>
    <b v="0"/>
    <s v="games/mobile games"/>
    <n v="0.36132726089785294"/>
    <n v="49.987398739873989"/>
    <x v="2"/>
    <s v="mobile games"/>
    <d v="2015-04-28T05:00:00"/>
    <d v="2015-04-28T05:00:00"/>
    <x v="0"/>
    <s v=""/>
    <s v=""/>
    <s v=""/>
  </r>
  <r>
    <n v="462"/>
    <s v="Wang-Rodriguez"/>
    <s v="Total multimedia website"/>
    <n v="188800"/>
    <n v="57734"/>
    <x v="1"/>
    <x v="195"/>
    <s v="US"/>
    <s v="USD"/>
    <n v="1359525600"/>
    <n v="1362808800"/>
    <b v="0"/>
    <b v="0"/>
    <s v="games/mobile games"/>
    <n v="0.30579449152542371"/>
    <n v="107.91401869158878"/>
    <x v="2"/>
    <s v="mobile games"/>
    <d v="2013-01-30T06:00:00"/>
    <d v="2013-03-09T06:00:00"/>
    <x v="0"/>
    <s v="Greater than 50000"/>
    <s v=""/>
    <s v=""/>
  </r>
  <r>
    <n v="538"/>
    <s v="Young, Gilbert and Escobar"/>
    <s v="Networked didactic time-frame"/>
    <n v="151300"/>
    <n v="57034"/>
    <x v="1"/>
    <x v="196"/>
    <s v="US"/>
    <s v="USD"/>
    <n v="1379826000"/>
    <n v="1381208400"/>
    <b v="0"/>
    <b v="0"/>
    <s v="games/mobile games"/>
    <n v="0.37695968274950431"/>
    <n v="44.007716049382715"/>
    <x v="2"/>
    <s v="mobile games"/>
    <d v="2013-09-22T05:00:00"/>
    <d v="2013-10-08T05:00:00"/>
    <x v="0"/>
    <s v="Greater than 50000"/>
    <s v=""/>
    <s v=""/>
  </r>
  <r>
    <n v="541"/>
    <s v="Holder, Caldwell and Vance"/>
    <s v="Polarized systemic Internet solution"/>
    <n v="178000"/>
    <n v="43086"/>
    <x v="1"/>
    <x v="197"/>
    <s v="IT"/>
    <s v="EUR"/>
    <n v="1433912400"/>
    <n v="1436158800"/>
    <b v="0"/>
    <b v="0"/>
    <s v="games/mobile games"/>
    <n v="0.24205617977528091"/>
    <n v="109.07848101265823"/>
    <x v="2"/>
    <s v="mobile games"/>
    <d v="2015-06-10T05:00:00"/>
    <d v="2015-07-06T05:00:00"/>
    <x v="0"/>
    <s v="Greater than 50000"/>
    <s v=""/>
    <s v=""/>
  </r>
  <r>
    <n v="680"/>
    <s v="Nelson-Valdez"/>
    <s v="Open-source 4thgeneration open system"/>
    <n v="145600"/>
    <n v="141822"/>
    <x v="1"/>
    <x v="198"/>
    <s v="US"/>
    <s v="USD"/>
    <n v="1576303200"/>
    <n v="1576476000"/>
    <b v="0"/>
    <b v="1"/>
    <s v="games/mobile games"/>
    <n v="0.97405219780219776"/>
    <n v="47.993908629441627"/>
    <x v="2"/>
    <s v="mobile games"/>
    <d v="2019-12-14T06:00:00"/>
    <d v="2019-12-16T06:00:00"/>
    <x v="0"/>
    <s v="Greater than 50000"/>
    <s v=""/>
    <s v=""/>
  </r>
  <r>
    <n v="715"/>
    <s v="Fischer, Torres and Walker"/>
    <s v="Expanded even-keeled portal"/>
    <n v="118000"/>
    <n v="28870"/>
    <x v="1"/>
    <x v="199"/>
    <s v="US"/>
    <s v="USD"/>
    <n v="1281157200"/>
    <n v="1281589200"/>
    <b v="0"/>
    <b v="0"/>
    <s v="games/mobile games"/>
    <n v="0.24466101694915254"/>
    <n v="44.009146341463413"/>
    <x v="2"/>
    <s v="mobile games"/>
    <d v="2010-08-07T05:00:00"/>
    <d v="2010-08-12T05:00:00"/>
    <x v="0"/>
    <s v="Greater than 50000"/>
    <s v=""/>
    <s v=""/>
  </r>
  <r>
    <n v="725"/>
    <s v="Dawson-Tyler"/>
    <s v="Optional 6thgeneration access"/>
    <n v="193200"/>
    <n v="97369"/>
    <x v="1"/>
    <x v="200"/>
    <s v="US"/>
    <s v="USD"/>
    <n v="1416031200"/>
    <n v="1416204000"/>
    <b v="0"/>
    <b v="0"/>
    <s v="games/mobile games"/>
    <n v="0.50398033126293995"/>
    <n v="61.008145363408524"/>
    <x v="2"/>
    <s v="mobile games"/>
    <d v="2014-11-15T06:00:00"/>
    <d v="2014-11-17T06:00:00"/>
    <x v="0"/>
    <s v="Greater than 50000"/>
    <s v=""/>
    <s v=""/>
  </r>
  <r>
    <n v="796"/>
    <s v="Freeman-Ferguson"/>
    <s v="Profound full-range open system"/>
    <n v="7800"/>
    <n v="4275"/>
    <x v="1"/>
    <x v="172"/>
    <s v="US"/>
    <s v="USD"/>
    <n v="1407474000"/>
    <n v="1408078800"/>
    <b v="0"/>
    <b v="1"/>
    <s v="games/mobile games"/>
    <n v="0.54807692307692313"/>
    <n v="54.807692307692307"/>
    <x v="2"/>
    <s v="mobile games"/>
    <d v="2014-08-08T05:00:00"/>
    <d v="2014-08-15T05:00:00"/>
    <x v="1"/>
    <s v="5000 to 9999"/>
    <s v=""/>
    <s v=""/>
  </r>
  <r>
    <n v="25"/>
    <s v="Caldwell, Velazquez and Wilson"/>
    <s v="Monitored impactful analyzer"/>
    <n v="5500"/>
    <n v="11904"/>
    <x v="0"/>
    <x v="201"/>
    <s v="US"/>
    <s v="USD"/>
    <n v="1305694800"/>
    <n v="1307422800"/>
    <b v="0"/>
    <b v="1"/>
    <s v="games/video games"/>
    <n v="2.1643636363636363"/>
    <n v="73.030674846625772"/>
    <x v="2"/>
    <s v="video games"/>
    <d v="2011-05-18T05:00:00"/>
    <d v="2011-06-07T05:00:00"/>
    <x v="1"/>
    <s v=""/>
    <s v="5000 to 9999"/>
    <s v=""/>
  </r>
  <r>
    <n v="31"/>
    <s v="Schroeder Ltd"/>
    <s v="Progressive needs-based focus group"/>
    <n v="3500"/>
    <n v="10850"/>
    <x v="0"/>
    <x v="121"/>
    <s v="GB"/>
    <s v="GBP"/>
    <n v="1451973600"/>
    <n v="1454392800"/>
    <b v="0"/>
    <b v="0"/>
    <s v="games/video games"/>
    <n v="3.1"/>
    <n v="48.008849557522126"/>
    <x v="2"/>
    <s v="video games"/>
    <d v="2016-01-05T06:00:00"/>
    <d v="2016-02-02T06:00:00"/>
    <x v="4"/>
    <s v=""/>
    <s v="1000 to 4999"/>
    <s v=""/>
  </r>
  <r>
    <n v="57"/>
    <s v="Bridges, Freeman and Kim"/>
    <s v="Cross-group multi-state task-force"/>
    <n v="2900"/>
    <n v="6243"/>
    <x v="0"/>
    <x v="202"/>
    <s v="US"/>
    <s v="USD"/>
    <n v="1504242000"/>
    <n v="1505278800"/>
    <b v="0"/>
    <b v="0"/>
    <s v="games/video games"/>
    <n v="2.1527586206896552"/>
    <n v="31.059701492537314"/>
    <x v="2"/>
    <s v="video games"/>
    <d v="2017-09-01T05:00:00"/>
    <d v="2017-09-13T05:00:00"/>
    <x v="4"/>
    <s v=""/>
    <s v="1000 to 4999"/>
    <s v=""/>
  </r>
  <r>
    <n v="80"/>
    <s v="Sutton, Barrett and Tucker"/>
    <s v="Cross-platform needs-based approach"/>
    <n v="1100"/>
    <n v="7012"/>
    <x v="0"/>
    <x v="29"/>
    <s v="US"/>
    <s v="USD"/>
    <n v="1503982800"/>
    <n v="1506574800"/>
    <b v="0"/>
    <b v="0"/>
    <s v="games/video games"/>
    <n v="6.374545454545455"/>
    <n v="55.212598425196852"/>
    <x v="2"/>
    <s v="video games"/>
    <d v="2017-08-29T05:00:00"/>
    <d v="2017-09-28T05:00:00"/>
    <x v="4"/>
    <s v=""/>
    <s v="1000 to 4999"/>
    <s v=""/>
  </r>
  <r>
    <n v="82"/>
    <s v="Porter-George"/>
    <s v="Reactive content-based framework"/>
    <n v="1000"/>
    <n v="14973"/>
    <x v="0"/>
    <x v="203"/>
    <s v="GB"/>
    <s v="GBP"/>
    <n v="1547704800"/>
    <n v="1548309600"/>
    <b v="0"/>
    <b v="1"/>
    <s v="games/video games"/>
    <n v="14.973000000000001"/>
    <n v="83.183333333333337"/>
    <x v="2"/>
    <s v="video games"/>
    <d v="2019-01-17T06:00:00"/>
    <d v="2019-01-24T06:00:00"/>
    <x v="4"/>
    <s v=""/>
    <s v="1000 to 4999"/>
    <s v=""/>
  </r>
  <r>
    <n v="92"/>
    <s v="Santos, Bell and Lloyd"/>
    <s v="Object-based analyzing knowledge user"/>
    <n v="20000"/>
    <n v="51775"/>
    <x v="0"/>
    <x v="204"/>
    <s v="CH"/>
    <s v="CHF"/>
    <n v="1277269200"/>
    <n v="1277355600"/>
    <b v="0"/>
    <b v="1"/>
    <s v="games/video games"/>
    <n v="2.5887500000000001"/>
    <n v="103.96586345381526"/>
    <x v="2"/>
    <s v="video games"/>
    <d v="2010-06-23T05:00:00"/>
    <d v="2010-06-24T05:00:00"/>
    <x v="5"/>
    <s v=""/>
    <s v="20000 to 24999"/>
    <s v=""/>
  </r>
  <r>
    <n v="98"/>
    <s v="Arias, Allen and Miller"/>
    <s v="Seamless transitional portal"/>
    <n v="97800"/>
    <n v="32951"/>
    <x v="1"/>
    <x v="205"/>
    <s v="AU"/>
    <s v="AUD"/>
    <n v="1437973200"/>
    <n v="1438318800"/>
    <b v="0"/>
    <b v="0"/>
    <s v="games/video games"/>
    <n v="0.33692229038854804"/>
    <n v="27.009016393442622"/>
    <x v="2"/>
    <s v="video games"/>
    <d v="2015-07-27T05:00:00"/>
    <d v="2015-07-31T05:00:00"/>
    <x v="0"/>
    <s v="Greater than 50000"/>
    <s v=""/>
    <s v=""/>
  </r>
  <r>
    <n v="121"/>
    <s v="Brown-Brown"/>
    <s v="Multi-lateral homogeneous success"/>
    <n v="45300"/>
    <n v="99361"/>
    <x v="0"/>
    <x v="206"/>
    <s v="US"/>
    <s v="USD"/>
    <n v="1412485200"/>
    <n v="1413608400"/>
    <b v="0"/>
    <b v="0"/>
    <s v="games/video games"/>
    <n v="2.1933995584988963"/>
    <n v="110.0343300110742"/>
    <x v="2"/>
    <s v="video games"/>
    <d v="2014-10-05T05:00:00"/>
    <d v="2014-10-18T05:00:00"/>
    <x v="9"/>
    <s v=""/>
    <s v="45000 to 49999"/>
    <s v=""/>
  </r>
  <r>
    <n v="230"/>
    <s v="Miranda, Hall and Mcgrath"/>
    <s v="Progressive value-added ability"/>
    <n v="2400"/>
    <n v="10084"/>
    <x v="0"/>
    <x v="207"/>
    <s v="US"/>
    <s v="USD"/>
    <n v="1575612000"/>
    <n v="1575612000"/>
    <b v="0"/>
    <b v="0"/>
    <s v="games/video games"/>
    <n v="4.2016666666666671"/>
    <n v="99.841584158415841"/>
    <x v="2"/>
    <s v="video games"/>
    <d v="2019-12-06T06:00:00"/>
    <d v="2019-12-06T06:00:00"/>
    <x v="4"/>
    <s v=""/>
    <s v="1000 to 4999"/>
    <s v=""/>
  </r>
  <r>
    <n v="234"/>
    <s v="Mendoza-Parker"/>
    <s v="Enterprise-wide motivating matrices"/>
    <n v="7500"/>
    <n v="8181"/>
    <x v="0"/>
    <x v="208"/>
    <s v="IT"/>
    <s v="EUR"/>
    <n v="1503378000"/>
    <n v="1503982800"/>
    <b v="0"/>
    <b v="1"/>
    <s v="games/video games"/>
    <n v="1.0908"/>
    <n v="54.906040268456373"/>
    <x v="2"/>
    <s v="video games"/>
    <d v="2017-08-22T05:00:00"/>
    <d v="2017-08-29T05:00:00"/>
    <x v="1"/>
    <s v=""/>
    <s v="5000 to 9999"/>
    <s v=""/>
  </r>
  <r>
    <n v="270"/>
    <s v="Sawyer, Horton and Williams"/>
    <s v="Triple-buffered 4thgeneration toolset"/>
    <n v="173900"/>
    <n v="47260"/>
    <x v="3"/>
    <x v="209"/>
    <s v="US"/>
    <s v="USD"/>
    <n v="1291269600"/>
    <n v="1291442400"/>
    <b v="0"/>
    <b v="0"/>
    <s v="games/video games"/>
    <n v="0.27176538240368026"/>
    <n v="25.005291005291006"/>
    <x v="2"/>
    <s v="video games"/>
    <d v="2010-12-02T06:00:00"/>
    <d v="2010-12-04T06:00:00"/>
    <x v="0"/>
    <s v=""/>
    <s v=""/>
    <s v="Greater than 50000"/>
  </r>
  <r>
    <n v="276"/>
    <s v="Fields Ltd"/>
    <s v="Front-line foreground project"/>
    <n v="5500"/>
    <n v="5324"/>
    <x v="1"/>
    <x v="48"/>
    <s v="US"/>
    <s v="USD"/>
    <n v="1334811600"/>
    <n v="1335243600"/>
    <b v="0"/>
    <b v="1"/>
    <s v="games/video games"/>
    <n v="0.96799999999999997"/>
    <n v="40.030075187969928"/>
    <x v="2"/>
    <s v="video games"/>
    <d v="2012-04-19T05:00:00"/>
    <d v="2012-04-24T05:00:00"/>
    <x v="1"/>
    <s v="5000 to 9999"/>
    <s v=""/>
    <s v=""/>
  </r>
  <r>
    <n v="310"/>
    <s v="Velazquez, Hunt and Ortiz"/>
    <s v="Switchable zero tolerance website"/>
    <n v="7800"/>
    <n v="1586"/>
    <x v="1"/>
    <x v="210"/>
    <s v="US"/>
    <s v="USD"/>
    <n v="1270789200"/>
    <n v="1272171600"/>
    <b v="0"/>
    <b v="0"/>
    <s v="games/video games"/>
    <n v="0.20333333333333334"/>
    <n v="99.125"/>
    <x v="2"/>
    <s v="video games"/>
    <d v="2010-04-09T05:00:00"/>
    <d v="2010-04-25T05:00:00"/>
    <x v="1"/>
    <s v="5000 to 9999"/>
    <s v=""/>
    <s v=""/>
  </r>
  <r>
    <n v="329"/>
    <s v="Willis and Sons"/>
    <s v="Fundamental incremental database"/>
    <n v="93800"/>
    <n v="21477"/>
    <x v="2"/>
    <x v="211"/>
    <s v="US"/>
    <s v="USD"/>
    <n v="1481522400"/>
    <n v="1482472800"/>
    <b v="0"/>
    <b v="0"/>
    <s v="games/video games"/>
    <n v="0.22896588486140726"/>
    <n v="101.78672985781991"/>
    <x v="2"/>
    <s v="video games"/>
    <d v="2016-12-12T06:00:00"/>
    <d v="2016-12-23T06:00:00"/>
    <x v="0"/>
    <s v=""/>
    <s v=""/>
    <s v=""/>
  </r>
  <r>
    <n v="344"/>
    <s v="Berger, Johnson and Marshall"/>
    <s v="Devolved exuding emulation"/>
    <n v="197600"/>
    <n v="82959"/>
    <x v="1"/>
    <x v="134"/>
    <s v="US"/>
    <s v="USD"/>
    <n v="1516600800"/>
    <n v="1520056800"/>
    <b v="0"/>
    <b v="0"/>
    <s v="games/video games"/>
    <n v="0.41983299595141699"/>
    <n v="99.950602409638549"/>
    <x v="2"/>
    <s v="video games"/>
    <d v="2018-01-22T06:00:00"/>
    <d v="2018-03-03T06:00:00"/>
    <x v="0"/>
    <s v="Greater than 50000"/>
    <s v=""/>
    <s v=""/>
  </r>
  <r>
    <n v="357"/>
    <s v="Perez, Davis and Wilson"/>
    <s v="Implemented tangible algorithm"/>
    <n v="2300"/>
    <n v="4253"/>
    <x v="0"/>
    <x v="212"/>
    <s v="US"/>
    <s v="USD"/>
    <n v="1441256400"/>
    <n v="1443416400"/>
    <b v="0"/>
    <b v="0"/>
    <s v="games/video games"/>
    <n v="1.8491304347826087"/>
    <n v="103.73170731707317"/>
    <x v="2"/>
    <s v="video games"/>
    <d v="2015-09-03T05:00:00"/>
    <d v="2015-09-28T05:00:00"/>
    <x v="4"/>
    <s v=""/>
    <s v="1000 to 4999"/>
    <s v=""/>
  </r>
  <r>
    <n v="448"/>
    <s v="Price and Sons"/>
    <s v="Object-based demand-driven strategy"/>
    <n v="89900"/>
    <n v="45384"/>
    <x v="1"/>
    <x v="213"/>
    <s v="US"/>
    <s v="USD"/>
    <n v="1365915600"/>
    <n v="1366088400"/>
    <b v="0"/>
    <b v="1"/>
    <s v="games/video games"/>
    <n v="0.50482758620689661"/>
    <n v="75.014876033057845"/>
    <x v="2"/>
    <s v="video games"/>
    <d v="2013-04-14T05:00:00"/>
    <d v="2013-04-16T05:00:00"/>
    <x v="0"/>
    <s v="Greater than 50000"/>
    <s v=""/>
    <s v=""/>
  </r>
  <r>
    <n v="449"/>
    <s v="Cuevas-Morales"/>
    <s v="Public-key coherent ability"/>
    <n v="900"/>
    <n v="8703"/>
    <x v="0"/>
    <x v="214"/>
    <s v="DK"/>
    <s v="DKK"/>
    <n v="1551852000"/>
    <n v="1553317200"/>
    <b v="0"/>
    <b v="0"/>
    <s v="games/video games"/>
    <n v="9.67"/>
    <n v="101.19767441860465"/>
    <x v="2"/>
    <s v="video games"/>
    <d v="2019-03-06T06:00:00"/>
    <d v="2019-03-23T05:00:00"/>
    <x v="2"/>
    <s v=""/>
    <s v="0 to 1000"/>
    <s v=""/>
  </r>
  <r>
    <n v="502"/>
    <s v="Johnson Inc"/>
    <s v="Reduced context-sensitive complexity"/>
    <n v="1300"/>
    <n v="6889"/>
    <x v="0"/>
    <x v="41"/>
    <s v="AU"/>
    <s v="AUD"/>
    <n v="1343365200"/>
    <n v="1345870800"/>
    <b v="0"/>
    <b v="1"/>
    <s v="games/video games"/>
    <n v="5.2992307692307694"/>
    <n v="37.037634408602152"/>
    <x v="2"/>
    <s v="video games"/>
    <d v="2012-07-27T05:00:00"/>
    <d v="2012-08-25T05:00:00"/>
    <x v="4"/>
    <s v=""/>
    <s v="1000 to 4999"/>
    <s v=""/>
  </r>
  <r>
    <n v="512"/>
    <s v="Williams-Walsh"/>
    <s v="Organized explicit core"/>
    <n v="9100"/>
    <n v="12678"/>
    <x v="0"/>
    <x v="215"/>
    <s v="US"/>
    <s v="USD"/>
    <n v="1404536400"/>
    <n v="1404622800"/>
    <b v="0"/>
    <b v="1"/>
    <s v="games/video games"/>
    <n v="1.3931868131868133"/>
    <n v="53.046025104602514"/>
    <x v="2"/>
    <s v="video games"/>
    <d v="2014-07-05T05:00:00"/>
    <d v="2014-07-06T05:00:00"/>
    <x v="1"/>
    <s v=""/>
    <s v="5000 to 9999"/>
    <s v=""/>
  </r>
  <r>
    <n v="529"/>
    <s v="Gallegos Inc"/>
    <s v="Seamless logistical encryption"/>
    <n v="5100"/>
    <n v="574"/>
    <x v="1"/>
    <x v="216"/>
    <s v="US"/>
    <s v="USD"/>
    <n v="1399698000"/>
    <n v="1402117200"/>
    <b v="0"/>
    <b v="0"/>
    <s v="games/video games"/>
    <n v="0.11254901960784314"/>
    <n v="63.777777777777779"/>
    <x v="2"/>
    <s v="video games"/>
    <d v="2014-05-10T05:00:00"/>
    <d v="2014-06-07T05:00:00"/>
    <x v="1"/>
    <s v="5000 to 9999"/>
    <s v=""/>
    <s v=""/>
  </r>
  <r>
    <n v="531"/>
    <s v="Berry-Richardson"/>
    <s v="Automated zero tolerance implementation"/>
    <n v="186700"/>
    <n v="178338"/>
    <x v="2"/>
    <x v="217"/>
    <s v="CH"/>
    <s v="CHF"/>
    <n v="1384149600"/>
    <n v="1388988000"/>
    <b v="0"/>
    <b v="0"/>
    <s v="games/video games"/>
    <n v="0.95521156936261387"/>
    <n v="48.993956043956047"/>
    <x v="2"/>
    <s v="video games"/>
    <d v="2013-11-11T06:00:00"/>
    <d v="2014-01-06T06:00:00"/>
    <x v="0"/>
    <s v=""/>
    <s v=""/>
    <s v=""/>
  </r>
  <r>
    <n v="543"/>
    <s v="Johnson, Murphy and Peterson"/>
    <s v="Cross-group high-level moderator"/>
    <n v="84900"/>
    <n v="13864"/>
    <x v="1"/>
    <x v="203"/>
    <s v="US"/>
    <s v="USD"/>
    <n v="1378875600"/>
    <n v="1380171600"/>
    <b v="0"/>
    <b v="0"/>
    <s v="games/video games"/>
    <n v="0.1632979976442874"/>
    <n v="77.022222222222226"/>
    <x v="2"/>
    <s v="video games"/>
    <d v="2013-09-11T05:00:00"/>
    <d v="2013-09-26T05:00:00"/>
    <x v="0"/>
    <s v="Greater than 50000"/>
    <s v=""/>
    <s v=""/>
  </r>
  <r>
    <n v="582"/>
    <s v="Pineda Ltd"/>
    <s v="Cross-group global system engine"/>
    <n v="8700"/>
    <n v="4531"/>
    <x v="1"/>
    <x v="218"/>
    <s v="US"/>
    <s v="USD"/>
    <n v="1433912400"/>
    <n v="1434344400"/>
    <b v="0"/>
    <b v="1"/>
    <s v="games/video games"/>
    <n v="0.5208045977011494"/>
    <n v="107.88095238095238"/>
    <x v="2"/>
    <s v="video games"/>
    <d v="2015-06-10T05:00:00"/>
    <d v="2015-06-15T05:00:00"/>
    <x v="1"/>
    <s v="5000 to 9999"/>
    <s v=""/>
    <s v=""/>
  </r>
  <r>
    <n v="591"/>
    <s v="Jensen LLC"/>
    <s v="Realigned dedicated system engine"/>
    <n v="600"/>
    <n v="6226"/>
    <x v="0"/>
    <x v="66"/>
    <s v="US"/>
    <s v="USD"/>
    <n v="1279083600"/>
    <n v="1279947600"/>
    <b v="0"/>
    <b v="0"/>
    <s v="games/video games"/>
    <n v="10.376666666666667"/>
    <n v="61.03921568627451"/>
    <x v="2"/>
    <s v="video games"/>
    <d v="2010-07-14T05:00:00"/>
    <d v="2010-07-24T05:00:00"/>
    <x v="2"/>
    <s v=""/>
    <s v="0 to 1000"/>
    <s v=""/>
  </r>
  <r>
    <n v="646"/>
    <s v="Robinson Group"/>
    <s v="Switchable reciprocal middleware"/>
    <n v="98700"/>
    <n v="87448"/>
    <x v="1"/>
    <x v="219"/>
    <s v="US"/>
    <s v="USD"/>
    <n v="1363150800"/>
    <n v="1364101200"/>
    <b v="0"/>
    <b v="0"/>
    <s v="games/video games"/>
    <n v="0.88599797365754818"/>
    <n v="29.999313893653515"/>
    <x v="2"/>
    <s v="video games"/>
    <d v="2013-03-13T05:00:00"/>
    <d v="2013-03-24T05:00:00"/>
    <x v="0"/>
    <s v="Greater than 50000"/>
    <s v=""/>
    <s v=""/>
  </r>
  <r>
    <n v="760"/>
    <s v="Smith-Kennedy"/>
    <s v="Virtual heuristic hub"/>
    <n v="48300"/>
    <n v="16592"/>
    <x v="1"/>
    <x v="76"/>
    <s v="IT"/>
    <s v="EUR"/>
    <n v="1564635600"/>
    <n v="1567141200"/>
    <b v="0"/>
    <b v="1"/>
    <s v="games/video games"/>
    <n v="0.34351966873706002"/>
    <n v="79.009523809523813"/>
    <x v="2"/>
    <s v="video games"/>
    <d v="2019-08-01T05:00:00"/>
    <d v="2019-08-30T05:00:00"/>
    <x v="9"/>
    <s v="45000 to 49999"/>
    <s v=""/>
    <s v=""/>
  </r>
  <r>
    <n v="769"/>
    <s v="Johnson-Morales"/>
    <s v="Devolved 24hour forecast"/>
    <n v="125600"/>
    <n v="109106"/>
    <x v="1"/>
    <x v="220"/>
    <s v="US"/>
    <s v="USD"/>
    <n v="1376542800"/>
    <n v="1378789200"/>
    <b v="0"/>
    <b v="0"/>
    <s v="games/video games"/>
    <n v="0.86867834394904464"/>
    <n v="31.995894428152493"/>
    <x v="2"/>
    <s v="video games"/>
    <d v="2013-08-15T05:00:00"/>
    <d v="2013-09-10T05:00:00"/>
    <x v="0"/>
    <s v="Greater than 50000"/>
    <s v=""/>
    <s v=""/>
  </r>
  <r>
    <n v="811"/>
    <s v="Page, Holt and Mack"/>
    <s v="Fundamental methodical emulation"/>
    <n v="92500"/>
    <n v="71320"/>
    <x v="1"/>
    <x v="221"/>
    <s v="US"/>
    <s v="USD"/>
    <n v="1452319200"/>
    <n v="1452492000"/>
    <b v="0"/>
    <b v="1"/>
    <s v="games/video games"/>
    <n v="0.77102702702702708"/>
    <n v="105.03681885125184"/>
    <x v="2"/>
    <s v="video games"/>
    <d v="2016-01-09T06:00:00"/>
    <d v="2016-01-11T06:00:00"/>
    <x v="0"/>
    <s v="Greater than 50000"/>
    <s v=""/>
    <s v=""/>
  </r>
  <r>
    <n v="813"/>
    <s v="Buckley Group"/>
    <s v="Diverse high-level attitude"/>
    <n v="3200"/>
    <n v="7661"/>
    <x v="0"/>
    <x v="222"/>
    <s v="US"/>
    <s v="USD"/>
    <n v="1346043600"/>
    <n v="1346907600"/>
    <b v="0"/>
    <b v="0"/>
    <s v="games/video games"/>
    <n v="2.3940625"/>
    <n v="112.66176470588235"/>
    <x v="2"/>
    <s v="video games"/>
    <d v="2012-08-27T05:00:00"/>
    <d v="2012-09-06T05:00:00"/>
    <x v="4"/>
    <s v=""/>
    <s v="1000 to 4999"/>
    <s v=""/>
  </r>
  <r>
    <n v="819"/>
    <s v="Buck-Khan"/>
    <s v="Integrated bandwidth-monitored alliance"/>
    <n v="8900"/>
    <n v="4509"/>
    <x v="1"/>
    <x v="223"/>
    <s v="US"/>
    <s v="USD"/>
    <n v="1353736800"/>
    <n v="1355032800"/>
    <b v="1"/>
    <b v="0"/>
    <s v="games/video games"/>
    <n v="0.50662921348314605"/>
    <n v="95.936170212765958"/>
    <x v="2"/>
    <s v="video games"/>
    <d v="2012-11-24T06:00:00"/>
    <d v="2012-12-09T06:00:00"/>
    <x v="1"/>
    <s v="5000 to 9999"/>
    <s v=""/>
    <s v=""/>
  </r>
  <r>
    <n v="852"/>
    <s v="Brady Ltd"/>
    <s v="Open-source reciprocal standardization"/>
    <n v="4900"/>
    <n v="2505"/>
    <x v="1"/>
    <x v="30"/>
    <s v="US"/>
    <s v="USD"/>
    <n v="1310792400"/>
    <n v="1311656400"/>
    <b v="0"/>
    <b v="1"/>
    <s v="games/video games"/>
    <n v="0.51122448979591839"/>
    <n v="80.806451612903231"/>
    <x v="2"/>
    <s v="video games"/>
    <d v="2011-07-16T05:00:00"/>
    <d v="2011-07-26T05:00:00"/>
    <x v="4"/>
    <s v="1000 to 4999"/>
    <s v=""/>
    <s v=""/>
  </r>
  <r>
    <n v="908"/>
    <s v="Bryant-Pope"/>
    <s v="Networked intangible help-desk"/>
    <n v="38200"/>
    <n v="121950"/>
    <x v="0"/>
    <x v="224"/>
    <s v="US"/>
    <s v="USD"/>
    <n v="1335934800"/>
    <n v="1336885200"/>
    <b v="0"/>
    <b v="0"/>
    <s v="games/video games"/>
    <n v="3.1924083769633507"/>
    <n v="30.99898322318251"/>
    <x v="2"/>
    <s v="video games"/>
    <d v="2012-05-02T05:00:00"/>
    <d v="2012-05-13T05:00:00"/>
    <x v="7"/>
    <s v=""/>
    <s v="35000 to 39999"/>
    <s v=""/>
  </r>
  <r>
    <n v="939"/>
    <s v="Williams, Johnson and Campbell"/>
    <s v="Streamlined human-resource Graphic Interface"/>
    <n v="7800"/>
    <n v="3839"/>
    <x v="1"/>
    <x v="74"/>
    <s v="US"/>
    <s v="USD"/>
    <n v="1304744400"/>
    <n v="1306213200"/>
    <b v="0"/>
    <b v="1"/>
    <s v="games/video games"/>
    <n v="0.49217948717948717"/>
    <n v="57.298507462686565"/>
    <x v="2"/>
    <s v="video games"/>
    <d v="2011-05-07T05:00:00"/>
    <d v="2011-05-24T05:00:00"/>
    <x v="1"/>
    <s v="5000 to 9999"/>
    <s v=""/>
    <s v=""/>
  </r>
  <r>
    <n v="978"/>
    <s v="Bailey, Nguyen and Martinez"/>
    <s v="Fundamental user-facing productivity"/>
    <n v="1000"/>
    <n v="8641"/>
    <x v="0"/>
    <x v="7"/>
    <s v="US"/>
    <s v="USD"/>
    <n v="1478930400"/>
    <n v="1480831200"/>
    <b v="0"/>
    <b v="0"/>
    <s v="games/video games"/>
    <n v="8.641"/>
    <n v="93.923913043478265"/>
    <x v="2"/>
    <s v="video games"/>
    <d v="2016-11-12T06:00:00"/>
    <d v="2016-12-04T06:00:00"/>
    <x v="4"/>
    <s v=""/>
    <s v="1000 to 4999"/>
    <s v=""/>
  </r>
  <r>
    <n v="490"/>
    <s v="Young and Sons"/>
    <s v="Innovative disintermediate encryption"/>
    <n v="2400"/>
    <n v="4596"/>
    <x v="0"/>
    <x v="174"/>
    <s v="US"/>
    <s v="USD"/>
    <n v="1573970400"/>
    <n v="1574575200"/>
    <b v="0"/>
    <b v="0"/>
    <s v="journalism/audio"/>
    <n v="1.915"/>
    <n v="31.916666666666668"/>
    <x v="3"/>
    <s v="audio"/>
    <d v="2019-11-17T06:00:00"/>
    <d v="2019-11-24T06:00:00"/>
    <x v="4"/>
    <s v=""/>
    <s v="1000 to 4999"/>
    <s v=""/>
  </r>
  <r>
    <n v="573"/>
    <s v="Valenzuela-Cook"/>
    <s v="Total incremental productivity"/>
    <n v="6700"/>
    <n v="7496"/>
    <x v="0"/>
    <x v="182"/>
    <s v="US"/>
    <s v="USD"/>
    <n v="1399006800"/>
    <n v="1399179600"/>
    <b v="0"/>
    <b v="0"/>
    <s v="journalism/audio"/>
    <n v="1.1188059701492536"/>
    <n v="24.986666666666668"/>
    <x v="3"/>
    <s v="audio"/>
    <d v="2014-05-02T05:00:00"/>
    <d v="2014-05-04T05:00:00"/>
    <x v="1"/>
    <s v=""/>
    <s v="5000 to 9999"/>
    <s v=""/>
  </r>
  <r>
    <n v="667"/>
    <s v="Little Ltd"/>
    <s v="Decentralized bandwidth-monitored ability"/>
    <n v="6900"/>
    <n v="12155"/>
    <x v="0"/>
    <x v="225"/>
    <s v="US"/>
    <s v="USD"/>
    <n v="1410325200"/>
    <n v="1411102800"/>
    <b v="0"/>
    <b v="0"/>
    <s v="journalism/audio"/>
    <n v="1.7615942028985507"/>
    <n v="29.009546539379475"/>
    <x v="3"/>
    <s v="audio"/>
    <d v="2014-09-10T05:00:00"/>
    <d v="2014-09-19T05:00:00"/>
    <x v="1"/>
    <s v=""/>
    <s v="5000 to 9999"/>
    <s v=""/>
  </r>
  <r>
    <n v="675"/>
    <s v="Giles-Smith"/>
    <s v="Right-sized web-enabled intranet"/>
    <n v="9700"/>
    <n v="11929"/>
    <x v="0"/>
    <x v="97"/>
    <s v="US"/>
    <s v="USD"/>
    <n v="1568178000"/>
    <n v="1568782800"/>
    <b v="0"/>
    <b v="0"/>
    <s v="journalism/audio"/>
    <n v="1.2297938144329896"/>
    <n v="36.0392749244713"/>
    <x v="3"/>
    <s v="audio"/>
    <d v="2019-09-11T05:00:00"/>
    <d v="2019-09-18T05:00:00"/>
    <x v="1"/>
    <s v=""/>
    <s v="5000 to 9999"/>
    <s v=""/>
  </r>
  <r>
    <n v="9"/>
    <s v="Rangel, Holt and Jones"/>
    <s v="Open-source fresh-thinking model"/>
    <n v="6200"/>
    <n v="3208"/>
    <x v="1"/>
    <x v="226"/>
    <s v="US"/>
    <s v="USD"/>
    <n v="1379566800"/>
    <n v="1383804000"/>
    <b v="0"/>
    <b v="0"/>
    <s v="music/electric music"/>
    <n v="0.51741935483870971"/>
    <n v="72.909090909090907"/>
    <x v="4"/>
    <s v="electric music"/>
    <d v="2013-09-19T05:00:00"/>
    <d v="2013-11-07T06:00:00"/>
    <x v="1"/>
    <s v="5000 to 9999"/>
    <s v=""/>
    <s v=""/>
  </r>
  <r>
    <n v="83"/>
    <s v="Fitzgerald PLC"/>
    <s v="Realigned user-facing concept"/>
    <n v="106400"/>
    <n v="39996"/>
    <x v="1"/>
    <x v="227"/>
    <s v="US"/>
    <s v="USD"/>
    <n v="1469682000"/>
    <n v="1471582800"/>
    <b v="0"/>
    <b v="0"/>
    <s v="music/electric music"/>
    <n v="0.37590225563909774"/>
    <n v="39.996000000000002"/>
    <x v="4"/>
    <s v="electric music"/>
    <d v="2016-07-28T05:00:00"/>
    <d v="2016-08-19T05:00:00"/>
    <x v="0"/>
    <s v="Greater than 50000"/>
    <s v=""/>
    <s v=""/>
  </r>
  <r>
    <n v="101"/>
    <s v="Douglas LLC"/>
    <s v="Reduced heuristic moratorium"/>
    <n v="900"/>
    <n v="9193"/>
    <x v="0"/>
    <x v="113"/>
    <s v="US"/>
    <s v="USD"/>
    <n v="1424498400"/>
    <n v="1425103200"/>
    <b v="0"/>
    <b v="1"/>
    <s v="music/electric music"/>
    <n v="10.214444444444444"/>
    <n v="56.054878048780488"/>
    <x v="4"/>
    <s v="electric music"/>
    <d v="2015-02-21T06:00:00"/>
    <d v="2015-02-28T06:00:00"/>
    <x v="2"/>
    <s v=""/>
    <s v="0 to 1000"/>
    <s v=""/>
  </r>
  <r>
    <n v="103"/>
    <s v="Frye, Hunt and Powell"/>
    <s v="Polarized incremental emulation"/>
    <n v="10000"/>
    <n v="2461"/>
    <x v="1"/>
    <x v="228"/>
    <s v="IT"/>
    <s v="EUR"/>
    <n v="1287896400"/>
    <n v="1288674000"/>
    <b v="0"/>
    <b v="0"/>
    <s v="music/electric music"/>
    <n v="0.24610000000000001"/>
    <n v="66.513513513513516"/>
    <x v="4"/>
    <s v="electric music"/>
    <d v="2010-10-24T05:00:00"/>
    <d v="2010-11-02T05:00:00"/>
    <x v="11"/>
    <s v="10000 to 14999"/>
    <s v=""/>
    <s v=""/>
  </r>
  <r>
    <n v="151"/>
    <s v="Parker LLC"/>
    <s v="Customizable intermediate extranet"/>
    <n v="137200"/>
    <n v="88037"/>
    <x v="1"/>
    <x v="229"/>
    <s v="US"/>
    <s v="USD"/>
    <n v="1402290000"/>
    <n v="1406696400"/>
    <b v="0"/>
    <b v="0"/>
    <s v="music/electric music"/>
    <n v="0.64166909620991253"/>
    <n v="60.011588275391958"/>
    <x v="4"/>
    <s v="electric music"/>
    <d v="2014-06-09T05:00:00"/>
    <d v="2014-07-30T05:00:00"/>
    <x v="0"/>
    <s v="Greater than 50000"/>
    <s v=""/>
    <s v=""/>
  </r>
  <r>
    <n v="195"/>
    <s v="Smith and Sons"/>
    <s v="Upgradable high-level solution"/>
    <n v="15800"/>
    <n v="57157"/>
    <x v="0"/>
    <x v="230"/>
    <s v="US"/>
    <s v="USD"/>
    <n v="1532840400"/>
    <n v="1533445200"/>
    <b v="0"/>
    <b v="0"/>
    <s v="music/electric music"/>
    <n v="3.61753164556962"/>
    <n v="109.07824427480917"/>
    <x v="4"/>
    <s v="electric music"/>
    <d v="2018-07-29T05:00:00"/>
    <d v="2018-08-05T05:00:00"/>
    <x v="8"/>
    <s v=""/>
    <s v="15000 to 19999"/>
    <s v=""/>
  </r>
  <r>
    <n v="198"/>
    <s v="Palmer Inc"/>
    <s v="Universal multi-state capability"/>
    <n v="63200"/>
    <n v="6041"/>
    <x v="1"/>
    <x v="110"/>
    <s v="US"/>
    <s v="USD"/>
    <n v="1281070800"/>
    <n v="1283576400"/>
    <b v="0"/>
    <b v="0"/>
    <s v="music/electric music"/>
    <n v="9.5585443037974685E-2"/>
    <n v="35.958333333333336"/>
    <x v="4"/>
    <s v="electric music"/>
    <d v="2010-08-06T05:00:00"/>
    <d v="2010-09-04T05:00:00"/>
    <x v="0"/>
    <s v="Greater than 50000"/>
    <s v=""/>
    <s v=""/>
  </r>
  <r>
    <n v="287"/>
    <s v="Ferguson PLC"/>
    <s v="Public-key intangible superstructure"/>
    <n v="6300"/>
    <n v="13213"/>
    <x v="0"/>
    <x v="231"/>
    <s v="US"/>
    <s v="USD"/>
    <n v="1430197200"/>
    <n v="1430197200"/>
    <b v="0"/>
    <b v="0"/>
    <s v="music/electric music"/>
    <n v="2.0973015873015872"/>
    <n v="75.07386363636364"/>
    <x v="4"/>
    <s v="electric music"/>
    <d v="2015-04-28T05:00:00"/>
    <d v="2015-04-28T05:00:00"/>
    <x v="1"/>
    <s v=""/>
    <s v="5000 to 9999"/>
    <s v=""/>
  </r>
  <r>
    <n v="473"/>
    <s v="Richardson Inc"/>
    <s v="Assimilated fault-tolerant capacity"/>
    <n v="5000"/>
    <n v="8907"/>
    <x v="0"/>
    <x v="232"/>
    <s v="US"/>
    <s v="USD"/>
    <n v="1529989200"/>
    <n v="1530075600"/>
    <b v="0"/>
    <b v="0"/>
    <s v="music/electric music"/>
    <n v="1.7814000000000001"/>
    <n v="84.028301886792448"/>
    <x v="4"/>
    <s v="electric music"/>
    <d v="2018-06-26T05:00:00"/>
    <d v="2018-06-27T05:00:00"/>
    <x v="1"/>
    <s v=""/>
    <s v="5000 to 9999"/>
    <s v=""/>
  </r>
  <r>
    <n v="566"/>
    <s v="Webb-Smith"/>
    <s v="Advanced content-based installation"/>
    <n v="9300"/>
    <n v="4124"/>
    <x v="1"/>
    <x v="228"/>
    <s v="US"/>
    <s v="USD"/>
    <n v="1456293600"/>
    <n v="1458277200"/>
    <b v="0"/>
    <b v="1"/>
    <s v="music/electric music"/>
    <n v="0.44344086021505374"/>
    <n v="111.45945945945945"/>
    <x v="4"/>
    <s v="electric music"/>
    <d v="2016-02-24T06:00:00"/>
    <d v="2016-03-18T05:00:00"/>
    <x v="1"/>
    <s v="5000 to 9999"/>
    <s v=""/>
    <s v=""/>
  </r>
  <r>
    <n v="612"/>
    <s v="Wang, Nguyen and Horton"/>
    <s v="Innovative holistic hub"/>
    <n v="6200"/>
    <n v="8645"/>
    <x v="0"/>
    <x v="15"/>
    <s v="US"/>
    <s v="USD"/>
    <n v="1287810000"/>
    <n v="1289800800"/>
    <b v="0"/>
    <b v="0"/>
    <s v="music/electric music"/>
    <n v="1.3943548387096774"/>
    <n v="45.026041666666664"/>
    <x v="4"/>
    <s v="electric music"/>
    <d v="2010-10-23T05:00:00"/>
    <d v="2010-11-15T06:00:00"/>
    <x v="1"/>
    <s v=""/>
    <s v="5000 to 9999"/>
    <s v=""/>
  </r>
  <r>
    <n v="697"/>
    <s v="Fox-Williams"/>
    <s v="Profound system-worthy functionalities"/>
    <n v="128900"/>
    <n v="196960"/>
    <x v="0"/>
    <x v="233"/>
    <s v="US"/>
    <s v="USD"/>
    <n v="1522472400"/>
    <n v="1522645200"/>
    <b v="0"/>
    <b v="0"/>
    <s v="music/electric music"/>
    <n v="1.5280062063615205"/>
    <n v="26.999314599040439"/>
    <x v="4"/>
    <s v="electric music"/>
    <d v="2018-03-31T05:00:00"/>
    <d v="2018-04-02T05:00:00"/>
    <x v="0"/>
    <s v=""/>
    <s v="Greater than 50000"/>
    <s v=""/>
  </r>
  <r>
    <n v="742"/>
    <s v="West-Stevens"/>
    <s v="Reactive solution-oriented groupware"/>
    <n v="1200"/>
    <n v="13513"/>
    <x v="0"/>
    <x v="111"/>
    <s v="US"/>
    <s v="USD"/>
    <n v="1263880800"/>
    <n v="1267509600"/>
    <b v="0"/>
    <b v="0"/>
    <s v="music/electric music"/>
    <n v="11.260833333333334"/>
    <n v="110.76229508196721"/>
    <x v="4"/>
    <s v="electric music"/>
    <d v="2010-01-19T06:00:00"/>
    <d v="2010-03-02T06:00:00"/>
    <x v="4"/>
    <s v=""/>
    <s v="1000 to 4999"/>
    <s v=""/>
  </r>
  <r>
    <n v="750"/>
    <s v="Ramos and Sons"/>
    <s v="Extended responsive Internet solution"/>
    <n v="100"/>
    <n v="1"/>
    <x v="1"/>
    <x v="16"/>
    <s v="GB"/>
    <s v="GBP"/>
    <n v="1277960400"/>
    <n v="1280120400"/>
    <b v="0"/>
    <b v="0"/>
    <s v="music/electric music"/>
    <n v="0.01"/>
    <n v="1"/>
    <x v="4"/>
    <s v="electric music"/>
    <d v="2010-07-01T05:00:00"/>
    <d v="2010-07-26T05:00:00"/>
    <x v="2"/>
    <s v="0 to 1000"/>
    <s v=""/>
    <s v=""/>
  </r>
  <r>
    <n v="759"/>
    <s v="Rodriguez PLC"/>
    <s v="Grass-roots upward-trending installation"/>
    <n v="167500"/>
    <n v="114615"/>
    <x v="1"/>
    <x v="234"/>
    <s v="US"/>
    <s v="USD"/>
    <n v="1517810400"/>
    <n v="1520402400"/>
    <b v="0"/>
    <b v="0"/>
    <s v="music/electric music"/>
    <n v="0.6842686567164179"/>
    <n v="89.964678178963894"/>
    <x v="4"/>
    <s v="electric music"/>
    <d v="2018-02-05T06:00:00"/>
    <d v="2018-03-07T06:00:00"/>
    <x v="0"/>
    <s v="Greater than 50000"/>
    <s v=""/>
    <s v=""/>
  </r>
  <r>
    <n v="851"/>
    <s v="Bright and Sons"/>
    <s v="Object-based needs-based info-mediaries"/>
    <n v="6000"/>
    <n v="12468"/>
    <x v="0"/>
    <x v="83"/>
    <s v="US"/>
    <s v="USD"/>
    <n v="1335934800"/>
    <n v="1338786000"/>
    <b v="0"/>
    <b v="0"/>
    <s v="music/electric music"/>
    <n v="2.0779999999999998"/>
    <n v="77.924999999999997"/>
    <x v="4"/>
    <s v="electric music"/>
    <d v="2012-05-02T05:00:00"/>
    <d v="2012-06-04T05:00:00"/>
    <x v="1"/>
    <s v=""/>
    <s v="5000 to 9999"/>
    <s v=""/>
  </r>
  <r>
    <n v="880"/>
    <s v="Craig, Ellis and Miller"/>
    <s v="Persevering 5thgeneration throughput"/>
    <n v="84500"/>
    <n v="193101"/>
    <x v="0"/>
    <x v="235"/>
    <s v="US"/>
    <s v="USD"/>
    <n v="1563685200"/>
    <n v="1563858000"/>
    <b v="0"/>
    <b v="0"/>
    <s v="music/electric music"/>
    <n v="2.2852189349112426"/>
    <n v="79.992129246064621"/>
    <x v="4"/>
    <s v="electric music"/>
    <d v="2019-07-21T05:00:00"/>
    <d v="2019-07-23T05:00:00"/>
    <x v="0"/>
    <s v=""/>
    <s v="Greater than 50000"/>
    <s v=""/>
  </r>
  <r>
    <n v="889"/>
    <s v="Santos Group"/>
    <s v="Secured dynamic capacity"/>
    <n v="5600"/>
    <n v="9508"/>
    <x v="0"/>
    <x v="111"/>
    <s v="US"/>
    <s v="USD"/>
    <n v="1394600400"/>
    <n v="1395205200"/>
    <b v="0"/>
    <b v="1"/>
    <s v="music/electric music"/>
    <n v="1.697857142857143"/>
    <n v="77.93442622950819"/>
    <x v="4"/>
    <s v="electric music"/>
    <d v="2014-03-12T05:00:00"/>
    <d v="2014-03-19T05:00:00"/>
    <x v="1"/>
    <s v=""/>
    <s v="5000 to 9999"/>
    <s v=""/>
  </r>
  <r>
    <n v="13"/>
    <s v="Walker, Taylor and Coleman"/>
    <s v="Multi-tiered directional open architecture"/>
    <n v="4200"/>
    <n v="10295"/>
    <x v="0"/>
    <x v="236"/>
    <s v="US"/>
    <s v="USD"/>
    <n v="1465621200"/>
    <n v="1466658000"/>
    <b v="0"/>
    <b v="0"/>
    <s v="music/indie rock"/>
    <n v="2.4511904761904764"/>
    <n v="105.05102040816327"/>
    <x v="4"/>
    <s v="indie rock"/>
    <d v="2016-06-11T05:00:00"/>
    <d v="2016-06-23T05:00:00"/>
    <x v="4"/>
    <s v=""/>
    <s v="1000 to 4999"/>
    <s v=""/>
  </r>
  <r>
    <n v="14"/>
    <s v="Rodriguez, Rose and Stewart"/>
    <s v="Cloned directional synergy"/>
    <n v="28200"/>
    <n v="18829"/>
    <x v="1"/>
    <x v="237"/>
    <s v="US"/>
    <s v="USD"/>
    <n v="1331013600"/>
    <n v="1333342800"/>
    <b v="0"/>
    <b v="0"/>
    <s v="music/indie rock"/>
    <n v="0.66769503546099296"/>
    <n v="94.144999999999996"/>
    <x v="4"/>
    <s v="indie rock"/>
    <d v="2012-03-06T06:00:00"/>
    <d v="2012-04-02T05:00:00"/>
    <x v="10"/>
    <s v="25000 to 29999"/>
    <s v=""/>
    <s v=""/>
  </r>
  <r>
    <n v="85"/>
    <s v="Hill, Lawson and Wilkinson"/>
    <s v="Multi-tiered eco-centric architecture"/>
    <n v="4900"/>
    <n v="6430"/>
    <x v="0"/>
    <x v="238"/>
    <s v="AU"/>
    <s v="AUD"/>
    <n v="1315717200"/>
    <n v="1316408400"/>
    <b v="0"/>
    <b v="0"/>
    <s v="music/indie rock"/>
    <n v="1.3122448979591836"/>
    <n v="90.563380281690144"/>
    <x v="4"/>
    <s v="indie rock"/>
    <d v="2011-09-11T05:00:00"/>
    <d v="2011-09-19T05:00:00"/>
    <x v="4"/>
    <s v=""/>
    <s v="1000 to 4999"/>
    <s v=""/>
  </r>
  <r>
    <n v="104"/>
    <s v="Smith, Wells and Nguyen"/>
    <s v="Self-enabling grid-enabled initiative"/>
    <n v="119200"/>
    <n v="170623"/>
    <x v="0"/>
    <x v="239"/>
    <s v="US"/>
    <s v="USD"/>
    <n v="1495515600"/>
    <n v="1495602000"/>
    <b v="0"/>
    <b v="0"/>
    <s v="music/indie rock"/>
    <n v="1.4314010067114094"/>
    <n v="89.005216484089729"/>
    <x v="4"/>
    <s v="indie rock"/>
    <d v="2017-05-23T05:00:00"/>
    <d v="2017-05-24T05:00:00"/>
    <x v="0"/>
    <s v=""/>
    <s v="Greater than 50000"/>
    <s v=""/>
  </r>
  <r>
    <n v="143"/>
    <s v="Avila-Jones"/>
    <s v="Implemented discrete secured line"/>
    <n v="5400"/>
    <n v="7322"/>
    <x v="0"/>
    <x v="240"/>
    <s v="US"/>
    <s v="USD"/>
    <n v="1277701200"/>
    <n v="1279429200"/>
    <b v="0"/>
    <b v="0"/>
    <s v="music/indie rock"/>
    <n v="1.355925925925926"/>
    <n v="104.6"/>
    <x v="4"/>
    <s v="indie rock"/>
    <d v="2010-06-28T05:00:00"/>
    <d v="2010-07-18T05:00:00"/>
    <x v="1"/>
    <s v=""/>
    <s v="5000 to 9999"/>
    <s v=""/>
  </r>
  <r>
    <n v="149"/>
    <s v="Payne, Oliver and Burch"/>
    <s v="Managed fresh-thinking flexibility"/>
    <n v="6200"/>
    <n v="13632"/>
    <x v="0"/>
    <x v="241"/>
    <s v="US"/>
    <s v="USD"/>
    <n v="1357020000"/>
    <n v="1361512800"/>
    <b v="0"/>
    <b v="0"/>
    <s v="music/indie rock"/>
    <n v="2.1987096774193549"/>
    <n v="69.907692307692301"/>
    <x v="4"/>
    <s v="indie rock"/>
    <d v="2013-01-01T06:00:00"/>
    <d v="2013-02-22T06:00:00"/>
    <x v="1"/>
    <s v=""/>
    <s v="5000 to 9999"/>
    <s v=""/>
  </r>
  <r>
    <n v="152"/>
    <s v="Bowen, Mcdonald and Hall"/>
    <s v="User-centric fault-tolerant task-force"/>
    <n v="41500"/>
    <n v="175573"/>
    <x v="0"/>
    <x v="242"/>
    <s v="US"/>
    <s v="USD"/>
    <n v="1487311200"/>
    <n v="1487916000"/>
    <b v="0"/>
    <b v="0"/>
    <s v="music/indie rock"/>
    <n v="4.2306746987951804"/>
    <n v="52.006220379146917"/>
    <x v="4"/>
    <s v="indie rock"/>
    <d v="2017-02-17T06:00:00"/>
    <d v="2017-02-24T06:00:00"/>
    <x v="3"/>
    <s v=""/>
    <s v="40000 to 44999"/>
    <s v=""/>
  </r>
  <r>
    <n v="154"/>
    <s v="Rodriguez-Brown"/>
    <s v="Devolved foreground benchmark"/>
    <n v="171300"/>
    <n v="100650"/>
    <x v="1"/>
    <x v="243"/>
    <s v="US"/>
    <s v="USD"/>
    <n v="1463029200"/>
    <n v="1465016400"/>
    <b v="0"/>
    <b v="1"/>
    <s v="music/indie rock"/>
    <n v="0.58756567425569173"/>
    <n v="95.042492917847028"/>
    <x v="4"/>
    <s v="indie rock"/>
    <d v="2016-05-12T05:00:00"/>
    <d v="2016-06-04T05:00:00"/>
    <x v="0"/>
    <s v="Greater than 50000"/>
    <s v=""/>
    <s v=""/>
  </r>
  <r>
    <n v="168"/>
    <s v="Hernandez Group"/>
    <s v="Ergonomic uniform open system"/>
    <n v="128100"/>
    <n v="40107"/>
    <x v="1"/>
    <x v="244"/>
    <s v="DK"/>
    <s v="DKK"/>
    <n v="1550815200"/>
    <n v="1552798800"/>
    <b v="0"/>
    <b v="1"/>
    <s v="music/indie rock"/>
    <n v="0.3130913348946136"/>
    <n v="41.996858638743454"/>
    <x v="4"/>
    <s v="indie rock"/>
    <d v="2019-02-22T06:00:00"/>
    <d v="2019-03-17T05:00:00"/>
    <x v="0"/>
    <s v="Greater than 50000"/>
    <s v=""/>
    <s v=""/>
  </r>
  <r>
    <n v="170"/>
    <s v="Summers, Gallegos and Stein"/>
    <s v="Mandatory mobile product"/>
    <n v="188100"/>
    <n v="5528"/>
    <x v="1"/>
    <x v="74"/>
    <s v="US"/>
    <s v="USD"/>
    <n v="1501736400"/>
    <n v="1502341200"/>
    <b v="0"/>
    <b v="0"/>
    <s v="music/indie rock"/>
    <n v="2.9388623072833599E-2"/>
    <n v="82.507462686567166"/>
    <x v="4"/>
    <s v="indie rock"/>
    <d v="2017-08-03T05:00:00"/>
    <d v="2017-08-10T05:00:00"/>
    <x v="0"/>
    <s v="Greater than 50000"/>
    <s v=""/>
    <s v=""/>
  </r>
  <r>
    <n v="193"/>
    <s v="Calhoun, Rogers and Long"/>
    <s v="Progressive discrete hub"/>
    <n v="6600"/>
    <n v="3012"/>
    <x v="1"/>
    <x v="245"/>
    <s v="US"/>
    <s v="USD"/>
    <n v="1523163600"/>
    <n v="1523509200"/>
    <b v="1"/>
    <b v="0"/>
    <s v="music/indie rock"/>
    <n v="0.45636363636363636"/>
    <n v="46.338461538461537"/>
    <x v="4"/>
    <s v="indie rock"/>
    <d v="2018-04-08T05:00:00"/>
    <d v="2018-04-12T05:00:00"/>
    <x v="1"/>
    <s v="5000 to 9999"/>
    <s v=""/>
    <s v=""/>
  </r>
  <r>
    <n v="213"/>
    <s v="Morgan-Warren"/>
    <s v="Face-to-face encompassing info-mediaries"/>
    <n v="87900"/>
    <n v="171549"/>
    <x v="0"/>
    <x v="246"/>
    <s v="US"/>
    <s v="USD"/>
    <n v="1289019600"/>
    <n v="1289714400"/>
    <b v="0"/>
    <b v="1"/>
    <s v="music/indie rock"/>
    <n v="1.9516382252559727"/>
    <n v="39.997435299603637"/>
    <x v="4"/>
    <s v="indie rock"/>
    <d v="2010-11-06T05:00:00"/>
    <d v="2010-11-14T06:00:00"/>
    <x v="0"/>
    <s v=""/>
    <s v="Greater than 50000"/>
    <s v=""/>
  </r>
  <r>
    <n v="262"/>
    <s v="Lloyd, Kennedy and Davis"/>
    <s v="Compatible multimedia hub"/>
    <n v="1700"/>
    <n v="5328"/>
    <x v="0"/>
    <x v="247"/>
    <s v="US"/>
    <s v="USD"/>
    <n v="1301979600"/>
    <n v="1304226000"/>
    <b v="0"/>
    <b v="1"/>
    <s v="music/indie rock"/>
    <n v="3.1341176470588237"/>
    <n v="49.794392523364486"/>
    <x v="4"/>
    <s v="indie rock"/>
    <d v="2011-04-05T05:00:00"/>
    <d v="2011-05-01T05:00:00"/>
    <x v="4"/>
    <s v=""/>
    <s v="1000 to 4999"/>
    <s v=""/>
  </r>
  <r>
    <n v="303"/>
    <s v="Guerrero, Flores and Jenkins"/>
    <s v="Networked optimal architecture"/>
    <n v="3400"/>
    <n v="2809"/>
    <x v="1"/>
    <x v="248"/>
    <s v="US"/>
    <s v="USD"/>
    <n v="1452146400"/>
    <n v="1452578400"/>
    <b v="0"/>
    <b v="0"/>
    <s v="music/indie rock"/>
    <n v="0.82617647058823529"/>
    <n v="87.78125"/>
    <x v="4"/>
    <s v="indie rock"/>
    <d v="2016-01-07T06:00:00"/>
    <d v="2016-01-12T06:00:00"/>
    <x v="4"/>
    <s v="1000 to 4999"/>
    <s v=""/>
    <s v=""/>
  </r>
  <r>
    <n v="309"/>
    <s v="Harris-Perry"/>
    <s v="User-centric 6thgeneration attitude"/>
    <n v="4100"/>
    <n v="3087"/>
    <x v="3"/>
    <x v="85"/>
    <s v="US"/>
    <s v="USD"/>
    <n v="1316581200"/>
    <n v="1318309200"/>
    <b v="0"/>
    <b v="1"/>
    <s v="music/indie rock"/>
    <n v="0.75292682926829269"/>
    <n v="41.16"/>
    <x v="4"/>
    <s v="indie rock"/>
    <d v="2011-09-21T05:00:00"/>
    <d v="2011-10-11T05:00:00"/>
    <x v="4"/>
    <s v=""/>
    <s v=""/>
    <s v="1000 to 4999"/>
  </r>
  <r>
    <n v="341"/>
    <s v="Guzman Group"/>
    <s v="Ameliorated disintermediate utilization"/>
    <n v="114300"/>
    <n v="96777"/>
    <x v="1"/>
    <x v="249"/>
    <s v="US"/>
    <s v="USD"/>
    <n v="1440738000"/>
    <n v="1441342800"/>
    <b v="0"/>
    <b v="0"/>
    <s v="music/indie rock"/>
    <n v="0.84669291338582675"/>
    <n v="76.990453460620529"/>
    <x v="4"/>
    <s v="indie rock"/>
    <d v="2015-08-28T05:00:00"/>
    <d v="2015-09-04T05:00:00"/>
    <x v="0"/>
    <s v="Greater than 50000"/>
    <s v=""/>
    <s v=""/>
  </r>
  <r>
    <n v="346"/>
    <s v="Little-Marsh"/>
    <s v="Virtual attitude-oriented migration"/>
    <n v="8000"/>
    <n v="2758"/>
    <x v="1"/>
    <x v="250"/>
    <s v="US"/>
    <s v="USD"/>
    <n v="1503550800"/>
    <n v="1508302800"/>
    <b v="0"/>
    <b v="1"/>
    <s v="music/indie rock"/>
    <n v="0.34475"/>
    <n v="110.32"/>
    <x v="4"/>
    <s v="indie rock"/>
    <d v="2017-08-24T05:00:00"/>
    <d v="2017-10-18T05:00:00"/>
    <x v="1"/>
    <s v="5000 to 9999"/>
    <s v=""/>
    <s v=""/>
  </r>
  <r>
    <n v="364"/>
    <s v="Ramirez-Myers"/>
    <s v="Switchable intangible definition"/>
    <n v="900"/>
    <n v="14547"/>
    <x v="0"/>
    <x v="41"/>
    <s v="US"/>
    <s v="USD"/>
    <n v="1520229600"/>
    <n v="1522818000"/>
    <b v="0"/>
    <b v="0"/>
    <s v="music/indie rock"/>
    <n v="16.163333333333334"/>
    <n v="78.209677419354833"/>
    <x v="4"/>
    <s v="indie rock"/>
    <d v="2018-03-05T06:00:00"/>
    <d v="2018-04-04T05:00:00"/>
    <x v="2"/>
    <s v=""/>
    <s v="0 to 1000"/>
    <s v=""/>
  </r>
  <r>
    <n v="375"/>
    <s v="Leblanc-Pineda"/>
    <s v="Future-proofed upward-trending contingency"/>
    <n v="2700"/>
    <n v="1479"/>
    <x v="1"/>
    <x v="250"/>
    <s v="US"/>
    <s v="USD"/>
    <n v="1444971600"/>
    <n v="1449900000"/>
    <b v="0"/>
    <b v="0"/>
    <s v="music/indie rock"/>
    <n v="0.54777777777777781"/>
    <n v="59.16"/>
    <x v="4"/>
    <s v="indie rock"/>
    <d v="2015-10-16T05:00:00"/>
    <d v="2015-12-12T06:00:00"/>
    <x v="4"/>
    <s v="1000 to 4999"/>
    <s v=""/>
    <s v=""/>
  </r>
  <r>
    <n v="388"/>
    <s v="Cruz Ltd"/>
    <s v="Exclusive dynamic adapter"/>
    <n v="114800"/>
    <n v="12938"/>
    <x v="3"/>
    <x v="251"/>
    <s v="CH"/>
    <s v="CHF"/>
    <n v="1325656800"/>
    <n v="1325829600"/>
    <b v="0"/>
    <b v="0"/>
    <s v="music/indie rock"/>
    <n v="0.11270034843205574"/>
    <n v="89.227586206896547"/>
    <x v="4"/>
    <s v="indie rock"/>
    <d v="2012-01-04T06:00:00"/>
    <d v="2012-01-06T06:00:00"/>
    <x v="0"/>
    <s v=""/>
    <s v=""/>
    <s v="Greater than 50000"/>
  </r>
  <r>
    <n v="399"/>
    <s v="Acosta, Mullins and Morris"/>
    <s v="Pre-emptive interactive model"/>
    <n v="97300"/>
    <n v="62127"/>
    <x v="1"/>
    <x v="252"/>
    <s v="US"/>
    <s v="USD"/>
    <n v="1296626400"/>
    <n v="1297231200"/>
    <b v="0"/>
    <b v="0"/>
    <s v="music/indie rock"/>
    <n v="0.63850976361767731"/>
    <n v="66.022316684378325"/>
    <x v="4"/>
    <s v="indie rock"/>
    <d v="2011-02-02T06:00:00"/>
    <d v="2011-02-09T06:00:00"/>
    <x v="0"/>
    <s v="Greater than 50000"/>
    <s v=""/>
    <s v=""/>
  </r>
  <r>
    <n v="424"/>
    <s v="Schmidt-Gomez"/>
    <s v="User-centric impactful projection"/>
    <n v="5100"/>
    <n v="2064"/>
    <x v="1"/>
    <x v="38"/>
    <s v="US"/>
    <s v="USD"/>
    <n v="1524027600"/>
    <n v="1524546000"/>
    <b v="0"/>
    <b v="0"/>
    <s v="music/indie rock"/>
    <n v="0.40470588235294119"/>
    <n v="24.867469879518072"/>
    <x v="4"/>
    <s v="indie rock"/>
    <d v="2018-04-18T05:00:00"/>
    <d v="2018-04-24T05:00:00"/>
    <x v="1"/>
    <s v="5000 to 9999"/>
    <s v=""/>
    <s v=""/>
  </r>
  <r>
    <n v="444"/>
    <s v="Hensley Ltd"/>
    <s v="Versatile global attitude"/>
    <n v="6200"/>
    <n v="10938"/>
    <x v="0"/>
    <x v="160"/>
    <s v="US"/>
    <s v="USD"/>
    <n v="1311483600"/>
    <n v="1311656400"/>
    <b v="0"/>
    <b v="1"/>
    <s v="music/indie rock"/>
    <n v="1.7641935483870967"/>
    <n v="36.952702702702702"/>
    <x v="4"/>
    <s v="indie rock"/>
    <d v="2011-07-24T05:00:00"/>
    <d v="2011-07-26T05:00:00"/>
    <x v="1"/>
    <s v=""/>
    <s v="5000 to 9999"/>
    <s v=""/>
  </r>
  <r>
    <n v="456"/>
    <s v="Wilson, Brooks and Clark"/>
    <s v="Operative well-modulated data-warehouse"/>
    <n v="146400"/>
    <n v="152438"/>
    <x v="0"/>
    <x v="253"/>
    <s v="US"/>
    <s v="USD"/>
    <n v="1518242400"/>
    <n v="1518242400"/>
    <b v="0"/>
    <b v="1"/>
    <s v="music/indie rock"/>
    <n v="1.041243169398907"/>
    <n v="94.976947040498445"/>
    <x v="4"/>
    <s v="indie rock"/>
    <d v="2018-02-10T06:00:00"/>
    <d v="2018-02-10T06:00:00"/>
    <x v="0"/>
    <s v=""/>
    <s v="Greater than 50000"/>
    <s v=""/>
  </r>
  <r>
    <n v="528"/>
    <s v="Avila, Ford and Welch"/>
    <s v="Focused leadingedge matrix"/>
    <n v="9000"/>
    <n v="7227"/>
    <x v="1"/>
    <x v="50"/>
    <s v="GB"/>
    <s v="GBP"/>
    <n v="1385186400"/>
    <n v="1389074400"/>
    <b v="0"/>
    <b v="0"/>
    <s v="music/indie rock"/>
    <n v="0.80300000000000005"/>
    <n v="90.337500000000006"/>
    <x v="4"/>
    <s v="indie rock"/>
    <d v="2013-11-23T06:00:00"/>
    <d v="2014-01-07T06:00:00"/>
    <x v="1"/>
    <s v="5000 to 9999"/>
    <s v=""/>
    <s v=""/>
  </r>
  <r>
    <n v="533"/>
    <s v="Holt, Bernard and Johnson"/>
    <s v="Multi-lateral didactic encoding"/>
    <n v="115600"/>
    <n v="184086"/>
    <x v="0"/>
    <x v="254"/>
    <s v="GB"/>
    <s v="GBP"/>
    <n v="1374642000"/>
    <n v="1377752400"/>
    <b v="0"/>
    <b v="0"/>
    <s v="music/indie rock"/>
    <n v="1.5924394463667819"/>
    <n v="82.996393146979258"/>
    <x v="4"/>
    <s v="indie rock"/>
    <d v="2013-07-24T05:00:00"/>
    <d v="2013-08-29T05:00:00"/>
    <x v="0"/>
    <s v=""/>
    <s v="Greater than 50000"/>
    <s v=""/>
  </r>
  <r>
    <n v="542"/>
    <s v="Harrison-Bridges"/>
    <s v="Profit-focused exuding moderator"/>
    <n v="77000"/>
    <n v="1930"/>
    <x v="1"/>
    <x v="162"/>
    <s v="GB"/>
    <s v="GBP"/>
    <n v="1453442400"/>
    <n v="1456034400"/>
    <b v="0"/>
    <b v="0"/>
    <s v="music/indie rock"/>
    <n v="2.5064935064935064E-2"/>
    <n v="39.387755102040813"/>
    <x v="4"/>
    <s v="indie rock"/>
    <d v="2016-01-22T06:00:00"/>
    <d v="2016-02-21T06:00:00"/>
    <x v="0"/>
    <s v="Greater than 50000"/>
    <s v=""/>
    <s v=""/>
  </r>
  <r>
    <n v="550"/>
    <s v="Morrison-Henderson"/>
    <s v="De-engineered disintermediate encoding"/>
    <n v="100"/>
    <n v="4"/>
    <x v="3"/>
    <x v="16"/>
    <s v="CH"/>
    <s v="CHF"/>
    <n v="1330495200"/>
    <n v="1332306000"/>
    <b v="0"/>
    <b v="0"/>
    <s v="music/indie rock"/>
    <n v="0.04"/>
    <n v="4"/>
    <x v="4"/>
    <s v="indie rock"/>
    <d v="2012-02-29T06:00:00"/>
    <d v="2012-03-21T05:00:00"/>
    <x v="2"/>
    <s v=""/>
    <s v=""/>
    <s v="0 to 1000"/>
  </r>
  <r>
    <n v="554"/>
    <s v="Ritter PLC"/>
    <s v="Multi-channeled upward-trending application"/>
    <n v="9500"/>
    <n v="14408"/>
    <x v="0"/>
    <x v="255"/>
    <s v="CA"/>
    <s v="CAD"/>
    <n v="1482127200"/>
    <n v="1482645600"/>
    <b v="0"/>
    <b v="0"/>
    <s v="music/indie rock"/>
    <n v="1.5166315789473683"/>
    <n v="26.007220216606498"/>
    <x v="4"/>
    <s v="indie rock"/>
    <d v="2016-12-19T06:00:00"/>
    <d v="2016-12-25T06:00:00"/>
    <x v="1"/>
    <s v=""/>
    <s v="5000 to 9999"/>
    <s v=""/>
  </r>
  <r>
    <n v="616"/>
    <s v="Burnett-Mora"/>
    <s v="Quality-focused 24/7 superstructure"/>
    <n v="6400"/>
    <n v="12129"/>
    <x v="0"/>
    <x v="256"/>
    <s v="GB"/>
    <s v="GBP"/>
    <n v="1379653200"/>
    <n v="1379739600"/>
    <b v="0"/>
    <b v="1"/>
    <s v="music/indie rock"/>
    <n v="1.8951562500000001"/>
    <n v="50.962184873949582"/>
    <x v="4"/>
    <s v="indie rock"/>
    <d v="2013-09-20T05:00:00"/>
    <d v="2013-09-21T05:00:00"/>
    <x v="1"/>
    <s v=""/>
    <s v="5000 to 9999"/>
    <s v=""/>
  </r>
  <r>
    <n v="622"/>
    <s v="Smith-Smith"/>
    <s v="Total leadingedge neural-net"/>
    <n v="189000"/>
    <n v="5916"/>
    <x v="1"/>
    <x v="119"/>
    <s v="US"/>
    <s v="USD"/>
    <n v="1523768400"/>
    <n v="1526014800"/>
    <b v="0"/>
    <b v="0"/>
    <s v="music/indie rock"/>
    <n v="3.1301587301587303E-2"/>
    <n v="92.4375"/>
    <x v="4"/>
    <s v="indie rock"/>
    <d v="2018-04-15T05:00:00"/>
    <d v="2018-05-11T05:00:00"/>
    <x v="0"/>
    <s v="Greater than 50000"/>
    <s v=""/>
    <s v=""/>
  </r>
  <r>
    <n v="628"/>
    <s v="Dunn, Moreno and Green"/>
    <s v="Intuitive object-oriented task-force"/>
    <n v="1900"/>
    <n v="2884"/>
    <x v="0"/>
    <x v="257"/>
    <s v="US"/>
    <s v="USD"/>
    <n v="1286168400"/>
    <n v="1286427600"/>
    <b v="0"/>
    <b v="0"/>
    <s v="music/indie rock"/>
    <n v="1.5178947368421052"/>
    <n v="30.041666666666668"/>
    <x v="4"/>
    <s v="indie rock"/>
    <d v="2010-10-04T05:00:00"/>
    <d v="2010-10-07T05:00:00"/>
    <x v="4"/>
    <s v=""/>
    <s v="1000 to 4999"/>
    <s v=""/>
  </r>
  <r>
    <n v="670"/>
    <s v="Robinson Group"/>
    <s v="Re-contextualized homogeneous flexibility"/>
    <n v="16200"/>
    <n v="75955"/>
    <x v="0"/>
    <x v="258"/>
    <s v="US"/>
    <s v="USD"/>
    <n v="1456380000"/>
    <n v="1457416800"/>
    <b v="0"/>
    <b v="0"/>
    <s v="music/indie rock"/>
    <n v="4.6885802469135802"/>
    <n v="68.987284287011803"/>
    <x v="4"/>
    <s v="indie rock"/>
    <d v="2016-02-25T06:00:00"/>
    <d v="2016-03-08T06:00:00"/>
    <x v="8"/>
    <s v=""/>
    <s v="15000 to 19999"/>
    <s v=""/>
  </r>
  <r>
    <n v="673"/>
    <s v="Turner, Scott and Gentry"/>
    <s v="Assimilated regional groupware"/>
    <n v="5600"/>
    <n v="2445"/>
    <x v="1"/>
    <x v="94"/>
    <s v="IT"/>
    <s v="EUR"/>
    <n v="1460696400"/>
    <n v="1462510800"/>
    <b v="0"/>
    <b v="0"/>
    <s v="music/indie rock"/>
    <n v="0.43660714285714286"/>
    <n v="42.155172413793103"/>
    <x v="4"/>
    <s v="indie rock"/>
    <d v="2016-04-15T05:00:00"/>
    <d v="2016-05-06T05:00:00"/>
    <x v="1"/>
    <s v="5000 to 9999"/>
    <s v=""/>
    <s v=""/>
  </r>
  <r>
    <n v="737"/>
    <s v="Gardner Inc"/>
    <s v="Function-based systematic Graphical User Interface"/>
    <n v="3700"/>
    <n v="5028"/>
    <x v="0"/>
    <x v="203"/>
    <s v="US"/>
    <s v="USD"/>
    <n v="1478844000"/>
    <n v="1479880800"/>
    <b v="0"/>
    <b v="0"/>
    <s v="music/indie rock"/>
    <n v="1.358918918918919"/>
    <n v="27.933333333333334"/>
    <x v="4"/>
    <s v="indie rock"/>
    <d v="2016-11-11T06:00:00"/>
    <d v="2016-11-23T06:00:00"/>
    <x v="4"/>
    <s v=""/>
    <s v="1000 to 4999"/>
    <s v=""/>
  </r>
  <r>
    <n v="739"/>
    <s v="Meyer-Avila"/>
    <s v="Multi-tiered discrete support"/>
    <n v="10000"/>
    <n v="6100"/>
    <x v="1"/>
    <x v="81"/>
    <s v="US"/>
    <s v="USD"/>
    <n v="1340946000"/>
    <n v="1341032400"/>
    <b v="0"/>
    <b v="0"/>
    <s v="music/indie rock"/>
    <n v="0.61"/>
    <n v="31.937172774869111"/>
    <x v="4"/>
    <s v="indie rock"/>
    <d v="2012-06-29T05:00:00"/>
    <d v="2012-06-30T05:00:00"/>
    <x v="11"/>
    <s v="10000 to 14999"/>
    <s v=""/>
    <s v=""/>
  </r>
  <r>
    <n v="765"/>
    <s v="Matthews LLC"/>
    <s v="Advanced transitional help-desk"/>
    <n v="3900"/>
    <n v="8125"/>
    <x v="0"/>
    <x v="259"/>
    <s v="US"/>
    <s v="USD"/>
    <n v="1492232400"/>
    <n v="1494392400"/>
    <b v="1"/>
    <b v="1"/>
    <s v="music/indie rock"/>
    <n v="2.0833333333333335"/>
    <n v="41.035353535353536"/>
    <x v="4"/>
    <s v="indie rock"/>
    <d v="2017-04-15T05:00:00"/>
    <d v="2017-05-10T05:00:00"/>
    <x v="4"/>
    <s v=""/>
    <s v="1000 to 4999"/>
    <s v=""/>
  </r>
  <r>
    <n v="772"/>
    <s v="Johnson-Pace"/>
    <s v="Persistent 3rdgeneration moratorium"/>
    <n v="149600"/>
    <n v="169586"/>
    <x v="0"/>
    <x v="260"/>
    <s v="US"/>
    <s v="USD"/>
    <n v="1549692000"/>
    <n v="1550037600"/>
    <b v="0"/>
    <b v="0"/>
    <s v="music/indie rock"/>
    <n v="1.1335962566844919"/>
    <n v="32.999805409612762"/>
    <x v="4"/>
    <s v="indie rock"/>
    <d v="2019-02-09T06:00:00"/>
    <d v="2019-02-13T06:00:00"/>
    <x v="0"/>
    <s v=""/>
    <s v="Greater than 50000"/>
    <s v=""/>
  </r>
  <r>
    <n v="836"/>
    <s v="Macias Inc"/>
    <s v="Optimized didactic intranet"/>
    <n v="8100"/>
    <n v="6086"/>
    <x v="1"/>
    <x v="78"/>
    <s v="US"/>
    <s v="USD"/>
    <n v="1265349600"/>
    <n v="1266300000"/>
    <b v="0"/>
    <b v="0"/>
    <s v="music/indie rock"/>
    <n v="0.75135802469135804"/>
    <n v="64.744680851063833"/>
    <x v="4"/>
    <s v="indie rock"/>
    <d v="2010-02-05T06:00:00"/>
    <d v="2010-02-16T06:00:00"/>
    <x v="1"/>
    <s v="5000 to 9999"/>
    <s v=""/>
    <s v=""/>
  </r>
  <r>
    <n v="849"/>
    <s v="Jones-Ryan"/>
    <s v="Vision-oriented uniform instruction set"/>
    <n v="6700"/>
    <n v="8917"/>
    <x v="0"/>
    <x v="261"/>
    <s v="US"/>
    <s v="USD"/>
    <n v="1328767200"/>
    <n v="1329026400"/>
    <b v="0"/>
    <b v="1"/>
    <s v="music/indie rock"/>
    <n v="1.3308955223880596"/>
    <n v="29.045602605863191"/>
    <x v="4"/>
    <s v="indie rock"/>
    <d v="2012-02-09T06:00:00"/>
    <d v="2012-02-12T06:00:00"/>
    <x v="1"/>
    <s v=""/>
    <s v="5000 to 9999"/>
    <s v=""/>
  </r>
  <r>
    <n v="853"/>
    <s v="Collier LLC"/>
    <s v="Secured well-modulated projection"/>
    <n v="17100"/>
    <n v="111502"/>
    <x v="0"/>
    <x v="229"/>
    <s v="CA"/>
    <s v="CAD"/>
    <n v="1308546000"/>
    <n v="1308978000"/>
    <b v="0"/>
    <b v="1"/>
    <s v="music/indie rock"/>
    <n v="6.5205847953216374"/>
    <n v="76.006816632583508"/>
    <x v="4"/>
    <s v="indie rock"/>
    <d v="2011-06-20T05:00:00"/>
    <d v="2011-06-25T05:00:00"/>
    <x v="8"/>
    <s v=""/>
    <s v="15000 to 19999"/>
    <s v=""/>
  </r>
  <r>
    <n v="886"/>
    <s v="Sanders LLC"/>
    <s v="Multi-tiered explicit focus group"/>
    <n v="150600"/>
    <n v="127745"/>
    <x v="1"/>
    <x v="262"/>
    <s v="US"/>
    <s v="USD"/>
    <n v="1282798800"/>
    <n v="1284354000"/>
    <b v="0"/>
    <b v="0"/>
    <s v="music/indie rock"/>
    <n v="0.84824037184594958"/>
    <n v="69.9972602739726"/>
    <x v="4"/>
    <s v="indie rock"/>
    <d v="2010-08-26T05:00:00"/>
    <d v="2010-09-13T05:00:00"/>
    <x v="0"/>
    <s v="Greater than 50000"/>
    <s v=""/>
    <s v=""/>
  </r>
  <r>
    <n v="890"/>
    <s v="Christian, Kim and Jimenez"/>
    <s v="Devolved foreground throughput"/>
    <n v="134400"/>
    <n v="155849"/>
    <x v="0"/>
    <x v="263"/>
    <s v="US"/>
    <s v="USD"/>
    <n v="1561352400"/>
    <n v="1561438800"/>
    <b v="0"/>
    <b v="0"/>
    <s v="music/indie rock"/>
    <n v="1.1595907738095239"/>
    <n v="106.01972789115646"/>
    <x v="4"/>
    <s v="indie rock"/>
    <d v="2019-06-24T05:00:00"/>
    <d v="2019-06-25T05:00:00"/>
    <x v="0"/>
    <s v=""/>
    <s v="Greater than 50000"/>
    <s v=""/>
  </r>
  <r>
    <n v="974"/>
    <s v="Thomas, Clay and Mendoza"/>
    <s v="Multi-channeled reciprocal interface"/>
    <n v="800"/>
    <n v="2991"/>
    <x v="0"/>
    <x v="248"/>
    <s v="US"/>
    <s v="USD"/>
    <n v="1368853200"/>
    <n v="1368939600"/>
    <b v="0"/>
    <b v="0"/>
    <s v="music/indie rock"/>
    <n v="3.73875"/>
    <n v="93.46875"/>
    <x v="4"/>
    <s v="indie rock"/>
    <d v="2013-05-18T05:00:00"/>
    <d v="2013-05-19T05:00:00"/>
    <x v="2"/>
    <s v=""/>
    <s v="0 to 1000"/>
    <s v=""/>
  </r>
  <r>
    <n v="998"/>
    <s v="Taylor, Santiago and Flores"/>
    <s v="Polarized composite customer loyalty"/>
    <n v="66600"/>
    <n v="37823"/>
    <x v="1"/>
    <x v="264"/>
    <s v="US"/>
    <s v="USD"/>
    <n v="1265868000"/>
    <n v="1267077600"/>
    <b v="0"/>
    <b v="1"/>
    <s v="music/indie rock"/>
    <n v="0.5679129129129129"/>
    <n v="101.13101604278074"/>
    <x v="4"/>
    <s v="indie rock"/>
    <d v="2010-02-11T06:00:00"/>
    <d v="2010-02-25T06:00:00"/>
    <x v="0"/>
    <s v="Greater than 50000"/>
    <s v=""/>
    <s v=""/>
  </r>
  <r>
    <n v="55"/>
    <s v="Wright, Brooks and Villarreal"/>
    <s v="Reverse-engineered bifurcated strategy"/>
    <n v="6600"/>
    <n v="11746"/>
    <x v="0"/>
    <x v="103"/>
    <s v="US"/>
    <s v="USD"/>
    <n v="1532926800"/>
    <n v="1533358800"/>
    <b v="0"/>
    <b v="0"/>
    <s v="music/jazz"/>
    <n v="1.7796969696969698"/>
    <n v="89.664122137404576"/>
    <x v="4"/>
    <s v="jazz"/>
    <d v="2018-07-30T05:00:00"/>
    <d v="2018-08-04T05:00:00"/>
    <x v="1"/>
    <s v=""/>
    <s v="5000 to 9999"/>
    <s v=""/>
  </r>
  <r>
    <n v="73"/>
    <s v="Collins-Goodman"/>
    <s v="Cross-platform even-keeled initiative"/>
    <n v="1400"/>
    <n v="9253"/>
    <x v="0"/>
    <x v="265"/>
    <s v="US"/>
    <s v="USD"/>
    <n v="1480226400"/>
    <n v="1480485600"/>
    <b v="0"/>
    <b v="0"/>
    <s v="music/jazz"/>
    <n v="6.609285714285714"/>
    <n v="105.14772727272727"/>
    <x v="4"/>
    <s v="jazz"/>
    <d v="2016-11-27T06:00:00"/>
    <d v="2016-11-30T06:00:00"/>
    <x v="4"/>
    <s v=""/>
    <s v="1000 to 4999"/>
    <s v=""/>
  </r>
  <r>
    <n v="204"/>
    <s v="Daniel-Luna"/>
    <s v="Mandatory multimedia leverage"/>
    <n v="75000"/>
    <n v="2529"/>
    <x v="1"/>
    <x v="139"/>
    <s v="US"/>
    <s v="USD"/>
    <n v="1301806800"/>
    <n v="1302670800"/>
    <b v="0"/>
    <b v="0"/>
    <s v="music/jazz"/>
    <n v="3.372E-2"/>
    <n v="63.225000000000001"/>
    <x v="4"/>
    <s v="jazz"/>
    <d v="2011-04-03T05:00:00"/>
    <d v="2011-04-13T05:00:00"/>
    <x v="0"/>
    <s v="Greater than 50000"/>
    <s v=""/>
    <s v=""/>
  </r>
  <r>
    <n v="266"/>
    <s v="Cole LLC"/>
    <s v="Proactive responsive emulation"/>
    <n v="111900"/>
    <n v="85902"/>
    <x v="1"/>
    <x v="266"/>
    <s v="IT"/>
    <s v="EUR"/>
    <n v="1415340000"/>
    <n v="1418191200"/>
    <b v="0"/>
    <b v="1"/>
    <s v="music/jazz"/>
    <n v="0.76766756032171579"/>
    <n v="26.996228786926462"/>
    <x v="4"/>
    <s v="jazz"/>
    <d v="2014-11-07T06:00:00"/>
    <d v="2014-12-10T06:00:00"/>
    <x v="0"/>
    <s v="Greater than 50000"/>
    <s v=""/>
    <s v=""/>
  </r>
  <r>
    <n v="350"/>
    <s v="Shannon Ltd"/>
    <s v="Pre-emptive neutral capacity"/>
    <n v="100"/>
    <n v="5"/>
    <x v="1"/>
    <x v="16"/>
    <s v="US"/>
    <s v="USD"/>
    <n v="1432098000"/>
    <n v="1433653200"/>
    <b v="0"/>
    <b v="1"/>
    <s v="music/jazz"/>
    <n v="0.05"/>
    <n v="5"/>
    <x v="4"/>
    <s v="jazz"/>
    <d v="2015-05-20T05:00:00"/>
    <d v="2015-06-07T05:00:00"/>
    <x v="2"/>
    <s v="0 to 1000"/>
    <s v=""/>
    <s v=""/>
  </r>
  <r>
    <n v="393"/>
    <s v="Owens, Hall and Gonzalez"/>
    <s v="De-engineered static orchestration"/>
    <n v="62800"/>
    <n v="143788"/>
    <x v="0"/>
    <x v="267"/>
    <s v="CA"/>
    <s v="CAD"/>
    <n v="1500267600"/>
    <n v="1500354000"/>
    <b v="0"/>
    <b v="0"/>
    <s v="music/jazz"/>
    <n v="2.2896178343949045"/>
    <n v="47.004903563255965"/>
    <x v="4"/>
    <s v="jazz"/>
    <d v="2017-07-17T05:00:00"/>
    <d v="2017-07-18T05:00:00"/>
    <x v="0"/>
    <s v=""/>
    <s v="Greater than 50000"/>
    <s v=""/>
  </r>
  <r>
    <n v="436"/>
    <s v="King-Nguyen"/>
    <s v="Open-source incremental throughput"/>
    <n v="1300"/>
    <n v="13678"/>
    <x v="0"/>
    <x v="268"/>
    <s v="US"/>
    <s v="USD"/>
    <n v="1555736400"/>
    <n v="1555822800"/>
    <b v="0"/>
    <b v="0"/>
    <s v="music/jazz"/>
    <n v="10.521538461538462"/>
    <n v="54.931726907630519"/>
    <x v="4"/>
    <s v="jazz"/>
    <d v="2019-04-20T05:00:00"/>
    <d v="2019-04-21T05:00:00"/>
    <x v="4"/>
    <s v=""/>
    <s v="1000 to 4999"/>
    <s v=""/>
  </r>
  <r>
    <n v="577"/>
    <s v="Stevens Inc"/>
    <s v="Adaptive 24hour projection"/>
    <n v="8200"/>
    <n v="1546"/>
    <x v="3"/>
    <x v="228"/>
    <s v="US"/>
    <s v="USD"/>
    <n v="1299823200"/>
    <n v="1302066000"/>
    <b v="0"/>
    <b v="0"/>
    <s v="music/jazz"/>
    <n v="0.18853658536585366"/>
    <n v="41.783783783783782"/>
    <x v="4"/>
    <s v="jazz"/>
    <d v="2011-03-11T06:00:00"/>
    <d v="2011-04-06T05:00:00"/>
    <x v="1"/>
    <s v=""/>
    <s v=""/>
    <s v="5000 to 9999"/>
  </r>
  <r>
    <n v="579"/>
    <s v="Franklin Inc"/>
    <s v="Focused multimedia knowledgebase"/>
    <n v="6200"/>
    <n v="6269"/>
    <x v="0"/>
    <x v="150"/>
    <s v="US"/>
    <s v="USD"/>
    <n v="1312693200"/>
    <n v="1313730000"/>
    <b v="0"/>
    <b v="0"/>
    <s v="music/jazz"/>
    <n v="1.0111290322580646"/>
    <n v="72.05747126436782"/>
    <x v="4"/>
    <s v="jazz"/>
    <d v="2011-08-07T05:00:00"/>
    <d v="2011-08-19T05:00:00"/>
    <x v="1"/>
    <s v=""/>
    <s v="5000 to 9999"/>
    <s v=""/>
  </r>
  <r>
    <n v="608"/>
    <s v="Johnson Group"/>
    <s v="Compatible full-range leverage"/>
    <n v="3900"/>
    <n v="11075"/>
    <x v="0"/>
    <x v="269"/>
    <s v="US"/>
    <s v="USD"/>
    <n v="1551852000"/>
    <n v="1552197600"/>
    <b v="0"/>
    <b v="1"/>
    <s v="music/jazz"/>
    <n v="2.8397435897435899"/>
    <n v="35.047468354430379"/>
    <x v="4"/>
    <s v="jazz"/>
    <d v="2019-03-06T06:00:00"/>
    <d v="2019-03-10T06:00:00"/>
    <x v="4"/>
    <s v=""/>
    <s v="1000 to 4999"/>
    <s v=""/>
  </r>
  <r>
    <n v="650"/>
    <s v="Wilson, Wilson and Mathis"/>
    <s v="Optional asymmetric success"/>
    <n v="100"/>
    <n v="2"/>
    <x v="1"/>
    <x v="16"/>
    <s v="US"/>
    <s v="USD"/>
    <n v="1404795600"/>
    <n v="1407128400"/>
    <b v="0"/>
    <b v="0"/>
    <s v="music/jazz"/>
    <n v="0.02"/>
    <n v="2"/>
    <x v="4"/>
    <s v="jazz"/>
    <d v="2014-07-08T05:00:00"/>
    <d v="2014-08-04T05:00:00"/>
    <x v="2"/>
    <s v="0 to 1000"/>
    <s v=""/>
    <s v=""/>
  </r>
  <r>
    <n v="661"/>
    <s v="Smith Group"/>
    <s v="Right-sized secondary challenge"/>
    <n v="106800"/>
    <n v="57872"/>
    <x v="1"/>
    <x v="270"/>
    <s v="DK"/>
    <s v="DKK"/>
    <n v="1332910800"/>
    <n v="1335502800"/>
    <b v="0"/>
    <b v="0"/>
    <s v="music/jazz"/>
    <n v="0.54187265917603"/>
    <n v="76.957446808510639"/>
    <x v="4"/>
    <s v="jazz"/>
    <d v="2012-03-28T05:00:00"/>
    <d v="2012-04-27T05:00:00"/>
    <x v="0"/>
    <s v="Greater than 50000"/>
    <s v=""/>
    <s v=""/>
  </r>
  <r>
    <n v="664"/>
    <s v="Young PLC"/>
    <s v="Optional maximized attitude"/>
    <n v="79400"/>
    <n v="26571"/>
    <x v="1"/>
    <x v="271"/>
    <s v="US"/>
    <s v="USD"/>
    <n v="1329717600"/>
    <n v="1330581600"/>
    <b v="0"/>
    <b v="0"/>
    <s v="music/jazz"/>
    <n v="0.33464735516372796"/>
    <n v="24.99623706491063"/>
    <x v="4"/>
    <s v="jazz"/>
    <d v="2012-02-20T06:00:00"/>
    <d v="2012-03-01T06:00:00"/>
    <x v="0"/>
    <s v="Greater than 50000"/>
    <s v=""/>
    <s v=""/>
  </r>
  <r>
    <n v="762"/>
    <s v="Davis Ltd"/>
    <s v="Upgradable uniform service-desk"/>
    <n v="3500"/>
    <n v="6204"/>
    <x v="0"/>
    <x v="272"/>
    <s v="AU"/>
    <s v="AUD"/>
    <n v="1354082400"/>
    <n v="1355032800"/>
    <b v="0"/>
    <b v="0"/>
    <s v="music/jazz"/>
    <n v="1.7725714285714285"/>
    <n v="62.04"/>
    <x v="4"/>
    <s v="jazz"/>
    <d v="2012-11-28T06:00:00"/>
    <d v="2012-12-09T06:00:00"/>
    <x v="4"/>
    <s v=""/>
    <s v="1000 to 4999"/>
    <s v=""/>
  </r>
  <r>
    <n v="786"/>
    <s v="Smith-Brown"/>
    <s v="Object-based content-based ability"/>
    <n v="1500"/>
    <n v="10946"/>
    <x v="0"/>
    <x v="273"/>
    <s v="IT"/>
    <s v="EUR"/>
    <n v="1522126800"/>
    <n v="1522731600"/>
    <b v="0"/>
    <b v="1"/>
    <s v="music/jazz"/>
    <n v="7.2973333333333334"/>
    <n v="52.879227053140099"/>
    <x v="4"/>
    <s v="jazz"/>
    <d v="2018-03-27T05:00:00"/>
    <d v="2018-04-03T05:00:00"/>
    <x v="4"/>
    <s v=""/>
    <s v="1000 to 4999"/>
    <s v=""/>
  </r>
  <r>
    <n v="837"/>
    <s v="Cook-Ortiz"/>
    <s v="Right-sized dedicated standardization"/>
    <n v="17700"/>
    <n v="150960"/>
    <x v="0"/>
    <x v="274"/>
    <s v="US"/>
    <s v="USD"/>
    <n v="1301202000"/>
    <n v="1305867600"/>
    <b v="0"/>
    <b v="0"/>
    <s v="music/jazz"/>
    <n v="8.5288135593220336"/>
    <n v="84.00667779632721"/>
    <x v="4"/>
    <s v="jazz"/>
    <d v="2011-03-27T05:00:00"/>
    <d v="2011-05-20T05:00:00"/>
    <x v="8"/>
    <s v=""/>
    <s v="15000 to 19999"/>
    <s v=""/>
  </r>
  <r>
    <n v="899"/>
    <s v="Best-Young"/>
    <s v="Implemented multimedia time-frame"/>
    <n v="3100"/>
    <n v="12620"/>
    <x v="0"/>
    <x v="12"/>
    <s v="CH"/>
    <s v="CHF"/>
    <n v="1381122000"/>
    <n v="1382677200"/>
    <b v="0"/>
    <b v="0"/>
    <s v="music/jazz"/>
    <n v="4.0709677419354842"/>
    <n v="102.60162601626017"/>
    <x v="4"/>
    <s v="jazz"/>
    <d v="2013-10-07T05:00:00"/>
    <d v="2013-10-25T05:00:00"/>
    <x v="4"/>
    <s v=""/>
    <s v="1000 to 4999"/>
    <s v=""/>
  </r>
  <r>
    <n v="50"/>
    <s v="Jones, Taylor and Moore"/>
    <s v="Down-sized system-worthy secured line"/>
    <n v="100"/>
    <n v="2"/>
    <x v="1"/>
    <x v="16"/>
    <s v="IT"/>
    <s v="EUR"/>
    <n v="1375333200"/>
    <n v="1377752400"/>
    <b v="0"/>
    <b v="0"/>
    <s v="music/metal"/>
    <n v="0.02"/>
    <n v="2"/>
    <x v="4"/>
    <s v="metal"/>
    <d v="2013-08-01T05:00:00"/>
    <d v="2013-08-29T05:00:00"/>
    <x v="2"/>
    <s v="0 to 1000"/>
    <s v=""/>
    <s v=""/>
  </r>
  <r>
    <n v="74"/>
    <s v="Davis-Michael"/>
    <s v="Progressive tertiary framework"/>
    <n v="3900"/>
    <n v="4776"/>
    <x v="0"/>
    <x v="64"/>
    <s v="GB"/>
    <s v="GBP"/>
    <n v="1459054800"/>
    <n v="1459141200"/>
    <b v="0"/>
    <b v="0"/>
    <s v="music/metal"/>
    <n v="1.2246153846153847"/>
    <n v="56.188235294117646"/>
    <x v="4"/>
    <s v="metal"/>
    <d v="2016-03-27T05:00:00"/>
    <d v="2016-03-28T05:00:00"/>
    <x v="4"/>
    <s v=""/>
    <s v="1000 to 4999"/>
    <s v=""/>
  </r>
  <r>
    <n v="194"/>
    <s v="Sandoval Group"/>
    <s v="Assimilated multi-tasking archive"/>
    <n v="7100"/>
    <n v="8716"/>
    <x v="0"/>
    <x v="275"/>
    <s v="US"/>
    <s v="USD"/>
    <n v="1442206800"/>
    <n v="1443589200"/>
    <b v="0"/>
    <b v="0"/>
    <s v="music/metal"/>
    <n v="1.227605633802817"/>
    <n v="69.174603174603178"/>
    <x v="4"/>
    <s v="metal"/>
    <d v="2015-09-14T05:00:00"/>
    <d v="2015-09-30T05:00:00"/>
    <x v="1"/>
    <s v=""/>
    <s v="5000 to 9999"/>
    <s v=""/>
  </r>
  <r>
    <n v="288"/>
    <s v="Garcia Ltd"/>
    <s v="Secured global success"/>
    <n v="5600"/>
    <n v="5476"/>
    <x v="1"/>
    <x v="276"/>
    <s v="DK"/>
    <s v="DKK"/>
    <n v="1331701200"/>
    <n v="1331787600"/>
    <b v="0"/>
    <b v="1"/>
    <s v="music/metal"/>
    <n v="0.97785714285714287"/>
    <n v="39.970802919708028"/>
    <x v="4"/>
    <s v="metal"/>
    <d v="2012-03-14T05:00:00"/>
    <d v="2012-03-15T05:00:00"/>
    <x v="1"/>
    <s v="5000 to 9999"/>
    <s v=""/>
    <s v=""/>
  </r>
  <r>
    <n v="654"/>
    <s v="Roberts, Hinton and Williams"/>
    <s v="Programmable static middleware"/>
    <n v="35000"/>
    <n v="177936"/>
    <x v="0"/>
    <x v="277"/>
    <s v="US"/>
    <s v="USD"/>
    <n v="1440392400"/>
    <n v="1440824400"/>
    <b v="0"/>
    <b v="0"/>
    <s v="music/metal"/>
    <n v="5.0838857142857146"/>
    <n v="58.9973474801061"/>
    <x v="4"/>
    <s v="metal"/>
    <d v="2015-08-24T05:00:00"/>
    <d v="2015-08-29T05:00:00"/>
    <x v="7"/>
    <s v=""/>
    <s v="35000 to 39999"/>
    <s v=""/>
  </r>
  <r>
    <n v="733"/>
    <s v="Marquez-Kerr"/>
    <s v="Automated hybrid orchestration"/>
    <n v="15800"/>
    <n v="83267"/>
    <x v="0"/>
    <x v="278"/>
    <s v="US"/>
    <s v="USD"/>
    <n v="1406178000"/>
    <n v="1407301200"/>
    <b v="0"/>
    <b v="0"/>
    <s v="music/metal"/>
    <n v="5.2700632911392402"/>
    <n v="84.96632653061225"/>
    <x v="4"/>
    <s v="metal"/>
    <d v="2014-07-24T05:00:00"/>
    <d v="2014-08-06T05:00:00"/>
    <x v="8"/>
    <s v=""/>
    <s v="15000 to 19999"/>
    <s v=""/>
  </r>
  <r>
    <n v="878"/>
    <s v="Lutz Group"/>
    <s v="Enterprise-wide foreground paradigm"/>
    <n v="2700"/>
    <n v="1012"/>
    <x v="1"/>
    <x v="279"/>
    <s v="IT"/>
    <s v="EUR"/>
    <n v="1579068000"/>
    <n v="1581141600"/>
    <b v="0"/>
    <b v="0"/>
    <s v="music/metal"/>
    <n v="0.37481481481481482"/>
    <n v="84.333333333333329"/>
    <x v="4"/>
    <s v="metal"/>
    <d v="2020-01-15T06:00:00"/>
    <d v="2020-02-08T06:00:00"/>
    <x v="4"/>
    <s v="1000 to 4999"/>
    <s v=""/>
    <s v=""/>
  </r>
  <r>
    <n v="1"/>
    <s v="Odom Inc"/>
    <s v="Managed bottom-line architecture"/>
    <n v="1400"/>
    <n v="14560"/>
    <x v="0"/>
    <x v="181"/>
    <s v="US"/>
    <s v="USD"/>
    <n v="1408424400"/>
    <n v="1408597200"/>
    <b v="0"/>
    <b v="1"/>
    <s v="music/rock"/>
    <n v="10.4"/>
    <n v="92.151898734177209"/>
    <x v="4"/>
    <s v="rock"/>
    <d v="2014-08-19T05:00:00"/>
    <d v="2014-08-21T05:00:00"/>
    <x v="4"/>
    <s v=""/>
    <s v="1000 to 4999"/>
    <s v=""/>
  </r>
  <r>
    <n v="3"/>
    <s v="Mcdonald, Gonzalez and Ross"/>
    <s v="Vision-oriented fresh-thinking conglomeration"/>
    <n v="4200"/>
    <n v="2477"/>
    <x v="1"/>
    <x v="157"/>
    <s v="US"/>
    <s v="USD"/>
    <n v="1565499600"/>
    <n v="1568955600"/>
    <b v="0"/>
    <b v="0"/>
    <s v="music/rock"/>
    <n v="0.58976190476190471"/>
    <n v="103.20833333333333"/>
    <x v="4"/>
    <s v="rock"/>
    <d v="2019-08-11T05:00:00"/>
    <d v="2019-09-20T05:00:00"/>
    <x v="4"/>
    <s v="1000 to 4999"/>
    <s v=""/>
    <s v=""/>
  </r>
  <r>
    <n v="27"/>
    <s v="Best, Carr and Williams"/>
    <s v="Diverse transitional migration"/>
    <n v="2000"/>
    <n v="1599"/>
    <x v="1"/>
    <x v="185"/>
    <s v="US"/>
    <s v="USD"/>
    <n v="1443848400"/>
    <n v="1444539600"/>
    <b v="0"/>
    <b v="0"/>
    <s v="music/rock"/>
    <n v="0.79949999999999999"/>
    <n v="106.6"/>
    <x v="4"/>
    <s v="rock"/>
    <d v="2015-10-03T05:00:00"/>
    <d v="2015-10-11T05:00:00"/>
    <x v="4"/>
    <s v="1000 to 4999"/>
    <s v=""/>
    <s v=""/>
  </r>
  <r>
    <n v="41"/>
    <s v="Watts Group"/>
    <s v="Universal 5thgeneration neural-net"/>
    <n v="5600"/>
    <n v="11924"/>
    <x v="0"/>
    <x v="280"/>
    <s v="IT"/>
    <s v="EUR"/>
    <n v="1346734800"/>
    <n v="1348981200"/>
    <b v="0"/>
    <b v="1"/>
    <s v="music/rock"/>
    <n v="2.1292857142857144"/>
    <n v="107.42342342342343"/>
    <x v="4"/>
    <s v="rock"/>
    <d v="2012-09-04T05:00:00"/>
    <d v="2012-09-30T05:00:00"/>
    <x v="1"/>
    <s v=""/>
    <s v="5000 to 9999"/>
    <s v=""/>
  </r>
  <r>
    <n v="46"/>
    <s v="Vaughn, Hunt and Caldwell"/>
    <s v="Virtual grid-enabled task-force"/>
    <n v="3700"/>
    <n v="4247"/>
    <x v="0"/>
    <x v="7"/>
    <s v="US"/>
    <s v="USD"/>
    <n v="1278565200"/>
    <n v="1280552400"/>
    <b v="0"/>
    <b v="0"/>
    <s v="music/rock"/>
    <n v="1.1478378378378378"/>
    <n v="46.163043478260867"/>
    <x v="4"/>
    <s v="rock"/>
    <d v="2010-07-08T05:00:00"/>
    <d v="2010-07-31T05:00:00"/>
    <x v="4"/>
    <s v=""/>
    <s v="1000 to 4999"/>
    <s v=""/>
  </r>
  <r>
    <n v="49"/>
    <s v="Casey-Kelly"/>
    <s v="Sharable holistic interface"/>
    <n v="7200"/>
    <n v="13653"/>
    <x v="0"/>
    <x v="281"/>
    <s v="US"/>
    <s v="USD"/>
    <n v="1571547600"/>
    <n v="1575439200"/>
    <b v="0"/>
    <b v="0"/>
    <s v="music/rock"/>
    <n v="1.89625"/>
    <n v="45.059405940594061"/>
    <x v="4"/>
    <s v="rock"/>
    <d v="2019-10-20T05:00:00"/>
    <d v="2019-12-04T06:00:00"/>
    <x v="1"/>
    <s v=""/>
    <s v="5000 to 9999"/>
    <s v=""/>
  </r>
  <r>
    <n v="81"/>
    <s v="Gomez, Bailey and Flores"/>
    <s v="User-friendly static contingency"/>
    <n v="16800"/>
    <n v="37857"/>
    <x v="0"/>
    <x v="282"/>
    <s v="US"/>
    <s v="USD"/>
    <n v="1511416800"/>
    <n v="1513576800"/>
    <b v="0"/>
    <b v="0"/>
    <s v="music/rock"/>
    <n v="2.253392857142857"/>
    <n v="92.109489051094897"/>
    <x v="4"/>
    <s v="rock"/>
    <d v="2017-11-23T06:00:00"/>
    <d v="2017-12-18T06:00:00"/>
    <x v="8"/>
    <s v=""/>
    <s v="15000 to 19999"/>
    <s v=""/>
  </r>
  <r>
    <n v="87"/>
    <s v="Farrell and Sons"/>
    <s v="Synergized 4thgeneration conglomeration"/>
    <n v="198500"/>
    <n v="123040"/>
    <x v="1"/>
    <x v="283"/>
    <s v="AU"/>
    <s v="AUD"/>
    <n v="1299564000"/>
    <n v="1300510800"/>
    <b v="0"/>
    <b v="1"/>
    <s v="music/rock"/>
    <n v="0.6198488664987406"/>
    <n v="83.022941970310384"/>
    <x v="4"/>
    <s v="rock"/>
    <d v="2011-03-08T06:00:00"/>
    <d v="2011-03-19T05:00:00"/>
    <x v="0"/>
    <s v="Greater than 50000"/>
    <s v=""/>
    <s v=""/>
  </r>
  <r>
    <n v="128"/>
    <s v="Allen-Curtis"/>
    <s v="Phased human-resource core"/>
    <n v="70600"/>
    <n v="42596"/>
    <x v="3"/>
    <x v="284"/>
    <s v="US"/>
    <s v="USD"/>
    <n v="1282885200"/>
    <n v="1284008400"/>
    <b v="0"/>
    <b v="0"/>
    <s v="music/rock"/>
    <n v="0.60334277620396604"/>
    <n v="80.067669172932327"/>
    <x v="4"/>
    <s v="rock"/>
    <d v="2010-08-27T05:00:00"/>
    <d v="2010-09-09T05:00:00"/>
    <x v="0"/>
    <s v=""/>
    <s v=""/>
    <s v="Greater than 50000"/>
  </r>
  <r>
    <n v="150"/>
    <s v="Brown, Palmer and Pace"/>
    <s v="Networked stable workforce"/>
    <n v="100"/>
    <n v="1"/>
    <x v="1"/>
    <x v="16"/>
    <s v="US"/>
    <s v="USD"/>
    <n v="1544940000"/>
    <n v="1545026400"/>
    <b v="0"/>
    <b v="0"/>
    <s v="music/rock"/>
    <n v="0.01"/>
    <n v="1"/>
    <x v="4"/>
    <s v="rock"/>
    <d v="2018-12-16T06:00:00"/>
    <d v="2018-12-17T06:00:00"/>
    <x v="2"/>
    <s v="0 to 1000"/>
    <s v=""/>
    <s v=""/>
  </r>
  <r>
    <n v="156"/>
    <s v="Meza-Rogers"/>
    <s v="Streamlined encompassing encryption"/>
    <n v="36400"/>
    <n v="26914"/>
    <x v="3"/>
    <x v="285"/>
    <s v="AU"/>
    <s v="AUD"/>
    <n v="1570251600"/>
    <n v="1572325200"/>
    <b v="0"/>
    <b v="0"/>
    <s v="music/rock"/>
    <n v="0.73939560439560437"/>
    <n v="71.013192612137203"/>
    <x v="4"/>
    <s v="rock"/>
    <d v="2019-10-05T05:00:00"/>
    <d v="2019-10-29T05:00:00"/>
    <x v="7"/>
    <s v=""/>
    <s v=""/>
    <s v="35000 to 39999"/>
  </r>
  <r>
    <n v="158"/>
    <s v="Carlson Inc"/>
    <s v="Ergonomic fresh-thinking installation"/>
    <n v="2100"/>
    <n v="4640"/>
    <x v="0"/>
    <x v="212"/>
    <s v="US"/>
    <s v="USD"/>
    <n v="1449554400"/>
    <n v="1449640800"/>
    <b v="0"/>
    <b v="0"/>
    <s v="music/rock"/>
    <n v="2.2095238095238097"/>
    <n v="113.17073170731707"/>
    <x v="4"/>
    <s v="rock"/>
    <d v="2015-12-08T06:00:00"/>
    <d v="2015-12-09T06:00:00"/>
    <x v="4"/>
    <s v=""/>
    <s v="1000 to 4999"/>
    <s v=""/>
  </r>
  <r>
    <n v="162"/>
    <s v="Keith, Alvarez and Potter"/>
    <s v="Extended bottom-line open architecture"/>
    <n v="6100"/>
    <n v="9134"/>
    <x v="0"/>
    <x v="77"/>
    <s v="CH"/>
    <s v="CHF"/>
    <n v="1544248800"/>
    <n v="1546840800"/>
    <b v="0"/>
    <b v="0"/>
    <s v="music/rock"/>
    <n v="1.4973770491803278"/>
    <n v="58.178343949044589"/>
    <x v="4"/>
    <s v="rock"/>
    <d v="2018-12-08T06:00:00"/>
    <d v="2019-01-07T06:00:00"/>
    <x v="1"/>
    <s v=""/>
    <s v="5000 to 9999"/>
    <s v=""/>
  </r>
  <r>
    <n v="183"/>
    <s v="Rogers, Huerta and Medina"/>
    <s v="Pre-emptive bandwidth-monitored instruction set"/>
    <n v="5100"/>
    <n v="3525"/>
    <x v="1"/>
    <x v="214"/>
    <s v="CA"/>
    <s v="CAD"/>
    <n v="1284008400"/>
    <n v="1285131600"/>
    <b v="0"/>
    <b v="0"/>
    <s v="music/rock"/>
    <n v="0.69117647058823528"/>
    <n v="40.988372093023258"/>
    <x v="4"/>
    <s v="rock"/>
    <d v="2010-09-09T05:00:00"/>
    <d v="2010-09-22T05:00:00"/>
    <x v="1"/>
    <s v="5000 to 9999"/>
    <s v=""/>
    <s v=""/>
  </r>
  <r>
    <n v="192"/>
    <s v="Long, Morgan and Mitchell"/>
    <s v="Upgradable 4thgeneration productivity"/>
    <n v="42600"/>
    <n v="8517"/>
    <x v="1"/>
    <x v="105"/>
    <s v="US"/>
    <s v="USD"/>
    <n v="1403845200"/>
    <n v="1404190800"/>
    <b v="0"/>
    <b v="0"/>
    <s v="music/rock"/>
    <n v="0.19992957746478873"/>
    <n v="35.049382716049379"/>
    <x v="4"/>
    <s v="rock"/>
    <d v="2014-06-27T05:00:00"/>
    <d v="2014-07-01T05:00:00"/>
    <x v="3"/>
    <s v="40000 to 44999"/>
    <s v=""/>
    <s v=""/>
  </r>
  <r>
    <n v="199"/>
    <s v="Hull, Baker and Martinez"/>
    <s v="Digitized reciprocal infrastructure"/>
    <n v="1800"/>
    <n v="968"/>
    <x v="1"/>
    <x v="286"/>
    <s v="US"/>
    <s v="USD"/>
    <n v="1436245200"/>
    <n v="1436590800"/>
    <b v="0"/>
    <b v="0"/>
    <s v="music/rock"/>
    <n v="0.5377777777777778"/>
    <n v="74.461538461538467"/>
    <x v="4"/>
    <s v="rock"/>
    <d v="2015-07-07T05:00:00"/>
    <d v="2015-07-11T05:00:00"/>
    <x v="4"/>
    <s v="1000 to 4999"/>
    <s v=""/>
    <s v=""/>
  </r>
  <r>
    <n v="207"/>
    <s v="Carney-Anderson"/>
    <s v="Digitized 5thgeneration knowledgebase"/>
    <n v="1000"/>
    <n v="4257"/>
    <x v="0"/>
    <x v="287"/>
    <s v="US"/>
    <s v="USD"/>
    <n v="1535432400"/>
    <n v="1537160400"/>
    <b v="0"/>
    <b v="1"/>
    <s v="music/rock"/>
    <n v="4.2569999999999997"/>
    <n v="99"/>
    <x v="4"/>
    <s v="rock"/>
    <d v="2018-08-28T05:00:00"/>
    <d v="2018-09-17T05:00:00"/>
    <x v="4"/>
    <s v=""/>
    <s v="1000 to 4999"/>
    <s v=""/>
  </r>
  <r>
    <n v="214"/>
    <s v="Sullivan Group"/>
    <s v="Open-source fresh-thinking policy"/>
    <n v="1400"/>
    <n v="14324"/>
    <x v="0"/>
    <x v="36"/>
    <s v="US"/>
    <s v="USD"/>
    <n v="1282194000"/>
    <n v="1282712400"/>
    <b v="0"/>
    <b v="0"/>
    <s v="music/rock"/>
    <n v="10.231428571428571"/>
    <n v="86.812121212121212"/>
    <x v="4"/>
    <s v="rock"/>
    <d v="2010-08-19T05:00:00"/>
    <d v="2010-08-25T05:00:00"/>
    <x v="4"/>
    <s v=""/>
    <s v="1000 to 4999"/>
    <s v=""/>
  </r>
  <r>
    <n v="225"/>
    <s v="Fox-Quinn"/>
    <s v="Enterprise-wide reciprocal success"/>
    <n v="67800"/>
    <n v="176398"/>
    <x v="0"/>
    <x v="288"/>
    <s v="US"/>
    <s v="USD"/>
    <n v="1399093200"/>
    <n v="1399093200"/>
    <b v="1"/>
    <b v="0"/>
    <s v="music/rock"/>
    <n v="2.6017404129793511"/>
    <n v="29.999659863945578"/>
    <x v="4"/>
    <s v="rock"/>
    <d v="2014-05-03T05:00:00"/>
    <d v="2014-05-03T05:00:00"/>
    <x v="0"/>
    <s v=""/>
    <s v="Greater than 50000"/>
    <s v=""/>
  </r>
  <r>
    <n v="236"/>
    <s v="Gallegos-Cobb"/>
    <s v="Object-based directional function"/>
    <n v="39500"/>
    <n v="4323"/>
    <x v="1"/>
    <x v="289"/>
    <s v="AU"/>
    <s v="AUD"/>
    <n v="1561438800"/>
    <n v="1562043600"/>
    <b v="0"/>
    <b v="1"/>
    <s v="music/rock"/>
    <n v="0.10944303797468355"/>
    <n v="75.84210526315789"/>
    <x v="4"/>
    <s v="rock"/>
    <d v="2019-06-25T05:00:00"/>
    <d v="2019-07-02T05:00:00"/>
    <x v="7"/>
    <s v="35000 to 39999"/>
    <s v=""/>
    <s v=""/>
  </r>
  <r>
    <n v="242"/>
    <s v="Hill, Martin and Garcia"/>
    <s v="Sharable scalable core"/>
    <n v="8400"/>
    <n v="10729"/>
    <x v="0"/>
    <x v="290"/>
    <s v="US"/>
    <s v="USD"/>
    <n v="1494392400"/>
    <n v="1495256400"/>
    <b v="0"/>
    <b v="1"/>
    <s v="music/rock"/>
    <n v="1.2772619047619047"/>
    <n v="42.915999999999997"/>
    <x v="4"/>
    <s v="rock"/>
    <d v="2017-05-10T05:00:00"/>
    <d v="2017-05-20T05:00:00"/>
    <x v="1"/>
    <s v=""/>
    <s v="5000 to 9999"/>
    <s v=""/>
  </r>
  <r>
    <n v="250"/>
    <s v="Robbins and Sons"/>
    <s v="Future-proofed directional synergy"/>
    <n v="100"/>
    <n v="3"/>
    <x v="1"/>
    <x v="16"/>
    <s v="US"/>
    <s v="USD"/>
    <n v="1264399200"/>
    <n v="1267423200"/>
    <b v="0"/>
    <b v="0"/>
    <s v="music/rock"/>
    <n v="0.03"/>
    <n v="3"/>
    <x v="4"/>
    <s v="rock"/>
    <d v="2010-01-25T06:00:00"/>
    <d v="2010-03-01T06:00:00"/>
    <x v="2"/>
    <s v="0 to 1000"/>
    <s v=""/>
    <s v=""/>
  </r>
  <r>
    <n v="255"/>
    <s v="Rosales, Branch and Harmon"/>
    <s v="Upgradable grid-enabled superstructure"/>
    <n v="80500"/>
    <n v="96735"/>
    <x v="0"/>
    <x v="291"/>
    <s v="US"/>
    <s v="USD"/>
    <n v="1297836000"/>
    <n v="1298268000"/>
    <b v="0"/>
    <b v="1"/>
    <s v="music/rock"/>
    <n v="1.2016770186335404"/>
    <n v="57.003535651149086"/>
    <x v="4"/>
    <s v="rock"/>
    <d v="2011-02-16T06:00:00"/>
    <d v="2011-02-21T06:00:00"/>
    <x v="0"/>
    <s v=""/>
    <s v="Greater than 50000"/>
    <s v=""/>
  </r>
  <r>
    <n v="256"/>
    <s v="Smith-Reid"/>
    <s v="Optimized actuating toolset"/>
    <n v="4100"/>
    <n v="959"/>
    <x v="1"/>
    <x v="185"/>
    <s v="GB"/>
    <s v="GBP"/>
    <n v="1453615200"/>
    <n v="1456812000"/>
    <b v="0"/>
    <b v="0"/>
    <s v="music/rock"/>
    <n v="0.23390243902439026"/>
    <n v="63.93333333333333"/>
    <x v="4"/>
    <s v="rock"/>
    <d v="2016-01-24T06:00:00"/>
    <d v="2016-03-01T06:00:00"/>
    <x v="4"/>
    <s v="1000 to 4999"/>
    <s v=""/>
    <s v=""/>
  </r>
  <r>
    <n v="260"/>
    <s v="Allen-Jones"/>
    <s v="Centralized modular initiative"/>
    <n v="6300"/>
    <n v="9935"/>
    <x v="0"/>
    <x v="292"/>
    <s v="US"/>
    <s v="USD"/>
    <n v="1348808400"/>
    <n v="1349845200"/>
    <b v="0"/>
    <b v="0"/>
    <s v="music/rock"/>
    <n v="1.5769841269841269"/>
    <n v="38.065134099616856"/>
    <x v="4"/>
    <s v="rock"/>
    <d v="2012-09-28T05:00:00"/>
    <d v="2012-10-10T05:00:00"/>
    <x v="1"/>
    <s v=""/>
    <s v="5000 to 9999"/>
    <s v=""/>
  </r>
  <r>
    <n v="261"/>
    <s v="Mason-Smith"/>
    <s v="Reverse-engineered cohesive migration"/>
    <n v="84300"/>
    <n v="26303"/>
    <x v="1"/>
    <x v="293"/>
    <s v="US"/>
    <s v="USD"/>
    <n v="1282712400"/>
    <n v="1283058000"/>
    <b v="0"/>
    <b v="1"/>
    <s v="music/rock"/>
    <n v="0.31201660735468567"/>
    <n v="57.936123348017624"/>
    <x v="4"/>
    <s v="rock"/>
    <d v="2010-08-25T05:00:00"/>
    <d v="2010-08-29T05:00:00"/>
    <x v="0"/>
    <s v="Greater than 50000"/>
    <s v=""/>
    <s v=""/>
  </r>
  <r>
    <n v="283"/>
    <s v="Lucas-Mullins"/>
    <s v="Business-focused dynamic instruction set"/>
    <n v="8100"/>
    <n v="1517"/>
    <x v="1"/>
    <x v="294"/>
    <s v="DK"/>
    <s v="DKK"/>
    <n v="1464584400"/>
    <n v="1465016400"/>
    <b v="0"/>
    <b v="0"/>
    <s v="music/rock"/>
    <n v="0.18728395061728395"/>
    <n v="52.310344827586206"/>
    <x v="4"/>
    <s v="rock"/>
    <d v="2016-05-30T05:00:00"/>
    <d v="2016-06-04T05:00:00"/>
    <x v="1"/>
    <s v="5000 to 9999"/>
    <s v=""/>
    <s v=""/>
  </r>
  <r>
    <n v="298"/>
    <s v="Chase, Garcia and Johnson"/>
    <s v="Adaptive intangible database"/>
    <n v="3500"/>
    <n v="5037"/>
    <x v="0"/>
    <x v="295"/>
    <s v="US"/>
    <s v="USD"/>
    <n v="1456466400"/>
    <n v="1458018000"/>
    <b v="0"/>
    <b v="1"/>
    <s v="music/rock"/>
    <n v="1.4391428571428571"/>
    <n v="69.958333333333329"/>
    <x v="4"/>
    <s v="rock"/>
    <d v="2016-02-26T06:00:00"/>
    <d v="2016-03-15T05:00:00"/>
    <x v="4"/>
    <s v=""/>
    <s v="1000 to 4999"/>
    <s v=""/>
  </r>
  <r>
    <n v="313"/>
    <s v="Miller-Irwin"/>
    <s v="Secured maximized policy"/>
    <n v="2200"/>
    <n v="8697"/>
    <x v="0"/>
    <x v="296"/>
    <s v="US"/>
    <s v="USD"/>
    <n v="1330322400"/>
    <n v="1330495200"/>
    <b v="0"/>
    <b v="0"/>
    <s v="music/rock"/>
    <n v="3.9531818181818181"/>
    <n v="39"/>
    <x v="4"/>
    <s v="rock"/>
    <d v="2012-02-27T06:00:00"/>
    <d v="2012-02-29T06:00:00"/>
    <x v="4"/>
    <s v=""/>
    <s v="1000 to 4999"/>
    <s v=""/>
  </r>
  <r>
    <n v="318"/>
    <s v="Young, Hart and Ryan"/>
    <s v="Decentralized demand-driven open system"/>
    <n v="5700"/>
    <n v="903"/>
    <x v="1"/>
    <x v="297"/>
    <s v="US"/>
    <s v="USD"/>
    <n v="1392357600"/>
    <n v="1392530400"/>
    <b v="0"/>
    <b v="0"/>
    <s v="music/rock"/>
    <n v="0.15842105263157893"/>
    <n v="53.117647058823529"/>
    <x v="4"/>
    <s v="rock"/>
    <d v="2014-02-14T06:00:00"/>
    <d v="2014-02-16T06:00:00"/>
    <x v="1"/>
    <s v="5000 to 9999"/>
    <s v=""/>
    <s v=""/>
  </r>
  <r>
    <n v="328"/>
    <s v="Young PLC"/>
    <s v="Innovative well-modulated functionalities"/>
    <n v="98700"/>
    <n v="131826"/>
    <x v="0"/>
    <x v="298"/>
    <s v="US"/>
    <s v="USD"/>
    <n v="1543557600"/>
    <n v="1544508000"/>
    <b v="0"/>
    <b v="0"/>
    <s v="music/rock"/>
    <n v="1.3356231003039514"/>
    <n v="54.004916018025398"/>
    <x v="4"/>
    <s v="rock"/>
    <d v="2018-11-30T06:00:00"/>
    <d v="2018-12-11T06:00:00"/>
    <x v="0"/>
    <s v=""/>
    <s v="Greater than 50000"/>
    <s v=""/>
  </r>
  <r>
    <n v="334"/>
    <s v="Mcgee Group"/>
    <s v="Assimilated discrete algorithm"/>
    <n v="66200"/>
    <n v="123538"/>
    <x v="0"/>
    <x v="299"/>
    <s v="US"/>
    <s v="USD"/>
    <n v="1515564000"/>
    <n v="1516168800"/>
    <b v="0"/>
    <b v="0"/>
    <s v="music/rock"/>
    <n v="1.8661329305135952"/>
    <n v="110.99550763701707"/>
    <x v="4"/>
    <s v="rock"/>
    <d v="2018-01-10T06:00:00"/>
    <d v="2018-01-17T06:00:00"/>
    <x v="0"/>
    <s v=""/>
    <s v="Greater than 50000"/>
    <s v=""/>
  </r>
  <r>
    <n v="335"/>
    <s v="Jordan-Acosta"/>
    <s v="Operative uniform hub"/>
    <n v="173800"/>
    <n v="198628"/>
    <x v="0"/>
    <x v="300"/>
    <s v="US"/>
    <s v="USD"/>
    <n v="1573797600"/>
    <n v="1574920800"/>
    <b v="0"/>
    <b v="0"/>
    <s v="music/rock"/>
    <n v="1.1428538550057536"/>
    <n v="87.003066141042481"/>
    <x v="4"/>
    <s v="rock"/>
    <d v="2019-11-15T06:00:00"/>
    <d v="2019-11-28T06:00:00"/>
    <x v="0"/>
    <s v=""/>
    <s v="Greater than 50000"/>
    <s v=""/>
  </r>
  <r>
    <n v="336"/>
    <s v="Nunez Inc"/>
    <s v="Customizable intangible capability"/>
    <n v="70700"/>
    <n v="68602"/>
    <x v="1"/>
    <x v="301"/>
    <s v="US"/>
    <s v="USD"/>
    <n v="1292392800"/>
    <n v="1292479200"/>
    <b v="0"/>
    <b v="1"/>
    <s v="music/rock"/>
    <n v="0.97032531824611035"/>
    <n v="63.994402985074629"/>
    <x v="4"/>
    <s v="rock"/>
    <d v="2010-12-15T06:00:00"/>
    <d v="2010-12-16T06:00:00"/>
    <x v="0"/>
    <s v="Greater than 50000"/>
    <s v=""/>
    <s v=""/>
  </r>
  <r>
    <n v="351"/>
    <s v="Young LLC"/>
    <s v="Universal maximized methodology"/>
    <n v="74100"/>
    <n v="94631"/>
    <x v="0"/>
    <x v="302"/>
    <s v="US"/>
    <s v="USD"/>
    <n v="1440392400"/>
    <n v="1441602000"/>
    <b v="0"/>
    <b v="0"/>
    <s v="music/rock"/>
    <n v="1.2770715249662619"/>
    <n v="47.009935419771487"/>
    <x v="4"/>
    <s v="rock"/>
    <d v="2015-08-24T05:00:00"/>
    <d v="2015-09-07T05:00:00"/>
    <x v="0"/>
    <s v=""/>
    <s v="Greater than 50000"/>
    <s v=""/>
  </r>
  <r>
    <n v="362"/>
    <s v="Lawrence Group"/>
    <s v="Automated actuating conglomeration"/>
    <n v="3700"/>
    <n v="13755"/>
    <x v="0"/>
    <x v="81"/>
    <s v="US"/>
    <s v="USD"/>
    <n v="1296108000"/>
    <n v="1299391200"/>
    <b v="0"/>
    <b v="0"/>
    <s v="music/rock"/>
    <n v="3.7175675675675675"/>
    <n v="72.015706806282722"/>
    <x v="4"/>
    <s v="rock"/>
    <d v="2011-01-27T06:00:00"/>
    <d v="2011-03-06T06:00:00"/>
    <x v="4"/>
    <s v=""/>
    <s v="1000 to 4999"/>
    <s v=""/>
  </r>
  <r>
    <n v="363"/>
    <s v="Gray-Davis"/>
    <s v="Re-contextualized local initiative"/>
    <n v="5200"/>
    <n v="8330"/>
    <x v="0"/>
    <x v="303"/>
    <s v="US"/>
    <s v="USD"/>
    <n v="1324965600"/>
    <n v="1325052000"/>
    <b v="0"/>
    <b v="0"/>
    <s v="music/rock"/>
    <n v="1.601923076923077"/>
    <n v="59.928057553956833"/>
    <x v="4"/>
    <s v="rock"/>
    <d v="2011-12-27T06:00:00"/>
    <d v="2011-12-28T06:00:00"/>
    <x v="1"/>
    <s v=""/>
    <s v="5000 to 9999"/>
    <s v=""/>
  </r>
  <r>
    <n v="376"/>
    <s v="Perry PLC"/>
    <s v="Mandatory uniform matrix"/>
    <n v="3400"/>
    <n v="12275"/>
    <x v="0"/>
    <x v="103"/>
    <s v="US"/>
    <s v="USD"/>
    <n v="1404622800"/>
    <n v="1405141200"/>
    <b v="0"/>
    <b v="0"/>
    <s v="music/rock"/>
    <n v="3.6102941176470589"/>
    <n v="93.702290076335885"/>
    <x v="4"/>
    <s v="rock"/>
    <d v="2014-07-06T05:00:00"/>
    <d v="2014-07-12T05:00:00"/>
    <x v="4"/>
    <s v=""/>
    <s v="1000 to 4999"/>
    <s v=""/>
  </r>
  <r>
    <n v="397"/>
    <s v="Jones-Martin"/>
    <s v="Virtual systematic monitoring"/>
    <n v="8100"/>
    <n v="14083"/>
    <x v="0"/>
    <x v="293"/>
    <s v="US"/>
    <s v="USD"/>
    <n v="1369285200"/>
    <n v="1369803600"/>
    <b v="0"/>
    <b v="0"/>
    <s v="music/rock"/>
    <n v="1.738641975308642"/>
    <n v="31.019823788546255"/>
    <x v="4"/>
    <s v="rock"/>
    <d v="2013-05-23T05:00:00"/>
    <d v="2013-05-29T05:00:00"/>
    <x v="1"/>
    <s v=""/>
    <s v="5000 to 9999"/>
    <s v=""/>
  </r>
  <r>
    <n v="409"/>
    <s v="Stewart LLC"/>
    <s v="Secured asymmetric projection"/>
    <n v="135600"/>
    <n v="62804"/>
    <x v="1"/>
    <x v="304"/>
    <s v="US"/>
    <s v="USD"/>
    <n v="1492491600"/>
    <n v="1492837200"/>
    <b v="0"/>
    <b v="0"/>
    <s v="music/rock"/>
    <n v="0.46315634218289087"/>
    <n v="87.960784313725483"/>
    <x v="4"/>
    <s v="rock"/>
    <d v="2017-04-18T05:00:00"/>
    <d v="2017-04-22T05:00:00"/>
    <x v="0"/>
    <s v="Greater than 50000"/>
    <s v=""/>
    <s v=""/>
  </r>
  <r>
    <n v="451"/>
    <s v="Padilla-Porter"/>
    <s v="Innovative exuding matrix"/>
    <n v="148400"/>
    <n v="182302"/>
    <x v="0"/>
    <x v="305"/>
    <s v="US"/>
    <s v="USD"/>
    <n v="1500440400"/>
    <n v="1503118800"/>
    <b v="0"/>
    <b v="0"/>
    <s v="music/rock"/>
    <n v="1.2284501347708894"/>
    <n v="29.001272669424118"/>
    <x v="4"/>
    <s v="rock"/>
    <d v="2017-07-19T05:00:00"/>
    <d v="2017-08-19T05:00:00"/>
    <x v="0"/>
    <s v=""/>
    <s v="Greater than 50000"/>
    <s v=""/>
  </r>
  <r>
    <n v="472"/>
    <s v="Turner, Young and Collins"/>
    <s v="Self-enabling clear-thinking framework"/>
    <n v="153800"/>
    <n v="60342"/>
    <x v="1"/>
    <x v="306"/>
    <s v="US"/>
    <s v="USD"/>
    <n v="1552280400"/>
    <n v="1556946000"/>
    <b v="0"/>
    <b v="0"/>
    <s v="music/rock"/>
    <n v="0.39234070221066319"/>
    <n v="104.94260869565217"/>
    <x v="4"/>
    <s v="rock"/>
    <d v="2019-03-11T05:00:00"/>
    <d v="2019-05-04T05:00:00"/>
    <x v="0"/>
    <s v="Greater than 50000"/>
    <s v=""/>
    <s v=""/>
  </r>
  <r>
    <n v="504"/>
    <s v="Smith-Miller"/>
    <s v="De-engineered cohesive moderator"/>
    <n v="7500"/>
    <n v="6924"/>
    <x v="1"/>
    <x v="6"/>
    <s v="IT"/>
    <s v="EUR"/>
    <n v="1431925200"/>
    <n v="1432011600"/>
    <b v="0"/>
    <b v="0"/>
    <s v="music/rock"/>
    <n v="0.92320000000000002"/>
    <n v="111.6774193548387"/>
    <x v="4"/>
    <s v="rock"/>
    <d v="2015-05-18T05:00:00"/>
    <d v="2015-05-19T05:00:00"/>
    <x v="1"/>
    <s v="5000 to 9999"/>
    <s v=""/>
    <s v=""/>
  </r>
  <r>
    <n v="514"/>
    <s v="Sanchez, Bradley and Flores"/>
    <s v="Centralized motivating capacity"/>
    <n v="138700"/>
    <n v="31123"/>
    <x v="3"/>
    <x v="307"/>
    <s v="CH"/>
    <s v="CHF"/>
    <n v="1386309600"/>
    <n v="1386741600"/>
    <b v="0"/>
    <b v="1"/>
    <s v="music/rock"/>
    <n v="0.22439077144917088"/>
    <n v="58.945075757575758"/>
    <x v="4"/>
    <s v="rock"/>
    <d v="2013-12-06T06:00:00"/>
    <d v="2013-12-11T06:00:00"/>
    <x v="0"/>
    <s v=""/>
    <s v=""/>
    <s v="Greater than 50000"/>
  </r>
  <r>
    <n v="519"/>
    <s v="Marsh-Coleman"/>
    <s v="Exclusive asymmetric analyzer"/>
    <n v="177700"/>
    <n v="180802"/>
    <x v="0"/>
    <x v="308"/>
    <s v="US"/>
    <s v="USD"/>
    <n v="1420696800"/>
    <n v="1421906400"/>
    <b v="0"/>
    <b v="1"/>
    <s v="music/rock"/>
    <n v="1.0174563871693867"/>
    <n v="101.97518330513255"/>
    <x v="4"/>
    <s v="rock"/>
    <d v="2015-01-08T06:00:00"/>
    <d v="2015-01-22T06:00:00"/>
    <x v="0"/>
    <s v=""/>
    <s v="Greater than 50000"/>
    <s v=""/>
  </r>
  <r>
    <n v="544"/>
    <s v="Taylor Inc"/>
    <s v="Public-key 3rdgeneration system engine"/>
    <n v="2800"/>
    <n v="7742"/>
    <x v="0"/>
    <x v="309"/>
    <s v="US"/>
    <s v="USD"/>
    <n v="1452232800"/>
    <n v="1453356000"/>
    <b v="0"/>
    <b v="0"/>
    <s v="music/rock"/>
    <n v="2.7650000000000001"/>
    <n v="92.166666666666671"/>
    <x v="4"/>
    <s v="rock"/>
    <d v="2016-01-08T06:00:00"/>
    <d v="2016-01-21T06:00:00"/>
    <x v="4"/>
    <s v=""/>
    <s v="1000 to 4999"/>
    <s v=""/>
  </r>
  <r>
    <n v="553"/>
    <s v="Dougherty, Austin and Mills"/>
    <s v="De-engineered 5thgeneration contingency"/>
    <n v="170600"/>
    <n v="75022"/>
    <x v="1"/>
    <x v="310"/>
    <s v="US"/>
    <s v="USD"/>
    <n v="1293948000"/>
    <n v="1294034400"/>
    <b v="0"/>
    <b v="0"/>
    <s v="music/rock"/>
    <n v="0.43975381008206332"/>
    <n v="72.978599221789878"/>
    <x v="4"/>
    <s v="rock"/>
    <d v="2011-01-02T06:00:00"/>
    <d v="2011-01-03T06:00:00"/>
    <x v="0"/>
    <s v="Greater than 50000"/>
    <s v=""/>
    <s v=""/>
  </r>
  <r>
    <n v="555"/>
    <s v="Anderson Group"/>
    <s v="Organic maximized database"/>
    <n v="6300"/>
    <n v="14089"/>
    <x v="0"/>
    <x v="311"/>
    <s v="DK"/>
    <s v="DKK"/>
    <n v="1396414800"/>
    <n v="1399093200"/>
    <b v="0"/>
    <b v="0"/>
    <s v="music/rock"/>
    <n v="2.2363492063492063"/>
    <n v="104.36296296296297"/>
    <x v="4"/>
    <s v="rock"/>
    <d v="2014-04-02T05:00:00"/>
    <d v="2014-05-03T05:00:00"/>
    <x v="1"/>
    <s v=""/>
    <s v="5000 to 9999"/>
    <s v=""/>
  </r>
  <r>
    <n v="562"/>
    <s v="Blair Inc"/>
    <s v="Configurable bandwidth-monitored throughput"/>
    <n v="9900"/>
    <n v="1269"/>
    <x v="1"/>
    <x v="42"/>
    <s v="CH"/>
    <s v="CHF"/>
    <n v="1552366800"/>
    <n v="1552539600"/>
    <b v="0"/>
    <b v="0"/>
    <s v="music/rock"/>
    <n v="0.12818181818181817"/>
    <n v="48.807692307692307"/>
    <x v="4"/>
    <s v="rock"/>
    <d v="2019-03-12T05:00:00"/>
    <d v="2019-03-14T05:00:00"/>
    <x v="1"/>
    <s v="5000 to 9999"/>
    <s v=""/>
    <s v=""/>
  </r>
  <r>
    <n v="567"/>
    <s v="Johns PLC"/>
    <s v="Distributed high-level open architecture"/>
    <n v="6800"/>
    <n v="14865"/>
    <x v="0"/>
    <x v="312"/>
    <s v="US"/>
    <s v="USD"/>
    <n v="1404968400"/>
    <n v="1405141200"/>
    <b v="0"/>
    <b v="0"/>
    <s v="music/rock"/>
    <n v="2.1860294117647059"/>
    <n v="60.922131147540981"/>
    <x v="4"/>
    <s v="rock"/>
    <d v="2014-07-10T05:00:00"/>
    <d v="2014-07-12T05:00:00"/>
    <x v="1"/>
    <s v=""/>
    <s v="5000 to 9999"/>
    <s v=""/>
  </r>
  <r>
    <n v="570"/>
    <s v="Martinez-Juarez"/>
    <s v="Realigned uniform knowledge user"/>
    <n v="31200"/>
    <n v="95364"/>
    <x v="0"/>
    <x v="313"/>
    <s v="US"/>
    <s v="USD"/>
    <n v="1419055200"/>
    <n v="1419573600"/>
    <b v="0"/>
    <b v="1"/>
    <s v="music/rock"/>
    <n v="3.0565384615384614"/>
    <n v="34.995963302752294"/>
    <x v="4"/>
    <s v="rock"/>
    <d v="2014-12-20T06:00:00"/>
    <d v="2014-12-26T06:00:00"/>
    <x v="6"/>
    <s v=""/>
    <s v="30000 to 34999"/>
    <s v=""/>
  </r>
  <r>
    <n v="572"/>
    <s v="Clements Group"/>
    <s v="Assimilated actuating policy"/>
    <n v="9000"/>
    <n v="4896"/>
    <x v="3"/>
    <x v="78"/>
    <s v="US"/>
    <s v="USD"/>
    <n v="1443416400"/>
    <n v="1444798800"/>
    <b v="0"/>
    <b v="1"/>
    <s v="music/rock"/>
    <n v="0.54400000000000004"/>
    <n v="52.085106382978722"/>
    <x v="4"/>
    <s v="rock"/>
    <d v="2015-09-28T05:00:00"/>
    <d v="2015-10-14T05:00:00"/>
    <x v="1"/>
    <s v=""/>
    <s v=""/>
    <s v="5000 to 9999"/>
  </r>
  <r>
    <n v="586"/>
    <s v="Rowe-Wong"/>
    <s v="Robust hybrid budgetary management"/>
    <n v="700"/>
    <n v="6654"/>
    <x v="0"/>
    <x v="314"/>
    <s v="US"/>
    <s v="USD"/>
    <n v="1289973600"/>
    <n v="1291615200"/>
    <b v="0"/>
    <b v="0"/>
    <s v="music/rock"/>
    <n v="9.5057142857142853"/>
    <n v="51.184615384615384"/>
    <x v="4"/>
    <s v="rock"/>
    <d v="2010-11-17T06:00:00"/>
    <d v="2010-12-06T06:00:00"/>
    <x v="2"/>
    <s v=""/>
    <s v="0 to 1000"/>
    <s v=""/>
  </r>
  <r>
    <n v="598"/>
    <s v="Martinez, Garza and Young"/>
    <s v="Up-sized web-enabled info-mediaries"/>
    <n v="108500"/>
    <n v="175868"/>
    <x v="0"/>
    <x v="315"/>
    <s v="IT"/>
    <s v="EUR"/>
    <n v="1276578000"/>
    <n v="1279083600"/>
    <b v="0"/>
    <b v="0"/>
    <s v="music/rock"/>
    <n v="1.6209032258064515"/>
    <n v="73.004566210045667"/>
    <x v="4"/>
    <s v="rock"/>
    <d v="2010-06-15T05:00:00"/>
    <d v="2010-07-14T05:00:00"/>
    <x v="0"/>
    <s v=""/>
    <s v="Greater than 50000"/>
    <s v=""/>
  </r>
  <r>
    <n v="606"/>
    <s v="Valencia PLC"/>
    <s v="Extended asynchronous initiative"/>
    <n v="3400"/>
    <n v="6405"/>
    <x v="0"/>
    <x v="83"/>
    <s v="GB"/>
    <s v="GBP"/>
    <n v="1457330400"/>
    <n v="1458277200"/>
    <b v="0"/>
    <b v="0"/>
    <s v="music/rock"/>
    <n v="1.8838235294117647"/>
    <n v="40.03125"/>
    <x v="4"/>
    <s v="rock"/>
    <d v="2016-03-07T06:00:00"/>
    <d v="2016-03-18T05:00:00"/>
    <x v="4"/>
    <s v=""/>
    <s v="1000 to 4999"/>
    <s v=""/>
  </r>
  <r>
    <n v="645"/>
    <s v="Ferguson, Murphy and Bright"/>
    <s v="Multi-lateral heuristic throughput"/>
    <n v="192100"/>
    <n v="178483"/>
    <x v="1"/>
    <x v="316"/>
    <s v="US"/>
    <s v="USD"/>
    <n v="1537938000"/>
    <n v="1539752400"/>
    <b v="0"/>
    <b v="1"/>
    <s v="music/rock"/>
    <n v="0.92911504424778757"/>
    <n v="37.999361294443261"/>
    <x v="4"/>
    <s v="rock"/>
    <d v="2018-09-26T05:00:00"/>
    <d v="2018-10-17T05:00:00"/>
    <x v="0"/>
    <s v="Greater than 50000"/>
    <s v=""/>
    <s v=""/>
  </r>
  <r>
    <n v="658"/>
    <s v="Howell, Myers and Olson"/>
    <s v="Self-enabling mission-critical success"/>
    <n v="52600"/>
    <n v="31594"/>
    <x v="3"/>
    <x v="317"/>
    <s v="US"/>
    <s v="USD"/>
    <n v="1440910800"/>
    <n v="1442898000"/>
    <b v="0"/>
    <b v="0"/>
    <s v="music/rock"/>
    <n v="0.60064638783269964"/>
    <n v="81.010256410256417"/>
    <x v="4"/>
    <s v="rock"/>
    <d v="2015-08-30T05:00:00"/>
    <d v="2015-09-22T05:00:00"/>
    <x v="0"/>
    <s v=""/>
    <s v=""/>
    <s v="Greater than 50000"/>
  </r>
  <r>
    <n v="692"/>
    <s v="Murray Ltd"/>
    <s v="Decentralized 4thgeneration challenge"/>
    <n v="6000"/>
    <n v="5438"/>
    <x v="1"/>
    <x v="173"/>
    <s v="GB"/>
    <s v="GBP"/>
    <n v="1562648400"/>
    <n v="1564203600"/>
    <b v="0"/>
    <b v="0"/>
    <s v="music/rock"/>
    <n v="0.90633333333333332"/>
    <n v="70.623376623376629"/>
    <x v="4"/>
    <s v="rock"/>
    <d v="2019-07-09T05:00:00"/>
    <d v="2019-07-27T05:00:00"/>
    <x v="1"/>
    <s v="5000 to 9999"/>
    <s v=""/>
    <s v=""/>
  </r>
  <r>
    <n v="695"/>
    <s v="Cardenas, Thompson and Carey"/>
    <s v="Configurable full-range emulation"/>
    <n v="9200"/>
    <n v="12322"/>
    <x v="0"/>
    <x v="318"/>
    <s v="IT"/>
    <s v="EUR"/>
    <n v="1447480800"/>
    <n v="1448863200"/>
    <b v="1"/>
    <b v="0"/>
    <s v="music/rock"/>
    <n v="1.3393478260869565"/>
    <n v="62.867346938775512"/>
    <x v="4"/>
    <s v="rock"/>
    <d v="2015-11-14T06:00:00"/>
    <d v="2015-11-30T06:00:00"/>
    <x v="1"/>
    <s v=""/>
    <s v="5000 to 9999"/>
    <s v=""/>
  </r>
  <r>
    <n v="714"/>
    <s v="Evans-Jones"/>
    <s v="Switchable methodical superstructure"/>
    <n v="38500"/>
    <n v="182036"/>
    <x v="0"/>
    <x v="319"/>
    <s v="US"/>
    <s v="USD"/>
    <n v="1408424400"/>
    <n v="1408510800"/>
    <b v="0"/>
    <b v="0"/>
    <s v="music/rock"/>
    <n v="4.7282077922077921"/>
    <n v="101.98095238095237"/>
    <x v="4"/>
    <s v="rock"/>
    <d v="2014-08-19T05:00:00"/>
    <d v="2014-08-20T05:00:00"/>
    <x v="7"/>
    <s v=""/>
    <s v="35000 to 39999"/>
    <s v=""/>
  </r>
  <r>
    <n v="721"/>
    <s v="Dominguez-Owens"/>
    <s v="Open-architected systematic intranet"/>
    <n v="123600"/>
    <n v="5429"/>
    <x v="3"/>
    <x v="147"/>
    <s v="US"/>
    <s v="USD"/>
    <n v="1522818000"/>
    <n v="1523336400"/>
    <b v="0"/>
    <b v="0"/>
    <s v="music/rock"/>
    <n v="4.3923948220064728E-2"/>
    <n v="90.483333333333334"/>
    <x v="4"/>
    <s v="rock"/>
    <d v="2018-04-04T05:00:00"/>
    <d v="2018-04-10T05:00:00"/>
    <x v="0"/>
    <s v=""/>
    <s v=""/>
    <s v="Greater than 50000"/>
  </r>
  <r>
    <n v="732"/>
    <s v="Glass, Baker and Jones"/>
    <s v="Business-focused 24hour access"/>
    <n v="117000"/>
    <n v="107622"/>
    <x v="1"/>
    <x v="320"/>
    <s v="US"/>
    <s v="USD"/>
    <n v="1490158800"/>
    <n v="1492146000"/>
    <b v="0"/>
    <b v="1"/>
    <s v="music/rock"/>
    <n v="0.91984615384615387"/>
    <n v="96.005352363960753"/>
    <x v="4"/>
    <s v="rock"/>
    <d v="2017-03-22T05:00:00"/>
    <d v="2017-04-14T05:00:00"/>
    <x v="0"/>
    <s v="Greater than 50000"/>
    <s v=""/>
    <s v=""/>
  </r>
  <r>
    <n v="758"/>
    <s v="Logan-Miranda"/>
    <s v="Proactive systemic firmware"/>
    <n v="29600"/>
    <n v="167005"/>
    <x v="0"/>
    <x v="321"/>
    <s v="CA"/>
    <s v="CAD"/>
    <n v="1414126800"/>
    <n v="1414904400"/>
    <b v="0"/>
    <b v="0"/>
    <s v="music/rock"/>
    <n v="5.6420608108108112"/>
    <n v="110.01646903820817"/>
    <x v="4"/>
    <s v="rock"/>
    <d v="2014-10-24T05:00:00"/>
    <d v="2014-11-02T05:00:00"/>
    <x v="10"/>
    <s v=""/>
    <s v="25000 to 29999"/>
    <s v=""/>
  </r>
  <r>
    <n v="761"/>
    <s v="Mitchell-Lee"/>
    <s v="Customizable leadingedge model"/>
    <n v="2200"/>
    <n v="14420"/>
    <x v="0"/>
    <x v="322"/>
    <s v="US"/>
    <s v="USD"/>
    <n v="1500699600"/>
    <n v="1501131600"/>
    <b v="0"/>
    <b v="0"/>
    <s v="music/rock"/>
    <n v="6.5545454545454547"/>
    <n v="86.867469879518069"/>
    <x v="4"/>
    <s v="rock"/>
    <d v="2017-07-22T05:00:00"/>
    <d v="2017-07-27T05:00:00"/>
    <x v="4"/>
    <s v=""/>
    <s v="1000 to 4999"/>
    <s v=""/>
  </r>
  <r>
    <n v="764"/>
    <s v="Shaffer-Mason"/>
    <s v="Managed bandwidth-monitored system engine"/>
    <n v="1100"/>
    <n v="8010"/>
    <x v="0"/>
    <x v="323"/>
    <s v="US"/>
    <s v="USD"/>
    <n v="1305262800"/>
    <n v="1305954000"/>
    <b v="0"/>
    <b v="0"/>
    <s v="music/rock"/>
    <n v="7.2818181818181822"/>
    <n v="54.121621621621621"/>
    <x v="4"/>
    <s v="rock"/>
    <d v="2011-05-13T05:00:00"/>
    <d v="2011-05-21T05:00:00"/>
    <x v="4"/>
    <s v=""/>
    <s v="1000 to 4999"/>
    <s v=""/>
  </r>
  <r>
    <n v="775"/>
    <s v="Murphy LLC"/>
    <s v="Customer-focused non-volatile framework"/>
    <n v="9400"/>
    <n v="968"/>
    <x v="1"/>
    <x v="18"/>
    <s v="US"/>
    <s v="USD"/>
    <n v="1415253600"/>
    <n v="1416117600"/>
    <b v="0"/>
    <b v="0"/>
    <s v="music/rock"/>
    <n v="0.10297872340425532"/>
    <n v="96.8"/>
    <x v="4"/>
    <s v="rock"/>
    <d v="2014-11-06T06:00:00"/>
    <d v="2014-11-16T06:00:00"/>
    <x v="1"/>
    <s v="5000 to 9999"/>
    <s v=""/>
    <s v=""/>
  </r>
  <r>
    <n v="783"/>
    <s v="Vega, Chan and Carney"/>
    <s v="Down-sized systematic utilization"/>
    <n v="7400"/>
    <n v="10451"/>
    <x v="0"/>
    <x v="324"/>
    <s v="US"/>
    <s v="USD"/>
    <n v="1387260000"/>
    <n v="1387864800"/>
    <b v="0"/>
    <b v="0"/>
    <s v="music/rock"/>
    <n v="1.4122972972972974"/>
    <n v="75.731884057971016"/>
    <x v="4"/>
    <s v="rock"/>
    <d v="2013-12-17T06:00:00"/>
    <d v="2013-12-24T06:00:00"/>
    <x v="1"/>
    <s v=""/>
    <s v="5000 to 9999"/>
    <s v=""/>
  </r>
  <r>
    <n v="787"/>
    <s v="Vance-Glover"/>
    <s v="Progressive coherent secured line"/>
    <n v="61200"/>
    <n v="60994"/>
    <x v="1"/>
    <x v="325"/>
    <s v="CA"/>
    <s v="CAD"/>
    <n v="1305954000"/>
    <n v="1306731600"/>
    <b v="0"/>
    <b v="0"/>
    <s v="music/rock"/>
    <n v="0.99663398692810456"/>
    <n v="71.005820721769496"/>
    <x v="4"/>
    <s v="rock"/>
    <d v="2011-05-21T05:00:00"/>
    <d v="2011-05-30T05:00:00"/>
    <x v="0"/>
    <s v="Greater than 50000"/>
    <s v=""/>
    <s v=""/>
  </r>
  <r>
    <n v="794"/>
    <s v="Welch Inc"/>
    <s v="Optional optimal website"/>
    <n v="6600"/>
    <n v="8276"/>
    <x v="0"/>
    <x v="180"/>
    <s v="US"/>
    <s v="USD"/>
    <n v="1513922400"/>
    <n v="1514959200"/>
    <b v="0"/>
    <b v="0"/>
    <s v="music/rock"/>
    <n v="1.2539393939393939"/>
    <n v="75.236363636363635"/>
    <x v="4"/>
    <s v="rock"/>
    <d v="2017-12-22T06:00:00"/>
    <d v="2018-01-03T06:00:00"/>
    <x v="1"/>
    <s v=""/>
    <s v="5000 to 9999"/>
    <s v=""/>
  </r>
  <r>
    <n v="800"/>
    <s v="Wallace LLC"/>
    <s v="Centralized regional function"/>
    <n v="100"/>
    <n v="1"/>
    <x v="1"/>
    <x v="16"/>
    <s v="CH"/>
    <s v="CHF"/>
    <n v="1434085200"/>
    <n v="1434430800"/>
    <b v="0"/>
    <b v="0"/>
    <s v="music/rock"/>
    <n v="0.01"/>
    <n v="1"/>
    <x v="4"/>
    <s v="rock"/>
    <d v="2015-06-12T05:00:00"/>
    <d v="2015-06-16T05:00:00"/>
    <x v="2"/>
    <s v="0 to 1000"/>
    <s v=""/>
    <s v=""/>
  </r>
  <r>
    <n v="804"/>
    <s v="English-Mccullough"/>
    <s v="Business-focused discrete software"/>
    <n v="2600"/>
    <n v="6987"/>
    <x v="0"/>
    <x v="193"/>
    <s v="US"/>
    <s v="USD"/>
    <n v="1514872800"/>
    <n v="1516600800"/>
    <b v="0"/>
    <b v="0"/>
    <s v="music/rock"/>
    <n v="2.6873076923076922"/>
    <n v="32.050458715596328"/>
    <x v="4"/>
    <s v="rock"/>
    <d v="2018-01-02T06:00:00"/>
    <d v="2018-01-22T06:00:00"/>
    <x v="4"/>
    <s v=""/>
    <s v="1000 to 4999"/>
    <s v=""/>
  </r>
  <r>
    <n v="814"/>
    <s v="Vincent PLC"/>
    <s v="Visionary 24hour analyzer"/>
    <n v="3200"/>
    <n v="2950"/>
    <x v="1"/>
    <x v="326"/>
    <s v="DK"/>
    <s v="DKK"/>
    <n v="1464325200"/>
    <n v="1464498000"/>
    <b v="0"/>
    <b v="1"/>
    <s v="music/rock"/>
    <n v="0.921875"/>
    <n v="81.944444444444443"/>
    <x v="4"/>
    <s v="rock"/>
    <d v="2016-05-27T05:00:00"/>
    <d v="2016-05-29T05:00:00"/>
    <x v="4"/>
    <s v="1000 to 4999"/>
    <s v=""/>
    <s v=""/>
  </r>
  <r>
    <n v="815"/>
    <s v="Watson-Douglas"/>
    <s v="Centralized bandwidth-monitored leverage"/>
    <n v="9000"/>
    <n v="11721"/>
    <x v="0"/>
    <x v="107"/>
    <s v="CA"/>
    <s v="CAD"/>
    <n v="1511935200"/>
    <n v="1514181600"/>
    <b v="0"/>
    <b v="0"/>
    <s v="music/rock"/>
    <n v="1.3023333333333333"/>
    <n v="64.049180327868854"/>
    <x v="4"/>
    <s v="rock"/>
    <d v="2017-11-29T06:00:00"/>
    <d v="2017-12-25T06:00:00"/>
    <x v="1"/>
    <s v=""/>
    <s v="5000 to 9999"/>
    <s v=""/>
  </r>
  <r>
    <n v="820"/>
    <s v="Valdez, Williams and Meyer"/>
    <s v="Cross-group heuristic forecast"/>
    <n v="1500"/>
    <n v="12009"/>
    <x v="0"/>
    <x v="327"/>
    <s v="GB"/>
    <s v="GBP"/>
    <n v="1532840400"/>
    <n v="1533963600"/>
    <b v="0"/>
    <b v="1"/>
    <s v="music/rock"/>
    <n v="8.0060000000000002"/>
    <n v="43.043010752688176"/>
    <x v="4"/>
    <s v="rock"/>
    <d v="2018-07-29T05:00:00"/>
    <d v="2018-08-11T05:00:00"/>
    <x v="4"/>
    <s v=""/>
    <s v="1000 to 4999"/>
    <s v=""/>
  </r>
  <r>
    <n v="822"/>
    <s v="Stewart and Sons"/>
    <s v="Distributed optimizing protocol"/>
    <n v="54000"/>
    <n v="188982"/>
    <x v="0"/>
    <x v="328"/>
    <s v="US"/>
    <s v="USD"/>
    <n v="1393567200"/>
    <n v="1395032400"/>
    <b v="0"/>
    <b v="0"/>
    <s v="music/rock"/>
    <n v="3.4996666666666667"/>
    <n v="89.991428571428571"/>
    <x v="4"/>
    <s v="rock"/>
    <d v="2014-02-28T06:00:00"/>
    <d v="2014-03-17T05:00:00"/>
    <x v="0"/>
    <s v=""/>
    <s v="Greater than 50000"/>
    <s v=""/>
  </r>
  <r>
    <n v="823"/>
    <s v="Dyer Inc"/>
    <s v="Secured well-modulated system engine"/>
    <n v="4100"/>
    <n v="14640"/>
    <x v="0"/>
    <x v="329"/>
    <s v="US"/>
    <s v="USD"/>
    <n v="1410325200"/>
    <n v="1412485200"/>
    <b v="1"/>
    <b v="1"/>
    <s v="music/rock"/>
    <n v="3.5707317073170732"/>
    <n v="58.095238095238095"/>
    <x v="4"/>
    <s v="rock"/>
    <d v="2014-09-10T05:00:00"/>
    <d v="2014-10-05T05:00:00"/>
    <x v="4"/>
    <s v=""/>
    <s v="1000 to 4999"/>
    <s v=""/>
  </r>
  <r>
    <n v="850"/>
    <s v="Hood, Perez and Meadows"/>
    <s v="Cross-group upward-trending hierarchy"/>
    <n v="100"/>
    <n v="1"/>
    <x v="1"/>
    <x v="16"/>
    <s v="US"/>
    <s v="USD"/>
    <n v="1321682400"/>
    <n v="1322978400"/>
    <b v="1"/>
    <b v="0"/>
    <s v="music/rock"/>
    <n v="0.01"/>
    <n v="1"/>
    <x v="4"/>
    <s v="rock"/>
    <d v="2011-11-19T06:00:00"/>
    <d v="2011-12-04T06:00:00"/>
    <x v="2"/>
    <s v="0 to 1000"/>
    <s v=""/>
    <s v=""/>
  </r>
  <r>
    <n v="875"/>
    <s v="Mueller-Harmon"/>
    <s v="Implemented tangible approach"/>
    <n v="7900"/>
    <n v="5465"/>
    <x v="1"/>
    <x v="74"/>
    <s v="US"/>
    <s v="USD"/>
    <n v="1294898400"/>
    <n v="1294984800"/>
    <b v="0"/>
    <b v="0"/>
    <s v="music/rock"/>
    <n v="0.6917721518987342"/>
    <n v="81.567164179104481"/>
    <x v="4"/>
    <s v="rock"/>
    <d v="2011-01-13T06:00:00"/>
    <d v="2011-01-14T06:00:00"/>
    <x v="1"/>
    <s v="5000 to 9999"/>
    <s v=""/>
    <s v=""/>
  </r>
  <r>
    <n v="901"/>
    <s v="Hogan Group"/>
    <s v="Versatile bottom-line definition"/>
    <n v="5600"/>
    <n v="8746"/>
    <x v="0"/>
    <x v="101"/>
    <s v="US"/>
    <s v="USD"/>
    <n v="1531803600"/>
    <n v="1534654800"/>
    <b v="0"/>
    <b v="1"/>
    <s v="music/rock"/>
    <n v="1.5617857142857143"/>
    <n v="55.0062893081761"/>
    <x v="4"/>
    <s v="rock"/>
    <d v="2018-07-17T05:00:00"/>
    <d v="2018-08-19T05:00:00"/>
    <x v="1"/>
    <s v=""/>
    <s v="5000 to 9999"/>
    <s v=""/>
  </r>
  <r>
    <n v="932"/>
    <s v="Mora, Miller and Harper"/>
    <s v="Stand-alone zero tolerance algorithm"/>
    <n v="2300"/>
    <n v="4883"/>
    <x v="0"/>
    <x v="174"/>
    <s v="US"/>
    <s v="USD"/>
    <n v="1394514000"/>
    <n v="1394773200"/>
    <b v="0"/>
    <b v="0"/>
    <s v="music/rock"/>
    <n v="2.1230434782608696"/>
    <n v="33.909722222222221"/>
    <x v="4"/>
    <s v="rock"/>
    <d v="2014-03-11T05:00:00"/>
    <d v="2014-03-14T05:00:00"/>
    <x v="4"/>
    <s v=""/>
    <s v="1000 to 4999"/>
    <s v=""/>
  </r>
  <r>
    <n v="951"/>
    <s v="Peterson Ltd"/>
    <s v="Re-engineered 24hour matrix"/>
    <n v="14500"/>
    <n v="159056"/>
    <x v="0"/>
    <x v="330"/>
    <s v="US"/>
    <s v="USD"/>
    <n v="1482732000"/>
    <n v="1482818400"/>
    <b v="0"/>
    <b v="1"/>
    <s v="music/rock"/>
    <n v="10.969379310344827"/>
    <n v="102.02437459910199"/>
    <x v="4"/>
    <s v="rock"/>
    <d v="2016-12-26T06:00:00"/>
    <d v="2016-12-27T06:00:00"/>
    <x v="11"/>
    <s v=""/>
    <s v="10000 to 14999"/>
    <s v=""/>
  </r>
  <r>
    <n v="965"/>
    <s v="Nunez-King"/>
    <s v="Phased clear-thinking policy"/>
    <n v="2200"/>
    <n v="8501"/>
    <x v="0"/>
    <x v="273"/>
    <s v="GB"/>
    <s v="GBP"/>
    <n v="1264399200"/>
    <n v="1267855200"/>
    <b v="0"/>
    <b v="0"/>
    <s v="music/rock"/>
    <n v="3.8640909090909092"/>
    <n v="41.067632850241544"/>
    <x v="4"/>
    <s v="rock"/>
    <d v="2010-01-25T06:00:00"/>
    <d v="2010-03-06T06:00:00"/>
    <x v="4"/>
    <s v=""/>
    <s v="1000 to 4999"/>
    <s v=""/>
  </r>
  <r>
    <n v="985"/>
    <s v="Logan-Curtis"/>
    <s v="Enhanced optimal ability"/>
    <n v="170600"/>
    <n v="114523"/>
    <x v="1"/>
    <x v="331"/>
    <s v="US"/>
    <s v="USD"/>
    <n v="1386309600"/>
    <n v="1388556000"/>
    <b v="0"/>
    <b v="1"/>
    <s v="music/rock"/>
    <n v="0.67129542790152408"/>
    <n v="25.998410896708286"/>
    <x v="4"/>
    <s v="rock"/>
    <d v="2013-12-06T06:00:00"/>
    <d v="2014-01-01T06:00:00"/>
    <x v="0"/>
    <s v="Greater than 50000"/>
    <s v=""/>
    <s v=""/>
  </r>
  <r>
    <n v="986"/>
    <s v="Chan, Washington and Callahan"/>
    <s v="Optional zero administration neural-net"/>
    <n v="7800"/>
    <n v="3144"/>
    <x v="1"/>
    <x v="7"/>
    <s v="US"/>
    <s v="USD"/>
    <n v="1301979600"/>
    <n v="1303189200"/>
    <b v="0"/>
    <b v="0"/>
    <s v="music/rock"/>
    <n v="0.40307692307692305"/>
    <n v="34.173913043478258"/>
    <x v="4"/>
    <s v="rock"/>
    <d v="2011-04-05T05:00:00"/>
    <d v="2011-04-19T05:00:00"/>
    <x v="1"/>
    <s v="5000 to 9999"/>
    <s v=""/>
    <s v=""/>
  </r>
  <r>
    <n v="991"/>
    <s v="Ramirez LLC"/>
    <s v="Reduced reciprocal focus group"/>
    <n v="9800"/>
    <n v="11091"/>
    <x v="0"/>
    <x v="332"/>
    <s v="US"/>
    <s v="USD"/>
    <n v="1411621200"/>
    <n v="1411966800"/>
    <b v="0"/>
    <b v="1"/>
    <s v="music/rock"/>
    <n v="1.131734693877551"/>
    <n v="46.020746887966808"/>
    <x v="4"/>
    <s v="rock"/>
    <d v="2014-09-25T05:00:00"/>
    <d v="2014-09-29T05:00:00"/>
    <x v="1"/>
    <s v=""/>
    <s v="5000 to 9999"/>
    <s v=""/>
  </r>
  <r>
    <n v="133"/>
    <s v="Gates PLC"/>
    <s v="Secured content-based product"/>
    <n v="4500"/>
    <n v="13985"/>
    <x v="0"/>
    <x v="101"/>
    <s v="US"/>
    <s v="USD"/>
    <n v="1313125200"/>
    <n v="1315026000"/>
    <b v="0"/>
    <b v="0"/>
    <s v="music/world music"/>
    <n v="3.1077777777777778"/>
    <n v="87.95597484276729"/>
    <x v="4"/>
    <s v="world"/>
    <d v="2011-08-12T05:00:00"/>
    <d v="2011-09-03T05:00:00"/>
    <x v="4"/>
    <s v=""/>
    <s v="1000 to 4999"/>
    <s v=""/>
  </r>
  <r>
    <n v="922"/>
    <s v="Soto-Anthony"/>
    <s v="Ameliorated logistical capability"/>
    <n v="51400"/>
    <n v="90440"/>
    <x v="0"/>
    <x v="333"/>
    <s v="US"/>
    <s v="USD"/>
    <n v="1544335200"/>
    <n v="1545112800"/>
    <b v="0"/>
    <b v="1"/>
    <s v="music/world music"/>
    <n v="1.7595330739299611"/>
    <n v="40"/>
    <x v="4"/>
    <s v="world"/>
    <d v="2018-12-09T06:00:00"/>
    <d v="2018-12-18T06:00:00"/>
    <x v="0"/>
    <s v=""/>
    <s v="Greater than 50000"/>
    <s v=""/>
  </r>
  <r>
    <n v="967"/>
    <s v="Howard-Douglas"/>
    <s v="Organized human-resource attitude"/>
    <n v="88400"/>
    <n v="121138"/>
    <x v="0"/>
    <x v="334"/>
    <s v="US"/>
    <s v="USD"/>
    <n v="1333688400"/>
    <n v="1336885200"/>
    <b v="0"/>
    <b v="0"/>
    <s v="music/world music"/>
    <n v="1.3703393665158372"/>
    <n v="77.010807374443743"/>
    <x v="4"/>
    <s v="world"/>
    <d v="2012-04-06T05:00:00"/>
    <d v="2012-05-13T05:00:00"/>
    <x v="0"/>
    <s v=""/>
    <s v="Greater than 50000"/>
    <s v=""/>
  </r>
  <r>
    <n v="38"/>
    <s v="Maldonado-Gonzalez"/>
    <s v="Digitized client-driven database"/>
    <n v="3100"/>
    <n v="10085"/>
    <x v="0"/>
    <x v="335"/>
    <s v="US"/>
    <s v="USD"/>
    <n v="1287378000"/>
    <n v="1287810000"/>
    <b v="0"/>
    <b v="0"/>
    <s v="photography/photography books"/>
    <n v="3.2532258064516131"/>
    <n v="75.261194029850742"/>
    <x v="5"/>
    <s v="photography books"/>
    <d v="2010-10-18T05:00:00"/>
    <d v="2010-10-23T05:00:00"/>
    <x v="4"/>
    <s v=""/>
    <s v="1000 to 4999"/>
    <s v=""/>
  </r>
  <r>
    <n v="75"/>
    <s v="White, Torres and Bishop"/>
    <s v="Multi-layered dynamic protocol"/>
    <n v="9700"/>
    <n v="14606"/>
    <x v="0"/>
    <x v="336"/>
    <s v="US"/>
    <s v="USD"/>
    <n v="1531630800"/>
    <n v="1532322000"/>
    <b v="0"/>
    <b v="0"/>
    <s v="photography/photography books"/>
    <n v="1.5057731958762886"/>
    <n v="85.917647058823533"/>
    <x v="5"/>
    <s v="photography books"/>
    <d v="2018-07-15T05:00:00"/>
    <d v="2018-07-23T05:00:00"/>
    <x v="1"/>
    <s v=""/>
    <s v="5000 to 9999"/>
    <s v=""/>
  </r>
  <r>
    <n v="118"/>
    <s v="Robinson, Lopez and Christensen"/>
    <s v="Organic next generation protocol"/>
    <n v="5400"/>
    <n v="6351"/>
    <x v="0"/>
    <x v="74"/>
    <s v="US"/>
    <s v="USD"/>
    <n v="1390716000"/>
    <n v="1391234400"/>
    <b v="0"/>
    <b v="0"/>
    <s v="photography/photography books"/>
    <n v="1.1761111111111111"/>
    <n v="94.791044776119406"/>
    <x v="5"/>
    <s v="photography books"/>
    <d v="2014-01-26T06:00:00"/>
    <d v="2014-02-01T06:00:00"/>
    <x v="1"/>
    <s v=""/>
    <s v="5000 to 9999"/>
    <s v=""/>
  </r>
  <r>
    <n v="124"/>
    <s v="Stanton, Neal and Rodriguez"/>
    <s v="Polarized uniform software"/>
    <n v="2600"/>
    <n v="9562"/>
    <x v="0"/>
    <x v="78"/>
    <s v="IT"/>
    <s v="EUR"/>
    <n v="1557723600"/>
    <n v="1562302800"/>
    <b v="0"/>
    <b v="0"/>
    <s v="photography/photography books"/>
    <n v="3.6776923076923076"/>
    <n v="101.72340425531915"/>
    <x v="5"/>
    <s v="photography books"/>
    <d v="2019-05-13T05:00:00"/>
    <d v="2019-07-05T05:00:00"/>
    <x v="4"/>
    <s v=""/>
    <s v="1000 to 4999"/>
    <s v=""/>
  </r>
  <r>
    <n v="157"/>
    <s v="Curtis-Curtis"/>
    <s v="User-friendly reciprocal initiative"/>
    <n v="4200"/>
    <n v="2212"/>
    <x v="1"/>
    <x v="337"/>
    <s v="AU"/>
    <s v="AUD"/>
    <n v="1388383200"/>
    <n v="1389420000"/>
    <b v="0"/>
    <b v="0"/>
    <s v="photography/photography books"/>
    <n v="0.52666666666666662"/>
    <n v="73.733333333333334"/>
    <x v="5"/>
    <s v="photography books"/>
    <d v="2013-12-30T06:00:00"/>
    <d v="2014-01-11T06:00:00"/>
    <x v="4"/>
    <s v="1000 to 4999"/>
    <s v=""/>
    <s v=""/>
  </r>
  <r>
    <n v="163"/>
    <s v="Burton-Watkins"/>
    <s v="Extended reciprocal circuit"/>
    <n v="3500"/>
    <n v="8864"/>
    <x v="0"/>
    <x v="338"/>
    <s v="US"/>
    <s v="USD"/>
    <n v="1508475600"/>
    <n v="1512712800"/>
    <b v="0"/>
    <b v="1"/>
    <s v="photography/photography books"/>
    <n v="2.5325714285714285"/>
    <n v="36.032520325203251"/>
    <x v="5"/>
    <s v="photography books"/>
    <d v="2017-10-20T05:00:00"/>
    <d v="2017-12-08T06:00:00"/>
    <x v="4"/>
    <s v=""/>
    <s v="1000 to 4999"/>
    <s v=""/>
  </r>
  <r>
    <n v="166"/>
    <s v="Brown-Vang"/>
    <s v="Robust heuristic artificial intelligence"/>
    <n v="9800"/>
    <n v="13439"/>
    <x v="0"/>
    <x v="312"/>
    <s v="US"/>
    <s v="USD"/>
    <n v="1292997600"/>
    <n v="1293343200"/>
    <b v="0"/>
    <b v="0"/>
    <s v="photography/photography books"/>
    <n v="1.3713265306122449"/>
    <n v="55.077868852459019"/>
    <x v="5"/>
    <s v="photography books"/>
    <d v="2010-12-22T06:00:00"/>
    <d v="2010-12-26T06:00:00"/>
    <x v="1"/>
    <s v=""/>
    <s v="5000 to 9999"/>
    <s v=""/>
  </r>
  <r>
    <n v="222"/>
    <s v="Johnson LLC"/>
    <s v="Cross-group cohesive circuit"/>
    <n v="4800"/>
    <n v="6623"/>
    <x v="0"/>
    <x v="324"/>
    <s v="US"/>
    <s v="USD"/>
    <n v="1412226000"/>
    <n v="1412312400"/>
    <b v="0"/>
    <b v="0"/>
    <s v="photography/photography books"/>
    <n v="1.3797916666666667"/>
    <n v="47.992753623188406"/>
    <x v="5"/>
    <s v="photography books"/>
    <d v="2014-10-02T05:00:00"/>
    <d v="2014-10-03T05:00:00"/>
    <x v="4"/>
    <s v=""/>
    <s v="1000 to 4999"/>
    <s v=""/>
  </r>
  <r>
    <n v="226"/>
    <s v="Garcia Inc"/>
    <s v="Progressive neutral middleware"/>
    <n v="3000"/>
    <n v="10999"/>
    <x v="0"/>
    <x v="32"/>
    <s v="US"/>
    <s v="USD"/>
    <n v="1270702800"/>
    <n v="1273899600"/>
    <b v="0"/>
    <b v="0"/>
    <s v="photography/photography books"/>
    <n v="3.6663333333333332"/>
    <n v="98.205357142857139"/>
    <x v="5"/>
    <s v="photography books"/>
    <d v="2010-04-08T05:00:00"/>
    <d v="2010-05-15T05:00:00"/>
    <x v="4"/>
    <s v=""/>
    <s v="1000 to 4999"/>
    <s v=""/>
  </r>
  <r>
    <n v="259"/>
    <s v="Watkins Ltd"/>
    <s v="Multi-channeled responsive implementation"/>
    <n v="1800"/>
    <n v="10755"/>
    <x v="0"/>
    <x v="324"/>
    <s v="US"/>
    <s v="USD"/>
    <n v="1354946400"/>
    <n v="1356588000"/>
    <b v="1"/>
    <b v="0"/>
    <s v="photography/photography books"/>
    <n v="5.9749999999999996"/>
    <n v="77.934782608695656"/>
    <x v="5"/>
    <s v="photography books"/>
    <d v="2012-12-08T06:00:00"/>
    <d v="2012-12-27T06:00:00"/>
    <x v="4"/>
    <s v=""/>
    <s v="1000 to 4999"/>
    <s v=""/>
  </r>
  <r>
    <n v="263"/>
    <s v="Walker Ltd"/>
    <s v="Organic eco-centric success"/>
    <n v="2900"/>
    <n v="10756"/>
    <x v="0"/>
    <x v="79"/>
    <s v="US"/>
    <s v="USD"/>
    <n v="1263016800"/>
    <n v="1263016800"/>
    <b v="0"/>
    <b v="0"/>
    <s v="photography/photography books"/>
    <n v="3.7089655172413791"/>
    <n v="54.050251256281406"/>
    <x v="5"/>
    <s v="photography books"/>
    <d v="2010-01-09T06:00:00"/>
    <d v="2010-01-09T06:00:00"/>
    <x v="4"/>
    <s v=""/>
    <s v="1000 to 4999"/>
    <s v=""/>
  </r>
  <r>
    <n v="271"/>
    <s v="Foley-Cox"/>
    <s v="Progressive zero administration leverage"/>
    <n v="153700"/>
    <n v="1953"/>
    <x v="2"/>
    <x v="339"/>
    <s v="US"/>
    <s v="USD"/>
    <n v="1449468000"/>
    <n v="1452146400"/>
    <b v="0"/>
    <b v="0"/>
    <s v="photography/photography books"/>
    <n v="1.2706571242680547E-2"/>
    <n v="32.016393442622949"/>
    <x v="5"/>
    <s v="photography books"/>
    <d v="2015-12-07T06:00:00"/>
    <d v="2016-01-07T06:00:00"/>
    <x v="0"/>
    <s v=""/>
    <s v=""/>
    <s v=""/>
  </r>
  <r>
    <n v="340"/>
    <s v="Butler, Henry and Espinoza"/>
    <s v="Switchable didactic matrices"/>
    <n v="37100"/>
    <n v="34964"/>
    <x v="1"/>
    <x v="9"/>
    <s v="US"/>
    <s v="USD"/>
    <n v="1323669600"/>
    <n v="1323756000"/>
    <b v="0"/>
    <b v="0"/>
    <s v="photography/photography books"/>
    <n v="0.94242587601078165"/>
    <n v="88.966921119592882"/>
    <x v="5"/>
    <s v="photography books"/>
    <d v="2011-12-12T06:00:00"/>
    <d v="2011-12-13T06:00:00"/>
    <x v="7"/>
    <s v="35000 to 39999"/>
    <s v=""/>
    <s v=""/>
  </r>
  <r>
    <n v="358"/>
    <s v="Diaz-Garcia"/>
    <s v="Profit-focused 3rdgeneration circuit"/>
    <n v="9700"/>
    <n v="1146"/>
    <x v="1"/>
    <x v="340"/>
    <s v="CA"/>
    <s v="CAD"/>
    <n v="1533877200"/>
    <n v="1534136400"/>
    <b v="1"/>
    <b v="0"/>
    <s v="photography/photography books"/>
    <n v="0.11814432989690722"/>
    <n v="49.826086956521742"/>
    <x v="5"/>
    <s v="photography books"/>
    <d v="2018-08-10T05:00:00"/>
    <d v="2018-08-13T05:00:00"/>
    <x v="1"/>
    <s v="5000 to 9999"/>
    <s v=""/>
    <s v=""/>
  </r>
  <r>
    <n v="382"/>
    <s v="King Ltd"/>
    <s v="Visionary systemic process improvement"/>
    <n v="9100"/>
    <n v="5803"/>
    <x v="1"/>
    <x v="74"/>
    <s v="US"/>
    <s v="USD"/>
    <n v="1508130000"/>
    <n v="1509771600"/>
    <b v="0"/>
    <b v="0"/>
    <s v="photography/photography books"/>
    <n v="0.63769230769230767"/>
    <n v="86.611940298507463"/>
    <x v="5"/>
    <s v="photography books"/>
    <d v="2017-10-16T05:00:00"/>
    <d v="2017-11-04T05:00:00"/>
    <x v="1"/>
    <s v="5000 to 9999"/>
    <s v=""/>
    <s v=""/>
  </r>
  <r>
    <n v="390"/>
    <s v="Davis-Allen"/>
    <s v="Digitized eco-centric core"/>
    <n v="2400"/>
    <n v="4477"/>
    <x v="0"/>
    <x v="341"/>
    <s v="US"/>
    <s v="USD"/>
    <n v="1379048400"/>
    <n v="1380344400"/>
    <b v="0"/>
    <b v="0"/>
    <s v="photography/photography books"/>
    <n v="1.8654166666666667"/>
    <n v="89.54"/>
    <x v="5"/>
    <s v="photography books"/>
    <d v="2013-09-13T05:00:00"/>
    <d v="2013-09-28T05:00:00"/>
    <x v="4"/>
    <s v=""/>
    <s v="1000 to 4999"/>
    <s v=""/>
  </r>
  <r>
    <n v="400"/>
    <s v="Bell PLC"/>
    <s v="Ergonomic eco-centric open architecture"/>
    <n v="100"/>
    <n v="2"/>
    <x v="1"/>
    <x v="16"/>
    <s v="US"/>
    <s v="USD"/>
    <n v="1376629200"/>
    <n v="1378530000"/>
    <b v="0"/>
    <b v="1"/>
    <s v="photography/photography books"/>
    <n v="0.02"/>
    <n v="2"/>
    <x v="5"/>
    <s v="photography books"/>
    <d v="2013-08-16T05:00:00"/>
    <d v="2013-09-07T05:00:00"/>
    <x v="2"/>
    <s v="0 to 1000"/>
    <s v=""/>
    <s v=""/>
  </r>
  <r>
    <n v="425"/>
    <s v="Sullivan, Davis and Booth"/>
    <s v="Vision-oriented actuating hardware"/>
    <n v="2700"/>
    <n v="7767"/>
    <x v="0"/>
    <x v="7"/>
    <s v="US"/>
    <s v="USD"/>
    <n v="1438059600"/>
    <n v="1438578000"/>
    <b v="0"/>
    <b v="0"/>
    <s v="photography/photography books"/>
    <n v="2.8766666666666665"/>
    <n v="84.423913043478265"/>
    <x v="5"/>
    <s v="photography books"/>
    <d v="2015-07-28T05:00:00"/>
    <d v="2015-08-03T05:00:00"/>
    <x v="4"/>
    <s v=""/>
    <s v="1000 to 4999"/>
    <s v=""/>
  </r>
  <r>
    <n v="429"/>
    <s v="Robles Ltd"/>
    <s v="Right-sized demand-driven adapter"/>
    <n v="191000"/>
    <n v="173191"/>
    <x v="3"/>
    <x v="342"/>
    <s v="US"/>
    <s v="USD"/>
    <n v="1392012000"/>
    <n v="1394427600"/>
    <b v="0"/>
    <b v="1"/>
    <s v="photography/photography books"/>
    <n v="0.90675916230366493"/>
    <n v="81.006080449017773"/>
    <x v="5"/>
    <s v="photography books"/>
    <d v="2014-02-10T06:00:00"/>
    <d v="2014-03-10T05:00:00"/>
    <x v="0"/>
    <s v=""/>
    <s v=""/>
    <s v="Greater than 50000"/>
  </r>
  <r>
    <n v="480"/>
    <s v="Robles-Hudson"/>
    <s v="Balanced bifurcated leverage"/>
    <n v="8600"/>
    <n v="8656"/>
    <x v="0"/>
    <x v="150"/>
    <s v="US"/>
    <s v="USD"/>
    <n v="1268287200"/>
    <n v="1269061200"/>
    <b v="0"/>
    <b v="1"/>
    <s v="photography/photography books"/>
    <n v="1.0065116279069768"/>
    <n v="99.494252873563212"/>
    <x v="5"/>
    <s v="photography books"/>
    <d v="2010-03-11T06:00:00"/>
    <d v="2010-03-20T05:00:00"/>
    <x v="1"/>
    <s v=""/>
    <s v="5000 to 9999"/>
    <s v=""/>
  </r>
  <r>
    <n v="493"/>
    <s v="Adams, Walker and Wong"/>
    <s v="Seamless background framework"/>
    <n v="900"/>
    <n v="6514"/>
    <x v="0"/>
    <x v="119"/>
    <s v="US"/>
    <s v="USD"/>
    <n v="1561784400"/>
    <n v="1562907600"/>
    <b v="0"/>
    <b v="0"/>
    <s v="photography/photography books"/>
    <n v="7.2377777777777776"/>
    <n v="101.78125"/>
    <x v="5"/>
    <s v="photography books"/>
    <d v="2019-06-29T05:00:00"/>
    <d v="2019-07-12T05:00:00"/>
    <x v="2"/>
    <s v=""/>
    <s v="0 to 1000"/>
    <s v=""/>
  </r>
  <r>
    <n v="540"/>
    <s v="Brown-Pena"/>
    <s v="Front-line client-server secured line"/>
    <n v="5300"/>
    <n v="14097"/>
    <x v="0"/>
    <x v="343"/>
    <s v="US"/>
    <s v="USD"/>
    <n v="1525496400"/>
    <n v="1527397200"/>
    <b v="0"/>
    <b v="0"/>
    <s v="photography/photography books"/>
    <n v="2.6598113207547169"/>
    <n v="57.072874493927124"/>
    <x v="5"/>
    <s v="photography books"/>
    <d v="2018-05-05T05:00:00"/>
    <d v="2018-05-27T05:00:00"/>
    <x v="1"/>
    <s v=""/>
    <s v="5000 to 9999"/>
    <s v=""/>
  </r>
  <r>
    <n v="620"/>
    <s v="Swanson, Wilson and Baker"/>
    <s v="Synergized well-modulated project"/>
    <n v="4300"/>
    <n v="11525"/>
    <x v="0"/>
    <x v="10"/>
    <s v="AU"/>
    <s v="AUD"/>
    <n v="1467954000"/>
    <n v="1468299600"/>
    <b v="0"/>
    <b v="0"/>
    <s v="photography/photography books"/>
    <n v="2.6802325581395348"/>
    <n v="90.0390625"/>
    <x v="5"/>
    <s v="photography books"/>
    <d v="2016-07-08T05:00:00"/>
    <d v="2016-07-12T05:00:00"/>
    <x v="4"/>
    <s v=""/>
    <s v="1000 to 4999"/>
    <s v=""/>
  </r>
  <r>
    <n v="624"/>
    <s v="White, Robertson and Roberts"/>
    <s v="Down-sized national software"/>
    <n v="5100"/>
    <n v="14249"/>
    <x v="0"/>
    <x v="344"/>
    <s v="US"/>
    <s v="USD"/>
    <n v="1422165600"/>
    <n v="1422684000"/>
    <b v="0"/>
    <b v="0"/>
    <s v="photography/photography books"/>
    <n v="2.793921568627451"/>
    <n v="32.983796296296298"/>
    <x v="5"/>
    <s v="photography books"/>
    <d v="2015-01-25T06:00:00"/>
    <d v="2015-01-31T06:00:00"/>
    <x v="1"/>
    <s v=""/>
    <s v="5000 to 9999"/>
    <s v=""/>
  </r>
  <r>
    <n v="655"/>
    <s v="Gonzalez, Williams and Benson"/>
    <s v="Multi-layered bottom-line encryption"/>
    <n v="6900"/>
    <n v="13212"/>
    <x v="0"/>
    <x v="345"/>
    <s v="US"/>
    <s v="USD"/>
    <n v="1488434400"/>
    <n v="1489554000"/>
    <b v="1"/>
    <b v="0"/>
    <s v="photography/photography books"/>
    <n v="1.9147826086956521"/>
    <n v="50.045454545454547"/>
    <x v="5"/>
    <s v="photography books"/>
    <d v="2017-03-02T06:00:00"/>
    <d v="2017-03-15T05:00:00"/>
    <x v="1"/>
    <s v=""/>
    <s v="5000 to 9999"/>
    <s v=""/>
  </r>
  <r>
    <n v="674"/>
    <s v="Sanchez Ltd"/>
    <s v="Up-sized 24hour instruction set"/>
    <n v="170700"/>
    <n v="57250"/>
    <x v="3"/>
    <x v="346"/>
    <s v="US"/>
    <s v="USD"/>
    <n v="1313730000"/>
    <n v="1317790800"/>
    <b v="0"/>
    <b v="0"/>
    <s v="photography/photography books"/>
    <n v="0.33538371411833628"/>
    <n v="47.003284072249592"/>
    <x v="5"/>
    <s v="photography books"/>
    <d v="2011-08-19T05:00:00"/>
    <d v="2011-10-05T05:00:00"/>
    <x v="0"/>
    <s v=""/>
    <s v=""/>
    <s v="Greater than 50000"/>
  </r>
  <r>
    <n v="676"/>
    <s v="Thompson-Moreno"/>
    <s v="Expanded needs-based orchestration"/>
    <n v="62300"/>
    <n v="118214"/>
    <x v="0"/>
    <x v="347"/>
    <s v="US"/>
    <s v="USD"/>
    <n v="1348635600"/>
    <n v="1349413200"/>
    <b v="0"/>
    <b v="0"/>
    <s v="photography/photography books"/>
    <n v="1.8974959871589085"/>
    <n v="101.03760683760684"/>
    <x v="5"/>
    <s v="photography books"/>
    <d v="2012-09-26T05:00:00"/>
    <d v="2012-10-05T05:00:00"/>
    <x v="0"/>
    <s v=""/>
    <s v="Greater than 50000"/>
    <s v=""/>
  </r>
  <r>
    <n v="735"/>
    <s v="Caldwell PLC"/>
    <s v="Grass-roots zero administration alliance"/>
    <n v="37100"/>
    <n v="131404"/>
    <x v="0"/>
    <x v="348"/>
    <s v="US"/>
    <s v="USD"/>
    <n v="1459314000"/>
    <n v="1459918800"/>
    <b v="0"/>
    <b v="0"/>
    <s v="photography/photography books"/>
    <n v="3.5418867924528303"/>
    <n v="65.998995479658461"/>
    <x v="5"/>
    <s v="photography books"/>
    <d v="2016-03-30T05:00:00"/>
    <d v="2016-04-06T05:00:00"/>
    <x v="7"/>
    <s v=""/>
    <s v="35000 to 39999"/>
    <s v=""/>
  </r>
  <r>
    <n v="753"/>
    <s v="Guerrero-Griffin"/>
    <s v="Networked web-enabled product"/>
    <n v="4700"/>
    <n v="12065"/>
    <x v="0"/>
    <x v="276"/>
    <s v="US"/>
    <s v="USD"/>
    <n v="1274590800"/>
    <n v="1275886800"/>
    <b v="0"/>
    <b v="0"/>
    <s v="photography/photography books"/>
    <n v="2.5670212765957445"/>
    <n v="88.065693430656935"/>
    <x v="5"/>
    <s v="photography books"/>
    <d v="2010-05-23T05:00:00"/>
    <d v="2010-06-07T05:00:00"/>
    <x v="4"/>
    <s v=""/>
    <s v="1000 to 4999"/>
    <s v=""/>
  </r>
  <r>
    <n v="801"/>
    <s v="Olson-Bishop"/>
    <s v="User-friendly high-level initiative"/>
    <n v="2300"/>
    <n v="4667"/>
    <x v="0"/>
    <x v="232"/>
    <s v="US"/>
    <s v="USD"/>
    <n v="1577772000"/>
    <n v="1579672800"/>
    <b v="0"/>
    <b v="1"/>
    <s v="photography/photography books"/>
    <n v="2.0291304347826089"/>
    <n v="44.028301886792455"/>
    <x v="5"/>
    <s v="photography books"/>
    <d v="2019-12-31T06:00:00"/>
    <d v="2020-01-22T06:00:00"/>
    <x v="4"/>
    <s v=""/>
    <s v="1000 to 4999"/>
    <s v=""/>
  </r>
  <r>
    <n v="802"/>
    <s v="Rodriguez, Anderson and Porter"/>
    <s v="Reverse-engineered zero-defect infrastructure"/>
    <n v="6200"/>
    <n v="12216"/>
    <x v="0"/>
    <x v="34"/>
    <s v="US"/>
    <s v="USD"/>
    <n v="1562216400"/>
    <n v="1562389200"/>
    <b v="0"/>
    <b v="0"/>
    <s v="photography/photography books"/>
    <n v="1.9703225806451612"/>
    <n v="86.028169014084511"/>
    <x v="5"/>
    <s v="photography books"/>
    <d v="2019-07-04T05:00:00"/>
    <d v="2019-07-06T05:00:00"/>
    <x v="1"/>
    <s v=""/>
    <s v="5000 to 9999"/>
    <s v=""/>
  </r>
  <r>
    <n v="831"/>
    <s v="Ward PLC"/>
    <s v="Front-line bottom-line Graphic Interface"/>
    <n v="97100"/>
    <n v="105817"/>
    <x v="0"/>
    <x v="349"/>
    <s v="US"/>
    <s v="USD"/>
    <n v="1332738000"/>
    <n v="1335675600"/>
    <b v="0"/>
    <b v="0"/>
    <s v="photography/photography books"/>
    <n v="1.089773429454171"/>
    <n v="24.998110087408456"/>
    <x v="5"/>
    <s v="photography books"/>
    <d v="2012-03-26T05:00:00"/>
    <d v="2012-04-29T05:00:00"/>
    <x v="0"/>
    <s v=""/>
    <s v="Greater than 50000"/>
    <s v=""/>
  </r>
  <r>
    <n v="843"/>
    <s v="Porter-Hicks"/>
    <s v="De-engineered next generation parallelism"/>
    <n v="8800"/>
    <n v="2703"/>
    <x v="1"/>
    <x v="350"/>
    <s v="US"/>
    <s v="USD"/>
    <n v="1535259600"/>
    <n v="1535778000"/>
    <b v="0"/>
    <b v="0"/>
    <s v="photography/photography books"/>
    <n v="0.30715909090909088"/>
    <n v="81.909090909090907"/>
    <x v="5"/>
    <s v="photography books"/>
    <d v="2018-08-26T05:00:00"/>
    <d v="2018-09-01T05:00:00"/>
    <x v="1"/>
    <s v="5000 to 9999"/>
    <s v=""/>
    <s v=""/>
  </r>
  <r>
    <n v="866"/>
    <s v="Jackson-Brown"/>
    <s v="Versatile 5thgeneration matrices"/>
    <n v="182800"/>
    <n v="79045"/>
    <x v="3"/>
    <x v="351"/>
    <s v="US"/>
    <s v="USD"/>
    <n v="1304830800"/>
    <n v="1304917200"/>
    <b v="0"/>
    <b v="0"/>
    <s v="photography/photography books"/>
    <n v="0.43241247264770238"/>
    <n v="88.023385300668153"/>
    <x v="5"/>
    <s v="photography books"/>
    <d v="2011-05-08T05:00:00"/>
    <d v="2011-05-09T05:00:00"/>
    <x v="0"/>
    <s v=""/>
    <s v=""/>
    <s v="Greater than 50000"/>
  </r>
  <r>
    <n v="873"/>
    <s v="Vazquez, Ochoa and Clark"/>
    <s v="Intuitive value-added installation"/>
    <n v="42100"/>
    <n v="79268"/>
    <x v="0"/>
    <x v="352"/>
    <s v="US"/>
    <s v="USD"/>
    <n v="1389160800"/>
    <n v="1389592800"/>
    <b v="0"/>
    <b v="0"/>
    <s v="photography/photography books"/>
    <n v="1.8828503562945369"/>
    <n v="42.007419183889773"/>
    <x v="5"/>
    <s v="photography books"/>
    <d v="2014-01-08T06:00:00"/>
    <d v="2014-01-13T06:00:00"/>
    <x v="3"/>
    <s v=""/>
    <s v="40000 to 44999"/>
    <s v=""/>
  </r>
  <r>
    <n v="874"/>
    <s v="Chung-Nguyen"/>
    <s v="Managed discrete parallelism"/>
    <n v="40200"/>
    <n v="139468"/>
    <x v="0"/>
    <x v="353"/>
    <s v="US"/>
    <s v="USD"/>
    <n v="1271998800"/>
    <n v="1275282000"/>
    <b v="0"/>
    <b v="1"/>
    <s v="photography/photography books"/>
    <n v="3.4693532338308457"/>
    <n v="32.002753556677376"/>
    <x v="5"/>
    <s v="photography books"/>
    <d v="2010-04-23T05:00:00"/>
    <d v="2010-05-31T05:00:00"/>
    <x v="3"/>
    <s v=""/>
    <s v="40000 to 44999"/>
    <s v=""/>
  </r>
  <r>
    <n v="876"/>
    <s v="Dixon, Perez and Banks"/>
    <s v="Re-engineered encompassing definition"/>
    <n v="8300"/>
    <n v="2111"/>
    <x v="1"/>
    <x v="289"/>
    <s v="CA"/>
    <s v="CAD"/>
    <n v="1559970000"/>
    <n v="1562043600"/>
    <b v="0"/>
    <b v="0"/>
    <s v="photography/photography books"/>
    <n v="0.25433734939759034"/>
    <n v="37.035087719298247"/>
    <x v="5"/>
    <s v="photography books"/>
    <d v="2019-06-08T05:00:00"/>
    <d v="2019-07-02T05:00:00"/>
    <x v="1"/>
    <s v="5000 to 9999"/>
    <s v=""/>
    <s v=""/>
  </r>
  <r>
    <n v="916"/>
    <s v="Clements Ltd"/>
    <s v="Persistent bandwidth-monitored framework"/>
    <n v="3700"/>
    <n v="1343"/>
    <x v="1"/>
    <x v="354"/>
    <s v="US"/>
    <s v="USD"/>
    <n v="1418882400"/>
    <n v="1419660000"/>
    <b v="0"/>
    <b v="0"/>
    <s v="photography/photography books"/>
    <n v="0.36297297297297298"/>
    <n v="25.826923076923077"/>
    <x v="5"/>
    <s v="photography books"/>
    <d v="2014-12-18T06:00:00"/>
    <d v="2014-12-27T06:00:00"/>
    <x v="4"/>
    <s v="1000 to 4999"/>
    <s v=""/>
    <s v=""/>
  </r>
  <r>
    <n v="944"/>
    <s v="Walter Inc"/>
    <s v="Streamlined 5thgeneration intranet"/>
    <n v="10000"/>
    <n v="8142"/>
    <x v="1"/>
    <x v="355"/>
    <s v="AU"/>
    <s v="AUD"/>
    <n v="1486706400"/>
    <n v="1488348000"/>
    <b v="0"/>
    <b v="0"/>
    <s v="photography/photography books"/>
    <n v="0.81420000000000003"/>
    <n v="30.958174904942965"/>
    <x v="5"/>
    <s v="photography books"/>
    <d v="2017-02-10T06:00:00"/>
    <d v="2017-03-01T06:00:00"/>
    <x v="11"/>
    <s v="10000 to 14999"/>
    <s v=""/>
    <s v=""/>
  </r>
  <r>
    <n v="945"/>
    <s v="Sanders, Farley and Huffman"/>
    <s v="Cross-group clear-thinking task-force"/>
    <n v="172000"/>
    <n v="55805"/>
    <x v="1"/>
    <x v="356"/>
    <s v="US"/>
    <s v="USD"/>
    <n v="1333602000"/>
    <n v="1334898000"/>
    <b v="1"/>
    <b v="0"/>
    <s v="photography/photography books"/>
    <n v="0.32444767441860467"/>
    <n v="33.001182732111175"/>
    <x v="5"/>
    <s v="photography books"/>
    <d v="2012-04-05T05:00:00"/>
    <d v="2012-04-20T05:00:00"/>
    <x v="0"/>
    <s v="Greater than 50000"/>
    <s v=""/>
    <s v=""/>
  </r>
  <r>
    <n v="963"/>
    <s v="Rodriguez-Robinson"/>
    <s v="Ergonomic methodical hub"/>
    <n v="5900"/>
    <n v="4997"/>
    <x v="1"/>
    <x v="112"/>
    <s v="IT"/>
    <s v="EUR"/>
    <n v="1299304800"/>
    <n v="1299823200"/>
    <b v="0"/>
    <b v="1"/>
    <s v="photography/photography books"/>
    <n v="0.84694915254237291"/>
    <n v="43.833333333333336"/>
    <x v="5"/>
    <s v="photography books"/>
    <d v="2011-03-05T06:00:00"/>
    <d v="2011-03-11T06:00:00"/>
    <x v="1"/>
    <s v="5000 to 9999"/>
    <s v=""/>
    <s v=""/>
  </r>
  <r>
    <n v="993"/>
    <s v="Erickson-Rogers"/>
    <s v="De-engineered even-keeled definition"/>
    <n v="9800"/>
    <n v="7608"/>
    <x v="3"/>
    <x v="85"/>
    <s v="IT"/>
    <s v="EUR"/>
    <n v="1450936800"/>
    <n v="1452405600"/>
    <b v="0"/>
    <b v="1"/>
    <s v="photography/photography books"/>
    <n v="0.77632653061224488"/>
    <n v="101.44"/>
    <x v="5"/>
    <s v="photography books"/>
    <d v="2015-12-24T06:00:00"/>
    <d v="2016-01-10T06:00:00"/>
    <x v="1"/>
    <s v=""/>
    <s v=""/>
    <s v="5000 to 9999"/>
  </r>
  <r>
    <n v="37"/>
    <s v="Black, Armstrong and Anderson"/>
    <s v="Profound attitude-oriented functionalities"/>
    <n v="8100"/>
    <n v="11339"/>
    <x v="0"/>
    <x v="247"/>
    <s v="US"/>
    <s v="USD"/>
    <n v="1570338000"/>
    <n v="1573192800"/>
    <b v="0"/>
    <b v="1"/>
    <s v="publishing/fiction"/>
    <n v="1.3998765432098765"/>
    <n v="105.97196261682242"/>
    <x v="6"/>
    <s v="fiction"/>
    <d v="2019-10-06T05:00:00"/>
    <d v="2019-11-08T06:00:00"/>
    <x v="1"/>
    <s v=""/>
    <s v="5000 to 9999"/>
    <s v=""/>
  </r>
  <r>
    <n v="44"/>
    <s v="Reid-Mccullough"/>
    <s v="Visionary real-time groupware"/>
    <n v="1600"/>
    <n v="10541"/>
    <x v="0"/>
    <x v="236"/>
    <s v="DK"/>
    <s v="DKK"/>
    <n v="1552798800"/>
    <n v="1552885200"/>
    <b v="0"/>
    <b v="0"/>
    <s v="publishing/fiction"/>
    <n v="6.5881249999999998"/>
    <n v="107.56122448979592"/>
    <x v="6"/>
    <s v="fiction"/>
    <d v="2019-03-17T05:00:00"/>
    <d v="2019-03-18T05:00:00"/>
    <x v="4"/>
    <s v=""/>
    <s v="1000 to 4999"/>
    <s v=""/>
  </r>
  <r>
    <n v="115"/>
    <s v="Barrett PLC"/>
    <s v="Team-oriented clear-thinking capacity"/>
    <n v="166700"/>
    <n v="145382"/>
    <x v="1"/>
    <x v="357"/>
    <s v="IT"/>
    <s v="EUR"/>
    <n v="1510898400"/>
    <n v="1513922400"/>
    <b v="0"/>
    <b v="0"/>
    <s v="publishing/fiction"/>
    <n v="0.87211757648470301"/>
    <n v="44.001815980629537"/>
    <x v="6"/>
    <s v="fiction"/>
    <d v="2017-11-17T06:00:00"/>
    <d v="2017-12-22T06:00:00"/>
    <x v="0"/>
    <s v="Greater than 50000"/>
    <s v=""/>
    <s v=""/>
  </r>
  <r>
    <n v="122"/>
    <s v="Taylor PLC"/>
    <s v="Seamless zero-defect solution"/>
    <n v="136800"/>
    <n v="88055"/>
    <x v="1"/>
    <x v="358"/>
    <s v="US"/>
    <s v="USD"/>
    <n v="1417068000"/>
    <n v="1419400800"/>
    <b v="0"/>
    <b v="0"/>
    <s v="publishing/fiction"/>
    <n v="0.64367690058479532"/>
    <n v="25.997933274284026"/>
    <x v="6"/>
    <s v="fiction"/>
    <d v="2014-11-27T06:00:00"/>
    <d v="2014-12-24T06:00:00"/>
    <x v="0"/>
    <s v="Greater than 50000"/>
    <s v=""/>
    <s v=""/>
  </r>
  <r>
    <n v="206"/>
    <s v="Austin, Baker and Kelley"/>
    <s v="Fundamental grid-enabled strategy"/>
    <n v="9000"/>
    <n v="3496"/>
    <x v="3"/>
    <x v="289"/>
    <s v="US"/>
    <s v="USD"/>
    <n v="1267250400"/>
    <n v="1268028000"/>
    <b v="0"/>
    <b v="0"/>
    <s v="publishing/fiction"/>
    <n v="0.38844444444444443"/>
    <n v="61.333333333333336"/>
    <x v="6"/>
    <s v="fiction"/>
    <d v="2010-02-27T06:00:00"/>
    <d v="2010-03-08T06:00:00"/>
    <x v="1"/>
    <s v=""/>
    <s v=""/>
    <s v="5000 to 9999"/>
  </r>
  <r>
    <n v="247"/>
    <s v="Johnson, Patterson and Montoya"/>
    <s v="Triple-buffered fresh-thinking frame"/>
    <n v="19800"/>
    <n v="184658"/>
    <x v="0"/>
    <x v="359"/>
    <s v="US"/>
    <s v="USD"/>
    <n v="1482386400"/>
    <n v="1483682400"/>
    <b v="0"/>
    <b v="1"/>
    <s v="publishing/fiction"/>
    <n v="9.3261616161616168"/>
    <n v="98.013800424628457"/>
    <x v="6"/>
    <s v="fiction"/>
    <d v="2016-12-22T06:00:00"/>
    <d v="2017-01-06T06:00:00"/>
    <x v="8"/>
    <s v=""/>
    <s v="15000 to 19999"/>
    <s v=""/>
  </r>
  <r>
    <n v="307"/>
    <s v="Salazar-Dodson"/>
    <s v="Face-to-face zero tolerance moderator"/>
    <n v="32900"/>
    <n v="43473"/>
    <x v="0"/>
    <x v="360"/>
    <s v="DK"/>
    <s v="DKK"/>
    <n v="1338958800"/>
    <n v="1340686800"/>
    <b v="0"/>
    <b v="1"/>
    <s v="publishing/fiction"/>
    <n v="1.3213677811550153"/>
    <n v="65.968133535660087"/>
    <x v="6"/>
    <s v="fiction"/>
    <d v="2012-06-06T05:00:00"/>
    <d v="2012-06-26T05:00:00"/>
    <x v="6"/>
    <s v=""/>
    <s v="30000 to 34999"/>
    <s v=""/>
  </r>
  <r>
    <n v="320"/>
    <s v="Sandoval-Powell"/>
    <s v="Phased holistic implementation"/>
    <n v="84400"/>
    <n v="8092"/>
    <x v="1"/>
    <x v="50"/>
    <s v="US"/>
    <s v="USD"/>
    <n v="1305003600"/>
    <n v="1305781200"/>
    <b v="0"/>
    <b v="0"/>
    <s v="publishing/fiction"/>
    <n v="9.5876777251184833E-2"/>
    <n v="101.15"/>
    <x v="6"/>
    <s v="fiction"/>
    <d v="2011-05-10T05:00:00"/>
    <d v="2011-05-19T05:00:00"/>
    <x v="0"/>
    <s v="Greater than 50000"/>
    <s v=""/>
    <s v=""/>
  </r>
  <r>
    <n v="412"/>
    <s v="Rodriguez-Scott"/>
    <s v="Realigned zero tolerance software"/>
    <n v="2100"/>
    <n v="14046"/>
    <x v="0"/>
    <x v="335"/>
    <s v="US"/>
    <s v="USD"/>
    <n v="1388728800"/>
    <n v="1389592800"/>
    <b v="0"/>
    <b v="0"/>
    <s v="publishing/fiction"/>
    <n v="6.6885714285714286"/>
    <n v="104.82089552238806"/>
    <x v="6"/>
    <s v="fiction"/>
    <d v="2014-01-03T06:00:00"/>
    <d v="2014-01-13T06:00:00"/>
    <x v="4"/>
    <s v=""/>
    <s v="1000 to 4999"/>
    <s v=""/>
  </r>
  <r>
    <n v="476"/>
    <s v="Murphy PLC"/>
    <s v="Optional solution-oriented instruction set"/>
    <n v="191500"/>
    <n v="57122"/>
    <x v="1"/>
    <x v="361"/>
    <s v="US"/>
    <s v="USD"/>
    <n v="1533877200"/>
    <n v="1534395600"/>
    <b v="0"/>
    <b v="0"/>
    <s v="publishing/fiction"/>
    <n v="0.29828720626631855"/>
    <n v="51.001785714285717"/>
    <x v="6"/>
    <s v="fiction"/>
    <d v="2018-08-10T05:00:00"/>
    <d v="2018-08-16T05:00:00"/>
    <x v="0"/>
    <s v="Greater than 50000"/>
    <s v=""/>
    <s v=""/>
  </r>
  <r>
    <n v="482"/>
    <s v="Martin, Russell and Baker"/>
    <s v="Focused solution-oriented instruction set"/>
    <n v="4200"/>
    <n v="689"/>
    <x v="1"/>
    <x v="216"/>
    <s v="US"/>
    <s v="USD"/>
    <n v="1330063200"/>
    <n v="1331013600"/>
    <b v="0"/>
    <b v="1"/>
    <s v="publishing/fiction"/>
    <n v="0.16404761904761905"/>
    <n v="76.555555555555557"/>
    <x v="6"/>
    <s v="fiction"/>
    <d v="2012-02-24T06:00:00"/>
    <d v="2012-03-06T06:00:00"/>
    <x v="4"/>
    <s v="1000 to 4999"/>
    <s v=""/>
    <s v=""/>
  </r>
  <r>
    <n v="530"/>
    <s v="Morrow, Santiago and Soto"/>
    <s v="Stand-alone human-resource workforce"/>
    <n v="105000"/>
    <n v="96328"/>
    <x v="1"/>
    <x v="362"/>
    <s v="US"/>
    <s v="USD"/>
    <n v="1283230800"/>
    <n v="1284440400"/>
    <b v="0"/>
    <b v="1"/>
    <s v="publishing/fiction"/>
    <n v="0.91740952380952379"/>
    <n v="53.995515695067262"/>
    <x v="6"/>
    <s v="fiction"/>
    <d v="2010-08-31T05:00:00"/>
    <d v="2010-09-14T05:00:00"/>
    <x v="0"/>
    <s v="Greater than 50000"/>
    <s v=""/>
    <s v=""/>
  </r>
  <r>
    <n v="536"/>
    <s v="Shannon-Olson"/>
    <s v="Enhanced methodical middleware"/>
    <n v="9800"/>
    <n v="14697"/>
    <x v="0"/>
    <x v="363"/>
    <s v="IT"/>
    <s v="EUR"/>
    <n v="1282626000"/>
    <n v="1284872400"/>
    <b v="0"/>
    <b v="0"/>
    <s v="publishing/fiction"/>
    <n v="1.4996938775510205"/>
    <n v="104.97857142857143"/>
    <x v="6"/>
    <s v="fiction"/>
    <d v="2010-08-24T05:00:00"/>
    <d v="2010-09-19T05:00:00"/>
    <x v="1"/>
    <s v=""/>
    <s v="5000 to 9999"/>
    <s v=""/>
  </r>
  <r>
    <n v="677"/>
    <s v="Murphy-Fox"/>
    <s v="Organic system-worthy orchestration"/>
    <n v="5300"/>
    <n v="4432"/>
    <x v="1"/>
    <x v="280"/>
    <s v="US"/>
    <s v="USD"/>
    <n v="1468126800"/>
    <n v="1472446800"/>
    <b v="0"/>
    <b v="0"/>
    <s v="publishing/fiction"/>
    <n v="0.83622641509433959"/>
    <n v="39.927927927927925"/>
    <x v="6"/>
    <s v="fiction"/>
    <d v="2016-07-10T05:00:00"/>
    <d v="2016-08-29T05:00:00"/>
    <x v="1"/>
    <s v="5000 to 9999"/>
    <s v=""/>
    <s v=""/>
  </r>
  <r>
    <n v="719"/>
    <s v="Pace, Simpson and Watkins"/>
    <s v="Down-sized uniform ability"/>
    <n v="6900"/>
    <n v="10557"/>
    <x v="0"/>
    <x v="12"/>
    <s v="US"/>
    <s v="USD"/>
    <n v="1338267600"/>
    <n v="1339218000"/>
    <b v="0"/>
    <b v="0"/>
    <s v="publishing/fiction"/>
    <n v="1.53"/>
    <n v="85.829268292682926"/>
    <x v="6"/>
    <s v="fiction"/>
    <d v="2012-05-29T05:00:00"/>
    <d v="2012-06-09T05:00:00"/>
    <x v="1"/>
    <s v=""/>
    <s v="5000 to 9999"/>
    <s v=""/>
  </r>
  <r>
    <n v="854"/>
    <s v="Campbell, Thomas and Obrien"/>
    <s v="Multi-channeled secondary middleware"/>
    <n v="171000"/>
    <n v="194309"/>
    <x v="0"/>
    <x v="364"/>
    <s v="CA"/>
    <s v="CAD"/>
    <n v="1574056800"/>
    <n v="1576389600"/>
    <b v="0"/>
    <b v="0"/>
    <s v="publishing/fiction"/>
    <n v="1.1363099415204678"/>
    <n v="72.993613824192337"/>
    <x v="6"/>
    <s v="fiction"/>
    <d v="2019-11-18T06:00:00"/>
    <d v="2019-12-15T06:00:00"/>
    <x v="0"/>
    <s v=""/>
    <s v="Greater than 50000"/>
    <s v=""/>
  </r>
  <r>
    <n v="938"/>
    <s v="Allen Inc"/>
    <s v="Total dedicated benchmark"/>
    <n v="9200"/>
    <n v="10093"/>
    <x v="0"/>
    <x v="257"/>
    <s v="US"/>
    <s v="USD"/>
    <n v="1528779600"/>
    <n v="1531890000"/>
    <b v="0"/>
    <b v="1"/>
    <s v="publishing/fiction"/>
    <n v="1.0970652173913042"/>
    <n v="105.13541666666667"/>
    <x v="6"/>
    <s v="fiction"/>
    <d v="2018-06-12T05:00:00"/>
    <d v="2018-07-18T05:00:00"/>
    <x v="1"/>
    <s v=""/>
    <s v="5000 to 9999"/>
    <s v=""/>
  </r>
  <r>
    <n v="16"/>
    <s v="Hines Inc"/>
    <s v="Cross-platform systemic adapter"/>
    <n v="1700"/>
    <n v="11041"/>
    <x v="0"/>
    <x v="272"/>
    <s v="US"/>
    <s v="USD"/>
    <n v="1390370400"/>
    <n v="1392271200"/>
    <b v="0"/>
    <b v="0"/>
    <s v="publishing/nonfiction"/>
    <n v="6.4947058823529416"/>
    <n v="110.41"/>
    <x v="6"/>
    <s v="nonfiction"/>
    <d v="2014-01-22T06:00:00"/>
    <d v="2014-02-13T06:00:00"/>
    <x v="4"/>
    <s v=""/>
    <s v="1000 to 4999"/>
    <s v=""/>
  </r>
  <r>
    <n v="137"/>
    <s v="Hudson-Nguyen"/>
    <s v="Down-sized disintermediate support"/>
    <n v="1800"/>
    <n v="4712"/>
    <x v="0"/>
    <x v="341"/>
    <s v="US"/>
    <s v="USD"/>
    <n v="1286341200"/>
    <n v="1286859600"/>
    <b v="0"/>
    <b v="0"/>
    <s v="publishing/nonfiction"/>
    <n v="2.617777777777778"/>
    <n v="94.24"/>
    <x v="6"/>
    <s v="nonfiction"/>
    <d v="2010-10-06T05:00:00"/>
    <d v="2010-10-12T05:00:00"/>
    <x v="4"/>
    <s v=""/>
    <s v="1000 to 4999"/>
    <s v=""/>
  </r>
  <r>
    <n v="241"/>
    <s v="Gonzalez-Martinez"/>
    <s v="Vision-oriented actuating open system"/>
    <n v="168500"/>
    <n v="171729"/>
    <x v="0"/>
    <x v="365"/>
    <s v="AU"/>
    <s v="AUD"/>
    <n v="1397365200"/>
    <n v="1398229200"/>
    <b v="0"/>
    <b v="1"/>
    <s v="publishing/nonfiction"/>
    <n v="1.0191632047477746"/>
    <n v="101.97684085510689"/>
    <x v="6"/>
    <s v="nonfiction"/>
    <d v="2014-04-13T05:00:00"/>
    <d v="2014-04-23T05:00:00"/>
    <x v="0"/>
    <s v=""/>
    <s v="Greater than 50000"/>
    <s v=""/>
  </r>
  <r>
    <n v="254"/>
    <s v="Barry Group"/>
    <s v="De-engineered static Local Area Network"/>
    <n v="4600"/>
    <n v="8505"/>
    <x v="0"/>
    <x v="265"/>
    <s v="US"/>
    <s v="USD"/>
    <n v="1487656800"/>
    <n v="1487829600"/>
    <b v="0"/>
    <b v="0"/>
    <s v="publishing/nonfiction"/>
    <n v="1.8489130434782608"/>
    <n v="96.647727272727266"/>
    <x v="6"/>
    <s v="nonfiction"/>
    <d v="2017-02-21T06:00:00"/>
    <d v="2017-02-23T06:00:00"/>
    <x v="4"/>
    <s v=""/>
    <s v="1000 to 4999"/>
    <s v=""/>
  </r>
  <r>
    <n v="300"/>
    <s v="Cooke PLC"/>
    <s v="Focused executive core"/>
    <n v="100"/>
    <n v="5"/>
    <x v="1"/>
    <x v="16"/>
    <s v="DK"/>
    <s v="DKK"/>
    <n v="1504069200"/>
    <n v="1504155600"/>
    <b v="0"/>
    <b v="1"/>
    <s v="publishing/nonfiction"/>
    <n v="0.05"/>
    <n v="5"/>
    <x v="6"/>
    <s v="nonfiction"/>
    <d v="2017-08-30T05:00:00"/>
    <d v="2017-08-31T05:00:00"/>
    <x v="2"/>
    <s v="0 to 1000"/>
    <s v=""/>
    <s v=""/>
  </r>
  <r>
    <n v="385"/>
    <s v="Warren-Harrison"/>
    <s v="Programmable incremental knowledge user"/>
    <n v="38900"/>
    <n v="56859"/>
    <x v="0"/>
    <x v="366"/>
    <s v="US"/>
    <s v="USD"/>
    <n v="1553835600"/>
    <n v="1556600400"/>
    <b v="0"/>
    <b v="0"/>
    <s v="publishing/nonfiction"/>
    <n v="1.4616709511568124"/>
    <n v="50.007915567282325"/>
    <x v="6"/>
    <s v="nonfiction"/>
    <d v="2019-03-29T05:00:00"/>
    <d v="2019-04-30T05:00:00"/>
    <x v="7"/>
    <s v=""/>
    <s v="35000 to 39999"/>
    <s v=""/>
  </r>
  <r>
    <n v="391"/>
    <s v="Miller-Patel"/>
    <s v="Mandatory uniform strategy"/>
    <n v="60400"/>
    <n v="4393"/>
    <x v="1"/>
    <x v="367"/>
    <s v="US"/>
    <s v="USD"/>
    <n v="1389679200"/>
    <n v="1389852000"/>
    <b v="0"/>
    <b v="0"/>
    <s v="publishing/nonfiction"/>
    <n v="7.27317880794702E-2"/>
    <n v="29.09271523178808"/>
    <x v="6"/>
    <s v="nonfiction"/>
    <d v="2014-01-14T06:00:00"/>
    <d v="2014-01-16T06:00:00"/>
    <x v="0"/>
    <s v="Greater than 50000"/>
    <s v=""/>
    <s v=""/>
  </r>
  <r>
    <n v="516"/>
    <s v="Morales-Odonnell"/>
    <s v="Exclusive 5thgeneration structure"/>
    <n v="125400"/>
    <n v="53324"/>
    <x v="1"/>
    <x v="368"/>
    <s v="US"/>
    <s v="USD"/>
    <n v="1281070800"/>
    <n v="1284354000"/>
    <b v="0"/>
    <b v="0"/>
    <s v="publishing/nonfiction"/>
    <n v="0.42523125996810207"/>
    <n v="63.030732860520096"/>
    <x v="6"/>
    <s v="nonfiction"/>
    <d v="2010-08-06T05:00:00"/>
    <d v="2010-09-13T05:00:00"/>
    <x v="0"/>
    <s v="Greater than 50000"/>
    <s v=""/>
    <s v=""/>
  </r>
  <r>
    <n v="605"/>
    <s v="Ortiz, Valenzuela and Collins"/>
    <s v="Profound solution-oriented matrix"/>
    <n v="3300"/>
    <n v="6178"/>
    <x v="0"/>
    <x v="247"/>
    <s v="US"/>
    <s v="USD"/>
    <n v="1443848400"/>
    <n v="1447394400"/>
    <b v="0"/>
    <b v="0"/>
    <s v="publishing/nonfiction"/>
    <n v="1.8721212121212121"/>
    <n v="57.738317757009348"/>
    <x v="6"/>
    <s v="nonfiction"/>
    <d v="2015-10-03T05:00:00"/>
    <d v="2015-11-13T06:00:00"/>
    <x v="4"/>
    <s v=""/>
    <s v="1000 to 4999"/>
    <s v=""/>
  </r>
  <r>
    <n v="618"/>
    <s v="Miller Ltd"/>
    <s v="Open-architected mobile emulation"/>
    <n v="198600"/>
    <n v="97037"/>
    <x v="1"/>
    <x v="369"/>
    <s v="US"/>
    <s v="USD"/>
    <n v="1367470800"/>
    <n v="1369285200"/>
    <b v="0"/>
    <b v="0"/>
    <s v="publishing/nonfiction"/>
    <n v="0.48860523665659616"/>
    <n v="80.999165275459092"/>
    <x v="6"/>
    <s v="nonfiction"/>
    <d v="2013-05-02T05:00:00"/>
    <d v="2013-05-23T05:00:00"/>
    <x v="0"/>
    <s v="Greater than 50000"/>
    <s v=""/>
    <s v=""/>
  </r>
  <r>
    <n v="684"/>
    <s v="Gilmore LLC"/>
    <s v="Optimized systemic algorithm"/>
    <n v="1400"/>
    <n v="7600"/>
    <x v="0"/>
    <x v="180"/>
    <s v="CA"/>
    <s v="CAD"/>
    <n v="1277787600"/>
    <n v="1279515600"/>
    <b v="0"/>
    <b v="0"/>
    <s v="publishing/nonfiction"/>
    <n v="5.4285714285714288"/>
    <n v="69.090909090909093"/>
    <x v="6"/>
    <s v="nonfiction"/>
    <d v="2010-06-29T05:00:00"/>
    <d v="2010-07-19T05:00:00"/>
    <x v="4"/>
    <s v=""/>
    <s v="1000 to 4999"/>
    <s v=""/>
  </r>
  <r>
    <n v="705"/>
    <s v="Ford LLC"/>
    <s v="Centralized tangible success"/>
    <n v="169700"/>
    <n v="168048"/>
    <x v="1"/>
    <x v="370"/>
    <s v="GB"/>
    <s v="GBP"/>
    <n v="1386741600"/>
    <n v="1387087200"/>
    <b v="0"/>
    <b v="0"/>
    <s v="publishing/nonfiction"/>
    <n v="0.99026517383618151"/>
    <n v="82.986666666666665"/>
    <x v="6"/>
    <s v="nonfiction"/>
    <d v="2013-12-11T06:00:00"/>
    <d v="2013-12-15T06:00:00"/>
    <x v="0"/>
    <s v="Greater than 50000"/>
    <s v=""/>
    <s v=""/>
  </r>
  <r>
    <n v="736"/>
    <s v="Silva-Hawkins"/>
    <s v="Proactive heuristic orchestration"/>
    <n v="7700"/>
    <n v="2533"/>
    <x v="3"/>
    <x v="294"/>
    <s v="US"/>
    <s v="USD"/>
    <n v="1424412000"/>
    <n v="1424757600"/>
    <b v="0"/>
    <b v="0"/>
    <s v="publishing/nonfiction"/>
    <n v="0.32896103896103895"/>
    <n v="87.34482758620689"/>
    <x v="6"/>
    <s v="nonfiction"/>
    <d v="2015-02-20T06:00:00"/>
    <d v="2015-02-24T06:00:00"/>
    <x v="1"/>
    <s v=""/>
    <s v=""/>
    <s v="5000 to 9999"/>
  </r>
  <r>
    <n v="751"/>
    <s v="Lane-Barber"/>
    <s v="Universal value-added moderator"/>
    <n v="3600"/>
    <n v="8363"/>
    <x v="0"/>
    <x v="371"/>
    <s v="US"/>
    <s v="USD"/>
    <n v="1458190800"/>
    <n v="1459486800"/>
    <b v="1"/>
    <b v="1"/>
    <s v="publishing/nonfiction"/>
    <n v="2.3230555555555554"/>
    <n v="30.974074074074075"/>
    <x v="6"/>
    <s v="nonfiction"/>
    <d v="2016-03-17T05:00:00"/>
    <d v="2016-04-01T05:00:00"/>
    <x v="4"/>
    <s v=""/>
    <s v="1000 to 4999"/>
    <s v=""/>
  </r>
  <r>
    <n v="793"/>
    <s v="Rodriguez, Cox and Rodriguez"/>
    <s v="Networked disintermediate leverage"/>
    <n v="1100"/>
    <n v="13045"/>
    <x v="0"/>
    <x v="372"/>
    <s v="CH"/>
    <s v="CHF"/>
    <n v="1372136400"/>
    <n v="1372482000"/>
    <b v="0"/>
    <b v="0"/>
    <s v="publishing/nonfiction"/>
    <n v="11.859090909090909"/>
    <n v="72.071823204419886"/>
    <x v="6"/>
    <s v="nonfiction"/>
    <d v="2013-06-25T05:00:00"/>
    <d v="2013-06-29T05:00:00"/>
    <x v="4"/>
    <s v=""/>
    <s v="1000 to 4999"/>
    <s v=""/>
  </r>
  <r>
    <n v="812"/>
    <s v="Landry Group"/>
    <s v="Expanded value-added hardware"/>
    <n v="59700"/>
    <n v="134640"/>
    <x v="0"/>
    <x v="373"/>
    <s v="CA"/>
    <s v="CAD"/>
    <n v="1523854800"/>
    <n v="1524286800"/>
    <b v="0"/>
    <b v="0"/>
    <s v="publishing/nonfiction"/>
    <n v="2.2552763819095478"/>
    <n v="48"/>
    <x v="6"/>
    <s v="nonfiction"/>
    <d v="2018-04-16T05:00:00"/>
    <d v="2018-04-21T05:00:00"/>
    <x v="0"/>
    <s v=""/>
    <s v="Greater than 50000"/>
    <s v=""/>
  </r>
  <r>
    <n v="817"/>
    <s v="Alvarez-Bauer"/>
    <s v="Front-line intermediate moderator"/>
    <n v="51300"/>
    <n v="189192"/>
    <x v="0"/>
    <x v="374"/>
    <s v="IT"/>
    <s v="EUR"/>
    <n v="1556946000"/>
    <n v="1559365200"/>
    <b v="0"/>
    <b v="1"/>
    <s v="publishing/nonfiction"/>
    <n v="3.687953216374269"/>
    <n v="76.011249497790274"/>
    <x v="6"/>
    <s v="nonfiction"/>
    <d v="2019-05-04T05:00:00"/>
    <d v="2019-06-01T05:00:00"/>
    <x v="0"/>
    <s v=""/>
    <s v="Greater than 50000"/>
    <s v=""/>
  </r>
  <r>
    <n v="824"/>
    <s v="Anderson, Williams and Cox"/>
    <s v="Streamlined national benchmark"/>
    <n v="85000"/>
    <n v="107516"/>
    <x v="0"/>
    <x v="375"/>
    <s v="US"/>
    <s v="USD"/>
    <n v="1276923600"/>
    <n v="1279688400"/>
    <b v="0"/>
    <b v="1"/>
    <s v="publishing/nonfiction"/>
    <n v="1.2648941176470587"/>
    <n v="83.996875000000003"/>
    <x v="6"/>
    <s v="nonfiction"/>
    <d v="2010-06-19T05:00:00"/>
    <d v="2010-07-21T05:00:00"/>
    <x v="0"/>
    <s v=""/>
    <s v="Greater than 50000"/>
    <s v=""/>
  </r>
  <r>
    <n v="879"/>
    <s v="Ortiz Inc"/>
    <s v="Stand-alone incremental parallelism"/>
    <n v="1000"/>
    <n v="5438"/>
    <x v="0"/>
    <x v="376"/>
    <s v="US"/>
    <s v="USD"/>
    <n v="1487743200"/>
    <n v="1488520800"/>
    <b v="0"/>
    <b v="0"/>
    <s v="publishing/nonfiction"/>
    <n v="5.4379999999999997"/>
    <n v="102.60377358490567"/>
    <x v="6"/>
    <s v="nonfiction"/>
    <d v="2017-02-22T06:00:00"/>
    <d v="2017-03-03T06:00:00"/>
    <x v="4"/>
    <s v=""/>
    <s v="1000 to 4999"/>
    <s v=""/>
  </r>
  <r>
    <n v="903"/>
    <s v="Parker-Morris"/>
    <s v="Assimilated next generation instruction set"/>
    <n v="41000"/>
    <n v="709"/>
    <x v="2"/>
    <x v="130"/>
    <s v="US"/>
    <s v="USD"/>
    <n v="1336194000"/>
    <n v="1337490000"/>
    <b v="0"/>
    <b v="1"/>
    <s v="publishing/nonfiction"/>
    <n v="1.729268292682927E-2"/>
    <n v="50.642857142857146"/>
    <x v="6"/>
    <s v="nonfiction"/>
    <d v="2012-05-05T05:00:00"/>
    <d v="2012-05-20T05:00:00"/>
    <x v="3"/>
    <s v=""/>
    <s v=""/>
    <s v=""/>
  </r>
  <r>
    <n v="980"/>
    <s v="Huff-Johnson"/>
    <s v="Universal fault-tolerant orchestration"/>
    <n v="195200"/>
    <n v="78630"/>
    <x v="1"/>
    <x v="377"/>
    <s v="US"/>
    <s v="USD"/>
    <n v="1446181200"/>
    <n v="1446616800"/>
    <b v="1"/>
    <b v="0"/>
    <s v="publishing/nonfiction"/>
    <n v="0.40281762295081969"/>
    <n v="105.97035040431267"/>
    <x v="6"/>
    <s v="nonfiction"/>
    <d v="2015-10-30T05:00:00"/>
    <d v="2015-11-04T06:00:00"/>
    <x v="0"/>
    <s v="Greater than 50000"/>
    <s v=""/>
    <s v=""/>
  </r>
  <r>
    <n v="43"/>
    <s v="Schmitt-Mendoza"/>
    <s v="Profound explicit paradigm"/>
    <n v="90200"/>
    <n v="167717"/>
    <x v="0"/>
    <x v="378"/>
    <s v="US"/>
    <s v="USD"/>
    <n v="1406178000"/>
    <n v="1407560400"/>
    <b v="0"/>
    <b v="0"/>
    <s v="publishing/radio &amp; podcasts"/>
    <n v="1.859390243902439"/>
    <n v="26.998873148744366"/>
    <x v="6"/>
    <s v="radio &amp; podcasts"/>
    <d v="2014-07-24T05:00:00"/>
    <d v="2014-08-09T05:00:00"/>
    <x v="0"/>
    <s v=""/>
    <s v="Greater than 50000"/>
    <s v=""/>
  </r>
  <r>
    <n v="111"/>
    <s v="Hart-Briggs"/>
    <s v="Re-engineered user-facing approach"/>
    <n v="61400"/>
    <n v="73653"/>
    <x v="0"/>
    <x v="379"/>
    <s v="US"/>
    <s v="USD"/>
    <n v="1348290000"/>
    <n v="1348808400"/>
    <b v="0"/>
    <b v="0"/>
    <s v="publishing/radio &amp; podcasts"/>
    <n v="1.1995602605863191"/>
    <n v="108.95414201183432"/>
    <x v="6"/>
    <s v="radio &amp; podcasts"/>
    <d v="2012-09-22T05:00:00"/>
    <d v="2012-09-28T05:00:00"/>
    <x v="0"/>
    <s v=""/>
    <s v="Greater than 50000"/>
    <s v=""/>
  </r>
  <r>
    <n v="505"/>
    <s v="Jensen-Vargas"/>
    <s v="Ameliorated explicit parallelism"/>
    <n v="89900"/>
    <n v="12497"/>
    <x v="1"/>
    <x v="380"/>
    <s v="US"/>
    <s v="USD"/>
    <n v="1362722400"/>
    <n v="1366347600"/>
    <b v="0"/>
    <b v="1"/>
    <s v="publishing/radio &amp; podcasts"/>
    <n v="0.13901001112347053"/>
    <n v="36.014409221902014"/>
    <x v="6"/>
    <s v="radio &amp; podcasts"/>
    <d v="2013-03-08T06:00:00"/>
    <d v="2013-04-19T05:00:00"/>
    <x v="0"/>
    <s v="Greater than 50000"/>
    <s v=""/>
    <s v=""/>
  </r>
  <r>
    <n v="590"/>
    <s v="Cox Group"/>
    <s v="Synergized analyzing process improvement"/>
    <n v="7100"/>
    <n v="5824"/>
    <x v="1"/>
    <x v="214"/>
    <s v="AU"/>
    <s v="AUD"/>
    <n v="1419141600"/>
    <n v="1420092000"/>
    <b v="0"/>
    <b v="0"/>
    <s v="publishing/radio &amp; podcasts"/>
    <n v="0.82028169014084507"/>
    <n v="67.720930232558146"/>
    <x v="6"/>
    <s v="radio &amp; podcasts"/>
    <d v="2014-12-21T06:00:00"/>
    <d v="2015-01-01T06:00:00"/>
    <x v="1"/>
    <s v="5000 to 9999"/>
    <s v=""/>
    <s v=""/>
  </r>
  <r>
    <n v="713"/>
    <s v="Mays LLC"/>
    <s v="Multi-layered global groupware"/>
    <n v="6900"/>
    <n v="11174"/>
    <x v="0"/>
    <x v="381"/>
    <s v="US"/>
    <s v="USD"/>
    <n v="1471842000"/>
    <n v="1472878800"/>
    <b v="0"/>
    <b v="0"/>
    <s v="publishing/radio &amp; podcasts"/>
    <n v="1.6194202898550725"/>
    <n v="108.48543689320388"/>
    <x v="6"/>
    <s v="radio &amp; podcasts"/>
    <d v="2016-08-22T05:00:00"/>
    <d v="2016-09-03T05:00:00"/>
    <x v="1"/>
    <s v=""/>
    <s v="5000 to 9999"/>
    <s v=""/>
  </r>
  <r>
    <n v="904"/>
    <s v="Rodriguez, Johnson and Jackson"/>
    <s v="Digitized foreground array"/>
    <n v="6500"/>
    <n v="795"/>
    <x v="1"/>
    <x v="210"/>
    <s v="US"/>
    <s v="USD"/>
    <n v="1349326800"/>
    <n v="1349672400"/>
    <b v="0"/>
    <b v="0"/>
    <s v="publishing/radio &amp; podcasts"/>
    <n v="0.12230769230769231"/>
    <n v="49.6875"/>
    <x v="6"/>
    <s v="radio &amp; podcasts"/>
    <d v="2012-10-04T05:00:00"/>
    <d v="2012-10-08T05:00:00"/>
    <x v="1"/>
    <s v="5000 to 9999"/>
    <s v=""/>
    <s v=""/>
  </r>
  <r>
    <n v="918"/>
    <s v="Jones-Gonzalez"/>
    <s v="Seamless dynamic website"/>
    <n v="3800"/>
    <n v="9021"/>
    <x v="0"/>
    <x v="106"/>
    <s v="CH"/>
    <s v="CHF"/>
    <n v="1343365200"/>
    <n v="1344315600"/>
    <b v="0"/>
    <b v="0"/>
    <s v="publishing/radio &amp; podcasts"/>
    <n v="2.3739473684210526"/>
    <n v="57.82692307692308"/>
    <x v="6"/>
    <s v="radio &amp; podcasts"/>
    <d v="2012-07-27T05:00:00"/>
    <d v="2012-08-07T05:00:00"/>
    <x v="4"/>
    <s v=""/>
    <s v="1000 to 4999"/>
    <s v=""/>
  </r>
  <r>
    <n v="988"/>
    <s v="Gardner, Ryan and Gutierrez"/>
    <s v="Triple-buffered multi-tasking matrices"/>
    <n v="9400"/>
    <n v="4899"/>
    <x v="1"/>
    <x v="119"/>
    <s v="US"/>
    <s v="USD"/>
    <n v="1478930400"/>
    <n v="1480744800"/>
    <b v="0"/>
    <b v="0"/>
    <s v="publishing/radio &amp; podcasts"/>
    <n v="0.52117021276595743"/>
    <n v="76.546875"/>
    <x v="6"/>
    <s v="radio &amp; podcasts"/>
    <d v="2016-11-12T06:00:00"/>
    <d v="2016-12-03T06:00:00"/>
    <x v="1"/>
    <s v="5000 to 9999"/>
    <s v=""/>
    <s v=""/>
  </r>
  <r>
    <n v="78"/>
    <s v="Montgomery, Larson and Spencer"/>
    <s v="User-centric bifurcated knowledge user"/>
    <n v="4500"/>
    <n v="13536"/>
    <x v="0"/>
    <x v="382"/>
    <s v="US"/>
    <s v="USD"/>
    <n v="1523854800"/>
    <n v="1523941200"/>
    <b v="0"/>
    <b v="0"/>
    <s v="publishing/translations"/>
    <n v="3.008"/>
    <n v="41.018181818181816"/>
    <x v="6"/>
    <s v="translations"/>
    <d v="2018-04-16T05:00:00"/>
    <d v="2018-04-17T05:00:00"/>
    <x v="4"/>
    <s v=""/>
    <s v="1000 to 4999"/>
    <s v=""/>
  </r>
  <r>
    <n v="88"/>
    <s v="Clark Group"/>
    <s v="Grass-roots fault-tolerant policy"/>
    <n v="4800"/>
    <n v="12516"/>
    <x v="0"/>
    <x v="126"/>
    <s v="US"/>
    <s v="USD"/>
    <n v="1429160400"/>
    <n v="1431061200"/>
    <b v="0"/>
    <b v="0"/>
    <s v="publishing/translations"/>
    <n v="2.6074999999999999"/>
    <n v="110.76106194690266"/>
    <x v="6"/>
    <s v="translations"/>
    <d v="2015-04-16T05:00:00"/>
    <d v="2015-05-08T05:00:00"/>
    <x v="4"/>
    <s v=""/>
    <s v="1000 to 4999"/>
    <s v=""/>
  </r>
  <r>
    <n v="91"/>
    <s v="Frazier, Patrick and Smith"/>
    <s v="Enhanced systemic analyzer"/>
    <n v="154300"/>
    <n v="74688"/>
    <x v="1"/>
    <x v="221"/>
    <s v="IT"/>
    <s v="EUR"/>
    <n v="1470459600"/>
    <n v="1472878800"/>
    <b v="0"/>
    <b v="0"/>
    <s v="publishing/translations"/>
    <n v="0.48404406999351912"/>
    <n v="109.99705449189985"/>
    <x v="6"/>
    <s v="translations"/>
    <d v="2016-08-06T05:00:00"/>
    <d v="2016-09-03T05:00:00"/>
    <x v="0"/>
    <s v="Greater than 50000"/>
    <s v=""/>
    <s v=""/>
  </r>
  <r>
    <n v="171"/>
    <s v="Blair Group"/>
    <s v="Public-key 3rdgeneration budgetary management"/>
    <n v="4900"/>
    <n v="521"/>
    <x v="1"/>
    <x v="383"/>
    <s v="US"/>
    <s v="USD"/>
    <n v="1395291600"/>
    <n v="1397192400"/>
    <b v="0"/>
    <b v="0"/>
    <s v="publishing/translations"/>
    <n v="0.1063265306122449"/>
    <n v="104.2"/>
    <x v="6"/>
    <s v="translations"/>
    <d v="2014-03-20T05:00:00"/>
    <d v="2014-04-11T05:00:00"/>
    <x v="4"/>
    <s v="1000 to 4999"/>
    <s v=""/>
    <s v=""/>
  </r>
  <r>
    <n v="249"/>
    <s v="Avila-Nelson"/>
    <s v="Up-sized intermediate website"/>
    <n v="61500"/>
    <n v="168095"/>
    <x v="0"/>
    <x v="384"/>
    <s v="US"/>
    <s v="USD"/>
    <n v="1420178400"/>
    <n v="1420783200"/>
    <b v="0"/>
    <b v="0"/>
    <s v="publishing/translations"/>
    <n v="2.7332520325203253"/>
    <n v="26.000773395204948"/>
    <x v="6"/>
    <s v="translations"/>
    <d v="2015-01-02T06:00:00"/>
    <d v="2015-01-09T06:00:00"/>
    <x v="0"/>
    <s v=""/>
    <s v="Greater than 50000"/>
    <s v=""/>
  </r>
  <r>
    <n v="275"/>
    <s v="Ward, Sanchez and Kemp"/>
    <s v="Stand-alone discrete Graphical User Interface"/>
    <n v="3900"/>
    <n v="9419"/>
    <x v="0"/>
    <x v="25"/>
    <s v="US"/>
    <s v="USD"/>
    <n v="1554526800"/>
    <n v="1555218000"/>
    <b v="0"/>
    <b v="0"/>
    <s v="publishing/translations"/>
    <n v="2.4151282051282053"/>
    <n v="81.198275862068968"/>
    <x v="6"/>
    <s v="translations"/>
    <d v="2019-04-06T05:00:00"/>
    <d v="2019-04-14T05:00:00"/>
    <x v="4"/>
    <s v=""/>
    <s v="1000 to 4999"/>
    <s v=""/>
  </r>
  <r>
    <n v="465"/>
    <s v="Gonzalez-Robbins"/>
    <s v="Up-sized responsive protocol"/>
    <n v="4700"/>
    <n v="8829"/>
    <x v="0"/>
    <x v="50"/>
    <s v="US"/>
    <s v="USD"/>
    <n v="1517032800"/>
    <n v="1517810400"/>
    <b v="0"/>
    <b v="0"/>
    <s v="publishing/translations"/>
    <n v="1.8785106382978722"/>
    <n v="110.3625"/>
    <x v="6"/>
    <s v="translations"/>
    <d v="2018-01-27T06:00:00"/>
    <d v="2018-02-05T06:00:00"/>
    <x v="4"/>
    <s v=""/>
    <s v="1000 to 4999"/>
    <s v=""/>
  </r>
  <r>
    <n v="475"/>
    <s v="Nichols Ltd"/>
    <s v="Function-based attitude-oriented groupware"/>
    <n v="7400"/>
    <n v="8432"/>
    <x v="0"/>
    <x v="211"/>
    <s v="US"/>
    <s v="USD"/>
    <n v="1372136400"/>
    <n v="1372482000"/>
    <b v="0"/>
    <b v="1"/>
    <s v="publishing/translations"/>
    <n v="1.1394594594594594"/>
    <n v="39.962085308056871"/>
    <x v="6"/>
    <s v="translations"/>
    <d v="2013-06-25T05:00:00"/>
    <d v="2013-06-29T05:00:00"/>
    <x v="1"/>
    <s v=""/>
    <s v="5000 to 9999"/>
    <s v=""/>
  </r>
  <r>
    <n v="486"/>
    <s v="Davis, Cox and Fox"/>
    <s v="Compatible exuding Graphical User Interface"/>
    <n v="5200"/>
    <n v="702"/>
    <x v="1"/>
    <x v="133"/>
    <s v="GB"/>
    <s v="GBP"/>
    <n v="1520575200"/>
    <n v="1521867600"/>
    <b v="0"/>
    <b v="1"/>
    <s v="publishing/translations"/>
    <n v="0.13500000000000001"/>
    <n v="33.428571428571431"/>
    <x v="6"/>
    <s v="translations"/>
    <d v="2018-03-09T06:00:00"/>
    <d v="2018-03-24T05:00:00"/>
    <x v="1"/>
    <s v="5000 to 9999"/>
    <s v=""/>
    <s v=""/>
  </r>
  <r>
    <n v="556"/>
    <s v="Smith and Sons"/>
    <s v="Grass-roots 24/7 attitude"/>
    <n v="5200"/>
    <n v="12467"/>
    <x v="0"/>
    <x v="111"/>
    <s v="US"/>
    <s v="USD"/>
    <n v="1315285200"/>
    <n v="1315890000"/>
    <b v="0"/>
    <b v="1"/>
    <s v="publishing/translations"/>
    <n v="2.3975"/>
    <n v="102.18852459016394"/>
    <x v="6"/>
    <s v="translations"/>
    <d v="2011-09-06T05:00:00"/>
    <d v="2011-09-13T05:00:00"/>
    <x v="1"/>
    <s v=""/>
    <s v="5000 to 9999"/>
    <s v=""/>
  </r>
  <r>
    <n v="585"/>
    <s v="Pugh LLC"/>
    <s v="Reactive analyzing function"/>
    <n v="8900"/>
    <n v="13065"/>
    <x v="0"/>
    <x v="385"/>
    <s v="US"/>
    <s v="USD"/>
    <n v="1268888400"/>
    <n v="1269752400"/>
    <b v="0"/>
    <b v="0"/>
    <s v="publishing/translations"/>
    <n v="1.4679775280898877"/>
    <n v="96.066176470588232"/>
    <x v="6"/>
    <s v="translations"/>
    <d v="2010-03-18T05:00:00"/>
    <d v="2010-03-28T05:00:00"/>
    <x v="1"/>
    <s v=""/>
    <s v="5000 to 9999"/>
    <s v=""/>
  </r>
  <r>
    <n v="647"/>
    <s v="Jordan-Wolfe"/>
    <s v="Inverse multimedia Graphic Interface"/>
    <n v="4500"/>
    <n v="1863"/>
    <x v="1"/>
    <x v="33"/>
    <s v="US"/>
    <s v="USD"/>
    <n v="1523250000"/>
    <n v="1525323600"/>
    <b v="0"/>
    <b v="0"/>
    <s v="publishing/translations"/>
    <n v="0.41399999999999998"/>
    <n v="103.5"/>
    <x v="6"/>
    <s v="translations"/>
    <d v="2018-04-09T05:00:00"/>
    <d v="2018-05-03T05:00:00"/>
    <x v="4"/>
    <s v="1000 to 4999"/>
    <s v=""/>
    <s v=""/>
  </r>
  <r>
    <n v="703"/>
    <s v="Perez Group"/>
    <s v="Cross-platform tertiary hub"/>
    <n v="63400"/>
    <n v="197728"/>
    <x v="0"/>
    <x v="386"/>
    <s v="US"/>
    <s v="USD"/>
    <n v="1334984400"/>
    <n v="1336453200"/>
    <b v="1"/>
    <b v="1"/>
    <s v="publishing/translations"/>
    <n v="3.1187381703470032"/>
    <n v="97.020608439646708"/>
    <x v="6"/>
    <s v="translations"/>
    <d v="2012-04-21T05:00:00"/>
    <d v="2012-05-08T05:00:00"/>
    <x v="0"/>
    <s v=""/>
    <s v="Greater than 50000"/>
    <s v=""/>
  </r>
  <r>
    <n v="767"/>
    <s v="Hale, Pearson and Jenkins"/>
    <s v="Upgradable attitude-oriented project"/>
    <n v="97200"/>
    <n v="55372"/>
    <x v="1"/>
    <x v="387"/>
    <s v="US"/>
    <s v="USD"/>
    <n v="1444107600"/>
    <n v="1447999200"/>
    <b v="0"/>
    <b v="0"/>
    <s v="publishing/translations"/>
    <n v="0.56967078189300413"/>
    <n v="107.93762183235867"/>
    <x v="6"/>
    <s v="translations"/>
    <d v="2015-10-06T05:00:00"/>
    <d v="2015-11-20T06:00:00"/>
    <x v="0"/>
    <s v="Greater than 50000"/>
    <s v=""/>
    <s v=""/>
  </r>
  <r>
    <n v="832"/>
    <s v="Bradley, Beck and Mayo"/>
    <s v="Synergized fault-tolerant hierarchy"/>
    <n v="43200"/>
    <n v="136156"/>
    <x v="0"/>
    <x v="388"/>
    <s v="DK"/>
    <s v="DKK"/>
    <n v="1445490000"/>
    <n v="1448431200"/>
    <b v="1"/>
    <b v="0"/>
    <s v="publishing/translations"/>
    <n v="3.1517592592592591"/>
    <n v="104.97764070932922"/>
    <x v="6"/>
    <s v="translations"/>
    <d v="2015-10-22T05:00:00"/>
    <d v="2015-11-25T06:00:00"/>
    <x v="3"/>
    <s v=""/>
    <s v="40000 to 44999"/>
    <s v=""/>
  </r>
  <r>
    <n v="833"/>
    <s v="Levine, Martin and Hernandez"/>
    <s v="Expanded asynchronous groupware"/>
    <n v="6800"/>
    <n v="10723"/>
    <x v="0"/>
    <x v="36"/>
    <s v="DK"/>
    <s v="DKK"/>
    <n v="1297663200"/>
    <n v="1298613600"/>
    <b v="0"/>
    <b v="0"/>
    <s v="publishing/translations"/>
    <n v="1.5769117647058823"/>
    <n v="64.987878787878785"/>
    <x v="6"/>
    <s v="translations"/>
    <d v="2011-02-14T06:00:00"/>
    <d v="2011-02-25T06:00:00"/>
    <x v="1"/>
    <s v=""/>
    <s v="5000 to 9999"/>
    <s v=""/>
  </r>
  <r>
    <n v="892"/>
    <s v="Anderson, Parks and Estrada"/>
    <s v="Realigned discrete structure"/>
    <n v="6000"/>
    <n v="13835"/>
    <x v="0"/>
    <x v="389"/>
    <s v="US"/>
    <s v="USD"/>
    <n v="1274418000"/>
    <n v="1277960400"/>
    <b v="0"/>
    <b v="0"/>
    <s v="publishing/translations"/>
    <n v="2.3058333333333332"/>
    <n v="76.016483516483518"/>
    <x v="6"/>
    <s v="translations"/>
    <d v="2010-05-21T05:00:00"/>
    <d v="2010-07-01T05:00:00"/>
    <x v="1"/>
    <s v=""/>
    <s v="5000 to 9999"/>
    <s v=""/>
  </r>
  <r>
    <n v="959"/>
    <s v="Black-Graham"/>
    <s v="Operative hybrid utilization"/>
    <n v="145000"/>
    <n v="6631"/>
    <x v="1"/>
    <x v="314"/>
    <s v="US"/>
    <s v="USD"/>
    <n v="1277701200"/>
    <n v="1280120400"/>
    <b v="0"/>
    <b v="0"/>
    <s v="publishing/translations"/>
    <n v="4.5731034482758622E-2"/>
    <n v="51.007692307692309"/>
    <x v="6"/>
    <s v="translations"/>
    <d v="2010-06-28T05:00:00"/>
    <d v="2010-07-26T05:00:00"/>
    <x v="0"/>
    <s v="Greater than 50000"/>
    <s v=""/>
    <s v=""/>
  </r>
  <r>
    <n v="961"/>
    <s v="Mason, Case and May"/>
    <s v="Optimized content-based collaboration"/>
    <n v="5700"/>
    <n v="6800"/>
    <x v="0"/>
    <x v="390"/>
    <s v="US"/>
    <s v="USD"/>
    <n v="1297922400"/>
    <n v="1298268000"/>
    <b v="0"/>
    <b v="0"/>
    <s v="publishing/translations"/>
    <n v="1.1929824561403508"/>
    <n v="43.87096774193548"/>
    <x v="6"/>
    <s v="translations"/>
    <d v="2011-02-17T06:00:00"/>
    <d v="2011-02-21T06:00:00"/>
    <x v="1"/>
    <s v=""/>
    <s v="5000 to 9999"/>
    <s v=""/>
  </r>
  <r>
    <n v="989"/>
    <s v="Hernandez Inc"/>
    <s v="Versatile dedicated migration"/>
    <n v="2400"/>
    <n v="11990"/>
    <x v="0"/>
    <x v="121"/>
    <s v="US"/>
    <s v="USD"/>
    <n v="1555390800"/>
    <n v="1555822800"/>
    <b v="0"/>
    <b v="0"/>
    <s v="publishing/translations"/>
    <n v="4.9958333333333336"/>
    <n v="53.053097345132741"/>
    <x v="6"/>
    <s v="translations"/>
    <d v="2019-04-16T05:00:00"/>
    <d v="2019-04-21T05:00:00"/>
    <x v="4"/>
    <s v=""/>
    <s v="1000 to 4999"/>
    <s v=""/>
  </r>
  <r>
    <n v="994"/>
    <s v="Leach, Rich and Price"/>
    <s v="Implemented bi-directional flexibility"/>
    <n v="141100"/>
    <n v="74073"/>
    <x v="1"/>
    <x v="391"/>
    <s v="US"/>
    <s v="USD"/>
    <n v="1413522000"/>
    <n v="1414040400"/>
    <b v="0"/>
    <b v="1"/>
    <s v="publishing/translations"/>
    <n v="0.52496810772501767"/>
    <n v="87.972684085510693"/>
    <x v="6"/>
    <s v="translations"/>
    <d v="2014-10-17T05:00:00"/>
    <d v="2014-10-23T05:00:00"/>
    <x v="0"/>
    <s v="Greater than 50000"/>
    <s v=""/>
    <s v=""/>
  </r>
  <r>
    <n v="15"/>
    <s v="Wright, Hunt and Rowe"/>
    <s v="Extended eco-centric pricing structure"/>
    <n v="81200"/>
    <n v="38414"/>
    <x v="1"/>
    <x v="392"/>
    <s v="US"/>
    <s v="USD"/>
    <n v="1575957600"/>
    <n v="1576303200"/>
    <b v="0"/>
    <b v="0"/>
    <s v="technology/wearables"/>
    <n v="0.47307881773399013"/>
    <n v="84.986725663716811"/>
    <x v="7"/>
    <s v="wearables"/>
    <d v="2019-12-10T06:00:00"/>
    <d v="2019-12-14T06:00:00"/>
    <x v="0"/>
    <s v="Greater than 50000"/>
    <s v=""/>
    <s v=""/>
  </r>
  <r>
    <n v="24"/>
    <s v="Scott, Wilson and Martin"/>
    <s v="Cross-platform intermediate frame"/>
    <n v="92400"/>
    <n v="104257"/>
    <x v="0"/>
    <x v="393"/>
    <s v="US"/>
    <s v="USD"/>
    <n v="1403326800"/>
    <n v="1403499600"/>
    <b v="0"/>
    <b v="0"/>
    <s v="technology/wearables"/>
    <n v="1.1283225108225108"/>
    <n v="39.003741114852225"/>
    <x v="7"/>
    <s v="wearables"/>
    <d v="2014-06-21T05:00:00"/>
    <d v="2014-06-23T05:00:00"/>
    <x v="0"/>
    <s v=""/>
    <s v="Greater than 50000"/>
    <s v=""/>
  </r>
  <r>
    <n v="40"/>
    <s v="Garcia, Garcia and Lopez"/>
    <s v="Reduced stable middleware"/>
    <n v="8800"/>
    <n v="14878"/>
    <x v="0"/>
    <x v="259"/>
    <s v="US"/>
    <s v="USD"/>
    <n v="1275714000"/>
    <n v="1277355600"/>
    <b v="0"/>
    <b v="1"/>
    <s v="technology/wearables"/>
    <n v="1.6906818181818182"/>
    <n v="75.141414141414145"/>
    <x v="7"/>
    <s v="wearables"/>
    <d v="2010-06-05T05:00:00"/>
    <d v="2010-06-24T05:00:00"/>
    <x v="1"/>
    <s v=""/>
    <s v="5000 to 9999"/>
    <s v=""/>
  </r>
  <r>
    <n v="51"/>
    <s v="Bradshaw, Gill and Donovan"/>
    <s v="Inverse secondary infrastructure"/>
    <n v="158100"/>
    <n v="145243"/>
    <x v="1"/>
    <x v="229"/>
    <s v="GB"/>
    <s v="GBP"/>
    <n v="1332824400"/>
    <n v="1334206800"/>
    <b v="0"/>
    <b v="1"/>
    <s v="technology/wearables"/>
    <n v="0.91867805186590767"/>
    <n v="99.006816632583508"/>
    <x v="7"/>
    <s v="wearables"/>
    <d v="2012-03-27T05:00:00"/>
    <d v="2012-04-12T05:00:00"/>
    <x v="0"/>
    <s v="Greater than 50000"/>
    <s v=""/>
    <s v=""/>
  </r>
  <r>
    <n v="54"/>
    <s v="Roy PLC"/>
    <s v="Multi-channeled neutral customer loyalty"/>
    <n v="6000"/>
    <n v="5392"/>
    <x v="1"/>
    <x v="394"/>
    <s v="US"/>
    <s v="USD"/>
    <n v="1520748000"/>
    <n v="1521262800"/>
    <b v="0"/>
    <b v="0"/>
    <s v="technology/wearables"/>
    <n v="0.89866666666666661"/>
    <n v="44.93333333333333"/>
    <x v="7"/>
    <s v="wearables"/>
    <d v="2018-03-11T06:00:00"/>
    <d v="2018-03-17T05:00:00"/>
    <x v="1"/>
    <s v="5000 to 9999"/>
    <s v=""/>
    <s v=""/>
  </r>
  <r>
    <n v="56"/>
    <s v="Flores, Miller and Johnson"/>
    <s v="Horizontal context-sensitive knowledge user"/>
    <n v="8000"/>
    <n v="11493"/>
    <x v="0"/>
    <x v="113"/>
    <s v="US"/>
    <s v="USD"/>
    <n v="1420869600"/>
    <n v="1421474400"/>
    <b v="0"/>
    <b v="0"/>
    <s v="technology/wearables"/>
    <n v="1.436625"/>
    <n v="70.079268292682926"/>
    <x v="7"/>
    <s v="wearables"/>
    <d v="2015-01-10T06:00:00"/>
    <d v="2015-01-17T06:00:00"/>
    <x v="1"/>
    <s v=""/>
    <s v="5000 to 9999"/>
    <s v=""/>
  </r>
  <r>
    <n v="67"/>
    <s v="Lopez Inc"/>
    <s v="Team-oriented 6thgeneration middleware"/>
    <n v="72600"/>
    <n v="117892"/>
    <x v="0"/>
    <x v="395"/>
    <s v="GB"/>
    <s v="GBP"/>
    <n v="1264399200"/>
    <n v="1264831200"/>
    <b v="0"/>
    <b v="1"/>
    <s v="technology/wearables"/>
    <n v="1.6238567493112948"/>
    <n v="29.001722017220171"/>
    <x v="7"/>
    <s v="wearables"/>
    <d v="2010-01-25T06:00:00"/>
    <d v="2010-01-30T06:00:00"/>
    <x v="0"/>
    <s v=""/>
    <s v="Greater than 50000"/>
    <s v=""/>
  </r>
  <r>
    <n v="84"/>
    <s v="Cisneros-Burton"/>
    <s v="Public-key zero tolerance orchestration"/>
    <n v="31400"/>
    <n v="41564"/>
    <x v="0"/>
    <x v="264"/>
    <s v="US"/>
    <s v="USD"/>
    <n v="1343451600"/>
    <n v="1344315600"/>
    <b v="0"/>
    <b v="0"/>
    <s v="technology/wearables"/>
    <n v="1.3236942675159236"/>
    <n v="111.1336898395722"/>
    <x v="7"/>
    <s v="wearables"/>
    <d v="2012-07-28T05:00:00"/>
    <d v="2012-08-07T05:00:00"/>
    <x v="6"/>
    <s v=""/>
    <s v="30000 to 34999"/>
    <s v=""/>
  </r>
  <r>
    <n v="102"/>
    <s v="Garcia Inc"/>
    <s v="Front-line web-enabled model"/>
    <n v="3700"/>
    <n v="10422"/>
    <x v="0"/>
    <x v="396"/>
    <s v="US"/>
    <s v="USD"/>
    <n v="1526274000"/>
    <n v="1526878800"/>
    <b v="0"/>
    <b v="1"/>
    <s v="technology/wearables"/>
    <n v="2.8167567567567566"/>
    <n v="31.017857142857142"/>
    <x v="7"/>
    <s v="wearables"/>
    <d v="2018-05-14T05:00:00"/>
    <d v="2018-05-21T05:00:00"/>
    <x v="4"/>
    <s v=""/>
    <s v="1000 to 4999"/>
    <s v=""/>
  </r>
  <r>
    <n v="114"/>
    <s v="Harper-Davis"/>
    <s v="Robust heuristic encoding"/>
    <n v="1900"/>
    <n v="13816"/>
    <x v="0"/>
    <x v="275"/>
    <s v="US"/>
    <s v="USD"/>
    <n v="1554786000"/>
    <n v="1554872400"/>
    <b v="0"/>
    <b v="1"/>
    <s v="technology/wearables"/>
    <n v="7.2715789473684209"/>
    <n v="109.65079365079364"/>
    <x v="7"/>
    <s v="wearables"/>
    <d v="2019-04-09T05:00:00"/>
    <d v="2019-04-10T05:00:00"/>
    <x v="4"/>
    <s v=""/>
    <s v="1000 to 4999"/>
    <s v=""/>
  </r>
  <r>
    <n v="139"/>
    <s v="Hamilton, Wright and Chavez"/>
    <s v="Down-sized empowering protocol"/>
    <n v="92100"/>
    <n v="19246"/>
    <x v="1"/>
    <x v="397"/>
    <s v="US"/>
    <s v="USD"/>
    <n v="1429592400"/>
    <n v="1430974800"/>
    <b v="0"/>
    <b v="1"/>
    <s v="technology/wearables"/>
    <n v="0.20896851248642778"/>
    <n v="59.036809815950917"/>
    <x v="7"/>
    <s v="wearables"/>
    <d v="2015-04-21T05:00:00"/>
    <d v="2015-05-07T05:00:00"/>
    <x v="0"/>
    <s v="Greater than 50000"/>
    <s v=""/>
    <s v=""/>
  </r>
  <r>
    <n v="145"/>
    <s v="Fields-Moore"/>
    <s v="Secured reciprocal array"/>
    <n v="25000"/>
    <n v="59128"/>
    <x v="0"/>
    <x v="398"/>
    <s v="CH"/>
    <s v="CHF"/>
    <n v="1410066000"/>
    <n v="1410498000"/>
    <b v="0"/>
    <b v="0"/>
    <s v="technology/wearables"/>
    <n v="2.3651200000000001"/>
    <n v="76.989583333333329"/>
    <x v="7"/>
    <s v="wearables"/>
    <d v="2014-09-07T05:00:00"/>
    <d v="2014-09-12T05:00:00"/>
    <x v="10"/>
    <s v=""/>
    <s v="25000 to 29999"/>
    <s v=""/>
  </r>
  <r>
    <n v="148"/>
    <s v="White, Larson and Wright"/>
    <s v="Upgradable hybrid capability"/>
    <n v="9300"/>
    <n v="11255"/>
    <x v="0"/>
    <x v="247"/>
    <s v="US"/>
    <s v="USD"/>
    <n v="1500958800"/>
    <n v="1501736400"/>
    <b v="0"/>
    <b v="0"/>
    <s v="technology/wearables"/>
    <n v="1.2102150537634409"/>
    <n v="105.18691588785046"/>
    <x v="7"/>
    <s v="wearables"/>
    <d v="2017-07-25T05:00:00"/>
    <d v="2017-08-03T05:00:00"/>
    <x v="1"/>
    <s v=""/>
    <s v="5000 to 9999"/>
    <s v=""/>
  </r>
  <r>
    <n v="160"/>
    <s v="Evans Group"/>
    <s v="Stand-alone actuating support"/>
    <n v="8000"/>
    <n v="12985"/>
    <x v="0"/>
    <x v="113"/>
    <s v="US"/>
    <s v="USD"/>
    <n v="1556341200"/>
    <n v="1557723600"/>
    <b v="0"/>
    <b v="0"/>
    <s v="technology/wearables"/>
    <n v="1.6231249999999999"/>
    <n v="79.176829268292678"/>
    <x v="7"/>
    <s v="wearables"/>
    <d v="2019-04-27T05:00:00"/>
    <d v="2019-05-13T05:00:00"/>
    <x v="1"/>
    <s v=""/>
    <s v="5000 to 9999"/>
    <s v=""/>
  </r>
  <r>
    <n v="174"/>
    <s v="Santos, Black and Donovan"/>
    <s v="Pre-emptive scalable access"/>
    <n v="600"/>
    <n v="5368"/>
    <x v="0"/>
    <x v="45"/>
    <s v="US"/>
    <s v="USD"/>
    <n v="1444021200"/>
    <n v="1444107600"/>
    <b v="0"/>
    <b v="1"/>
    <s v="technology/wearables"/>
    <n v="8.9466666666666672"/>
    <n v="111.83333333333333"/>
    <x v="7"/>
    <s v="wearables"/>
    <d v="2015-10-05T05:00:00"/>
    <d v="2015-10-06T05:00:00"/>
    <x v="2"/>
    <s v=""/>
    <s v="0 to 1000"/>
    <s v=""/>
  </r>
  <r>
    <n v="180"/>
    <s v="Olsen, Edwards and Reid"/>
    <s v="Optional clear-thinking software"/>
    <n v="56000"/>
    <n v="172736"/>
    <x v="0"/>
    <x v="399"/>
    <s v="AU"/>
    <s v="AUD"/>
    <n v="1269234000"/>
    <n v="1269666000"/>
    <b v="0"/>
    <b v="0"/>
    <s v="technology/wearables"/>
    <n v="3.0845714285714285"/>
    <n v="81.98196487897485"/>
    <x v="7"/>
    <s v="wearables"/>
    <d v="2010-03-22T05:00:00"/>
    <d v="2010-03-27T05:00:00"/>
    <x v="0"/>
    <s v=""/>
    <s v="Greater than 50000"/>
    <s v=""/>
  </r>
  <r>
    <n v="196"/>
    <s v="King Inc"/>
    <s v="Organic bandwidth-monitored frame"/>
    <n v="8200"/>
    <n v="5178"/>
    <x v="1"/>
    <x v="272"/>
    <s v="DK"/>
    <s v="DKK"/>
    <n v="1472878800"/>
    <n v="1474520400"/>
    <b v="0"/>
    <b v="0"/>
    <s v="technology/wearables"/>
    <n v="0.63146341463414635"/>
    <n v="51.78"/>
    <x v="7"/>
    <s v="wearables"/>
    <d v="2016-09-03T05:00:00"/>
    <d v="2016-09-22T05:00:00"/>
    <x v="1"/>
    <s v="5000 to 9999"/>
    <s v=""/>
    <s v=""/>
  </r>
  <r>
    <n v="239"/>
    <s v="Mason-Sanders"/>
    <s v="Networked web-enabled instruction set"/>
    <n v="3200"/>
    <n v="3127"/>
    <x v="1"/>
    <x v="212"/>
    <s v="US"/>
    <s v="USD"/>
    <n v="1440824400"/>
    <n v="1441170000"/>
    <b v="0"/>
    <b v="0"/>
    <s v="technology/wearables"/>
    <n v="0.97718749999999999"/>
    <n v="76.268292682926827"/>
    <x v="7"/>
    <s v="wearables"/>
    <d v="2015-08-29T05:00:00"/>
    <d v="2015-09-02T05:00:00"/>
    <x v="4"/>
    <s v="1000 to 4999"/>
    <s v=""/>
    <s v=""/>
  </r>
  <r>
    <n v="332"/>
    <s v="Pacheco, Johnson and Torres"/>
    <s v="Optional bandwidth-monitored definition"/>
    <n v="20700"/>
    <n v="41396"/>
    <x v="0"/>
    <x v="400"/>
    <s v="US"/>
    <s v="USD"/>
    <n v="1364446800"/>
    <n v="1364533200"/>
    <b v="0"/>
    <b v="0"/>
    <s v="technology/wearables"/>
    <n v="1.999806763285024"/>
    <n v="88.076595744680844"/>
    <x v="7"/>
    <s v="wearables"/>
    <d v="2013-03-28T05:00:00"/>
    <d v="2013-03-29T05:00:00"/>
    <x v="5"/>
    <s v=""/>
    <s v="20000 to 24999"/>
    <s v=""/>
  </r>
  <r>
    <n v="355"/>
    <s v="Burns-Burnett"/>
    <s v="Front-line scalable definition"/>
    <n v="3800"/>
    <n v="2241"/>
    <x v="2"/>
    <x v="214"/>
    <s v="US"/>
    <s v="USD"/>
    <n v="1485064800"/>
    <n v="1488520800"/>
    <b v="0"/>
    <b v="0"/>
    <s v="technology/wearables"/>
    <n v="0.58973684210526311"/>
    <n v="26.058139534883722"/>
    <x v="7"/>
    <s v="wearables"/>
    <d v="2017-01-22T06:00:00"/>
    <d v="2017-03-03T06:00:00"/>
    <x v="4"/>
    <s v=""/>
    <s v=""/>
    <s v=""/>
  </r>
  <r>
    <n v="387"/>
    <s v="Flores-Lambert"/>
    <s v="Triple-buffered logistical frame"/>
    <n v="109000"/>
    <n v="42795"/>
    <x v="1"/>
    <x v="401"/>
    <s v="US"/>
    <s v="USD"/>
    <n v="1339477200"/>
    <n v="1339909200"/>
    <b v="0"/>
    <b v="0"/>
    <s v="technology/wearables"/>
    <n v="0.39261467889908258"/>
    <n v="100.93160377358491"/>
    <x v="7"/>
    <s v="wearables"/>
    <d v="2012-06-12T05:00:00"/>
    <d v="2012-06-17T05:00:00"/>
    <x v="0"/>
    <s v="Greater than 50000"/>
    <s v=""/>
    <s v=""/>
  </r>
  <r>
    <n v="392"/>
    <s v="Hernandez-Grimes"/>
    <s v="Profit-focused zero administration forecast"/>
    <n v="102900"/>
    <n v="67546"/>
    <x v="1"/>
    <x v="402"/>
    <s v="US"/>
    <s v="USD"/>
    <n v="1294293600"/>
    <n v="1294466400"/>
    <b v="0"/>
    <b v="0"/>
    <s v="technology/wearables"/>
    <n v="0.65642371234207963"/>
    <n v="42.006218905472636"/>
    <x v="7"/>
    <s v="wearables"/>
    <d v="2011-01-06T06:00:00"/>
    <d v="2011-01-08T06:00:00"/>
    <x v="0"/>
    <s v="Greater than 50000"/>
    <s v=""/>
    <s v=""/>
  </r>
  <r>
    <n v="421"/>
    <s v="Thomas-Lopez"/>
    <s v="User-centric fault-tolerant archive"/>
    <n v="9400"/>
    <n v="6015"/>
    <x v="1"/>
    <x v="403"/>
    <s v="US"/>
    <s v="USD"/>
    <n v="1498712400"/>
    <n v="1501304400"/>
    <b v="0"/>
    <b v="1"/>
    <s v="technology/wearables"/>
    <n v="0.63989361702127656"/>
    <n v="50.974576271186443"/>
    <x v="7"/>
    <s v="wearables"/>
    <d v="2017-06-29T05:00:00"/>
    <d v="2017-07-29T05:00:00"/>
    <x v="1"/>
    <s v="5000 to 9999"/>
    <s v=""/>
    <s v=""/>
  </r>
  <r>
    <n v="441"/>
    <s v="Rodriguez-West"/>
    <s v="Automated optimal function"/>
    <n v="7000"/>
    <n v="1744"/>
    <x v="1"/>
    <x v="248"/>
    <s v="US"/>
    <s v="USD"/>
    <n v="1335416400"/>
    <n v="1337835600"/>
    <b v="0"/>
    <b v="0"/>
    <s v="technology/wearables"/>
    <n v="0.24914285714285714"/>
    <n v="54.5"/>
    <x v="7"/>
    <s v="wearables"/>
    <d v="2012-04-26T05:00:00"/>
    <d v="2012-05-24T05:00:00"/>
    <x v="1"/>
    <s v="5000 to 9999"/>
    <s v=""/>
    <s v=""/>
  </r>
  <r>
    <n v="446"/>
    <s v="Martin, Martin and Solis"/>
    <s v="Assimilated uniform methodology"/>
    <n v="6800"/>
    <n v="5579"/>
    <x v="1"/>
    <x v="41"/>
    <s v="US"/>
    <s v="USD"/>
    <n v="1355810400"/>
    <n v="1355983200"/>
    <b v="0"/>
    <b v="0"/>
    <s v="technology/wearables"/>
    <n v="0.82044117647058823"/>
    <n v="29.99462365591398"/>
    <x v="7"/>
    <s v="wearables"/>
    <d v="2012-12-18T06:00:00"/>
    <d v="2012-12-20T06:00:00"/>
    <x v="1"/>
    <s v="5000 to 9999"/>
    <s v=""/>
    <s v=""/>
  </r>
  <r>
    <n v="466"/>
    <s v="Obrien and Sons"/>
    <s v="Pre-emptive transitional frame"/>
    <n v="1200"/>
    <n v="3984"/>
    <x v="0"/>
    <x v="218"/>
    <s v="US"/>
    <s v="USD"/>
    <n v="1368594000"/>
    <n v="1370581200"/>
    <b v="0"/>
    <b v="1"/>
    <s v="technology/wearables"/>
    <n v="3.32"/>
    <n v="94.857142857142861"/>
    <x v="7"/>
    <s v="wearables"/>
    <d v="2013-05-15T05:00:00"/>
    <d v="2013-06-07T05:00:00"/>
    <x v="4"/>
    <s v=""/>
    <s v="1000 to 4999"/>
    <s v=""/>
  </r>
  <r>
    <n v="470"/>
    <s v="Grimes, Holland and Sloan"/>
    <s v="Extended dedicated archive"/>
    <n v="3600"/>
    <n v="10289"/>
    <x v="0"/>
    <x v="404"/>
    <s v="US"/>
    <s v="USD"/>
    <n v="1481522400"/>
    <n v="1482127200"/>
    <b v="0"/>
    <b v="0"/>
    <s v="technology/wearables"/>
    <n v="2.8580555555555556"/>
    <n v="27.00524934383202"/>
    <x v="7"/>
    <s v="wearables"/>
    <d v="2016-12-12T06:00:00"/>
    <d v="2016-12-19T06:00:00"/>
    <x v="4"/>
    <s v=""/>
    <s v="1000 to 4999"/>
    <s v=""/>
  </r>
  <r>
    <n v="478"/>
    <s v="Lyons LLC"/>
    <s v="Balanced impactful circuit"/>
    <n v="68800"/>
    <n v="162603"/>
    <x v="0"/>
    <x v="405"/>
    <s v="US"/>
    <s v="USD"/>
    <n v="1425877200"/>
    <n v="1426914000"/>
    <b v="0"/>
    <b v="0"/>
    <s v="technology/wearables"/>
    <n v="2.3634156976744185"/>
    <n v="58.999637155297535"/>
    <x v="7"/>
    <s v="wearables"/>
    <d v="2015-03-09T05:00:00"/>
    <d v="2015-03-21T05:00:00"/>
    <x v="0"/>
    <s v=""/>
    <s v="Greater than 50000"/>
    <s v=""/>
  </r>
  <r>
    <n v="489"/>
    <s v="Clark Inc"/>
    <s v="Down-sized mobile time-frame"/>
    <n v="9200"/>
    <n v="9339"/>
    <x v="0"/>
    <x v="64"/>
    <s v="IT"/>
    <s v="EUR"/>
    <n v="1281934800"/>
    <n v="1282366800"/>
    <b v="0"/>
    <b v="0"/>
    <s v="technology/wearables"/>
    <n v="1.015108695652174"/>
    <n v="109.87058823529412"/>
    <x v="7"/>
    <s v="wearables"/>
    <d v="2010-08-16T05:00:00"/>
    <d v="2010-08-21T05:00:00"/>
    <x v="1"/>
    <s v=""/>
    <s v="5000 to 9999"/>
    <s v=""/>
  </r>
  <r>
    <n v="494"/>
    <s v="Hopkins-Browning"/>
    <s v="Balanced upward-trending productivity"/>
    <n v="2500"/>
    <n v="13684"/>
    <x v="0"/>
    <x v="406"/>
    <s v="US"/>
    <s v="USD"/>
    <n v="1332392400"/>
    <n v="1332478800"/>
    <b v="0"/>
    <b v="0"/>
    <s v="technology/wearables"/>
    <n v="5.4736000000000002"/>
    <n v="51.059701492537314"/>
    <x v="7"/>
    <s v="wearables"/>
    <d v="2012-03-22T05:00:00"/>
    <d v="2012-03-23T05:00:00"/>
    <x v="4"/>
    <s v=""/>
    <s v="1000 to 4999"/>
    <s v=""/>
  </r>
  <r>
    <n v="497"/>
    <s v="Lucero Group"/>
    <s v="Intuitive actuating benchmark"/>
    <n v="9800"/>
    <n v="3349"/>
    <x v="1"/>
    <x v="394"/>
    <s v="US"/>
    <s v="USD"/>
    <n v="1482213600"/>
    <n v="1482213600"/>
    <b v="0"/>
    <b v="1"/>
    <s v="technology/wearables"/>
    <n v="0.34173469387755101"/>
    <n v="27.908333333333335"/>
    <x v="7"/>
    <s v="wearables"/>
    <d v="2016-12-20T06:00:00"/>
    <d v="2016-12-20T06:00:00"/>
    <x v="1"/>
    <s v="5000 to 9999"/>
    <s v=""/>
    <s v=""/>
  </r>
  <r>
    <n v="525"/>
    <s v="Greene, Lloyd and Sims"/>
    <s v="Balanced leadingedge data-warehouse"/>
    <n v="2100"/>
    <n v="1768"/>
    <x v="1"/>
    <x v="407"/>
    <s v="US"/>
    <s v="USD"/>
    <n v="1290492000"/>
    <n v="1290837600"/>
    <b v="0"/>
    <b v="0"/>
    <s v="technology/wearables"/>
    <n v="0.84190476190476193"/>
    <n v="28.063492063492063"/>
    <x v="7"/>
    <s v="wearables"/>
    <d v="2010-11-23T06:00:00"/>
    <d v="2010-11-27T06:00:00"/>
    <x v="4"/>
    <s v="1000 to 4999"/>
    <s v=""/>
    <s v=""/>
  </r>
  <r>
    <n v="549"/>
    <s v="Jarvis and Sons"/>
    <s v="Business-focused intermediate system engine"/>
    <n v="29500"/>
    <n v="83843"/>
    <x v="0"/>
    <x v="408"/>
    <s v="US"/>
    <s v="USD"/>
    <n v="1369717200"/>
    <n v="1370494800"/>
    <b v="0"/>
    <b v="0"/>
    <s v="technology/wearables"/>
    <n v="2.8421355932203389"/>
    <n v="110.03018372703411"/>
    <x v="7"/>
    <s v="wearables"/>
    <d v="2013-05-28T05:00:00"/>
    <d v="2013-06-06T05:00:00"/>
    <x v="10"/>
    <s v=""/>
    <s v="25000 to 29999"/>
    <s v=""/>
  </r>
  <r>
    <n v="601"/>
    <s v="Waters and Sons"/>
    <s v="Inverse neutral structure"/>
    <n v="6300"/>
    <n v="13018"/>
    <x v="0"/>
    <x v="168"/>
    <s v="US"/>
    <s v="USD"/>
    <n v="1401426000"/>
    <n v="1402894800"/>
    <b v="1"/>
    <b v="0"/>
    <s v="technology/wearables"/>
    <n v="2.0663492063492064"/>
    <n v="67.103092783505161"/>
    <x v="7"/>
    <s v="wearables"/>
    <d v="2014-05-30T05:00:00"/>
    <d v="2014-06-16T05:00:00"/>
    <x v="1"/>
    <s v=""/>
    <s v="5000 to 9999"/>
    <s v=""/>
  </r>
  <r>
    <n v="642"/>
    <s v="Ramos, Moreno and Lewis"/>
    <s v="Extended multi-state knowledge user"/>
    <n v="9200"/>
    <n v="13382"/>
    <x v="0"/>
    <x v="1"/>
    <s v="CA"/>
    <s v="CAD"/>
    <n v="1545026400"/>
    <n v="1545804000"/>
    <b v="0"/>
    <b v="0"/>
    <s v="technology/wearables"/>
    <n v="1.4545652173913044"/>
    <n v="103.73643410852713"/>
    <x v="7"/>
    <s v="wearables"/>
    <d v="2018-12-17T06:00:00"/>
    <d v="2018-12-26T06:00:00"/>
    <x v="1"/>
    <s v=""/>
    <s v="5000 to 9999"/>
    <s v=""/>
  </r>
  <r>
    <n v="686"/>
    <s v="Jones, Wiley and Robbins"/>
    <s v="Front-line cohesive extranet"/>
    <n v="7500"/>
    <n v="14381"/>
    <x v="0"/>
    <x v="335"/>
    <s v="US"/>
    <s v="USD"/>
    <n v="1522126800"/>
    <n v="1523077200"/>
    <b v="0"/>
    <b v="0"/>
    <s v="technology/wearables"/>
    <n v="1.9174666666666667"/>
    <n v="107.32089552238806"/>
    <x v="7"/>
    <s v="wearables"/>
    <d v="2018-03-27T05:00:00"/>
    <d v="2018-04-07T05:00:00"/>
    <x v="1"/>
    <s v=""/>
    <s v="5000 to 9999"/>
    <s v=""/>
  </r>
  <r>
    <n v="698"/>
    <s v="Taylor, Wood and Taylor"/>
    <s v="Cloned hybrid focus group"/>
    <n v="42100"/>
    <n v="188057"/>
    <x v="0"/>
    <x v="409"/>
    <s v="CA"/>
    <s v="CAD"/>
    <n v="1322114400"/>
    <n v="1323324000"/>
    <b v="0"/>
    <b v="0"/>
    <s v="technology/wearables"/>
    <n v="4.466912114014252"/>
    <n v="65.004147943311438"/>
    <x v="7"/>
    <s v="wearables"/>
    <d v="2011-11-24T06:00:00"/>
    <d v="2011-12-08T06:00:00"/>
    <x v="3"/>
    <s v=""/>
    <s v="40000 to 44999"/>
    <s v=""/>
  </r>
  <r>
    <n v="700"/>
    <s v="Cole, Petty and Cameron"/>
    <s v="Realigned zero administration paradigm"/>
    <n v="100"/>
    <n v="3"/>
    <x v="1"/>
    <x v="16"/>
    <s v="US"/>
    <s v="USD"/>
    <n v="1264399200"/>
    <n v="1265695200"/>
    <b v="0"/>
    <b v="0"/>
    <s v="technology/wearables"/>
    <n v="0.03"/>
    <n v="3"/>
    <x v="7"/>
    <s v="wearables"/>
    <d v="2010-01-25T06:00:00"/>
    <d v="2010-02-09T06:00:00"/>
    <x v="2"/>
    <s v="0 to 1000"/>
    <s v=""/>
    <s v=""/>
  </r>
  <r>
    <n v="702"/>
    <s v="Sims-Gross"/>
    <s v="Object-based attitude-oriented analyzer"/>
    <n v="8700"/>
    <n v="4710"/>
    <x v="1"/>
    <x v="38"/>
    <s v="US"/>
    <s v="USD"/>
    <n v="1374469200"/>
    <n v="1374901200"/>
    <b v="0"/>
    <b v="0"/>
    <s v="technology/wearables"/>
    <n v="0.54137931034482756"/>
    <n v="56.746987951807228"/>
    <x v="7"/>
    <s v="wearables"/>
    <d v="2013-07-22T05:00:00"/>
    <d v="2013-07-27T05:00:00"/>
    <x v="1"/>
    <s v="5000 to 9999"/>
    <s v=""/>
    <s v=""/>
  </r>
  <r>
    <n v="718"/>
    <s v="Reyes PLC"/>
    <s v="Expanded optimal pricing structure"/>
    <n v="8300"/>
    <n v="8317"/>
    <x v="0"/>
    <x v="410"/>
    <s v="US"/>
    <s v="USD"/>
    <n v="1371445200"/>
    <n v="1373691600"/>
    <b v="0"/>
    <b v="0"/>
    <s v="technology/wearables"/>
    <n v="1.0020481927710843"/>
    <n v="28.003367003367003"/>
    <x v="7"/>
    <s v="wearables"/>
    <d v="2013-06-17T05:00:00"/>
    <d v="2013-07-13T05:00:00"/>
    <x v="1"/>
    <s v=""/>
    <s v="5000 to 9999"/>
    <s v=""/>
  </r>
  <r>
    <n v="730"/>
    <s v="Carson PLC"/>
    <s v="Visionary system-worthy attitude"/>
    <n v="28800"/>
    <n v="118847"/>
    <x v="0"/>
    <x v="411"/>
    <s v="CA"/>
    <s v="CAD"/>
    <n v="1432357200"/>
    <n v="1432875600"/>
    <b v="0"/>
    <b v="0"/>
    <s v="technology/wearables"/>
    <n v="4.1266319444444441"/>
    <n v="110.96825396825396"/>
    <x v="7"/>
    <s v="wearables"/>
    <d v="2015-05-23T05:00:00"/>
    <d v="2015-05-29T05:00:00"/>
    <x v="10"/>
    <s v=""/>
    <s v="25000 to 29999"/>
    <s v=""/>
  </r>
  <r>
    <n v="745"/>
    <s v="Hill, Mccann and Moore"/>
    <s v="Streamlined needs-based knowledge user"/>
    <n v="6900"/>
    <n v="2091"/>
    <x v="1"/>
    <x v="56"/>
    <s v="US"/>
    <s v="USD"/>
    <n v="1275195600"/>
    <n v="1277528400"/>
    <b v="0"/>
    <b v="0"/>
    <s v="technology/wearables"/>
    <n v="0.30304347826086958"/>
    <n v="61.5"/>
    <x v="7"/>
    <s v="wearables"/>
    <d v="2010-05-30T05:00:00"/>
    <d v="2010-06-26T05:00:00"/>
    <x v="1"/>
    <s v="5000 to 9999"/>
    <s v=""/>
    <s v=""/>
  </r>
  <r>
    <n v="749"/>
    <s v="Hunter-Logan"/>
    <s v="Down-sized needs-based task-force"/>
    <n v="8600"/>
    <n v="13527"/>
    <x v="0"/>
    <x v="412"/>
    <s v="IT"/>
    <s v="EUR"/>
    <n v="1412744400"/>
    <n v="1413781200"/>
    <b v="0"/>
    <b v="1"/>
    <s v="technology/wearables"/>
    <n v="1.5729069767441861"/>
    <n v="36.959016393442624"/>
    <x v="7"/>
    <s v="wearables"/>
    <d v="2014-10-08T05:00:00"/>
    <d v="2014-10-20T05:00:00"/>
    <x v="1"/>
    <s v=""/>
    <s v="5000 to 9999"/>
    <s v=""/>
  </r>
  <r>
    <n v="842"/>
    <s v="Lawson and Sons"/>
    <s v="Reverse-engineered multi-tasking product"/>
    <n v="1500"/>
    <n v="8447"/>
    <x v="0"/>
    <x v="120"/>
    <s v="IT"/>
    <s v="EUR"/>
    <n v="1529038800"/>
    <n v="1529298000"/>
    <b v="0"/>
    <b v="0"/>
    <s v="technology/wearables"/>
    <n v="5.6313333333333331"/>
    <n v="63.992424242424242"/>
    <x v="7"/>
    <s v="wearables"/>
    <d v="2018-06-15T05:00:00"/>
    <d v="2018-06-18T05:00:00"/>
    <x v="4"/>
    <s v=""/>
    <s v="1000 to 4999"/>
    <s v=""/>
  </r>
  <r>
    <n v="860"/>
    <s v="Lee PLC"/>
    <s v="Re-contextualized leadingedge firmware"/>
    <n v="2000"/>
    <n v="5033"/>
    <x v="0"/>
    <x v="245"/>
    <s v="US"/>
    <s v="USD"/>
    <n v="1550556000"/>
    <n v="1551420000"/>
    <b v="0"/>
    <b v="1"/>
    <s v="technology/wearables"/>
    <n v="2.5165000000000002"/>
    <n v="77.430769230769229"/>
    <x v="7"/>
    <s v="wearables"/>
    <d v="2019-02-19T06:00:00"/>
    <d v="2019-03-01T06:00:00"/>
    <x v="4"/>
    <s v=""/>
    <s v="1000 to 4999"/>
    <s v=""/>
  </r>
  <r>
    <n v="2"/>
    <s v="Melton, Robinson and Fritz"/>
    <s v="Function-based leadingedge pricing structure"/>
    <n v="108400"/>
    <n v="142523"/>
    <x v="0"/>
    <x v="413"/>
    <s v="AU"/>
    <s v="AUD"/>
    <n v="1384668000"/>
    <n v="1384840800"/>
    <b v="0"/>
    <b v="0"/>
    <s v="technology/web"/>
    <n v="1.3147878228782288"/>
    <n v="100.01614035087719"/>
    <x v="7"/>
    <s v="web"/>
    <d v="2013-11-17T06:00:00"/>
    <d v="2013-11-19T06:00:00"/>
    <x v="0"/>
    <s v=""/>
    <s v="Greater than 50000"/>
    <s v=""/>
  </r>
  <r>
    <n v="62"/>
    <s v="Sparks-West"/>
    <s v="Organized incremental standardization"/>
    <n v="2000"/>
    <n v="14452"/>
    <x v="0"/>
    <x v="268"/>
    <s v="US"/>
    <s v="USD"/>
    <n v="1433480400"/>
    <n v="1433566800"/>
    <b v="0"/>
    <b v="0"/>
    <s v="technology/web"/>
    <n v="7.226"/>
    <n v="58.040160642570278"/>
    <x v="7"/>
    <s v="web"/>
    <d v="2015-06-05T05:00:00"/>
    <d v="2015-06-06T05:00:00"/>
    <x v="4"/>
    <s v=""/>
    <s v="1000 to 4999"/>
    <s v=""/>
  </r>
  <r>
    <n v="64"/>
    <s v="Mosley-Gilbert"/>
    <s v="Vision-oriented logistical intranet"/>
    <n v="2800"/>
    <n v="2734"/>
    <x v="1"/>
    <x v="414"/>
    <s v="US"/>
    <s v="USD"/>
    <n v="1530507600"/>
    <n v="1531803600"/>
    <b v="0"/>
    <b v="1"/>
    <s v="technology/web"/>
    <n v="0.97642857142857142"/>
    <n v="71.94736842105263"/>
    <x v="7"/>
    <s v="web"/>
    <d v="2018-07-02T05:00:00"/>
    <d v="2018-07-17T05:00:00"/>
    <x v="4"/>
    <s v="1000 to 4999"/>
    <s v=""/>
    <s v=""/>
  </r>
  <r>
    <n v="94"/>
    <s v="Hanson Inc"/>
    <s v="Grass-roots web-enabled contingency"/>
    <n v="2900"/>
    <n v="8807"/>
    <x v="0"/>
    <x v="203"/>
    <s v="GB"/>
    <s v="GBP"/>
    <n v="1554613200"/>
    <n v="1555563600"/>
    <b v="0"/>
    <b v="0"/>
    <s v="technology/web"/>
    <n v="3.036896551724138"/>
    <n v="48.927777777777777"/>
    <x v="7"/>
    <s v="web"/>
    <d v="2019-04-07T05:00:00"/>
    <d v="2019-04-18T05:00:00"/>
    <x v="4"/>
    <s v=""/>
    <s v="1000 to 4999"/>
    <s v=""/>
  </r>
  <r>
    <n v="105"/>
    <s v="Charles-Johnson"/>
    <s v="Total fresh-thinking system engine"/>
    <n v="6800"/>
    <n v="9829"/>
    <x v="0"/>
    <x v="415"/>
    <s v="US"/>
    <s v="USD"/>
    <n v="1364878800"/>
    <n v="1366434000"/>
    <b v="0"/>
    <b v="0"/>
    <s v="technology/web"/>
    <n v="1.4454411764705883"/>
    <n v="103.46315789473684"/>
    <x v="7"/>
    <s v="web"/>
    <d v="2013-04-02T05:00:00"/>
    <d v="2013-04-20T05:00:00"/>
    <x v="1"/>
    <s v=""/>
    <s v="5000 to 9999"/>
    <s v=""/>
  </r>
  <r>
    <n v="112"/>
    <s v="Jones-Meyer"/>
    <s v="Re-engineered client-driven hub"/>
    <n v="4700"/>
    <n v="12635"/>
    <x v="0"/>
    <x v="416"/>
    <s v="AU"/>
    <s v="AUD"/>
    <n v="1408856400"/>
    <n v="1410152400"/>
    <b v="0"/>
    <b v="0"/>
    <s v="technology/web"/>
    <n v="2.6882978723404256"/>
    <n v="35"/>
    <x v="7"/>
    <s v="web"/>
    <d v="2014-08-24T05:00:00"/>
    <d v="2014-09-08T05:00:00"/>
    <x v="4"/>
    <s v=""/>
    <s v="1000 to 4999"/>
    <s v=""/>
  </r>
  <r>
    <n v="131"/>
    <s v="Fleming, Zhang and Henderson"/>
    <s v="Distributed 5thgeneration implementation"/>
    <n v="164700"/>
    <n v="166116"/>
    <x v="0"/>
    <x v="171"/>
    <s v="GB"/>
    <s v="GBP"/>
    <n v="1385704800"/>
    <n v="1386828000"/>
    <b v="0"/>
    <b v="0"/>
    <s v="technology/web"/>
    <n v="1.0085974499089254"/>
    <n v="67.996725337699544"/>
    <x v="7"/>
    <s v="web"/>
    <d v="2013-11-29T06:00:00"/>
    <d v="2013-12-12T06:00:00"/>
    <x v="0"/>
    <s v=""/>
    <s v="Greater than 50000"/>
    <s v=""/>
  </r>
  <r>
    <n v="141"/>
    <s v="Jackson LLC"/>
    <s v="Distributed motivating algorithm"/>
    <n v="64300"/>
    <n v="65323"/>
    <x v="0"/>
    <x v="411"/>
    <s v="US"/>
    <s v="USD"/>
    <n v="1434085200"/>
    <n v="1434603600"/>
    <b v="0"/>
    <b v="0"/>
    <s v="technology/web"/>
    <n v="1.0159097978227061"/>
    <n v="60.992530345471522"/>
    <x v="7"/>
    <s v="web"/>
    <d v="2015-06-12T05:00:00"/>
    <d v="2015-06-18T05:00:00"/>
    <x v="0"/>
    <s v=""/>
    <s v="Greater than 50000"/>
    <s v=""/>
  </r>
  <r>
    <n v="142"/>
    <s v="Figueroa Ltd"/>
    <s v="Expanded solution-oriented benchmark"/>
    <n v="5000"/>
    <n v="11502"/>
    <x v="0"/>
    <x v="129"/>
    <s v="US"/>
    <s v="USD"/>
    <n v="1333688400"/>
    <n v="1337230800"/>
    <b v="0"/>
    <b v="0"/>
    <s v="technology/web"/>
    <n v="2.3003999999999998"/>
    <n v="98.307692307692307"/>
    <x v="7"/>
    <s v="web"/>
    <d v="2012-04-06T05:00:00"/>
    <d v="2012-05-17T05:00:00"/>
    <x v="1"/>
    <s v=""/>
    <s v="5000 to 9999"/>
    <s v=""/>
  </r>
  <r>
    <n v="161"/>
    <s v="Bruce Group"/>
    <s v="Cross-platform methodical process improvement"/>
    <n v="5500"/>
    <n v="4300"/>
    <x v="1"/>
    <x v="85"/>
    <s v="US"/>
    <s v="USD"/>
    <n v="1442984400"/>
    <n v="1443502800"/>
    <b v="0"/>
    <b v="1"/>
    <s v="technology/web"/>
    <n v="0.78181818181818186"/>
    <n v="57.333333333333336"/>
    <x v="7"/>
    <s v="web"/>
    <d v="2015-09-23T05:00:00"/>
    <d v="2015-09-29T05:00:00"/>
    <x v="1"/>
    <s v="5000 to 9999"/>
    <s v=""/>
    <s v=""/>
  </r>
  <r>
    <n v="165"/>
    <s v="Cordova Ltd"/>
    <s v="Synergized radical product"/>
    <n v="90400"/>
    <n v="110279"/>
    <x v="0"/>
    <x v="417"/>
    <s v="US"/>
    <s v="USD"/>
    <n v="1501563600"/>
    <n v="1504328400"/>
    <b v="0"/>
    <b v="0"/>
    <s v="technology/web"/>
    <n v="1.2199004424778761"/>
    <n v="44.005985634477256"/>
    <x v="7"/>
    <s v="web"/>
    <d v="2017-08-01T05:00:00"/>
    <d v="2017-09-02T05:00:00"/>
    <x v="0"/>
    <s v=""/>
    <s v="Greater than 50000"/>
    <s v=""/>
  </r>
  <r>
    <n v="181"/>
    <s v="Daniels, Rose and Tyler"/>
    <s v="Centralized global approach"/>
    <n v="8600"/>
    <n v="5315"/>
    <x v="1"/>
    <x v="385"/>
    <s v="US"/>
    <s v="USD"/>
    <n v="1507093200"/>
    <n v="1508648400"/>
    <b v="0"/>
    <b v="0"/>
    <s v="technology/web"/>
    <n v="0.61802325581395345"/>
    <n v="39.080882352941174"/>
    <x v="7"/>
    <s v="web"/>
    <d v="2017-10-04T05:00:00"/>
    <d v="2017-10-22T05:00:00"/>
    <x v="1"/>
    <s v="5000 to 9999"/>
    <s v=""/>
    <s v=""/>
  </r>
  <r>
    <n v="201"/>
    <s v="Osborne, Perkins and Knox"/>
    <s v="Cross-platform bi-directional workforce"/>
    <n v="2100"/>
    <n v="14305"/>
    <x v="0"/>
    <x v="77"/>
    <s v="US"/>
    <s v="USD"/>
    <n v="1406264400"/>
    <n v="1407819600"/>
    <b v="0"/>
    <b v="0"/>
    <s v="technology/web"/>
    <n v="6.8119047619047617"/>
    <n v="91.114649681528661"/>
    <x v="7"/>
    <s v="web"/>
    <d v="2014-07-25T05:00:00"/>
    <d v="2014-08-12T05:00:00"/>
    <x v="4"/>
    <s v=""/>
    <s v="1000 to 4999"/>
    <s v=""/>
  </r>
  <r>
    <n v="246"/>
    <s v="Walters-Carter"/>
    <s v="Seamless value-added standardization"/>
    <n v="4500"/>
    <n v="14649"/>
    <x v="0"/>
    <x v="159"/>
    <s v="US"/>
    <s v="USD"/>
    <n v="1375678800"/>
    <n v="1376024400"/>
    <b v="0"/>
    <b v="0"/>
    <s v="technology/web"/>
    <n v="3.2553333333333332"/>
    <n v="65.986486486486484"/>
    <x v="7"/>
    <s v="web"/>
    <d v="2013-08-05T05:00:00"/>
    <d v="2013-08-09T05:00:00"/>
    <x v="4"/>
    <s v=""/>
    <s v="1000 to 4999"/>
    <s v=""/>
  </r>
  <r>
    <n v="278"/>
    <s v="Higgins, Davis and Salazar"/>
    <s v="Distributed multi-tasking strategy"/>
    <n v="2700"/>
    <n v="8799"/>
    <x v="0"/>
    <x v="418"/>
    <s v="US"/>
    <s v="USD"/>
    <n v="1353909600"/>
    <n v="1356069600"/>
    <b v="0"/>
    <b v="0"/>
    <s v="technology/web"/>
    <n v="3.2588888888888889"/>
    <n v="96.692307692307693"/>
    <x v="7"/>
    <s v="web"/>
    <d v="2012-11-26T06:00:00"/>
    <d v="2012-12-21T06:00:00"/>
    <x v="4"/>
    <s v=""/>
    <s v="1000 to 4999"/>
    <s v=""/>
  </r>
  <r>
    <n v="284"/>
    <s v="Tran LLC"/>
    <s v="Ameliorated fresh-thinking protocol"/>
    <n v="9800"/>
    <n v="8153"/>
    <x v="1"/>
    <x v="120"/>
    <s v="US"/>
    <s v="USD"/>
    <n v="1335848400"/>
    <n v="1336280400"/>
    <b v="0"/>
    <b v="0"/>
    <s v="technology/web"/>
    <n v="0.83193877551020412"/>
    <n v="61.765151515151516"/>
    <x v="7"/>
    <s v="web"/>
    <d v="2012-05-01T05:00:00"/>
    <d v="2012-05-06T05:00:00"/>
    <x v="1"/>
    <s v="5000 to 9999"/>
    <s v=""/>
    <s v=""/>
  </r>
  <r>
    <n v="291"/>
    <s v="Bell, Grimes and Kerr"/>
    <s v="Self-enabling uniform complexity"/>
    <n v="1800"/>
    <n v="8219"/>
    <x v="0"/>
    <x v="247"/>
    <s v="US"/>
    <s v="USD"/>
    <n v="1318654800"/>
    <n v="1319000400"/>
    <b v="1"/>
    <b v="0"/>
    <s v="technology/web"/>
    <n v="4.5661111111111108"/>
    <n v="76.813084112149539"/>
    <x v="7"/>
    <s v="web"/>
    <d v="2011-10-15T05:00:00"/>
    <d v="2011-10-19T05:00:00"/>
    <x v="4"/>
    <s v=""/>
    <s v="1000 to 4999"/>
    <s v=""/>
  </r>
  <r>
    <n v="319"/>
    <s v="Mills Group"/>
    <s v="Advanced empowering matrix"/>
    <n v="8400"/>
    <n v="3251"/>
    <x v="3"/>
    <x v="119"/>
    <s v="US"/>
    <s v="USD"/>
    <n v="1281589200"/>
    <n v="1283662800"/>
    <b v="0"/>
    <b v="0"/>
    <s v="technology/web"/>
    <n v="0.38702380952380955"/>
    <n v="50.796875"/>
    <x v="7"/>
    <s v="web"/>
    <d v="2010-08-12T05:00:00"/>
    <d v="2010-09-05T05:00:00"/>
    <x v="1"/>
    <s v=""/>
    <s v=""/>
    <s v="5000 to 9999"/>
  </r>
  <r>
    <n v="347"/>
    <s v="Petersen and Sons"/>
    <s v="Open-source full-range portal"/>
    <n v="900"/>
    <n v="12607"/>
    <x v="0"/>
    <x v="81"/>
    <s v="US"/>
    <s v="USD"/>
    <n v="1423634400"/>
    <n v="1425708000"/>
    <b v="0"/>
    <b v="0"/>
    <s v="technology/web"/>
    <n v="14.007777777777777"/>
    <n v="66.005235602094245"/>
    <x v="7"/>
    <s v="web"/>
    <d v="2015-02-11T06:00:00"/>
    <d v="2015-03-07T06:00:00"/>
    <x v="2"/>
    <s v=""/>
    <s v="0 to 1000"/>
    <s v=""/>
  </r>
  <r>
    <n v="419"/>
    <s v="Ware-Arias"/>
    <s v="Upgradable maximized protocol"/>
    <n v="113800"/>
    <n v="140469"/>
    <x v="0"/>
    <x v="419"/>
    <s v="US"/>
    <s v="USD"/>
    <n v="1324533600"/>
    <n v="1325052000"/>
    <b v="0"/>
    <b v="0"/>
    <s v="technology/web"/>
    <n v="1.2343497363796134"/>
    <n v="26.997693638285604"/>
    <x v="7"/>
    <s v="web"/>
    <d v="2011-12-22T06:00:00"/>
    <d v="2011-12-28T06:00:00"/>
    <x v="0"/>
    <s v=""/>
    <s v="Greater than 50000"/>
    <s v=""/>
  </r>
  <r>
    <n v="467"/>
    <s v="Shaw Ltd"/>
    <s v="Profit-focused content-based application"/>
    <n v="1400"/>
    <n v="8053"/>
    <x v="0"/>
    <x v="303"/>
    <s v="CA"/>
    <s v="CAD"/>
    <n v="1448258400"/>
    <n v="1448863200"/>
    <b v="0"/>
    <b v="1"/>
    <s v="technology/web"/>
    <n v="5.7521428571428572"/>
    <n v="57.935251798561154"/>
    <x v="7"/>
    <s v="web"/>
    <d v="2015-11-23T06:00:00"/>
    <d v="2015-11-30T06:00:00"/>
    <x v="4"/>
    <s v=""/>
    <s v="1000 to 4999"/>
    <s v=""/>
  </r>
  <r>
    <n v="498"/>
    <s v="Smith, Brown and Davis"/>
    <s v="Devolved background project"/>
    <n v="193400"/>
    <n v="46317"/>
    <x v="1"/>
    <x v="420"/>
    <s v="DK"/>
    <s v="DKK"/>
    <n v="1420092000"/>
    <n v="1420264800"/>
    <b v="0"/>
    <b v="0"/>
    <s v="technology/web"/>
    <n v="0.239488107549121"/>
    <n v="79.994818652849744"/>
    <x v="7"/>
    <s v="web"/>
    <d v="2015-01-01T06:00:00"/>
    <d v="2015-01-03T06:00:00"/>
    <x v="0"/>
    <s v="Greater than 50000"/>
    <s v=""/>
    <s v=""/>
  </r>
  <r>
    <n v="507"/>
    <s v="Turner, Miller and Francis"/>
    <s v="Compatible well-modulated budgetary management"/>
    <n v="2100"/>
    <n v="837"/>
    <x v="1"/>
    <x v="149"/>
    <s v="US"/>
    <s v="USD"/>
    <n v="1365483600"/>
    <n v="1369717200"/>
    <b v="0"/>
    <b v="1"/>
    <s v="technology/web"/>
    <n v="0.39857142857142858"/>
    <n v="44.05263157894737"/>
    <x v="7"/>
    <s v="web"/>
    <d v="2013-04-09T05:00:00"/>
    <d v="2013-05-28T05:00:00"/>
    <x v="4"/>
    <s v="1000 to 4999"/>
    <s v=""/>
    <s v=""/>
  </r>
  <r>
    <n v="551"/>
    <s v="Martin-James"/>
    <s v="Streamlined upward-trending analyzer"/>
    <n v="180100"/>
    <n v="105598"/>
    <x v="1"/>
    <x v="421"/>
    <s v="AU"/>
    <s v="AUD"/>
    <n v="1419055200"/>
    <n v="1422511200"/>
    <b v="0"/>
    <b v="1"/>
    <s v="technology/web"/>
    <n v="0.58632981676846196"/>
    <n v="37.99856063332134"/>
    <x v="7"/>
    <s v="web"/>
    <d v="2014-12-20T06:00:00"/>
    <d v="2015-01-29T06:00:00"/>
    <x v="0"/>
    <s v="Greater than 50000"/>
    <s v=""/>
    <s v=""/>
  </r>
  <r>
    <n v="581"/>
    <s v="Sanchez, Cross and Savage"/>
    <s v="Sharable mobile knowledgebase"/>
    <n v="6000"/>
    <n v="3841"/>
    <x v="1"/>
    <x v="238"/>
    <s v="US"/>
    <s v="USD"/>
    <n v="1304053200"/>
    <n v="1305349200"/>
    <b v="0"/>
    <b v="0"/>
    <s v="technology/web"/>
    <n v="0.64016666666666666"/>
    <n v="54.098591549295776"/>
    <x v="7"/>
    <s v="web"/>
    <d v="2011-04-29T05:00:00"/>
    <d v="2011-05-14T05:00:00"/>
    <x v="1"/>
    <s v="5000 to 9999"/>
    <s v=""/>
    <s v=""/>
  </r>
  <r>
    <n v="584"/>
    <s v="Nunez-Richards"/>
    <s v="De-engineered cohesive system engine"/>
    <n v="86400"/>
    <n v="103255"/>
    <x v="0"/>
    <x v="422"/>
    <s v="US"/>
    <s v="USD"/>
    <n v="1335330000"/>
    <n v="1336539600"/>
    <b v="0"/>
    <b v="0"/>
    <s v="technology/web"/>
    <n v="1.1950810185185186"/>
    <n v="64.01425914445133"/>
    <x v="7"/>
    <s v="web"/>
    <d v="2012-04-25T05:00:00"/>
    <d v="2012-05-09T05:00:00"/>
    <x v="0"/>
    <s v=""/>
    <s v="Greater than 50000"/>
    <s v=""/>
  </r>
  <r>
    <n v="652"/>
    <s v="Cisneros Ltd"/>
    <s v="Vision-oriented regional hub"/>
    <n v="10000"/>
    <n v="12684"/>
    <x v="0"/>
    <x v="423"/>
    <s v="US"/>
    <s v="USD"/>
    <n v="1470373200"/>
    <n v="1474088400"/>
    <b v="0"/>
    <b v="0"/>
    <s v="technology/web"/>
    <n v="1.2684"/>
    <n v="31.012224938875306"/>
    <x v="7"/>
    <s v="web"/>
    <d v="2016-08-05T05:00:00"/>
    <d v="2016-09-17T05:00:00"/>
    <x v="11"/>
    <s v=""/>
    <s v="10000 to 14999"/>
    <s v=""/>
  </r>
  <r>
    <n v="653"/>
    <s v="Williams-Jones"/>
    <s v="Monitored incremental info-mediaries"/>
    <n v="600"/>
    <n v="14033"/>
    <x v="0"/>
    <x v="424"/>
    <s v="US"/>
    <s v="USD"/>
    <n v="1460091600"/>
    <n v="1460264400"/>
    <b v="0"/>
    <b v="0"/>
    <s v="technology/web"/>
    <n v="23.388333333333332"/>
    <n v="59.970085470085472"/>
    <x v="7"/>
    <s v="web"/>
    <d v="2016-04-08T05:00:00"/>
    <d v="2016-04-10T05:00:00"/>
    <x v="2"/>
    <s v=""/>
    <s v="0 to 1000"/>
    <s v=""/>
  </r>
  <r>
    <n v="689"/>
    <s v="Nguyen Inc"/>
    <s v="Seamless directional capacity"/>
    <n v="7300"/>
    <n v="7348"/>
    <x v="0"/>
    <x v="425"/>
    <s v="US"/>
    <s v="USD"/>
    <n v="1383022800"/>
    <n v="1384063200"/>
    <b v="0"/>
    <b v="0"/>
    <s v="technology/web"/>
    <n v="1.0065753424657535"/>
    <n v="106.49275362318841"/>
    <x v="7"/>
    <s v="web"/>
    <d v="2013-10-29T05:00:00"/>
    <d v="2013-11-10T06:00:00"/>
    <x v="1"/>
    <s v=""/>
    <s v="5000 to 9999"/>
    <s v=""/>
  </r>
  <r>
    <n v="706"/>
    <s v="Moreno Ltd"/>
    <s v="Customer-focused multimedia methodology"/>
    <n v="108400"/>
    <n v="138586"/>
    <x v="0"/>
    <x v="426"/>
    <s v="AU"/>
    <s v="AUD"/>
    <n v="1546754400"/>
    <n v="1547445600"/>
    <b v="0"/>
    <b v="1"/>
    <s v="technology/web"/>
    <n v="1.278468634686347"/>
    <n v="103.03791821561339"/>
    <x v="7"/>
    <s v="web"/>
    <d v="2019-01-06T06:00:00"/>
    <d v="2019-01-14T06:00:00"/>
    <x v="0"/>
    <s v=""/>
    <s v="Greater than 50000"/>
    <s v=""/>
  </r>
  <r>
    <n v="727"/>
    <s v="Quinn, Cruz and Schmidt"/>
    <s v="Enterprise-wide multimedia software"/>
    <n v="8900"/>
    <n v="14685"/>
    <x v="0"/>
    <x v="372"/>
    <s v="US"/>
    <s v="USD"/>
    <n v="1547964000"/>
    <n v="1552971600"/>
    <b v="0"/>
    <b v="0"/>
    <s v="technology/web"/>
    <n v="1.65"/>
    <n v="81.132596685082873"/>
    <x v="7"/>
    <s v="web"/>
    <d v="2019-01-20T06:00:00"/>
    <d v="2019-03-19T05:00:00"/>
    <x v="1"/>
    <s v=""/>
    <s v="5000 to 9999"/>
    <s v=""/>
  </r>
  <r>
    <n v="731"/>
    <s v="Cruz, Hall and Mason"/>
    <s v="Synergized content-based hierarchy"/>
    <n v="8000"/>
    <n v="7220"/>
    <x v="3"/>
    <x v="427"/>
    <s v="US"/>
    <s v="USD"/>
    <n v="1500786000"/>
    <n v="1500872400"/>
    <b v="0"/>
    <b v="0"/>
    <s v="technology/web"/>
    <n v="0.90249999999999997"/>
    <n v="32.968036529680369"/>
    <x v="7"/>
    <s v="web"/>
    <d v="2017-07-23T05:00:00"/>
    <d v="2017-07-24T05:00:00"/>
    <x v="1"/>
    <s v=""/>
    <s v=""/>
    <s v="5000 to 9999"/>
  </r>
  <r>
    <n v="746"/>
    <s v="Edwards LLC"/>
    <s v="Automated system-worthy structure"/>
    <n v="55800"/>
    <n v="118580"/>
    <x v="0"/>
    <x v="428"/>
    <s v="US"/>
    <s v="USD"/>
    <n v="1318136400"/>
    <n v="1318568400"/>
    <b v="0"/>
    <b v="0"/>
    <s v="technology/web"/>
    <n v="2.1250896057347672"/>
    <n v="35"/>
    <x v="7"/>
    <s v="web"/>
    <d v="2011-10-09T05:00:00"/>
    <d v="2011-10-14T05:00:00"/>
    <x v="0"/>
    <s v=""/>
    <s v="Greater than 50000"/>
    <s v=""/>
  </r>
  <r>
    <n v="774"/>
    <s v="Gonzalez-Snow"/>
    <s v="Polarized user-facing interface"/>
    <n v="5000"/>
    <n v="6775"/>
    <x v="0"/>
    <x v="172"/>
    <s v="IT"/>
    <s v="EUR"/>
    <n v="1463979600"/>
    <n v="1467522000"/>
    <b v="0"/>
    <b v="0"/>
    <s v="technology/web"/>
    <n v="1.355"/>
    <n v="86.858974358974365"/>
    <x v="7"/>
    <s v="web"/>
    <d v="2016-05-23T05:00:00"/>
    <d v="2016-07-03T05:00:00"/>
    <x v="1"/>
    <s v=""/>
    <s v="5000 to 9999"/>
    <s v=""/>
  </r>
  <r>
    <n v="784"/>
    <s v="Byrd Group"/>
    <s v="Profound fault-tolerant model"/>
    <n v="88900"/>
    <n v="102535"/>
    <x v="0"/>
    <x v="429"/>
    <s v="US"/>
    <s v="USD"/>
    <n v="1457244000"/>
    <n v="1458190800"/>
    <b v="0"/>
    <b v="0"/>
    <s v="technology/web"/>
    <n v="1.1533745781777278"/>
    <n v="30.996070133010882"/>
    <x v="7"/>
    <s v="web"/>
    <d v="2016-03-06T06:00:00"/>
    <d v="2016-03-17T05:00:00"/>
    <x v="0"/>
    <s v=""/>
    <s v="Greater than 50000"/>
    <s v=""/>
  </r>
  <r>
    <n v="797"/>
    <s v="Houston, Moore and Rogers"/>
    <s v="Optional tangible utilization"/>
    <n v="7600"/>
    <n v="8332"/>
    <x v="0"/>
    <x v="430"/>
    <s v="US"/>
    <s v="USD"/>
    <n v="1546149600"/>
    <n v="1548136800"/>
    <b v="0"/>
    <b v="0"/>
    <s v="technology/web"/>
    <n v="1.0963157894736841"/>
    <n v="45.037837837837834"/>
    <x v="7"/>
    <s v="web"/>
    <d v="2018-12-30T06:00:00"/>
    <d v="2019-01-22T06:00:00"/>
    <x v="1"/>
    <s v=""/>
    <s v="5000 to 9999"/>
    <s v=""/>
  </r>
  <r>
    <n v="835"/>
    <s v="Hodges, Smith and Kelly"/>
    <s v="Future-proofed 24hour model"/>
    <n v="86200"/>
    <n v="77355"/>
    <x v="1"/>
    <x v="431"/>
    <s v="US"/>
    <s v="USD"/>
    <n v="1425103200"/>
    <n v="1425621600"/>
    <b v="0"/>
    <b v="0"/>
    <s v="technology/web"/>
    <n v="0.89738979118329465"/>
    <n v="44.001706484641637"/>
    <x v="7"/>
    <s v="web"/>
    <d v="2015-02-28T06:00:00"/>
    <d v="2015-03-06T06:00:00"/>
    <x v="0"/>
    <s v="Greater than 50000"/>
    <s v=""/>
    <s v=""/>
  </r>
  <r>
    <n v="841"/>
    <s v="Garcia, Dunn and Richardson"/>
    <s v="Automated even-keeled emulation"/>
    <n v="9100"/>
    <n v="12991"/>
    <x v="0"/>
    <x v="390"/>
    <s v="US"/>
    <s v="USD"/>
    <n v="1455861600"/>
    <n v="1457244000"/>
    <b v="0"/>
    <b v="0"/>
    <s v="technology/web"/>
    <n v="1.4275824175824177"/>
    <n v="83.812903225806451"/>
    <x v="7"/>
    <s v="web"/>
    <d v="2016-02-19T06:00:00"/>
    <d v="2016-03-06T06:00:00"/>
    <x v="1"/>
    <s v=""/>
    <s v="5000 to 9999"/>
    <s v=""/>
  </r>
  <r>
    <n v="845"/>
    <s v="Williams LLC"/>
    <s v="Up-sized high-level access"/>
    <n v="69900"/>
    <n v="138087"/>
    <x v="0"/>
    <x v="432"/>
    <s v="GB"/>
    <s v="GBP"/>
    <n v="1526360400"/>
    <n v="1529557200"/>
    <b v="0"/>
    <b v="0"/>
    <s v="technology/web"/>
    <n v="1.9754935622317598"/>
    <n v="101.98449039881831"/>
    <x v="7"/>
    <s v="web"/>
    <d v="2018-05-15T05:00:00"/>
    <d v="2018-06-21T05:00:00"/>
    <x v="0"/>
    <s v=""/>
    <s v="Greater than 50000"/>
    <s v=""/>
  </r>
  <r>
    <n v="846"/>
    <s v="Cooper, Stanley and Bryant"/>
    <s v="Phased empowering success"/>
    <n v="1000"/>
    <n v="5085"/>
    <x v="0"/>
    <x v="45"/>
    <s v="US"/>
    <s v="USD"/>
    <n v="1532149200"/>
    <n v="1535259600"/>
    <b v="1"/>
    <b v="1"/>
    <s v="technology/web"/>
    <n v="5.085"/>
    <n v="105.9375"/>
    <x v="7"/>
    <s v="web"/>
    <d v="2018-07-21T05:00:00"/>
    <d v="2018-08-26T05:00:00"/>
    <x v="4"/>
    <s v=""/>
    <s v="1000 to 4999"/>
    <s v=""/>
  </r>
  <r>
    <n v="900"/>
    <s v="Powers, Smith and Deleon"/>
    <s v="Enhanced uniform service-desk"/>
    <n v="100"/>
    <n v="2"/>
    <x v="1"/>
    <x v="16"/>
    <s v="US"/>
    <s v="USD"/>
    <n v="1411102800"/>
    <n v="1411189200"/>
    <b v="0"/>
    <b v="1"/>
    <s v="technology/web"/>
    <n v="0.02"/>
    <n v="2"/>
    <x v="7"/>
    <s v="web"/>
    <d v="2014-09-19T05:00:00"/>
    <d v="2014-09-20T05:00:00"/>
    <x v="2"/>
    <s v="0 to 1000"/>
    <s v=""/>
    <s v=""/>
  </r>
  <r>
    <n v="902"/>
    <s v="Wang, Silva and Byrd"/>
    <s v="Integrated bifurcated software"/>
    <n v="1400"/>
    <n v="3534"/>
    <x v="0"/>
    <x v="180"/>
    <s v="US"/>
    <s v="USD"/>
    <n v="1454133600"/>
    <n v="1457762400"/>
    <b v="0"/>
    <b v="0"/>
    <s v="technology/web"/>
    <n v="2.5242857142857145"/>
    <n v="32.127272727272725"/>
    <x v="7"/>
    <s v="web"/>
    <d v="2016-01-30T06:00:00"/>
    <d v="2016-03-12T06:00:00"/>
    <x v="4"/>
    <s v=""/>
    <s v="1000 to 4999"/>
    <s v=""/>
  </r>
  <r>
    <n v="911"/>
    <s v="Carter, Cole and Curtis"/>
    <s v="Cloned responsive standardization"/>
    <n v="5800"/>
    <n v="11539"/>
    <x v="0"/>
    <x v="433"/>
    <s v="US"/>
    <s v="USD"/>
    <n v="1568005200"/>
    <n v="1568178000"/>
    <b v="1"/>
    <b v="0"/>
    <s v="technology/web"/>
    <n v="1.9894827586206896"/>
    <n v="24.976190476190474"/>
    <x v="7"/>
    <s v="web"/>
    <d v="2019-09-09T05:00:00"/>
    <d v="2019-09-11T05:00:00"/>
    <x v="1"/>
    <s v=""/>
    <s v="5000 to 9999"/>
    <s v=""/>
  </r>
  <r>
    <n v="921"/>
    <s v="Stevenson PLC"/>
    <s v="Profound directional knowledge user"/>
    <n v="160400"/>
    <n v="1210"/>
    <x v="1"/>
    <x v="414"/>
    <s v="US"/>
    <s v="USD"/>
    <n v="1329026400"/>
    <n v="1330236000"/>
    <b v="0"/>
    <b v="0"/>
    <s v="technology/web"/>
    <n v="7.5436408977556111E-3"/>
    <n v="31.842105263157894"/>
    <x v="7"/>
    <s v="web"/>
    <d v="2012-02-12T06:00:00"/>
    <d v="2012-02-26T06:00:00"/>
    <x v="0"/>
    <s v="Greater than 50000"/>
    <s v=""/>
    <s v=""/>
  </r>
  <r>
    <n v="928"/>
    <s v="Dawson Group"/>
    <s v="Triple-buffered bi-directional model"/>
    <n v="167400"/>
    <n v="196386"/>
    <x v="0"/>
    <x v="434"/>
    <s v="IT"/>
    <s v="EUR"/>
    <n v="1388296800"/>
    <n v="1389074400"/>
    <b v="0"/>
    <b v="0"/>
    <s v="technology/web"/>
    <n v="1.1731541218637993"/>
    <n v="51.995234312946785"/>
    <x v="7"/>
    <s v="web"/>
    <d v="2013-12-29T06:00:00"/>
    <d v="2014-01-07T06:00:00"/>
    <x v="0"/>
    <s v=""/>
    <s v="Greater than 50000"/>
    <s v=""/>
  </r>
  <r>
    <n v="940"/>
    <s v="Wiggins Ltd"/>
    <s v="Upgradable analyzing core"/>
    <n v="9900"/>
    <n v="6161"/>
    <x v="2"/>
    <x v="435"/>
    <s v="CA"/>
    <s v="CAD"/>
    <n v="1354341600"/>
    <n v="1356242400"/>
    <b v="0"/>
    <b v="0"/>
    <s v="technology/web"/>
    <n v="0.62232323232323228"/>
    <n v="93.348484848484844"/>
    <x v="7"/>
    <s v="web"/>
    <d v="2012-12-01T06:00:00"/>
    <d v="2012-12-23T06:00:00"/>
    <x v="1"/>
    <s v=""/>
    <s v=""/>
    <s v=""/>
  </r>
  <r>
    <n v="949"/>
    <s v="Wright LLC"/>
    <s v="Seamless clear-thinking conglomeration"/>
    <n v="5900"/>
    <n v="9520"/>
    <x v="0"/>
    <x v="436"/>
    <s v="US"/>
    <s v="USD"/>
    <n v="1429333200"/>
    <n v="1430974800"/>
    <b v="0"/>
    <b v="0"/>
    <s v="technology/web"/>
    <n v="1.6135593220338984"/>
    <n v="46.896551724137929"/>
    <x v="7"/>
    <s v="web"/>
    <d v="2015-04-18T05:00:00"/>
    <d v="2015-05-07T05:00:00"/>
    <x v="1"/>
    <s v=""/>
    <s v="5000 to 9999"/>
    <s v=""/>
  </r>
  <r>
    <n v="954"/>
    <s v="Henderson, Parker and Diaz"/>
    <s v="Enterprise-wide client-driven policy"/>
    <n v="42600"/>
    <n v="156384"/>
    <x v="0"/>
    <x v="437"/>
    <s v="AU"/>
    <s v="AUD"/>
    <n v="1348290000"/>
    <n v="1350363600"/>
    <b v="0"/>
    <b v="0"/>
    <s v="technology/web"/>
    <n v="3.6709859154929578"/>
    <n v="101.02325581395348"/>
    <x v="7"/>
    <s v="web"/>
    <d v="2012-09-22T05:00:00"/>
    <d v="2012-10-16T05:00:00"/>
    <x v="3"/>
    <s v=""/>
    <s v="40000 to 44999"/>
    <s v=""/>
  </r>
  <r>
    <n v="960"/>
    <s v="Robbins Group"/>
    <s v="Function-based interactive matrix"/>
    <n v="5500"/>
    <n v="4678"/>
    <x v="1"/>
    <x v="89"/>
    <s v="US"/>
    <s v="USD"/>
    <n v="1454911200"/>
    <n v="1458104400"/>
    <b v="0"/>
    <b v="0"/>
    <s v="technology/web"/>
    <n v="0.85054545454545449"/>
    <n v="85.054545454545448"/>
    <x v="7"/>
    <s v="web"/>
    <d v="2016-02-08T06:00:00"/>
    <d v="2016-03-16T05:00:00"/>
    <x v="1"/>
    <s v="5000 to 9999"/>
    <s v=""/>
    <s v=""/>
  </r>
  <r>
    <n v="972"/>
    <s v="Sellers, Roach and Garrison"/>
    <s v="Multi-tiered systematic knowledge user"/>
    <n v="42700"/>
    <n v="97524"/>
    <x v="0"/>
    <x v="438"/>
    <s v="US"/>
    <s v="USD"/>
    <n v="1401685200"/>
    <n v="1402462800"/>
    <b v="0"/>
    <b v="1"/>
    <s v="technology/web"/>
    <n v="2.283934426229508"/>
    <n v="58.015466983938133"/>
    <x v="7"/>
    <s v="web"/>
    <d v="2014-06-02T05:00:00"/>
    <d v="2014-06-11T05:00:00"/>
    <x v="3"/>
    <s v=""/>
    <s v="40000 to 44999"/>
    <s v=""/>
  </r>
  <r>
    <n v="981"/>
    <s v="Diaz-Little"/>
    <s v="Grass-roots executive synergy"/>
    <n v="6700"/>
    <n v="11941"/>
    <x v="0"/>
    <x v="439"/>
    <s v="US"/>
    <s v="USD"/>
    <n v="1514181600"/>
    <n v="1517032800"/>
    <b v="0"/>
    <b v="0"/>
    <s v="technology/web"/>
    <n v="1.7822388059701493"/>
    <n v="36.969040247678016"/>
    <x v="7"/>
    <s v="web"/>
    <d v="2017-12-25T06:00:00"/>
    <d v="2018-01-27T06:00:00"/>
    <x v="1"/>
    <s v=""/>
    <s v="5000 to 9999"/>
    <s v=""/>
  </r>
  <r>
    <n v="4"/>
    <s v="Larson-Little"/>
    <s v="Proactive foreground core"/>
    <n v="7600"/>
    <n v="5265"/>
    <x v="1"/>
    <x v="376"/>
    <s v="US"/>
    <s v="USD"/>
    <n v="1547964000"/>
    <n v="1548309600"/>
    <b v="0"/>
    <b v="0"/>
    <s v="theater/plays"/>
    <n v="0.69276315789473686"/>
    <n v="99.339622641509436"/>
    <x v="8"/>
    <s v="plays"/>
    <d v="2019-01-20T06:00:00"/>
    <d v="2019-01-24T06:00:00"/>
    <x v="1"/>
    <s v="5000 to 9999"/>
    <s v=""/>
    <s v=""/>
  </r>
  <r>
    <n v="5"/>
    <s v="Harris Group"/>
    <s v="Open-source optimizing database"/>
    <n v="7600"/>
    <n v="13195"/>
    <x v="0"/>
    <x v="27"/>
    <s v="DK"/>
    <s v="DKK"/>
    <n v="1346130000"/>
    <n v="1347080400"/>
    <b v="0"/>
    <b v="0"/>
    <s v="theater/plays"/>
    <n v="1.7361842105263159"/>
    <n v="75.833333333333329"/>
    <x v="8"/>
    <s v="plays"/>
    <d v="2012-08-28T05:00:00"/>
    <d v="2012-09-08T05:00:00"/>
    <x v="1"/>
    <s v=""/>
    <s v="5000 to 9999"/>
    <s v=""/>
  </r>
  <r>
    <n v="7"/>
    <s v="Carter-Guzman"/>
    <s v="Centralized cohesive challenge"/>
    <n v="4500"/>
    <n v="14741"/>
    <x v="0"/>
    <x v="440"/>
    <s v="DK"/>
    <s v="DKK"/>
    <n v="1439442000"/>
    <n v="1439614800"/>
    <b v="0"/>
    <b v="0"/>
    <s v="theater/plays"/>
    <n v="3.2757777777777779"/>
    <n v="64.93832599118943"/>
    <x v="8"/>
    <s v="plays"/>
    <d v="2015-08-13T05:00:00"/>
    <d v="2015-08-15T05:00:00"/>
    <x v="4"/>
    <s v=""/>
    <s v="1000 to 4999"/>
    <s v=""/>
  </r>
  <r>
    <n v="8"/>
    <s v="Nunez-Richards"/>
    <s v="Exclusive attitude-oriented intranet"/>
    <n v="110100"/>
    <n v="21946"/>
    <x v="2"/>
    <x v="441"/>
    <s v="DK"/>
    <s v="DKK"/>
    <n v="1281330000"/>
    <n v="1281502800"/>
    <b v="0"/>
    <b v="0"/>
    <s v="theater/plays"/>
    <n v="0.19932788374205268"/>
    <n v="30.997175141242938"/>
    <x v="8"/>
    <s v="plays"/>
    <d v="2010-08-09T05:00:00"/>
    <d v="2010-08-11T05:00:00"/>
    <x v="0"/>
    <s v=""/>
    <s v=""/>
    <s v=""/>
  </r>
  <r>
    <n v="11"/>
    <s v="Perez, Johnson and Gardner"/>
    <s v="Grass-roots zero administration system engine"/>
    <n v="6300"/>
    <n v="3030"/>
    <x v="1"/>
    <x v="37"/>
    <s v="US"/>
    <s v="USD"/>
    <n v="1285045200"/>
    <n v="1285563600"/>
    <b v="0"/>
    <b v="1"/>
    <s v="theater/plays"/>
    <n v="0.48095238095238096"/>
    <n v="112.22222222222223"/>
    <x v="8"/>
    <s v="plays"/>
    <d v="2010-09-21T05:00:00"/>
    <d v="2010-09-27T05:00:00"/>
    <x v="1"/>
    <s v="5000 to 9999"/>
    <s v=""/>
    <s v=""/>
  </r>
  <r>
    <n v="18"/>
    <s v="Johnson-Gould"/>
    <s v="Exclusive needs-based adapter"/>
    <n v="9100"/>
    <n v="6089"/>
    <x v="3"/>
    <x v="311"/>
    <s v="US"/>
    <s v="USD"/>
    <n v="1536382800"/>
    <n v="1537074000"/>
    <b v="0"/>
    <b v="0"/>
    <s v="theater/plays"/>
    <n v="0.66912087912087914"/>
    <n v="45.103703703703701"/>
    <x v="8"/>
    <s v="plays"/>
    <d v="2018-09-08T05:00:00"/>
    <d v="2018-09-16T05:00:00"/>
    <x v="1"/>
    <s v=""/>
    <s v=""/>
    <s v="5000 to 9999"/>
  </r>
  <r>
    <n v="19"/>
    <s v="Perez-Hess"/>
    <s v="Down-sized cohesive archive"/>
    <n v="62500"/>
    <n v="30331"/>
    <x v="1"/>
    <x v="442"/>
    <s v="US"/>
    <s v="USD"/>
    <n v="1551679200"/>
    <n v="1553490000"/>
    <b v="0"/>
    <b v="1"/>
    <s v="theater/plays"/>
    <n v="0.48529600000000001"/>
    <n v="45.001483679525222"/>
    <x v="8"/>
    <s v="plays"/>
    <d v="2019-03-04T06:00:00"/>
    <d v="2019-03-25T05:00:00"/>
    <x v="0"/>
    <s v="Greater than 50000"/>
    <s v=""/>
    <s v=""/>
  </r>
  <r>
    <n v="21"/>
    <s v="Simmons-Reynolds"/>
    <s v="Re-engineered intangible definition"/>
    <n v="94000"/>
    <n v="38533"/>
    <x v="1"/>
    <x v="443"/>
    <s v="US"/>
    <s v="USD"/>
    <n v="1313384400"/>
    <n v="1316322000"/>
    <b v="0"/>
    <b v="0"/>
    <s v="theater/plays"/>
    <n v="0.40992553191489361"/>
    <n v="69.055555555555557"/>
    <x v="8"/>
    <s v="plays"/>
    <d v="2011-08-15T05:00:00"/>
    <d v="2011-09-18T05:00:00"/>
    <x v="0"/>
    <s v="Greater than 50000"/>
    <s v=""/>
    <s v=""/>
  </r>
  <r>
    <n v="22"/>
    <s v="Collier Inc"/>
    <s v="Enhanced dynamic definition"/>
    <n v="59100"/>
    <n v="75690"/>
    <x v="0"/>
    <x v="444"/>
    <s v="US"/>
    <s v="USD"/>
    <n v="1522731600"/>
    <n v="1524027600"/>
    <b v="0"/>
    <b v="0"/>
    <s v="theater/plays"/>
    <n v="1.2807106598984772"/>
    <n v="85.044943820224717"/>
    <x v="8"/>
    <s v="plays"/>
    <d v="2018-04-03T05:00:00"/>
    <d v="2018-04-18T05:00:00"/>
    <x v="0"/>
    <s v=""/>
    <s v="Greater than 50000"/>
    <s v=""/>
  </r>
  <r>
    <n v="26"/>
    <s v="Spencer-Bates"/>
    <s v="Optional responsive customer loyalty"/>
    <n v="107500"/>
    <n v="51814"/>
    <x v="3"/>
    <x v="445"/>
    <s v="US"/>
    <s v="USD"/>
    <n v="1533013200"/>
    <n v="1535346000"/>
    <b v="0"/>
    <b v="0"/>
    <s v="theater/plays"/>
    <n v="0.4819906976744186"/>
    <n v="35.009459459459457"/>
    <x v="8"/>
    <s v="plays"/>
    <d v="2018-07-31T05:00:00"/>
    <d v="2018-08-27T05:00:00"/>
    <x v="0"/>
    <s v=""/>
    <s v=""/>
    <s v="Greater than 50000"/>
  </r>
  <r>
    <n v="28"/>
    <s v="Campbell, Brown and Powell"/>
    <s v="Synchronized global task-force"/>
    <n v="130800"/>
    <n v="137635"/>
    <x v="0"/>
    <x v="446"/>
    <s v="US"/>
    <s v="USD"/>
    <n v="1265695200"/>
    <n v="1267682400"/>
    <b v="0"/>
    <b v="1"/>
    <s v="theater/plays"/>
    <n v="1.0522553516819573"/>
    <n v="61.997747747747745"/>
    <x v="8"/>
    <s v="plays"/>
    <d v="2010-02-09T06:00:00"/>
    <d v="2010-03-04T06:00:00"/>
    <x v="0"/>
    <s v=""/>
    <s v="Greater than 50000"/>
    <s v=""/>
  </r>
  <r>
    <n v="33"/>
    <s v="Blair, Collins and Carter"/>
    <s v="Exclusive interactive approach"/>
    <n v="50200"/>
    <n v="189666"/>
    <x v="0"/>
    <x v="447"/>
    <s v="US"/>
    <s v="USD"/>
    <n v="1412485200"/>
    <n v="1415685600"/>
    <b v="0"/>
    <b v="0"/>
    <s v="theater/plays"/>
    <n v="3.7782071713147412"/>
    <n v="35.000184535892231"/>
    <x v="8"/>
    <s v="plays"/>
    <d v="2014-10-05T05:00:00"/>
    <d v="2014-11-11T06:00:00"/>
    <x v="0"/>
    <s v=""/>
    <s v="Greater than 50000"/>
    <s v=""/>
  </r>
  <r>
    <n v="36"/>
    <s v="Jackson-Lewis"/>
    <s v="Monitored multi-state encryption"/>
    <n v="700"/>
    <n v="1101"/>
    <x v="0"/>
    <x v="210"/>
    <s v="US"/>
    <s v="USD"/>
    <n v="1298700000"/>
    <n v="1300856400"/>
    <b v="0"/>
    <b v="0"/>
    <s v="theater/plays"/>
    <n v="1.572857142857143"/>
    <n v="68.8125"/>
    <x v="8"/>
    <s v="plays"/>
    <d v="2011-02-26T06:00:00"/>
    <d v="2011-03-23T05:00:00"/>
    <x v="2"/>
    <s v=""/>
    <s v="0 to 1000"/>
    <s v=""/>
  </r>
  <r>
    <n v="39"/>
    <s v="Kim-Rice"/>
    <s v="Organized bi-directional function"/>
    <n v="9900"/>
    <n v="5027"/>
    <x v="1"/>
    <x v="265"/>
    <s v="DK"/>
    <s v="DKK"/>
    <n v="1361772000"/>
    <n v="1362978000"/>
    <b v="0"/>
    <b v="0"/>
    <s v="theater/plays"/>
    <n v="0.50777777777777777"/>
    <n v="57.125"/>
    <x v="8"/>
    <s v="plays"/>
    <d v="2013-02-25T06:00:00"/>
    <d v="2013-03-11T05:00:00"/>
    <x v="1"/>
    <s v="5000 to 9999"/>
    <s v=""/>
    <s v=""/>
  </r>
  <r>
    <n v="45"/>
    <s v="Woods-Clark"/>
    <s v="Networked tertiary Graphical User Interface"/>
    <n v="9500"/>
    <n v="4530"/>
    <x v="1"/>
    <x v="45"/>
    <s v="US"/>
    <s v="USD"/>
    <n v="1478062800"/>
    <n v="1479362400"/>
    <b v="0"/>
    <b v="1"/>
    <s v="theater/plays"/>
    <n v="0.4768421052631579"/>
    <n v="94.375"/>
    <x v="8"/>
    <s v="plays"/>
    <d v="2016-11-02T05:00:00"/>
    <d v="2016-11-17T06:00:00"/>
    <x v="1"/>
    <s v="5000 to 9999"/>
    <s v=""/>
    <s v=""/>
  </r>
  <r>
    <n v="47"/>
    <s v="Bennett and Sons"/>
    <s v="Function-based multi-state software"/>
    <n v="1500"/>
    <n v="7129"/>
    <x v="0"/>
    <x v="208"/>
    <s v="US"/>
    <s v="USD"/>
    <n v="1396069200"/>
    <n v="1398661200"/>
    <b v="0"/>
    <b v="0"/>
    <s v="theater/plays"/>
    <n v="4.7526666666666664"/>
    <n v="47.845637583892618"/>
    <x v="8"/>
    <s v="plays"/>
    <d v="2014-03-29T05:00:00"/>
    <d v="2014-04-28T05:00:00"/>
    <x v="4"/>
    <s v=""/>
    <s v="1000 to 4999"/>
    <s v=""/>
  </r>
  <r>
    <n v="48"/>
    <s v="Lamb Inc"/>
    <s v="Optimized leadingedge concept"/>
    <n v="33300"/>
    <n v="128862"/>
    <x v="0"/>
    <x v="448"/>
    <s v="US"/>
    <s v="USD"/>
    <n v="1435208400"/>
    <n v="1436245200"/>
    <b v="0"/>
    <b v="0"/>
    <s v="theater/plays"/>
    <n v="3.86972972972973"/>
    <n v="53.007815713698065"/>
    <x v="8"/>
    <s v="plays"/>
    <d v="2015-06-25T05:00:00"/>
    <d v="2015-07-07T05:00:00"/>
    <x v="6"/>
    <s v=""/>
    <s v="30000 to 34999"/>
    <s v=""/>
  </r>
  <r>
    <n v="52"/>
    <s v="Hernandez, Rodriguez and Clark"/>
    <s v="Organic foreground leverage"/>
    <n v="7200"/>
    <n v="2459"/>
    <x v="1"/>
    <x v="85"/>
    <s v="US"/>
    <s v="USD"/>
    <n v="1284526800"/>
    <n v="1284872400"/>
    <b v="0"/>
    <b v="0"/>
    <s v="theater/plays"/>
    <n v="0.34152777777777776"/>
    <n v="32.786666666666669"/>
    <x v="8"/>
    <s v="plays"/>
    <d v="2010-09-15T05:00:00"/>
    <d v="2010-09-19T05:00:00"/>
    <x v="1"/>
    <s v="5000 to 9999"/>
    <s v=""/>
    <s v=""/>
  </r>
  <r>
    <n v="58"/>
    <s v="Anderson-Perez"/>
    <s v="Expanded 3rdgeneration strategy"/>
    <n v="2700"/>
    <n v="6132"/>
    <x v="0"/>
    <x v="211"/>
    <s v="US"/>
    <s v="USD"/>
    <n v="1442811600"/>
    <n v="1443934800"/>
    <b v="0"/>
    <b v="0"/>
    <s v="theater/plays"/>
    <n v="2.2711111111111113"/>
    <n v="29.061611374407583"/>
    <x v="8"/>
    <s v="plays"/>
    <d v="2015-09-21T05:00:00"/>
    <d v="2015-10-04T05:00:00"/>
    <x v="4"/>
    <s v=""/>
    <s v="1000 to 4999"/>
    <s v=""/>
  </r>
  <r>
    <n v="59"/>
    <s v="Wright, Fox and Marks"/>
    <s v="Assimilated real-time support"/>
    <n v="1400"/>
    <n v="3851"/>
    <x v="0"/>
    <x v="10"/>
    <s v="US"/>
    <s v="USD"/>
    <n v="1497243600"/>
    <n v="1498539600"/>
    <b v="0"/>
    <b v="1"/>
    <s v="theater/plays"/>
    <n v="2.7507142857142859"/>
    <n v="30.0859375"/>
    <x v="8"/>
    <s v="plays"/>
    <d v="2017-06-12T05:00:00"/>
    <d v="2017-06-27T05:00:00"/>
    <x v="4"/>
    <s v=""/>
    <s v="1000 to 4999"/>
    <s v=""/>
  </r>
  <r>
    <n v="60"/>
    <s v="Crawford-Peters"/>
    <s v="User-centric regional database"/>
    <n v="94200"/>
    <n v="135997"/>
    <x v="0"/>
    <x v="449"/>
    <s v="CA"/>
    <s v="CAD"/>
    <n v="1342501200"/>
    <n v="1342760400"/>
    <b v="0"/>
    <b v="0"/>
    <s v="theater/plays"/>
    <n v="1.4437048832271762"/>
    <n v="84.998125000000002"/>
    <x v="8"/>
    <s v="plays"/>
    <d v="2012-07-17T05:00:00"/>
    <d v="2012-07-20T05:00:00"/>
    <x v="0"/>
    <s v=""/>
    <s v="Greater than 50000"/>
    <s v=""/>
  </r>
  <r>
    <n v="61"/>
    <s v="Romero-Hoffman"/>
    <s v="Open-source zero administration complexity"/>
    <n v="199200"/>
    <n v="184750"/>
    <x v="1"/>
    <x v="450"/>
    <s v="CA"/>
    <s v="CAD"/>
    <n v="1298268000"/>
    <n v="1301720400"/>
    <b v="0"/>
    <b v="0"/>
    <s v="theater/plays"/>
    <n v="0.92745983935742971"/>
    <n v="82.001775410563695"/>
    <x v="8"/>
    <s v="plays"/>
    <d v="2011-02-21T06:00:00"/>
    <d v="2011-04-02T05:00:00"/>
    <x v="0"/>
    <s v="Greater than 50000"/>
    <s v=""/>
    <s v=""/>
  </r>
  <r>
    <n v="63"/>
    <s v="Baker, Morgan and Brown"/>
    <s v="Assimilated didactic open system"/>
    <n v="4700"/>
    <n v="557"/>
    <x v="1"/>
    <x v="383"/>
    <s v="US"/>
    <s v="USD"/>
    <n v="1493355600"/>
    <n v="1493874000"/>
    <b v="0"/>
    <b v="0"/>
    <s v="theater/plays"/>
    <n v="0.11851063829787234"/>
    <n v="111.4"/>
    <x v="8"/>
    <s v="plays"/>
    <d v="2017-04-28T05:00:00"/>
    <d v="2017-05-04T05:00:00"/>
    <x v="4"/>
    <s v="1000 to 4999"/>
    <s v=""/>
    <s v=""/>
  </r>
  <r>
    <n v="65"/>
    <s v="Berry-Boyer"/>
    <s v="Mandatory incremental projection"/>
    <n v="6100"/>
    <n v="14405"/>
    <x v="0"/>
    <x v="451"/>
    <s v="US"/>
    <s v="USD"/>
    <n v="1296108000"/>
    <n v="1296712800"/>
    <b v="0"/>
    <b v="0"/>
    <s v="theater/plays"/>
    <n v="2.3614754098360655"/>
    <n v="61.038135593220339"/>
    <x v="8"/>
    <s v="plays"/>
    <d v="2011-01-27T06:00:00"/>
    <d v="2011-02-03T06:00:00"/>
    <x v="1"/>
    <s v=""/>
    <s v="5000 to 9999"/>
    <s v=""/>
  </r>
  <r>
    <n v="66"/>
    <s v="Sanders-Allen"/>
    <s v="Grass-roots needs-based encryption"/>
    <n v="2900"/>
    <n v="1307"/>
    <x v="1"/>
    <x v="279"/>
    <s v="US"/>
    <s v="USD"/>
    <n v="1428469200"/>
    <n v="1428901200"/>
    <b v="0"/>
    <b v="1"/>
    <s v="theater/plays"/>
    <n v="0.45068965517241377"/>
    <n v="108.91666666666667"/>
    <x v="8"/>
    <s v="plays"/>
    <d v="2015-04-08T05:00:00"/>
    <d v="2015-04-13T05:00:00"/>
    <x v="4"/>
    <s v="1000 to 4999"/>
    <s v=""/>
    <s v=""/>
  </r>
  <r>
    <n v="68"/>
    <s v="Moreno-Turner"/>
    <s v="Inverse multi-tasking installation"/>
    <n v="5700"/>
    <n v="14508"/>
    <x v="0"/>
    <x v="338"/>
    <s v="IT"/>
    <s v="EUR"/>
    <n v="1501131600"/>
    <n v="1505192400"/>
    <b v="0"/>
    <b v="1"/>
    <s v="theater/plays"/>
    <n v="2.5452631578947367"/>
    <n v="58.975609756097562"/>
    <x v="8"/>
    <s v="plays"/>
    <d v="2017-07-27T05:00:00"/>
    <d v="2017-09-12T05:00:00"/>
    <x v="1"/>
    <s v=""/>
    <s v="5000 to 9999"/>
    <s v=""/>
  </r>
  <r>
    <n v="69"/>
    <s v="Jones-Watson"/>
    <s v="Switchable disintermediate moderator"/>
    <n v="7900"/>
    <n v="1901"/>
    <x v="3"/>
    <x v="297"/>
    <s v="US"/>
    <s v="USD"/>
    <n v="1292738400"/>
    <n v="1295676000"/>
    <b v="0"/>
    <b v="0"/>
    <s v="theater/plays"/>
    <n v="0.24063291139240506"/>
    <n v="111.82352941176471"/>
    <x v="8"/>
    <s v="plays"/>
    <d v="2010-12-19T06:00:00"/>
    <d v="2011-01-22T06:00:00"/>
    <x v="1"/>
    <s v=""/>
    <s v=""/>
    <s v="5000 to 9999"/>
  </r>
  <r>
    <n v="70"/>
    <s v="Barker Inc"/>
    <s v="Re-engineered 24/7 task-force"/>
    <n v="128000"/>
    <n v="158389"/>
    <x v="0"/>
    <x v="452"/>
    <s v="IT"/>
    <s v="EUR"/>
    <n v="1288674000"/>
    <n v="1292911200"/>
    <b v="0"/>
    <b v="1"/>
    <s v="theater/plays"/>
    <n v="1.2374140625000001"/>
    <n v="63.995555555555555"/>
    <x v="8"/>
    <s v="plays"/>
    <d v="2010-11-02T05:00:00"/>
    <d v="2010-12-21T06:00:00"/>
    <x v="0"/>
    <s v=""/>
    <s v="Greater than 50000"/>
    <s v=""/>
  </r>
  <r>
    <n v="71"/>
    <s v="Tate, Bass and House"/>
    <s v="Organic object-oriented budgetary management"/>
    <n v="6000"/>
    <n v="6484"/>
    <x v="0"/>
    <x v="114"/>
    <s v="US"/>
    <s v="USD"/>
    <n v="1575093600"/>
    <n v="1575439200"/>
    <b v="0"/>
    <b v="0"/>
    <s v="theater/plays"/>
    <n v="1.0806666666666667"/>
    <n v="85.315789473684205"/>
    <x v="8"/>
    <s v="plays"/>
    <d v="2019-11-30T06:00:00"/>
    <d v="2019-12-04T06:00:00"/>
    <x v="1"/>
    <s v=""/>
    <s v="5000 to 9999"/>
    <s v=""/>
  </r>
  <r>
    <n v="76"/>
    <s v="Martin, Conway and Larsen"/>
    <s v="Horizontal next generation function"/>
    <n v="122900"/>
    <n v="95993"/>
    <x v="1"/>
    <x v="365"/>
    <s v="US"/>
    <s v="USD"/>
    <n v="1421992800"/>
    <n v="1426222800"/>
    <b v="1"/>
    <b v="1"/>
    <s v="theater/plays"/>
    <n v="0.78106590724165992"/>
    <n v="57.00296912114014"/>
    <x v="8"/>
    <s v="plays"/>
    <d v="2015-01-23T06:00:00"/>
    <d v="2015-03-13T05:00:00"/>
    <x v="0"/>
    <s v="Greater than 50000"/>
    <s v=""/>
    <s v=""/>
  </r>
  <r>
    <n v="79"/>
    <s v="Soto LLC"/>
    <s v="Triple-buffered reciprocal project"/>
    <n v="57800"/>
    <n v="40228"/>
    <x v="1"/>
    <x v="453"/>
    <s v="US"/>
    <s v="USD"/>
    <n v="1529125200"/>
    <n v="1529557200"/>
    <b v="0"/>
    <b v="0"/>
    <s v="theater/plays"/>
    <n v="0.6959861591695502"/>
    <n v="48.004773269689736"/>
    <x v="8"/>
    <s v="plays"/>
    <d v="2018-06-16T05:00:00"/>
    <d v="2018-06-21T05:00:00"/>
    <x v="0"/>
    <s v="Greater than 50000"/>
    <s v=""/>
    <s v=""/>
  </r>
  <r>
    <n v="86"/>
    <s v="Davis-Smith"/>
    <s v="Organic motivating firmware"/>
    <n v="7400"/>
    <n v="12405"/>
    <x v="0"/>
    <x v="436"/>
    <s v="US"/>
    <s v="USD"/>
    <n v="1430715600"/>
    <n v="1431838800"/>
    <b v="1"/>
    <b v="0"/>
    <s v="theater/plays"/>
    <n v="1.6763513513513513"/>
    <n v="61.108374384236456"/>
    <x v="8"/>
    <s v="plays"/>
    <d v="2015-05-04T05:00:00"/>
    <d v="2015-05-17T05:00:00"/>
    <x v="1"/>
    <s v=""/>
    <s v="5000 to 9999"/>
    <s v=""/>
  </r>
  <r>
    <n v="89"/>
    <s v="White, Singleton and Zimmerman"/>
    <s v="Monitored scalable knowledgebase"/>
    <n v="3400"/>
    <n v="8588"/>
    <x v="0"/>
    <x v="257"/>
    <s v="US"/>
    <s v="USD"/>
    <n v="1271307600"/>
    <n v="1271480400"/>
    <b v="0"/>
    <b v="0"/>
    <s v="theater/plays"/>
    <n v="2.5258823529411765"/>
    <n v="89.458333333333329"/>
    <x v="8"/>
    <s v="plays"/>
    <d v="2010-04-15T05:00:00"/>
    <d v="2010-04-17T05:00:00"/>
    <x v="4"/>
    <s v=""/>
    <s v="1000 to 4999"/>
    <s v=""/>
  </r>
  <r>
    <n v="90"/>
    <s v="Kramer Group"/>
    <s v="Synergistic explicit parallelism"/>
    <n v="7800"/>
    <n v="6132"/>
    <x v="1"/>
    <x v="232"/>
    <s v="US"/>
    <s v="USD"/>
    <n v="1456380000"/>
    <n v="1456380000"/>
    <b v="0"/>
    <b v="1"/>
    <s v="theater/plays"/>
    <n v="0.7861538461538462"/>
    <n v="57.849056603773583"/>
    <x v="8"/>
    <s v="plays"/>
    <d v="2016-02-25T06:00:00"/>
    <d v="2016-02-25T06:00:00"/>
    <x v="1"/>
    <s v="5000 to 9999"/>
    <s v=""/>
    <s v=""/>
  </r>
  <r>
    <n v="93"/>
    <s v="Hall and Sons"/>
    <s v="Pre-emptive radical architecture"/>
    <n v="108800"/>
    <n v="65877"/>
    <x v="3"/>
    <x v="454"/>
    <s v="US"/>
    <s v="USD"/>
    <n v="1350709200"/>
    <n v="1351054800"/>
    <b v="0"/>
    <b v="1"/>
    <s v="theater/plays"/>
    <n v="0.60548713235294116"/>
    <n v="107.99508196721311"/>
    <x v="8"/>
    <s v="plays"/>
    <d v="2012-10-20T05:00:00"/>
    <d v="2012-10-24T05:00:00"/>
    <x v="0"/>
    <s v=""/>
    <s v=""/>
    <s v="Greater than 50000"/>
  </r>
  <r>
    <n v="96"/>
    <s v="Howard Ltd"/>
    <s v="Down-sized systematic policy"/>
    <n v="69700"/>
    <n v="151513"/>
    <x v="0"/>
    <x v="455"/>
    <s v="US"/>
    <s v="USD"/>
    <n v="1299736800"/>
    <n v="1300856400"/>
    <b v="0"/>
    <b v="0"/>
    <s v="theater/plays"/>
    <n v="2.1737876614060259"/>
    <n v="64.999141999141997"/>
    <x v="8"/>
    <s v="plays"/>
    <d v="2011-03-10T06:00:00"/>
    <d v="2011-03-23T05:00:00"/>
    <x v="0"/>
    <s v=""/>
    <s v="Greater than 50000"/>
    <s v=""/>
  </r>
  <r>
    <n v="99"/>
    <s v="Baker-Morris"/>
    <s v="Fully-configurable motivating approach"/>
    <n v="7600"/>
    <n v="14951"/>
    <x v="0"/>
    <x v="113"/>
    <s v="US"/>
    <s v="USD"/>
    <n v="1416895200"/>
    <n v="1419400800"/>
    <b v="0"/>
    <b v="0"/>
    <s v="theater/plays"/>
    <n v="1.9672368421052631"/>
    <n v="91.16463414634147"/>
    <x v="8"/>
    <s v="plays"/>
    <d v="2014-11-25T06:00:00"/>
    <d v="2014-12-24T06:00:00"/>
    <x v="1"/>
    <s v=""/>
    <s v="5000 to 9999"/>
    <s v=""/>
  </r>
  <r>
    <n v="100"/>
    <s v="Tucker, Fox and Green"/>
    <s v="Upgradable fault-tolerant approach"/>
    <n v="100"/>
    <n v="1"/>
    <x v="1"/>
    <x v="16"/>
    <s v="US"/>
    <s v="USD"/>
    <n v="1319000400"/>
    <n v="1320555600"/>
    <b v="0"/>
    <b v="0"/>
    <s v="theater/plays"/>
    <n v="0.01"/>
    <n v="1"/>
    <x v="8"/>
    <s v="plays"/>
    <d v="2011-10-19T05:00:00"/>
    <d v="2011-11-06T05:00:00"/>
    <x v="2"/>
    <s v="0 to 1000"/>
    <s v=""/>
    <s v=""/>
  </r>
  <r>
    <n v="106"/>
    <s v="Brandt, Carter and Wood"/>
    <s v="Ameliorated clear-thinking circuit"/>
    <n v="3900"/>
    <n v="14006"/>
    <x v="0"/>
    <x v="456"/>
    <s v="US"/>
    <s v="USD"/>
    <n v="1567918800"/>
    <n v="1568350800"/>
    <b v="0"/>
    <b v="0"/>
    <s v="theater/plays"/>
    <n v="3.5912820512820511"/>
    <n v="95.278911564625844"/>
    <x v="8"/>
    <s v="plays"/>
    <d v="2019-09-08T05:00:00"/>
    <d v="2019-09-13T05:00:00"/>
    <x v="4"/>
    <s v=""/>
    <s v="1000 to 4999"/>
    <s v=""/>
  </r>
  <r>
    <n v="107"/>
    <s v="Tucker, Schmidt and Reid"/>
    <s v="Multi-layered encompassing installation"/>
    <n v="3500"/>
    <n v="6527"/>
    <x v="0"/>
    <x v="214"/>
    <s v="US"/>
    <s v="USD"/>
    <n v="1524459600"/>
    <n v="1525928400"/>
    <b v="0"/>
    <b v="1"/>
    <s v="theater/plays"/>
    <n v="1.8648571428571428"/>
    <n v="75.895348837209298"/>
    <x v="8"/>
    <s v="plays"/>
    <d v="2018-04-23T05:00:00"/>
    <d v="2018-05-10T05:00:00"/>
    <x v="4"/>
    <s v=""/>
    <s v="1000 to 4999"/>
    <s v=""/>
  </r>
  <r>
    <n v="116"/>
    <s v="David-Clark"/>
    <s v="De-engineered motivating standardization"/>
    <n v="7200"/>
    <n v="6336"/>
    <x v="1"/>
    <x v="457"/>
    <s v="US"/>
    <s v="USD"/>
    <n v="1442552400"/>
    <n v="1442638800"/>
    <b v="0"/>
    <b v="0"/>
    <s v="theater/plays"/>
    <n v="0.88"/>
    <n v="86.794520547945211"/>
    <x v="8"/>
    <s v="plays"/>
    <d v="2015-09-18T05:00:00"/>
    <d v="2015-09-19T05:00:00"/>
    <x v="1"/>
    <s v="5000 to 9999"/>
    <s v=""/>
    <s v=""/>
  </r>
  <r>
    <n v="123"/>
    <s v="Edwards-Lewis"/>
    <s v="Enhanced scalable concept"/>
    <n v="177700"/>
    <n v="33092"/>
    <x v="1"/>
    <x v="458"/>
    <s v="CA"/>
    <s v="CAD"/>
    <n v="1448344800"/>
    <n v="1448604000"/>
    <b v="1"/>
    <b v="0"/>
    <s v="theater/plays"/>
    <n v="0.18622397298818233"/>
    <n v="49.987915407854985"/>
    <x v="8"/>
    <s v="plays"/>
    <d v="2015-11-24T06:00:00"/>
    <d v="2015-11-27T06:00:00"/>
    <x v="0"/>
    <s v="Greater than 50000"/>
    <s v=""/>
    <s v=""/>
  </r>
  <r>
    <n v="125"/>
    <s v="Pratt LLC"/>
    <s v="Stand-alone web-enabled moderator"/>
    <n v="5300"/>
    <n v="8475"/>
    <x v="0"/>
    <x v="203"/>
    <s v="US"/>
    <s v="USD"/>
    <n v="1537333200"/>
    <n v="1537678800"/>
    <b v="0"/>
    <b v="0"/>
    <s v="theater/plays"/>
    <n v="1.5990566037735849"/>
    <n v="47.083333333333336"/>
    <x v="8"/>
    <s v="plays"/>
    <d v="2018-09-19T05:00:00"/>
    <d v="2018-09-23T05:00:00"/>
    <x v="1"/>
    <s v=""/>
    <s v="5000 to 9999"/>
    <s v=""/>
  </r>
  <r>
    <n v="126"/>
    <s v="Gross PLC"/>
    <s v="Proactive methodical benchmark"/>
    <n v="180200"/>
    <n v="69617"/>
    <x v="1"/>
    <x v="459"/>
    <s v="US"/>
    <s v="USD"/>
    <n v="1471150800"/>
    <n v="1473570000"/>
    <b v="0"/>
    <b v="1"/>
    <s v="theater/plays"/>
    <n v="0.38633185349611543"/>
    <n v="89.944444444444443"/>
    <x v="8"/>
    <s v="plays"/>
    <d v="2016-08-14T05:00:00"/>
    <d v="2016-09-11T05:00:00"/>
    <x v="0"/>
    <s v="Greater than 50000"/>
    <s v=""/>
    <s v=""/>
  </r>
  <r>
    <n v="127"/>
    <s v="Martinez, Gomez and Dalton"/>
    <s v="Team-oriented 6thgeneration matrix"/>
    <n v="103200"/>
    <n v="53067"/>
    <x v="1"/>
    <x v="460"/>
    <s v="CA"/>
    <s v="CAD"/>
    <n v="1273640400"/>
    <n v="1273899600"/>
    <b v="0"/>
    <b v="0"/>
    <s v="theater/plays"/>
    <n v="0.51421511627906979"/>
    <n v="78.96875"/>
    <x v="8"/>
    <s v="plays"/>
    <d v="2010-05-12T05:00:00"/>
    <d v="2010-05-15T05:00:00"/>
    <x v="0"/>
    <s v="Greater than 50000"/>
    <s v=""/>
    <s v=""/>
  </r>
  <r>
    <n v="132"/>
    <s v="Flowers and Sons"/>
    <s v="Virtual static core"/>
    <n v="3300"/>
    <n v="3834"/>
    <x v="0"/>
    <x v="141"/>
    <s v="US"/>
    <s v="USD"/>
    <n v="1515736800"/>
    <n v="1517119200"/>
    <b v="0"/>
    <b v="1"/>
    <s v="theater/plays"/>
    <n v="1.1618181818181819"/>
    <n v="43.078651685393261"/>
    <x v="8"/>
    <s v="plays"/>
    <d v="2018-01-12T06:00:00"/>
    <d v="2018-01-28T06:00:00"/>
    <x v="4"/>
    <s v=""/>
    <s v="1000 to 4999"/>
    <s v=""/>
  </r>
  <r>
    <n v="135"/>
    <s v="Le, Burton and Evans"/>
    <s v="Balanced zero-defect software"/>
    <n v="7700"/>
    <n v="5488"/>
    <x v="1"/>
    <x v="129"/>
    <s v="US"/>
    <s v="USD"/>
    <n v="1362636000"/>
    <n v="1363064400"/>
    <b v="0"/>
    <b v="1"/>
    <s v="theater/plays"/>
    <n v="0.71272727272727276"/>
    <n v="46.905982905982903"/>
    <x v="8"/>
    <s v="plays"/>
    <d v="2013-03-07T06:00:00"/>
    <d v="2013-03-12T05:00:00"/>
    <x v="1"/>
    <s v="5000 to 9999"/>
    <s v=""/>
    <s v=""/>
  </r>
  <r>
    <n v="144"/>
    <s v="Martin, Lopez and Hunter"/>
    <s v="Multi-lateral actuating installation"/>
    <n v="9000"/>
    <n v="11619"/>
    <x v="0"/>
    <x v="311"/>
    <s v="US"/>
    <s v="USD"/>
    <n v="1560747600"/>
    <n v="1561438800"/>
    <b v="0"/>
    <b v="0"/>
    <s v="theater/plays"/>
    <n v="1.2909999999999999"/>
    <n v="86.066666666666663"/>
    <x v="8"/>
    <s v="plays"/>
    <d v="2019-06-17T05:00:00"/>
    <d v="2019-06-25T05:00:00"/>
    <x v="1"/>
    <s v=""/>
    <s v="5000 to 9999"/>
    <s v=""/>
  </r>
  <r>
    <n v="146"/>
    <s v="Harris-Golden"/>
    <s v="Optional bandwidth-monitored middleware"/>
    <n v="8800"/>
    <n v="1518"/>
    <x v="3"/>
    <x v="461"/>
    <s v="US"/>
    <s v="USD"/>
    <n v="1320732000"/>
    <n v="1322460000"/>
    <b v="0"/>
    <b v="0"/>
    <s v="theater/plays"/>
    <n v="0.17249999999999999"/>
    <n v="29.764705882352942"/>
    <x v="8"/>
    <s v="plays"/>
    <d v="2011-11-08T06:00:00"/>
    <d v="2011-11-28T06:00:00"/>
    <x v="1"/>
    <s v=""/>
    <s v=""/>
    <s v="5000 to 9999"/>
  </r>
  <r>
    <n v="147"/>
    <s v="Moss, Norman and Dunlap"/>
    <s v="Upgradable upward-trending workforce"/>
    <n v="8300"/>
    <n v="9337"/>
    <x v="0"/>
    <x v="79"/>
    <s v="US"/>
    <s v="USD"/>
    <n v="1465794000"/>
    <n v="1466312400"/>
    <b v="0"/>
    <b v="1"/>
    <s v="theater/plays"/>
    <n v="1.1249397590361445"/>
    <n v="46.91959798994975"/>
    <x v="8"/>
    <s v="plays"/>
    <d v="2016-06-13T05:00:00"/>
    <d v="2016-06-19T05:00:00"/>
    <x v="1"/>
    <s v=""/>
    <s v="5000 to 9999"/>
    <s v=""/>
  </r>
  <r>
    <n v="153"/>
    <s v="Whitehead, Bell and Hughes"/>
    <s v="Multi-tiered radical definition"/>
    <n v="189400"/>
    <n v="176112"/>
    <x v="1"/>
    <x v="462"/>
    <s v="US"/>
    <s v="USD"/>
    <n v="1350622800"/>
    <n v="1351141200"/>
    <b v="0"/>
    <b v="0"/>
    <s v="theater/plays"/>
    <n v="0.92984160506863778"/>
    <n v="31.000176025347649"/>
    <x v="8"/>
    <s v="plays"/>
    <d v="2012-10-19T05:00:00"/>
    <d v="2012-10-25T05:00:00"/>
    <x v="0"/>
    <s v="Greater than 50000"/>
    <s v=""/>
    <s v=""/>
  </r>
  <r>
    <n v="155"/>
    <s v="Hall-Schaefer"/>
    <s v="Distributed eco-centric methodology"/>
    <n v="139500"/>
    <n v="90706"/>
    <x v="1"/>
    <x v="463"/>
    <s v="US"/>
    <s v="USD"/>
    <n v="1269493200"/>
    <n v="1270789200"/>
    <b v="0"/>
    <b v="0"/>
    <s v="theater/plays"/>
    <n v="0.65022222222222226"/>
    <n v="75.968174204355108"/>
    <x v="8"/>
    <s v="plays"/>
    <d v="2010-03-25T05:00:00"/>
    <d v="2010-04-09T05:00:00"/>
    <x v="0"/>
    <s v="Greater than 50000"/>
    <s v=""/>
    <s v=""/>
  </r>
  <r>
    <n v="159"/>
    <s v="Clarke, Anderson and Lee"/>
    <s v="Robust explicit hardware"/>
    <n v="191200"/>
    <n v="191222"/>
    <x v="0"/>
    <x v="464"/>
    <s v="US"/>
    <s v="USD"/>
    <n v="1553662800"/>
    <n v="1555218000"/>
    <b v="0"/>
    <b v="1"/>
    <s v="theater/plays"/>
    <n v="1.0001150627615063"/>
    <n v="105.00933552992861"/>
    <x v="8"/>
    <s v="plays"/>
    <d v="2019-03-27T05:00:00"/>
    <d v="2019-04-14T05:00:00"/>
    <x v="0"/>
    <s v=""/>
    <s v="Greater than 50000"/>
    <s v=""/>
  </r>
  <r>
    <n v="164"/>
    <s v="Lopez and Sons"/>
    <s v="Polarized human-resource protocol"/>
    <n v="150500"/>
    <n v="150755"/>
    <x v="0"/>
    <x v="90"/>
    <s v="US"/>
    <s v="USD"/>
    <n v="1507438800"/>
    <n v="1507525200"/>
    <b v="0"/>
    <b v="0"/>
    <s v="theater/plays"/>
    <n v="1.0016943521594683"/>
    <n v="107.99068767908309"/>
    <x v="8"/>
    <s v="plays"/>
    <d v="2017-10-08T05:00:00"/>
    <d v="2017-10-09T05:00:00"/>
    <x v="0"/>
    <s v=""/>
    <s v="Greater than 50000"/>
    <s v=""/>
  </r>
  <r>
    <n v="167"/>
    <s v="Cruz-Ward"/>
    <s v="Robust content-based emulation"/>
    <n v="2600"/>
    <n v="10804"/>
    <x v="0"/>
    <x v="465"/>
    <s v="AU"/>
    <s v="AUD"/>
    <n v="1370840400"/>
    <n v="1371704400"/>
    <b v="0"/>
    <b v="0"/>
    <s v="theater/plays"/>
    <n v="4.155384615384615"/>
    <n v="74"/>
    <x v="8"/>
    <s v="plays"/>
    <d v="2013-06-10T05:00:00"/>
    <d v="2013-06-20T05:00:00"/>
    <x v="4"/>
    <s v=""/>
    <s v="1000 to 4999"/>
    <s v=""/>
  </r>
  <r>
    <n v="173"/>
    <s v="White LLC"/>
    <s v="Cross-group 4thgeneration middleware"/>
    <n v="96700"/>
    <n v="157635"/>
    <x v="0"/>
    <x v="466"/>
    <s v="US"/>
    <s v="USD"/>
    <n v="1368853200"/>
    <n v="1369371600"/>
    <b v="0"/>
    <b v="0"/>
    <s v="theater/plays"/>
    <n v="1.6301447776628748"/>
    <n v="100.98334401024984"/>
    <x v="8"/>
    <s v="plays"/>
    <d v="2013-05-18T05:00:00"/>
    <d v="2013-05-24T05:00:00"/>
    <x v="0"/>
    <s v=""/>
    <s v="Greater than 50000"/>
    <s v=""/>
  </r>
  <r>
    <n v="175"/>
    <s v="Jones, Contreras and Burnett"/>
    <s v="Sharable intangible migration"/>
    <n v="181200"/>
    <n v="47459"/>
    <x v="1"/>
    <x v="467"/>
    <s v="US"/>
    <s v="USD"/>
    <n v="1472619600"/>
    <n v="1474261200"/>
    <b v="0"/>
    <b v="0"/>
    <s v="theater/plays"/>
    <n v="0.26191501103752757"/>
    <n v="41.999115044247787"/>
    <x v="8"/>
    <s v="plays"/>
    <d v="2016-08-31T05:00:00"/>
    <d v="2016-09-19T05:00:00"/>
    <x v="0"/>
    <s v="Greater than 50000"/>
    <s v=""/>
    <s v=""/>
  </r>
  <r>
    <n v="176"/>
    <s v="Stone-Orozco"/>
    <s v="Proactive scalable Graphical User Interface"/>
    <n v="115000"/>
    <n v="86060"/>
    <x v="1"/>
    <x v="468"/>
    <s v="US"/>
    <s v="USD"/>
    <n v="1472878800"/>
    <n v="1473656400"/>
    <b v="0"/>
    <b v="0"/>
    <s v="theater/plays"/>
    <n v="0.74834782608695649"/>
    <n v="110.05115089514067"/>
    <x v="8"/>
    <s v="plays"/>
    <d v="2016-09-03T05:00:00"/>
    <d v="2016-09-12T05:00:00"/>
    <x v="0"/>
    <s v="Greater than 50000"/>
    <s v=""/>
    <s v=""/>
  </r>
  <r>
    <n v="177"/>
    <s v="Lee, Gibson and Morgan"/>
    <s v="Digitized solution-oriented product"/>
    <n v="38800"/>
    <n v="161593"/>
    <x v="0"/>
    <x v="469"/>
    <s v="US"/>
    <s v="USD"/>
    <n v="1289800800"/>
    <n v="1291960800"/>
    <b v="0"/>
    <b v="0"/>
    <s v="theater/plays"/>
    <n v="4.1647680412371137"/>
    <n v="58.997079225994888"/>
    <x v="8"/>
    <s v="plays"/>
    <d v="2010-11-15T06:00:00"/>
    <d v="2010-12-10T06:00:00"/>
    <x v="7"/>
    <s v=""/>
    <s v="35000 to 39999"/>
    <s v=""/>
  </r>
  <r>
    <n v="179"/>
    <s v="Marks Ltd"/>
    <s v="Realigned human-resource orchestration"/>
    <n v="44500"/>
    <n v="159185"/>
    <x v="0"/>
    <x v="470"/>
    <s v="CA"/>
    <s v="CAD"/>
    <n v="1363496400"/>
    <n v="1363582800"/>
    <b v="0"/>
    <b v="1"/>
    <s v="theater/plays"/>
    <n v="3.5771910112359548"/>
    <n v="45.005654509471306"/>
    <x v="8"/>
    <s v="plays"/>
    <d v="2013-03-17T05:00:00"/>
    <d v="2013-03-18T05:00:00"/>
    <x v="3"/>
    <s v=""/>
    <s v="40000 to 44999"/>
    <s v=""/>
  </r>
  <r>
    <n v="182"/>
    <s v="Adams Group"/>
    <s v="Reverse-engineered bandwidth-monitored contingency"/>
    <n v="27100"/>
    <n v="195750"/>
    <x v="0"/>
    <x v="471"/>
    <s v="DK"/>
    <s v="DKK"/>
    <n v="1560574800"/>
    <n v="1561957200"/>
    <b v="0"/>
    <b v="0"/>
    <s v="theater/plays"/>
    <n v="7.2232472324723247"/>
    <n v="58.996383363471971"/>
    <x v="8"/>
    <s v="plays"/>
    <d v="2019-06-15T05:00:00"/>
    <d v="2019-07-01T05:00:00"/>
    <x v="10"/>
    <s v=""/>
    <s v="25000 to 29999"/>
    <s v=""/>
  </r>
  <r>
    <n v="184"/>
    <s v="Howard, Carter and Griffith"/>
    <s v="Adaptive asynchronous emulation"/>
    <n v="3600"/>
    <n v="10550"/>
    <x v="0"/>
    <x v="472"/>
    <s v="US"/>
    <s v="USD"/>
    <n v="1556859600"/>
    <n v="1556946000"/>
    <b v="0"/>
    <b v="0"/>
    <s v="theater/plays"/>
    <n v="2.9305555555555554"/>
    <n v="31.029411764705884"/>
    <x v="8"/>
    <s v="plays"/>
    <d v="2019-05-03T05:00:00"/>
    <d v="2019-05-04T05:00:00"/>
    <x v="4"/>
    <s v=""/>
    <s v="1000 to 4999"/>
    <s v=""/>
  </r>
  <r>
    <n v="186"/>
    <s v="Parker Group"/>
    <s v="Grass-roots foreground policy"/>
    <n v="88800"/>
    <n v="28358"/>
    <x v="1"/>
    <x v="473"/>
    <s v="US"/>
    <s v="USD"/>
    <n v="1400821200"/>
    <n v="1402117200"/>
    <b v="0"/>
    <b v="0"/>
    <s v="theater/plays"/>
    <n v="0.31934684684684683"/>
    <n v="32.006772009029348"/>
    <x v="8"/>
    <s v="plays"/>
    <d v="2014-05-23T05:00:00"/>
    <d v="2014-06-07T05:00:00"/>
    <x v="0"/>
    <s v="Greater than 50000"/>
    <s v=""/>
    <s v=""/>
  </r>
  <r>
    <n v="188"/>
    <s v="Walker, Jones and Rodriguez"/>
    <s v="Networked didactic info-mediaries"/>
    <n v="8200"/>
    <n v="2625"/>
    <x v="1"/>
    <x v="142"/>
    <s v="IT"/>
    <s v="EUR"/>
    <n v="1417500000"/>
    <n v="1417586400"/>
    <b v="0"/>
    <b v="0"/>
    <s v="theater/plays"/>
    <n v="0.3201219512195122"/>
    <n v="75"/>
    <x v="8"/>
    <s v="plays"/>
    <d v="2014-12-02T06:00:00"/>
    <d v="2014-12-03T06:00:00"/>
    <x v="1"/>
    <s v="5000 to 9999"/>
    <s v=""/>
    <s v=""/>
  </r>
  <r>
    <n v="189"/>
    <s v="Anthony-Shaw"/>
    <s v="Switchable contextually-based access"/>
    <n v="191300"/>
    <n v="45004"/>
    <x v="3"/>
    <x v="53"/>
    <s v="US"/>
    <s v="USD"/>
    <n v="1457071200"/>
    <n v="1457071200"/>
    <b v="0"/>
    <b v="0"/>
    <s v="theater/plays"/>
    <n v="0.23525352848928385"/>
    <n v="102.0498866213152"/>
    <x v="8"/>
    <s v="plays"/>
    <d v="2016-03-04T06:00:00"/>
    <d v="2016-03-04T06:00:00"/>
    <x v="0"/>
    <s v=""/>
    <s v=""/>
    <s v="Greater than 50000"/>
  </r>
  <r>
    <n v="190"/>
    <s v="Cook LLC"/>
    <s v="Up-sized dynamic throughput"/>
    <n v="3700"/>
    <n v="2538"/>
    <x v="1"/>
    <x v="157"/>
    <s v="US"/>
    <s v="USD"/>
    <n v="1370322000"/>
    <n v="1370408400"/>
    <b v="0"/>
    <b v="1"/>
    <s v="theater/plays"/>
    <n v="0.68594594594594593"/>
    <n v="105.75"/>
    <x v="8"/>
    <s v="plays"/>
    <d v="2013-06-04T05:00:00"/>
    <d v="2013-06-05T05:00:00"/>
    <x v="4"/>
    <s v="1000 to 4999"/>
    <s v=""/>
    <s v=""/>
  </r>
  <r>
    <n v="191"/>
    <s v="Sutton PLC"/>
    <s v="Mandatory reciprocal superstructure"/>
    <n v="8400"/>
    <n v="3188"/>
    <x v="1"/>
    <x v="214"/>
    <s v="IT"/>
    <s v="EUR"/>
    <n v="1552366800"/>
    <n v="1552626000"/>
    <b v="0"/>
    <b v="0"/>
    <s v="theater/plays"/>
    <n v="0.37952380952380954"/>
    <n v="37.069767441860463"/>
    <x v="8"/>
    <s v="plays"/>
    <d v="2019-03-12T05:00:00"/>
    <d v="2019-03-15T05:00:00"/>
    <x v="1"/>
    <s v="5000 to 9999"/>
    <s v=""/>
    <s v=""/>
  </r>
  <r>
    <n v="200"/>
    <s v="Becker, Rice and White"/>
    <s v="Reduced dedicated capability"/>
    <n v="100"/>
    <n v="2"/>
    <x v="1"/>
    <x v="16"/>
    <s v="CA"/>
    <s v="CAD"/>
    <n v="1269493200"/>
    <n v="1270443600"/>
    <b v="0"/>
    <b v="0"/>
    <s v="theater/plays"/>
    <n v="0.02"/>
    <n v="2"/>
    <x v="8"/>
    <s v="plays"/>
    <d v="2010-03-25T05:00:00"/>
    <d v="2010-04-05T05:00:00"/>
    <x v="2"/>
    <s v="0 to 1000"/>
    <s v=""/>
    <s v=""/>
  </r>
  <r>
    <n v="203"/>
    <s v="Hayden, Shannon and Stein"/>
    <s v="Customer-focused client-server service-desk"/>
    <n v="143900"/>
    <n v="193413"/>
    <x v="0"/>
    <x v="474"/>
    <s v="AU"/>
    <s v="AUD"/>
    <n v="1484632800"/>
    <n v="1484805600"/>
    <b v="0"/>
    <b v="0"/>
    <s v="theater/plays"/>
    <n v="1.3440792216817234"/>
    <n v="42.999777678968428"/>
    <x v="8"/>
    <s v="plays"/>
    <d v="2017-01-17T06:00:00"/>
    <d v="2017-01-19T06:00:00"/>
    <x v="0"/>
    <s v=""/>
    <s v="Greater than 50000"/>
    <s v=""/>
  </r>
  <r>
    <n v="205"/>
    <s v="Weaver-Marquez"/>
    <s v="Focused analyzing circuit"/>
    <n v="1300"/>
    <n v="5614"/>
    <x v="0"/>
    <x v="50"/>
    <s v="US"/>
    <s v="USD"/>
    <n v="1539752400"/>
    <n v="1540789200"/>
    <b v="1"/>
    <b v="0"/>
    <s v="theater/plays"/>
    <n v="4.3184615384615386"/>
    <n v="70.174999999999997"/>
    <x v="8"/>
    <s v="plays"/>
    <d v="2018-10-17T05:00:00"/>
    <d v="2018-10-29T05:00:00"/>
    <x v="4"/>
    <s v=""/>
    <s v="1000 to 4999"/>
    <s v=""/>
  </r>
  <r>
    <n v="211"/>
    <s v="Thompson LLC"/>
    <s v="Customer-focused impactful benchmark"/>
    <n v="104400"/>
    <n v="99100"/>
    <x v="1"/>
    <x v="475"/>
    <s v="US"/>
    <s v="USD"/>
    <n v="1377579600"/>
    <n v="1379653200"/>
    <b v="0"/>
    <b v="0"/>
    <s v="theater/plays"/>
    <n v="0.9492337164750958"/>
    <n v="60.984615384615381"/>
    <x v="8"/>
    <s v="plays"/>
    <d v="2013-08-27T05:00:00"/>
    <d v="2013-09-20T05:00:00"/>
    <x v="0"/>
    <s v="Greater than 50000"/>
    <s v=""/>
    <s v=""/>
  </r>
  <r>
    <n v="212"/>
    <s v="Johnson Inc"/>
    <s v="Profound next generation infrastructure"/>
    <n v="8100"/>
    <n v="12300"/>
    <x v="0"/>
    <x v="110"/>
    <s v="US"/>
    <s v="USD"/>
    <n v="1576389600"/>
    <n v="1580364000"/>
    <b v="0"/>
    <b v="0"/>
    <s v="theater/plays"/>
    <n v="1.5185185185185186"/>
    <n v="73.214285714285708"/>
    <x v="8"/>
    <s v="plays"/>
    <d v="2019-12-15T06:00:00"/>
    <d v="2020-01-30T06:00:00"/>
    <x v="1"/>
    <s v=""/>
    <s v="5000 to 9999"/>
    <s v=""/>
  </r>
  <r>
    <n v="215"/>
    <s v="Vargas, Banks and Palmer"/>
    <s v="Extended 24/7 implementation"/>
    <n v="156800"/>
    <n v="6024"/>
    <x v="1"/>
    <x v="476"/>
    <s v="US"/>
    <s v="USD"/>
    <n v="1550037600"/>
    <n v="1550210400"/>
    <b v="0"/>
    <b v="0"/>
    <s v="theater/plays"/>
    <n v="3.8418367346938778E-2"/>
    <n v="42.125874125874127"/>
    <x v="8"/>
    <s v="plays"/>
    <d v="2019-02-13T06:00:00"/>
    <d v="2019-02-15T06:00:00"/>
    <x v="0"/>
    <s v="Greater than 50000"/>
    <s v=""/>
    <s v=""/>
  </r>
  <r>
    <n v="216"/>
    <s v="Johnson, Dixon and Zimmerman"/>
    <s v="Organic dynamic algorithm"/>
    <n v="121700"/>
    <n v="188721"/>
    <x v="0"/>
    <x v="477"/>
    <s v="US"/>
    <s v="USD"/>
    <n v="1321941600"/>
    <n v="1322114400"/>
    <b v="0"/>
    <b v="0"/>
    <s v="theater/plays"/>
    <n v="1.5507066557107643"/>
    <n v="103.97851239669421"/>
    <x v="8"/>
    <s v="plays"/>
    <d v="2011-11-22T06:00:00"/>
    <d v="2011-11-24T06:00:00"/>
    <x v="0"/>
    <s v=""/>
    <s v="Greater than 50000"/>
    <s v=""/>
  </r>
  <r>
    <n v="220"/>
    <s v="Owens-Le"/>
    <s v="Focused composite approach"/>
    <n v="7900"/>
    <n v="667"/>
    <x v="1"/>
    <x v="297"/>
    <s v="US"/>
    <s v="USD"/>
    <n v="1309496400"/>
    <n v="1311051600"/>
    <b v="1"/>
    <b v="0"/>
    <s v="theater/plays"/>
    <n v="8.4430379746835441E-2"/>
    <n v="39.235294117647058"/>
    <x v="8"/>
    <s v="plays"/>
    <d v="2011-07-01T05:00:00"/>
    <d v="2011-07-19T05:00:00"/>
    <x v="1"/>
    <s v="5000 to 9999"/>
    <s v=""/>
    <s v=""/>
  </r>
  <r>
    <n v="223"/>
    <s v="Chavez, Garcia and Cantu"/>
    <s v="Synergistic explicit capability"/>
    <n v="87300"/>
    <n v="81897"/>
    <x v="1"/>
    <x v="478"/>
    <s v="US"/>
    <s v="USD"/>
    <n v="1458104400"/>
    <n v="1459314000"/>
    <b v="0"/>
    <b v="0"/>
    <s v="theater/plays"/>
    <n v="0.93810996563573879"/>
    <n v="87.966702470461868"/>
    <x v="8"/>
    <s v="plays"/>
    <d v="2016-03-16T05:00:00"/>
    <d v="2016-03-30T05:00:00"/>
    <x v="0"/>
    <s v="Greater than 50000"/>
    <s v=""/>
    <s v=""/>
  </r>
  <r>
    <n v="231"/>
    <s v="Williams, Carter and Gonzalez"/>
    <s v="Cross-platform uniform hardware"/>
    <n v="7200"/>
    <n v="5523"/>
    <x v="3"/>
    <x v="74"/>
    <s v="US"/>
    <s v="USD"/>
    <n v="1369112400"/>
    <n v="1374123600"/>
    <b v="0"/>
    <b v="0"/>
    <s v="theater/plays"/>
    <n v="0.76708333333333334"/>
    <n v="82.432835820895519"/>
    <x v="8"/>
    <s v="plays"/>
    <d v="2013-05-21T05:00:00"/>
    <d v="2013-07-18T05:00:00"/>
    <x v="1"/>
    <s v=""/>
    <s v=""/>
    <s v="5000 to 9999"/>
  </r>
  <r>
    <n v="232"/>
    <s v="Davis-Rodriguez"/>
    <s v="Progressive secondary portal"/>
    <n v="3400"/>
    <n v="5823"/>
    <x v="0"/>
    <x v="7"/>
    <s v="US"/>
    <s v="USD"/>
    <n v="1469422800"/>
    <n v="1469509200"/>
    <b v="0"/>
    <b v="0"/>
    <s v="theater/plays"/>
    <n v="1.7126470588235294"/>
    <n v="63.293478260869563"/>
    <x v="8"/>
    <s v="plays"/>
    <d v="2016-07-25T05:00:00"/>
    <d v="2016-07-26T05:00:00"/>
    <x v="4"/>
    <s v=""/>
    <s v="1000 to 4999"/>
    <s v=""/>
  </r>
  <r>
    <n v="238"/>
    <s v="Bolton, Sanchez and Carrillo"/>
    <s v="Distributed systemic adapter"/>
    <n v="2400"/>
    <n v="10138"/>
    <x v="0"/>
    <x v="479"/>
    <s v="DK"/>
    <s v="DKK"/>
    <n v="1513231200"/>
    <n v="1515391200"/>
    <b v="0"/>
    <b v="1"/>
    <s v="theater/plays"/>
    <n v="4.2241666666666671"/>
    <n v="104.51546391752578"/>
    <x v="8"/>
    <s v="plays"/>
    <d v="2017-12-14T06:00:00"/>
    <d v="2018-01-08T06:00:00"/>
    <x v="4"/>
    <s v=""/>
    <s v="1000 to 4999"/>
    <s v=""/>
  </r>
  <r>
    <n v="240"/>
    <s v="Pitts-Reed"/>
    <s v="Vision-oriented dynamic service-desk"/>
    <n v="29400"/>
    <n v="123124"/>
    <x v="0"/>
    <x v="362"/>
    <s v="US"/>
    <s v="USD"/>
    <n v="1281070800"/>
    <n v="1281157200"/>
    <b v="0"/>
    <b v="0"/>
    <s v="theater/plays"/>
    <n v="4.1878911564625847"/>
    <n v="69.015695067264573"/>
    <x v="8"/>
    <s v="plays"/>
    <d v="2010-08-06T05:00:00"/>
    <d v="2010-08-07T05:00:00"/>
    <x v="10"/>
    <s v=""/>
    <s v="25000 to 29999"/>
    <s v=""/>
  </r>
  <r>
    <n v="243"/>
    <s v="Garcia PLC"/>
    <s v="Customer-focused attitude-oriented function"/>
    <n v="2300"/>
    <n v="10240"/>
    <x v="0"/>
    <x v="256"/>
    <s v="US"/>
    <s v="USD"/>
    <n v="1520143200"/>
    <n v="1520402400"/>
    <b v="0"/>
    <b v="0"/>
    <s v="theater/plays"/>
    <n v="4.4521739130434783"/>
    <n v="43.025210084033617"/>
    <x v="8"/>
    <s v="plays"/>
    <d v="2018-03-04T06:00:00"/>
    <d v="2018-03-07T06:00:00"/>
    <x v="4"/>
    <s v=""/>
    <s v="1000 to 4999"/>
    <s v=""/>
  </r>
  <r>
    <n v="244"/>
    <s v="Herring-Bailey"/>
    <s v="Reverse-engineered system-worthy extranet"/>
    <n v="700"/>
    <n v="3988"/>
    <x v="0"/>
    <x v="376"/>
    <s v="US"/>
    <s v="USD"/>
    <n v="1405314000"/>
    <n v="1409806800"/>
    <b v="0"/>
    <b v="0"/>
    <s v="theater/plays"/>
    <n v="5.6971428571428575"/>
    <n v="75.245283018867923"/>
    <x v="8"/>
    <s v="plays"/>
    <d v="2014-07-14T05:00:00"/>
    <d v="2014-09-04T05:00:00"/>
    <x v="2"/>
    <s v=""/>
    <s v="0 to 1000"/>
    <s v=""/>
  </r>
  <r>
    <n v="245"/>
    <s v="Russell-Gardner"/>
    <s v="Re-engineered systematic monitoring"/>
    <n v="2900"/>
    <n v="14771"/>
    <x v="0"/>
    <x v="480"/>
    <s v="US"/>
    <s v="USD"/>
    <n v="1396846800"/>
    <n v="1396933200"/>
    <b v="0"/>
    <b v="0"/>
    <s v="theater/plays"/>
    <n v="5.0934482758620687"/>
    <n v="69.023364485981304"/>
    <x v="8"/>
    <s v="plays"/>
    <d v="2014-04-07T05:00:00"/>
    <d v="2014-04-08T05:00:00"/>
    <x v="4"/>
    <s v=""/>
    <s v="1000 to 4999"/>
    <s v=""/>
  </r>
  <r>
    <n v="251"/>
    <s v="Singleton Ltd"/>
    <s v="Enhanced user-facing function"/>
    <n v="7100"/>
    <n v="3840"/>
    <x v="1"/>
    <x v="207"/>
    <s v="US"/>
    <s v="USD"/>
    <n v="1355032800"/>
    <n v="1355205600"/>
    <b v="0"/>
    <b v="0"/>
    <s v="theater/plays"/>
    <n v="0.54084507042253516"/>
    <n v="38.019801980198018"/>
    <x v="8"/>
    <s v="plays"/>
    <d v="2012-12-09T06:00:00"/>
    <d v="2012-12-11T06:00:00"/>
    <x v="1"/>
    <s v="5000 to 9999"/>
    <s v=""/>
    <s v=""/>
  </r>
  <r>
    <n v="252"/>
    <s v="Perez PLC"/>
    <s v="Operative bandwidth-monitored interface"/>
    <n v="1000"/>
    <n v="6263"/>
    <x v="0"/>
    <x v="481"/>
    <s v="US"/>
    <s v="USD"/>
    <n v="1382677200"/>
    <n v="1383109200"/>
    <b v="0"/>
    <b v="0"/>
    <s v="theater/plays"/>
    <n v="6.2629999999999999"/>
    <n v="106.15254237288136"/>
    <x v="8"/>
    <s v="plays"/>
    <d v="2013-10-25T05:00:00"/>
    <d v="2013-10-30T05:00:00"/>
    <x v="4"/>
    <s v=""/>
    <s v="1000 to 4999"/>
    <s v=""/>
  </r>
  <r>
    <n v="257"/>
    <s v="Williams Inc"/>
    <s v="Decentralized exuding strategy"/>
    <n v="5700"/>
    <n v="8322"/>
    <x v="0"/>
    <x v="7"/>
    <s v="US"/>
    <s v="USD"/>
    <n v="1362463200"/>
    <n v="1363669200"/>
    <b v="0"/>
    <b v="0"/>
    <s v="theater/plays"/>
    <n v="1.46"/>
    <n v="90.456521739130437"/>
    <x v="8"/>
    <s v="plays"/>
    <d v="2013-03-05T06:00:00"/>
    <d v="2013-03-19T05:00:00"/>
    <x v="1"/>
    <s v=""/>
    <s v="5000 to 9999"/>
    <s v=""/>
  </r>
  <r>
    <n v="258"/>
    <s v="Duncan, Mcdonald and Miller"/>
    <s v="Assimilated coherent hardware"/>
    <n v="5000"/>
    <n v="13424"/>
    <x v="0"/>
    <x v="41"/>
    <s v="US"/>
    <s v="USD"/>
    <n v="1481176800"/>
    <n v="1482904800"/>
    <b v="0"/>
    <b v="1"/>
    <s v="theater/plays"/>
    <n v="2.6848000000000001"/>
    <n v="72.172043010752688"/>
    <x v="8"/>
    <s v="plays"/>
    <d v="2016-12-08T06:00:00"/>
    <d v="2016-12-28T06:00:00"/>
    <x v="1"/>
    <s v=""/>
    <s v="5000 to 9999"/>
    <s v=""/>
  </r>
  <r>
    <n v="264"/>
    <s v="Gordon PLC"/>
    <s v="Virtual reciprocal policy"/>
    <n v="45600"/>
    <n v="165375"/>
    <x v="0"/>
    <x v="482"/>
    <s v="US"/>
    <s v="USD"/>
    <n v="1360648800"/>
    <n v="1362031200"/>
    <b v="0"/>
    <b v="0"/>
    <s v="theater/plays"/>
    <n v="3.6266447368421053"/>
    <n v="30.002721335268504"/>
    <x v="8"/>
    <s v="plays"/>
    <d v="2013-02-12T06:00:00"/>
    <d v="2013-02-28T06:00:00"/>
    <x v="9"/>
    <s v=""/>
    <s v="45000 to 49999"/>
    <s v=""/>
  </r>
  <r>
    <n v="265"/>
    <s v="Lee and Sons"/>
    <s v="Persevering interactive emulation"/>
    <n v="4900"/>
    <n v="6031"/>
    <x v="0"/>
    <x v="214"/>
    <s v="US"/>
    <s v="USD"/>
    <n v="1451800800"/>
    <n v="1455602400"/>
    <b v="0"/>
    <b v="0"/>
    <s v="theater/plays"/>
    <n v="1.2308163265306122"/>
    <n v="70.127906976744185"/>
    <x v="8"/>
    <s v="plays"/>
    <d v="2016-01-03T06:00:00"/>
    <d v="2016-02-16T06:00:00"/>
    <x v="4"/>
    <s v=""/>
    <s v="1000 to 4999"/>
    <s v=""/>
  </r>
  <r>
    <n v="267"/>
    <s v="Acosta PLC"/>
    <s v="Extended eco-centric function"/>
    <n v="61600"/>
    <n v="143910"/>
    <x v="0"/>
    <x v="483"/>
    <s v="AU"/>
    <s v="AUD"/>
    <n v="1351054800"/>
    <n v="1352440800"/>
    <b v="0"/>
    <b v="0"/>
    <s v="theater/plays"/>
    <n v="2.3362012987012988"/>
    <n v="51.990606936416185"/>
    <x v="8"/>
    <s v="plays"/>
    <d v="2012-10-24T05:00:00"/>
    <d v="2012-11-09T06:00:00"/>
    <x v="0"/>
    <s v=""/>
    <s v="Greater than 50000"/>
    <s v=""/>
  </r>
  <r>
    <n v="272"/>
    <s v="Horton, Morrison and Clark"/>
    <s v="Networked radical neural-net"/>
    <n v="51100"/>
    <n v="155349"/>
    <x v="0"/>
    <x v="484"/>
    <s v="US"/>
    <s v="USD"/>
    <n v="1562734800"/>
    <n v="1564894800"/>
    <b v="0"/>
    <b v="1"/>
    <s v="theater/plays"/>
    <n v="3.0400978473581213"/>
    <n v="82.021647307286173"/>
    <x v="8"/>
    <s v="plays"/>
    <d v="2019-07-10T05:00:00"/>
    <d v="2019-08-04T05:00:00"/>
    <x v="0"/>
    <s v=""/>
    <s v="Greater than 50000"/>
    <s v=""/>
  </r>
  <r>
    <n v="273"/>
    <s v="Thomas and Sons"/>
    <s v="Re-engineered heuristic forecast"/>
    <n v="7800"/>
    <n v="10704"/>
    <x v="0"/>
    <x v="485"/>
    <s v="CA"/>
    <s v="CAD"/>
    <n v="1505624400"/>
    <n v="1505883600"/>
    <b v="0"/>
    <b v="0"/>
    <s v="theater/plays"/>
    <n v="1.3723076923076922"/>
    <n v="37.957446808510639"/>
    <x v="8"/>
    <s v="plays"/>
    <d v="2017-09-17T05:00:00"/>
    <d v="2017-09-20T05:00:00"/>
    <x v="1"/>
    <s v=""/>
    <s v="5000 to 9999"/>
    <s v=""/>
  </r>
  <r>
    <n v="274"/>
    <s v="Morgan-Jenkins"/>
    <s v="Fully-configurable background algorithm"/>
    <n v="2400"/>
    <n v="773"/>
    <x v="1"/>
    <x v="185"/>
    <s v="US"/>
    <s v="USD"/>
    <n v="1509948000"/>
    <n v="1510380000"/>
    <b v="0"/>
    <b v="0"/>
    <s v="theater/plays"/>
    <n v="0.32208333333333333"/>
    <n v="51.533333333333331"/>
    <x v="8"/>
    <s v="plays"/>
    <d v="2017-11-06T06:00:00"/>
    <d v="2017-11-11T06:00:00"/>
    <x v="4"/>
    <s v="1000 to 4999"/>
    <s v=""/>
    <s v=""/>
  </r>
  <r>
    <n v="277"/>
    <s v="Ramos-Mitchell"/>
    <s v="Persevering system-worthy info-mediaries"/>
    <n v="700"/>
    <n v="7465"/>
    <x v="0"/>
    <x v="38"/>
    <s v="US"/>
    <s v="USD"/>
    <n v="1279515600"/>
    <n v="1279688400"/>
    <b v="0"/>
    <b v="0"/>
    <s v="theater/plays"/>
    <n v="10.664285714285715"/>
    <n v="89.939759036144579"/>
    <x v="8"/>
    <s v="plays"/>
    <d v="2010-07-19T05:00:00"/>
    <d v="2010-07-21T05:00:00"/>
    <x v="2"/>
    <s v=""/>
    <s v="0 to 1000"/>
    <s v=""/>
  </r>
  <r>
    <n v="279"/>
    <s v="Smith-Jenkins"/>
    <s v="Vision-oriented methodical application"/>
    <n v="8000"/>
    <n v="13656"/>
    <x v="0"/>
    <x v="486"/>
    <s v="US"/>
    <s v="USD"/>
    <n v="1535950800"/>
    <n v="1536210000"/>
    <b v="0"/>
    <b v="0"/>
    <s v="theater/plays"/>
    <n v="1.7070000000000001"/>
    <n v="25.010989010989011"/>
    <x v="8"/>
    <s v="plays"/>
    <d v="2018-09-03T05:00:00"/>
    <d v="2018-09-06T05:00:00"/>
    <x v="1"/>
    <s v=""/>
    <s v="5000 to 9999"/>
    <s v=""/>
  </r>
  <r>
    <n v="281"/>
    <s v="Drake PLC"/>
    <s v="Profound object-oriented paradigm"/>
    <n v="164500"/>
    <n v="150552"/>
    <x v="1"/>
    <x v="487"/>
    <s v="US"/>
    <s v="USD"/>
    <n v="1331445600"/>
    <n v="1333256400"/>
    <b v="0"/>
    <b v="1"/>
    <s v="theater/plays"/>
    <n v="0.91520972644376897"/>
    <n v="73.012609117361791"/>
    <x v="8"/>
    <s v="plays"/>
    <d v="2012-03-11T06:00:00"/>
    <d v="2012-04-01T05:00:00"/>
    <x v="0"/>
    <s v="Greater than 50000"/>
    <s v=""/>
    <s v=""/>
  </r>
  <r>
    <n v="285"/>
    <s v="Dawson, Brady and Gilbert"/>
    <s v="Front-line optimizing emulation"/>
    <n v="900"/>
    <n v="6357"/>
    <x v="0"/>
    <x v="488"/>
    <s v="US"/>
    <s v="USD"/>
    <n v="1473483600"/>
    <n v="1476766800"/>
    <b v="0"/>
    <b v="0"/>
    <s v="theater/plays"/>
    <n v="7.0633333333333335"/>
    <n v="25.027559055118111"/>
    <x v="8"/>
    <s v="plays"/>
    <d v="2016-09-10T05:00:00"/>
    <d v="2016-10-18T05:00:00"/>
    <x v="2"/>
    <s v=""/>
    <s v="0 to 1000"/>
    <s v=""/>
  </r>
  <r>
    <n v="286"/>
    <s v="Obrien-Aguirre"/>
    <s v="Devolved uniform complexity"/>
    <n v="112100"/>
    <n v="19557"/>
    <x v="3"/>
    <x v="489"/>
    <s v="US"/>
    <s v="USD"/>
    <n v="1479880800"/>
    <n v="1480485600"/>
    <b v="0"/>
    <b v="0"/>
    <s v="theater/plays"/>
    <n v="0.17446030330062445"/>
    <n v="106.28804347826087"/>
    <x v="8"/>
    <s v="plays"/>
    <d v="2016-11-23T06:00:00"/>
    <d v="2016-11-30T06:00:00"/>
    <x v="0"/>
    <s v=""/>
    <s v=""/>
    <s v="Greater than 50000"/>
  </r>
  <r>
    <n v="289"/>
    <s v="Smith, Love and Smith"/>
    <s v="Grass-roots mission-critical capability"/>
    <n v="800"/>
    <n v="13474"/>
    <x v="0"/>
    <x v="490"/>
    <s v="CA"/>
    <s v="CAD"/>
    <n v="1438578000"/>
    <n v="1438837200"/>
    <b v="0"/>
    <b v="0"/>
    <s v="theater/plays"/>
    <n v="16.842500000000001"/>
    <n v="39.982195845697326"/>
    <x v="8"/>
    <s v="plays"/>
    <d v="2015-08-03T05:00:00"/>
    <d v="2015-08-06T05:00:00"/>
    <x v="2"/>
    <s v=""/>
    <s v="0 to 1000"/>
    <s v=""/>
  </r>
  <r>
    <n v="293"/>
    <s v="Ross Group"/>
    <s v="Organized executive solution"/>
    <n v="6500"/>
    <n v="1065"/>
    <x v="3"/>
    <x v="248"/>
    <s v="IT"/>
    <s v="EUR"/>
    <n v="1286254800"/>
    <n v="1287032400"/>
    <b v="0"/>
    <b v="0"/>
    <s v="theater/plays"/>
    <n v="0.16384615384615384"/>
    <n v="33.28125"/>
    <x v="8"/>
    <s v="plays"/>
    <d v="2010-10-05T05:00:00"/>
    <d v="2010-10-14T05:00:00"/>
    <x v="1"/>
    <s v=""/>
    <s v=""/>
    <s v="5000 to 9999"/>
  </r>
  <r>
    <n v="294"/>
    <s v="Turner-Davis"/>
    <s v="Automated local emulation"/>
    <n v="600"/>
    <n v="8038"/>
    <x v="0"/>
    <x v="107"/>
    <s v="US"/>
    <s v="USD"/>
    <n v="1540530000"/>
    <n v="1541570400"/>
    <b v="0"/>
    <b v="0"/>
    <s v="theater/plays"/>
    <n v="13.396666666666667"/>
    <n v="43.923497267759565"/>
    <x v="8"/>
    <s v="plays"/>
    <d v="2018-10-26T05:00:00"/>
    <d v="2018-11-07T06:00:00"/>
    <x v="2"/>
    <s v=""/>
    <s v="0 to 1000"/>
    <s v=""/>
  </r>
  <r>
    <n v="295"/>
    <s v="Smith, Jackson and Herrera"/>
    <s v="Enterprise-wide intermediate middleware"/>
    <n v="192900"/>
    <n v="68769"/>
    <x v="1"/>
    <x v="491"/>
    <s v="CH"/>
    <s v="CHF"/>
    <n v="1381813200"/>
    <n v="1383976800"/>
    <b v="0"/>
    <b v="0"/>
    <s v="theater/plays"/>
    <n v="0.35650077760497667"/>
    <n v="36.004712041884815"/>
    <x v="8"/>
    <s v="plays"/>
    <d v="2013-10-15T05:00:00"/>
    <d v="2013-11-09T06:00:00"/>
    <x v="0"/>
    <s v="Greater than 50000"/>
    <s v=""/>
    <s v=""/>
  </r>
  <r>
    <n v="296"/>
    <s v="Smith-Hess"/>
    <s v="Grass-roots real-time Local Area Network"/>
    <n v="6100"/>
    <n v="3352"/>
    <x v="1"/>
    <x v="414"/>
    <s v="AU"/>
    <s v="AUD"/>
    <n v="1548655200"/>
    <n v="1550556000"/>
    <b v="0"/>
    <b v="0"/>
    <s v="theater/plays"/>
    <n v="0.54950819672131146"/>
    <n v="88.21052631578948"/>
    <x v="8"/>
    <s v="plays"/>
    <d v="2019-01-28T06:00:00"/>
    <d v="2019-02-19T06:00:00"/>
    <x v="1"/>
    <s v="5000 to 9999"/>
    <s v=""/>
    <s v=""/>
  </r>
  <r>
    <n v="297"/>
    <s v="Brown, Herring and Bass"/>
    <s v="Organized client-driven capacity"/>
    <n v="7200"/>
    <n v="6785"/>
    <x v="1"/>
    <x v="492"/>
    <s v="AU"/>
    <s v="AUD"/>
    <n v="1389679200"/>
    <n v="1390456800"/>
    <b v="0"/>
    <b v="1"/>
    <s v="theater/plays"/>
    <n v="0.94236111111111109"/>
    <n v="65.240384615384613"/>
    <x v="8"/>
    <s v="plays"/>
    <d v="2014-01-14T06:00:00"/>
    <d v="2014-01-23T06:00:00"/>
    <x v="1"/>
    <s v="5000 to 9999"/>
    <s v=""/>
    <s v=""/>
  </r>
  <r>
    <n v="302"/>
    <s v="Ferguson, Collins and Mata"/>
    <s v="Customizable bi-directional hardware"/>
    <n v="76100"/>
    <n v="24234"/>
    <x v="1"/>
    <x v="128"/>
    <s v="US"/>
    <s v="USD"/>
    <n v="1535864400"/>
    <n v="1537074000"/>
    <b v="0"/>
    <b v="0"/>
    <s v="theater/plays"/>
    <n v="0.31844940867279897"/>
    <n v="98.914285714285711"/>
    <x v="8"/>
    <s v="plays"/>
    <d v="2018-09-02T05:00:00"/>
    <d v="2018-09-16T05:00:00"/>
    <x v="0"/>
    <s v="Greater than 50000"/>
    <s v=""/>
    <s v=""/>
  </r>
  <r>
    <n v="305"/>
    <s v="Townsend Ltd"/>
    <s v="Grass-roots actuating policy"/>
    <n v="2800"/>
    <n v="8014"/>
    <x v="0"/>
    <x v="64"/>
    <s v="US"/>
    <s v="USD"/>
    <n v="1458363600"/>
    <n v="1461906000"/>
    <b v="0"/>
    <b v="0"/>
    <s v="theater/plays"/>
    <n v="2.8621428571428571"/>
    <n v="94.28235294117647"/>
    <x v="8"/>
    <s v="plays"/>
    <d v="2016-03-19T05:00:00"/>
    <d v="2016-04-29T05:00:00"/>
    <x v="4"/>
    <s v=""/>
    <s v="1000 to 4999"/>
    <s v=""/>
  </r>
  <r>
    <n v="306"/>
    <s v="Rush, Reed and Hall"/>
    <s v="Enterprise-wide 3rdgeneration knowledge user"/>
    <n v="6500"/>
    <n v="514"/>
    <x v="1"/>
    <x v="493"/>
    <s v="US"/>
    <s v="USD"/>
    <n v="1500008400"/>
    <n v="1500267600"/>
    <b v="0"/>
    <b v="1"/>
    <s v="theater/plays"/>
    <n v="7.9076923076923072E-2"/>
    <n v="73.428571428571431"/>
    <x v="8"/>
    <s v="plays"/>
    <d v="2017-07-14T05:00:00"/>
    <d v="2017-07-17T05:00:00"/>
    <x v="1"/>
    <s v="5000 to 9999"/>
    <s v=""/>
    <s v=""/>
  </r>
  <r>
    <n v="308"/>
    <s v="Davis Ltd"/>
    <s v="Grass-roots optimizing projection"/>
    <n v="118200"/>
    <n v="87560"/>
    <x v="1"/>
    <x v="494"/>
    <s v="US"/>
    <s v="USD"/>
    <n v="1303102800"/>
    <n v="1303189200"/>
    <b v="0"/>
    <b v="0"/>
    <s v="theater/plays"/>
    <n v="0.74077834179357027"/>
    <n v="109.04109589041096"/>
    <x v="8"/>
    <s v="plays"/>
    <d v="2011-04-18T05:00:00"/>
    <d v="2011-04-19T05:00:00"/>
    <x v="0"/>
    <s v="Greater than 50000"/>
    <s v=""/>
    <s v=""/>
  </r>
  <r>
    <n v="311"/>
    <s v="Flores PLC"/>
    <s v="Focused real-time help-desk"/>
    <n v="6300"/>
    <n v="12812"/>
    <x v="0"/>
    <x v="495"/>
    <s v="US"/>
    <s v="USD"/>
    <n v="1297836000"/>
    <n v="1298872800"/>
    <b v="0"/>
    <b v="0"/>
    <s v="theater/plays"/>
    <n v="2.0336507936507937"/>
    <n v="105.88429752066116"/>
    <x v="8"/>
    <s v="plays"/>
    <d v="2011-02-16T06:00:00"/>
    <d v="2011-02-28T06:00:00"/>
    <x v="1"/>
    <s v=""/>
    <s v="5000 to 9999"/>
    <s v=""/>
  </r>
  <r>
    <n v="312"/>
    <s v="Martinez LLC"/>
    <s v="Robust impactful approach"/>
    <n v="59100"/>
    <n v="183345"/>
    <x v="0"/>
    <x v="496"/>
    <s v="US"/>
    <s v="USD"/>
    <n v="1382677200"/>
    <n v="1383282000"/>
    <b v="0"/>
    <b v="0"/>
    <s v="theater/plays"/>
    <n v="3.1022842639593908"/>
    <n v="48.996525921966864"/>
    <x v="8"/>
    <s v="plays"/>
    <d v="2013-10-25T05:00:00"/>
    <d v="2013-11-01T05:00:00"/>
    <x v="0"/>
    <s v=""/>
    <s v="Greater than 50000"/>
    <s v=""/>
  </r>
  <r>
    <n v="315"/>
    <s v="Lopez, Adams and Johnson"/>
    <s v="Open-source interactive knowledge user"/>
    <n v="9500"/>
    <n v="3220"/>
    <x v="1"/>
    <x v="30"/>
    <s v="US"/>
    <s v="USD"/>
    <n v="1400907600"/>
    <n v="1403413200"/>
    <b v="0"/>
    <b v="0"/>
    <s v="theater/plays"/>
    <n v="0.33894736842105261"/>
    <n v="103.87096774193549"/>
    <x v="8"/>
    <s v="plays"/>
    <d v="2014-05-24T05:00:00"/>
    <d v="2014-06-22T05:00:00"/>
    <x v="1"/>
    <s v="5000 to 9999"/>
    <s v=""/>
    <s v=""/>
  </r>
  <r>
    <n v="317"/>
    <s v="Summers PLC"/>
    <s v="Cross-group coherent hierarchy"/>
    <n v="6600"/>
    <n v="1269"/>
    <x v="1"/>
    <x v="337"/>
    <s v="US"/>
    <s v="USD"/>
    <n v="1494738000"/>
    <n v="1495861200"/>
    <b v="0"/>
    <b v="0"/>
    <s v="theater/plays"/>
    <n v="0.19227272727272726"/>
    <n v="42.3"/>
    <x v="8"/>
    <s v="plays"/>
    <d v="2017-05-14T05:00:00"/>
    <d v="2017-05-27T05:00:00"/>
    <x v="1"/>
    <s v="5000 to 9999"/>
    <s v=""/>
    <s v=""/>
  </r>
  <r>
    <n v="322"/>
    <s v="Hebert Group"/>
    <s v="Visionary asymmetric Graphical User Interface"/>
    <n v="117900"/>
    <n v="196377"/>
    <x v="0"/>
    <x v="497"/>
    <s v="US"/>
    <s v="USD"/>
    <n v="1290664800"/>
    <n v="1291788000"/>
    <b v="0"/>
    <b v="0"/>
    <s v="theater/plays"/>
    <n v="1.6656234096692113"/>
    <n v="37.998645510835914"/>
    <x v="8"/>
    <s v="plays"/>
    <d v="2010-11-25T06:00:00"/>
    <d v="2010-12-08T06:00:00"/>
    <x v="0"/>
    <s v=""/>
    <s v="Greater than 50000"/>
    <s v=""/>
  </r>
  <r>
    <n v="324"/>
    <s v="Harris, Hall and Harris"/>
    <s v="Inverse analyzing matrices"/>
    <n v="7100"/>
    <n v="11648"/>
    <x v="0"/>
    <x v="261"/>
    <s v="US"/>
    <s v="USD"/>
    <n v="1434862800"/>
    <n v="1435899600"/>
    <b v="0"/>
    <b v="1"/>
    <s v="theater/plays"/>
    <n v="1.6405633802816901"/>
    <n v="37.941368078175898"/>
    <x v="8"/>
    <s v="plays"/>
    <d v="2015-06-21T05:00:00"/>
    <d v="2015-07-03T05:00:00"/>
    <x v="1"/>
    <s v=""/>
    <s v="5000 to 9999"/>
    <s v=""/>
  </r>
  <r>
    <n v="325"/>
    <s v="Saunders Group"/>
    <s v="Programmable systemic implementation"/>
    <n v="6500"/>
    <n v="5897"/>
    <x v="1"/>
    <x v="457"/>
    <s v="US"/>
    <s v="USD"/>
    <n v="1529125200"/>
    <n v="1531112400"/>
    <b v="0"/>
    <b v="1"/>
    <s v="theater/plays"/>
    <n v="0.90723076923076929"/>
    <n v="80.780821917808225"/>
    <x v="8"/>
    <s v="plays"/>
    <d v="2018-06-16T05:00:00"/>
    <d v="2018-07-09T05:00:00"/>
    <x v="1"/>
    <s v="5000 to 9999"/>
    <s v=""/>
    <s v=""/>
  </r>
  <r>
    <n v="327"/>
    <s v="Patterson, Salinas and Lucas"/>
    <s v="Digitized 3rdgeneration encoding"/>
    <n v="2600"/>
    <n v="1002"/>
    <x v="1"/>
    <x v="350"/>
    <s v="US"/>
    <s v="USD"/>
    <n v="1566968400"/>
    <n v="1567314000"/>
    <b v="0"/>
    <b v="1"/>
    <s v="theater/plays"/>
    <n v="0.38538461538461538"/>
    <n v="30.363636363636363"/>
    <x v="8"/>
    <s v="plays"/>
    <d v="2019-08-28T05:00:00"/>
    <d v="2019-09-01T05:00:00"/>
    <x v="4"/>
    <s v="1000 to 4999"/>
    <s v=""/>
    <s v=""/>
  </r>
  <r>
    <n v="333"/>
    <s v="Carlson, Dixon and Jones"/>
    <s v="Persistent well-modulated synergy"/>
    <n v="9600"/>
    <n v="11900"/>
    <x v="0"/>
    <x v="498"/>
    <s v="US"/>
    <s v="USD"/>
    <n v="1542693600"/>
    <n v="1545112800"/>
    <b v="0"/>
    <b v="0"/>
    <s v="theater/plays"/>
    <n v="1.2395833333333333"/>
    <n v="47.035573122529641"/>
    <x v="8"/>
    <s v="plays"/>
    <d v="2018-11-20T06:00:00"/>
    <d v="2018-12-18T06:00:00"/>
    <x v="1"/>
    <s v=""/>
    <s v="5000 to 9999"/>
    <s v=""/>
  </r>
  <r>
    <n v="337"/>
    <s v="Hayden Ltd"/>
    <s v="Innovative didactic analyzer"/>
    <n v="94500"/>
    <n v="116064"/>
    <x v="0"/>
    <x v="499"/>
    <s v="US"/>
    <s v="USD"/>
    <n v="1573452000"/>
    <n v="1573538400"/>
    <b v="0"/>
    <b v="0"/>
    <s v="theater/plays"/>
    <n v="1.2281904761904763"/>
    <n v="105.9945205479452"/>
    <x v="8"/>
    <s v="plays"/>
    <d v="2019-11-11T06:00:00"/>
    <d v="2019-11-12T06:00:00"/>
    <x v="0"/>
    <s v=""/>
    <s v="Greater than 50000"/>
    <s v=""/>
  </r>
  <r>
    <n v="338"/>
    <s v="Gonzalez-Burton"/>
    <s v="Decentralized intangible encoding"/>
    <n v="69800"/>
    <n v="125042"/>
    <x v="0"/>
    <x v="500"/>
    <s v="US"/>
    <s v="USD"/>
    <n v="1317790800"/>
    <n v="1320382800"/>
    <b v="0"/>
    <b v="0"/>
    <s v="theater/plays"/>
    <n v="1.7914326647564469"/>
    <n v="73.989349112426041"/>
    <x v="8"/>
    <s v="plays"/>
    <d v="2011-10-05T05:00:00"/>
    <d v="2011-11-04T05:00:00"/>
    <x v="0"/>
    <s v=""/>
    <s v="Greater than 50000"/>
    <s v=""/>
  </r>
  <r>
    <n v="339"/>
    <s v="Lewis, Taylor and Rivers"/>
    <s v="Front-line transitional algorithm"/>
    <n v="136300"/>
    <n v="108974"/>
    <x v="3"/>
    <x v="388"/>
    <s v="CA"/>
    <s v="CAD"/>
    <n v="1501650000"/>
    <n v="1502859600"/>
    <b v="0"/>
    <b v="0"/>
    <s v="theater/plays"/>
    <n v="0.79951577402787966"/>
    <n v="84.02004626060139"/>
    <x v="8"/>
    <s v="plays"/>
    <d v="2017-08-02T05:00:00"/>
    <d v="2017-08-16T05:00:00"/>
    <x v="0"/>
    <s v=""/>
    <s v=""/>
    <s v="Greater than 50000"/>
  </r>
  <r>
    <n v="342"/>
    <s v="Gibson-Hernandez"/>
    <s v="Visionary foreground middleware"/>
    <n v="47900"/>
    <n v="31864"/>
    <x v="1"/>
    <x v="501"/>
    <s v="US"/>
    <s v="USD"/>
    <n v="1374296400"/>
    <n v="1375333200"/>
    <b v="0"/>
    <b v="0"/>
    <s v="theater/plays"/>
    <n v="0.66521920668058454"/>
    <n v="97.146341463414629"/>
    <x v="8"/>
    <s v="plays"/>
    <d v="2013-07-20T05:00:00"/>
    <d v="2013-08-01T05:00:00"/>
    <x v="9"/>
    <s v="45000 to 49999"/>
    <s v=""/>
    <s v=""/>
  </r>
  <r>
    <n v="343"/>
    <s v="Spencer-Weber"/>
    <s v="Optional zero-defect task-force"/>
    <n v="9000"/>
    <n v="4853"/>
    <x v="1"/>
    <x v="456"/>
    <s v="US"/>
    <s v="USD"/>
    <n v="1384840800"/>
    <n v="1389420000"/>
    <b v="0"/>
    <b v="0"/>
    <s v="theater/plays"/>
    <n v="0.53922222222222227"/>
    <n v="33.013605442176868"/>
    <x v="8"/>
    <s v="plays"/>
    <d v="2013-11-19T06:00:00"/>
    <d v="2014-01-11T06:00:00"/>
    <x v="1"/>
    <s v="5000 to 9999"/>
    <s v=""/>
    <s v=""/>
  </r>
  <r>
    <n v="349"/>
    <s v="Navarro and Sons"/>
    <s v="Multi-layered bottom-line frame"/>
    <n v="180800"/>
    <n v="95958"/>
    <x v="1"/>
    <x v="502"/>
    <s v="US"/>
    <s v="USD"/>
    <n v="1500008400"/>
    <n v="1502600400"/>
    <b v="0"/>
    <b v="0"/>
    <s v="theater/plays"/>
    <n v="0.53074115044247783"/>
    <n v="103.96316359696641"/>
    <x v="8"/>
    <s v="plays"/>
    <d v="2017-07-14T05:00:00"/>
    <d v="2017-08-13T05:00:00"/>
    <x v="0"/>
    <s v="Greater than 50000"/>
    <s v=""/>
    <s v=""/>
  </r>
  <r>
    <n v="352"/>
    <s v="Adams, Willis and Sanchez"/>
    <s v="Expanded hybrid hardware"/>
    <n v="2800"/>
    <n v="977"/>
    <x v="1"/>
    <x v="350"/>
    <s v="CA"/>
    <s v="CAD"/>
    <n v="1446876000"/>
    <n v="1447567200"/>
    <b v="0"/>
    <b v="0"/>
    <s v="theater/plays"/>
    <n v="0.34892857142857142"/>
    <n v="29.606060606060606"/>
    <x v="8"/>
    <s v="plays"/>
    <d v="2015-11-07T06:00:00"/>
    <d v="2015-11-15T06:00:00"/>
    <x v="4"/>
    <s v="1000 to 4999"/>
    <s v=""/>
    <s v=""/>
  </r>
  <r>
    <n v="353"/>
    <s v="Mills-Roy"/>
    <s v="Profit-focused multi-tasking access"/>
    <n v="33600"/>
    <n v="137961"/>
    <x v="0"/>
    <x v="503"/>
    <s v="US"/>
    <s v="USD"/>
    <n v="1562302800"/>
    <n v="1562389200"/>
    <b v="0"/>
    <b v="0"/>
    <s v="theater/plays"/>
    <n v="4.105982142857143"/>
    <n v="81.010569583088667"/>
    <x v="8"/>
    <s v="plays"/>
    <d v="2019-07-05T05:00:00"/>
    <d v="2019-07-06T05:00:00"/>
    <x v="6"/>
    <s v=""/>
    <s v="30000 to 34999"/>
    <s v=""/>
  </r>
  <r>
    <n v="356"/>
    <s v="Glass, Nunez and Mcdonald"/>
    <s v="Open-source systematic protocol"/>
    <n v="9300"/>
    <n v="3431"/>
    <x v="1"/>
    <x v="139"/>
    <s v="IT"/>
    <s v="EUR"/>
    <n v="1326520800"/>
    <n v="1327298400"/>
    <b v="0"/>
    <b v="0"/>
    <s v="theater/plays"/>
    <n v="0.36892473118279567"/>
    <n v="85.775000000000006"/>
    <x v="8"/>
    <s v="plays"/>
    <d v="2012-01-14T06:00:00"/>
    <d v="2012-01-23T06:00:00"/>
    <x v="1"/>
    <s v="5000 to 9999"/>
    <s v=""/>
    <s v=""/>
  </r>
  <r>
    <n v="360"/>
    <s v="Larsen-Chung"/>
    <s v="Right-sized zero tolerance migration"/>
    <n v="59700"/>
    <n v="135132"/>
    <x v="0"/>
    <x v="504"/>
    <s v="GB"/>
    <s v="GBP"/>
    <n v="1293861600"/>
    <n v="1295071200"/>
    <b v="0"/>
    <b v="1"/>
    <s v="theater/plays"/>
    <n v="2.2635175879396985"/>
    <n v="47.002434782608695"/>
    <x v="8"/>
    <s v="plays"/>
    <d v="2011-01-01T06:00:00"/>
    <d v="2011-01-15T06:00:00"/>
    <x v="0"/>
    <s v=""/>
    <s v="Greater than 50000"/>
    <s v=""/>
  </r>
  <r>
    <n v="361"/>
    <s v="Anderson and Sons"/>
    <s v="Quality-focused reciprocal structure"/>
    <n v="5500"/>
    <n v="9546"/>
    <x v="0"/>
    <x v="265"/>
    <s v="US"/>
    <s v="USD"/>
    <n v="1507352400"/>
    <n v="1509426000"/>
    <b v="0"/>
    <b v="0"/>
    <s v="theater/plays"/>
    <n v="1.7356363636363636"/>
    <n v="108.47727272727273"/>
    <x v="8"/>
    <s v="plays"/>
    <d v="2017-10-07T05:00:00"/>
    <d v="2017-10-31T05:00:00"/>
    <x v="1"/>
    <s v=""/>
    <s v="5000 to 9999"/>
    <s v=""/>
  </r>
  <r>
    <n v="365"/>
    <s v="Lucas, Hall and Bonilla"/>
    <s v="Networked bottom-line initiative"/>
    <n v="1600"/>
    <n v="11735"/>
    <x v="0"/>
    <x v="32"/>
    <s v="AU"/>
    <s v="AUD"/>
    <n v="1482991200"/>
    <n v="1485324000"/>
    <b v="0"/>
    <b v="0"/>
    <s v="theater/plays"/>
    <n v="7.3343749999999996"/>
    <n v="104.77678571428571"/>
    <x v="8"/>
    <s v="plays"/>
    <d v="2016-12-29T06:00:00"/>
    <d v="2017-01-25T06:00:00"/>
    <x v="4"/>
    <s v=""/>
    <s v="1000 to 4999"/>
    <s v=""/>
  </r>
  <r>
    <n v="366"/>
    <s v="Williams, Perez and Villegas"/>
    <s v="Robust directional system engine"/>
    <n v="1800"/>
    <n v="10658"/>
    <x v="0"/>
    <x v="207"/>
    <s v="US"/>
    <s v="USD"/>
    <n v="1294034400"/>
    <n v="1294120800"/>
    <b v="0"/>
    <b v="1"/>
    <s v="theater/plays"/>
    <n v="5.9211111111111112"/>
    <n v="105.52475247524752"/>
    <x v="8"/>
    <s v="plays"/>
    <d v="2011-01-03T06:00:00"/>
    <d v="2011-01-04T06:00:00"/>
    <x v="4"/>
    <s v=""/>
    <s v="1000 to 4999"/>
    <s v=""/>
  </r>
  <r>
    <n v="367"/>
    <s v="Brooks, Jones and Ingram"/>
    <s v="Triple-buffered explicit methodology"/>
    <n v="9900"/>
    <n v="1870"/>
    <x v="1"/>
    <x v="85"/>
    <s v="US"/>
    <s v="USD"/>
    <n v="1413608400"/>
    <n v="1415685600"/>
    <b v="0"/>
    <b v="1"/>
    <s v="theater/plays"/>
    <n v="0.18888888888888888"/>
    <n v="24.933333333333334"/>
    <x v="8"/>
    <s v="plays"/>
    <d v="2014-10-18T05:00:00"/>
    <d v="2014-11-11T06:00:00"/>
    <x v="1"/>
    <s v="5000 to 9999"/>
    <s v=""/>
    <s v=""/>
  </r>
  <r>
    <n v="370"/>
    <s v="Skinner PLC"/>
    <s v="Intuitive well-modulated middleware"/>
    <n v="112300"/>
    <n v="178965"/>
    <x v="0"/>
    <x v="505"/>
    <s v="US"/>
    <s v="USD"/>
    <n v="1555304400"/>
    <n v="1555822800"/>
    <b v="0"/>
    <b v="0"/>
    <s v="theater/plays"/>
    <n v="1.593633125556545"/>
    <n v="29.997485752598056"/>
    <x v="8"/>
    <s v="plays"/>
    <d v="2019-04-15T05:00:00"/>
    <d v="2019-04-21T05:00:00"/>
    <x v="0"/>
    <s v=""/>
    <s v="Greater than 50000"/>
    <s v=""/>
  </r>
  <r>
    <n v="371"/>
    <s v="Nolan, Smith and Sanchez"/>
    <s v="Multi-channeled logistical matrices"/>
    <n v="189200"/>
    <n v="128410"/>
    <x v="1"/>
    <x v="506"/>
    <s v="US"/>
    <s v="USD"/>
    <n v="1423375200"/>
    <n v="1427778000"/>
    <b v="0"/>
    <b v="0"/>
    <s v="theater/plays"/>
    <n v="0.67869978858350954"/>
    <n v="59.011948529411768"/>
    <x v="8"/>
    <s v="plays"/>
    <d v="2015-02-08T06:00:00"/>
    <d v="2015-03-31T05:00:00"/>
    <x v="0"/>
    <s v="Greater than 50000"/>
    <s v=""/>
    <s v=""/>
  </r>
  <r>
    <n v="373"/>
    <s v="Brown-Parker"/>
    <s v="Down-sized coherent toolset"/>
    <n v="22500"/>
    <n v="164291"/>
    <x v="0"/>
    <x v="507"/>
    <s v="US"/>
    <s v="USD"/>
    <n v="1502946000"/>
    <n v="1503637200"/>
    <b v="0"/>
    <b v="0"/>
    <s v="theater/plays"/>
    <n v="7.3018222222222224"/>
    <n v="78.010921177587846"/>
    <x v="8"/>
    <s v="plays"/>
    <d v="2017-08-17T05:00:00"/>
    <d v="2017-08-25T05:00:00"/>
    <x v="5"/>
    <s v=""/>
    <s v="20000 to 24999"/>
    <s v=""/>
  </r>
  <r>
    <n v="377"/>
    <s v="Klein, Stark and Livingston"/>
    <s v="Phased methodical initiative"/>
    <n v="49700"/>
    <n v="5098"/>
    <x v="1"/>
    <x v="29"/>
    <s v="US"/>
    <s v="USD"/>
    <n v="1571720400"/>
    <n v="1572933600"/>
    <b v="0"/>
    <b v="0"/>
    <s v="theater/plays"/>
    <n v="0.10257545271629778"/>
    <n v="40.14173228346457"/>
    <x v="8"/>
    <s v="plays"/>
    <d v="2019-10-22T05:00:00"/>
    <d v="2019-11-05T06:00:00"/>
    <x v="9"/>
    <s v="45000 to 49999"/>
    <s v=""/>
    <s v=""/>
  </r>
  <r>
    <n v="379"/>
    <s v="Reilly, Aguirre and Johnson"/>
    <s v="Realigned clear-thinking migration"/>
    <n v="7200"/>
    <n v="2912"/>
    <x v="1"/>
    <x v="226"/>
    <s v="GB"/>
    <s v="GBP"/>
    <n v="1319691600"/>
    <n v="1320904800"/>
    <b v="0"/>
    <b v="0"/>
    <s v="theater/plays"/>
    <n v="0.40444444444444444"/>
    <n v="66.181818181818187"/>
    <x v="8"/>
    <s v="plays"/>
    <d v="2011-10-27T05:00:00"/>
    <d v="2011-11-10T06:00:00"/>
    <x v="1"/>
    <s v="5000 to 9999"/>
    <s v=""/>
    <s v=""/>
  </r>
  <r>
    <n v="380"/>
    <s v="Davidson, Wilcox and Lewis"/>
    <s v="Optional clear-thinking process improvement"/>
    <n v="2500"/>
    <n v="4008"/>
    <x v="0"/>
    <x v="309"/>
    <s v="US"/>
    <s v="USD"/>
    <n v="1371963600"/>
    <n v="1372395600"/>
    <b v="0"/>
    <b v="0"/>
    <s v="theater/plays"/>
    <n v="1.6032"/>
    <n v="47.714285714285715"/>
    <x v="8"/>
    <s v="plays"/>
    <d v="2013-06-23T05:00:00"/>
    <d v="2013-06-28T05:00:00"/>
    <x v="4"/>
    <s v=""/>
    <s v="1000 to 4999"/>
    <s v=""/>
  </r>
  <r>
    <n v="381"/>
    <s v="Michael, Anderson and Vincent"/>
    <s v="Cross-group global moratorium"/>
    <n v="5300"/>
    <n v="9749"/>
    <x v="0"/>
    <x v="390"/>
    <s v="US"/>
    <s v="USD"/>
    <n v="1433739600"/>
    <n v="1437714000"/>
    <b v="0"/>
    <b v="0"/>
    <s v="theater/plays"/>
    <n v="1.8394339622641509"/>
    <n v="62.896774193548389"/>
    <x v="8"/>
    <s v="plays"/>
    <d v="2015-06-08T05:00:00"/>
    <d v="2015-07-24T05:00:00"/>
    <x v="1"/>
    <s v=""/>
    <s v="5000 to 9999"/>
    <s v=""/>
  </r>
  <r>
    <n v="386"/>
    <s v="Gardner Group"/>
    <s v="Progressive 5thgeneration customer loyalty"/>
    <n v="135500"/>
    <n v="103554"/>
    <x v="1"/>
    <x v="508"/>
    <s v="US"/>
    <s v="USD"/>
    <n v="1277528400"/>
    <n v="1278565200"/>
    <b v="0"/>
    <b v="0"/>
    <s v="theater/plays"/>
    <n v="0.76423616236162362"/>
    <n v="96.960674157303373"/>
    <x v="8"/>
    <s v="plays"/>
    <d v="2010-06-26T05:00:00"/>
    <d v="2010-07-08T05:00:00"/>
    <x v="0"/>
    <s v="Greater than 50000"/>
    <s v=""/>
    <s v=""/>
  </r>
  <r>
    <n v="389"/>
    <s v="Knox-Garner"/>
    <s v="Automated systemic hierarchy"/>
    <n v="83000"/>
    <n v="101352"/>
    <x v="0"/>
    <x v="509"/>
    <s v="US"/>
    <s v="USD"/>
    <n v="1288242000"/>
    <n v="1290578400"/>
    <b v="0"/>
    <b v="0"/>
    <s v="theater/plays"/>
    <n v="1.2211084337349398"/>
    <n v="87.979166666666671"/>
    <x v="8"/>
    <s v="plays"/>
    <d v="2010-10-28T05:00:00"/>
    <d v="2010-11-24T06:00:00"/>
    <x v="0"/>
    <s v=""/>
    <s v="Greater than 50000"/>
    <s v=""/>
  </r>
  <r>
    <n v="395"/>
    <s v="Taylor PLC"/>
    <s v="Enhanced incremental budgetary management"/>
    <n v="7100"/>
    <n v="9238"/>
    <x v="0"/>
    <x v="88"/>
    <s v="US"/>
    <s v="USD"/>
    <n v="1323324000"/>
    <n v="1323410400"/>
    <b v="1"/>
    <b v="0"/>
    <s v="theater/plays"/>
    <n v="1.3011267605633803"/>
    <n v="41.990909090909092"/>
    <x v="8"/>
    <s v="plays"/>
    <d v="2011-12-08T06:00:00"/>
    <d v="2011-12-09T06:00:00"/>
    <x v="1"/>
    <s v=""/>
    <s v="5000 to 9999"/>
    <s v=""/>
  </r>
  <r>
    <n v="401"/>
    <s v="Smith-Schmidt"/>
    <s v="Inverse radical hierarchy"/>
    <n v="900"/>
    <n v="13772"/>
    <x v="0"/>
    <x v="510"/>
    <s v="US"/>
    <s v="USD"/>
    <n v="1572152400"/>
    <n v="1572152400"/>
    <b v="0"/>
    <b v="0"/>
    <s v="theater/plays"/>
    <n v="15.302222222222222"/>
    <n v="46.060200668896321"/>
    <x v="8"/>
    <s v="plays"/>
    <d v="2019-10-27T05:00:00"/>
    <d v="2019-10-27T05:00:00"/>
    <x v="2"/>
    <s v=""/>
    <s v="0 to 1000"/>
    <s v=""/>
  </r>
  <r>
    <n v="403"/>
    <s v="Leonard-Mcclain"/>
    <s v="Virtual foreground throughput"/>
    <n v="195800"/>
    <n v="168820"/>
    <x v="1"/>
    <x v="511"/>
    <s v="CA"/>
    <s v="CAD"/>
    <n v="1273640400"/>
    <n v="1276750800"/>
    <b v="0"/>
    <b v="1"/>
    <s v="theater/plays"/>
    <n v="0.86220633299284988"/>
    <n v="55.99336650082919"/>
    <x v="8"/>
    <s v="plays"/>
    <d v="2010-05-12T05:00:00"/>
    <d v="2010-06-17T05:00:00"/>
    <x v="0"/>
    <s v="Greater than 50000"/>
    <s v=""/>
    <s v=""/>
  </r>
  <r>
    <n v="404"/>
    <s v="Bailey-Boyer"/>
    <s v="Visionary exuding Internet solution"/>
    <n v="48900"/>
    <n v="154321"/>
    <x v="0"/>
    <x v="512"/>
    <s v="US"/>
    <s v="USD"/>
    <n v="1510639200"/>
    <n v="1510898400"/>
    <b v="0"/>
    <b v="0"/>
    <s v="theater/plays"/>
    <n v="3.1558486707566464"/>
    <n v="68.985695127402778"/>
    <x v="8"/>
    <s v="plays"/>
    <d v="2017-11-14T06:00:00"/>
    <d v="2017-11-17T06:00:00"/>
    <x v="9"/>
    <s v=""/>
    <s v="45000 to 49999"/>
    <s v=""/>
  </r>
  <r>
    <n v="405"/>
    <s v="Lee LLC"/>
    <s v="Synchronized secondary analyzer"/>
    <n v="29600"/>
    <n v="26527"/>
    <x v="1"/>
    <x v="513"/>
    <s v="US"/>
    <s v="USD"/>
    <n v="1528088400"/>
    <n v="1532408400"/>
    <b v="0"/>
    <b v="0"/>
    <s v="theater/plays"/>
    <n v="0.89618243243243245"/>
    <n v="60.981609195402299"/>
    <x v="8"/>
    <s v="plays"/>
    <d v="2018-06-04T05:00:00"/>
    <d v="2018-07-24T05:00:00"/>
    <x v="10"/>
    <s v="25000 to 29999"/>
    <s v=""/>
    <s v=""/>
  </r>
  <r>
    <n v="407"/>
    <s v="Herrera-Wilson"/>
    <s v="Organized bandwidth-monitored core"/>
    <n v="3400"/>
    <n v="12100"/>
    <x v="0"/>
    <x v="514"/>
    <s v="DK"/>
    <s v="DKK"/>
    <n v="1570942800"/>
    <n v="1571547600"/>
    <b v="0"/>
    <b v="0"/>
    <s v="theater/plays"/>
    <n v="3.5588235294117645"/>
    <n v="25"/>
    <x v="8"/>
    <s v="plays"/>
    <d v="2019-10-13T05:00:00"/>
    <d v="2019-10-20T05:00:00"/>
    <x v="4"/>
    <s v=""/>
    <s v="1000 to 4999"/>
    <s v=""/>
  </r>
  <r>
    <n v="411"/>
    <s v="Beck, Thompson and Martinez"/>
    <s v="Down-sized maximized function"/>
    <n v="7800"/>
    <n v="8161"/>
    <x v="0"/>
    <x v="67"/>
    <s v="US"/>
    <s v="USD"/>
    <n v="1496034000"/>
    <n v="1496206800"/>
    <b v="0"/>
    <b v="0"/>
    <s v="theater/plays"/>
    <n v="1.0462820512820512"/>
    <n v="99.524390243902445"/>
    <x v="8"/>
    <s v="plays"/>
    <d v="2017-05-29T05:00:00"/>
    <d v="2017-05-31T05:00:00"/>
    <x v="1"/>
    <s v=""/>
    <s v="5000 to 9999"/>
    <s v=""/>
  </r>
  <r>
    <n v="415"/>
    <s v="Anderson-Pham"/>
    <s v="Intuitive needs-based monitoring"/>
    <n v="113500"/>
    <n v="12552"/>
    <x v="1"/>
    <x v="515"/>
    <s v="US"/>
    <s v="USD"/>
    <n v="1326434400"/>
    <n v="1327903200"/>
    <b v="0"/>
    <b v="0"/>
    <s v="theater/plays"/>
    <n v="0.11059030837004405"/>
    <n v="30.028708133971293"/>
    <x v="8"/>
    <s v="plays"/>
    <d v="2012-01-13T06:00:00"/>
    <d v="2012-01-30T06:00:00"/>
    <x v="0"/>
    <s v="Greater than 50000"/>
    <s v=""/>
    <s v=""/>
  </r>
  <r>
    <n v="417"/>
    <s v="Bradshaw, Smith and Ryan"/>
    <s v="Upgradable 24/7 emulation"/>
    <n v="1700"/>
    <n v="943"/>
    <x v="1"/>
    <x v="185"/>
    <s v="US"/>
    <s v="USD"/>
    <n v="1541221200"/>
    <n v="1543298400"/>
    <b v="0"/>
    <b v="0"/>
    <s v="theater/plays"/>
    <n v="0.55470588235294116"/>
    <n v="62.866666666666667"/>
    <x v="8"/>
    <s v="plays"/>
    <d v="2018-11-03T05:00:00"/>
    <d v="2018-11-27T06:00:00"/>
    <x v="4"/>
    <s v="1000 to 4999"/>
    <s v=""/>
    <s v=""/>
  </r>
  <r>
    <n v="420"/>
    <s v="Blair, Reyes and Woods"/>
    <s v="Cross-platform interactive synergy"/>
    <n v="5000"/>
    <n v="6423"/>
    <x v="0"/>
    <x v="78"/>
    <s v="US"/>
    <s v="USD"/>
    <n v="1498366800"/>
    <n v="1499576400"/>
    <b v="0"/>
    <b v="0"/>
    <s v="theater/plays"/>
    <n v="1.2846"/>
    <n v="68.329787234042556"/>
    <x v="8"/>
    <s v="plays"/>
    <d v="2017-06-25T05:00:00"/>
    <d v="2017-07-09T05:00:00"/>
    <x v="1"/>
    <s v=""/>
    <s v="5000 to 9999"/>
    <s v=""/>
  </r>
  <r>
    <n v="422"/>
    <s v="Brown, Davies and Pacheco"/>
    <s v="Reverse-engineered regional knowledge user"/>
    <n v="8700"/>
    <n v="11075"/>
    <x v="0"/>
    <x v="516"/>
    <s v="US"/>
    <s v="USD"/>
    <n v="1271480400"/>
    <n v="1273208400"/>
    <b v="0"/>
    <b v="1"/>
    <s v="theater/plays"/>
    <n v="1.2729885057471264"/>
    <n v="54.024390243902438"/>
    <x v="8"/>
    <s v="plays"/>
    <d v="2010-04-17T05:00:00"/>
    <d v="2010-05-07T05:00:00"/>
    <x v="1"/>
    <s v=""/>
    <s v="5000 to 9999"/>
    <s v=""/>
  </r>
  <r>
    <n v="426"/>
    <s v="Edwards-Kane"/>
    <s v="Virtual leadingedge framework"/>
    <n v="1800"/>
    <n v="10313"/>
    <x v="0"/>
    <x v="427"/>
    <s v="US"/>
    <s v="USD"/>
    <n v="1361944800"/>
    <n v="1362549600"/>
    <b v="0"/>
    <b v="0"/>
    <s v="theater/plays"/>
    <n v="5.7294444444444448"/>
    <n v="47.091324200913242"/>
    <x v="8"/>
    <s v="plays"/>
    <d v="2013-02-27T06:00:00"/>
    <d v="2013-03-06T06:00:00"/>
    <x v="4"/>
    <s v=""/>
    <s v="1000 to 4999"/>
    <s v=""/>
  </r>
  <r>
    <n v="427"/>
    <s v="Hicks, Wall and Webb"/>
    <s v="Managed discrete framework"/>
    <n v="174500"/>
    <n v="197018"/>
    <x v="0"/>
    <x v="517"/>
    <s v="US"/>
    <s v="USD"/>
    <n v="1410584400"/>
    <n v="1413349200"/>
    <b v="0"/>
    <b v="1"/>
    <s v="theater/plays"/>
    <n v="1.1290429799426933"/>
    <n v="77.996041171813147"/>
    <x v="8"/>
    <s v="plays"/>
    <d v="2014-09-13T05:00:00"/>
    <d v="2014-10-15T05:00:00"/>
    <x v="0"/>
    <s v=""/>
    <s v="Greater than 50000"/>
    <s v=""/>
  </r>
  <r>
    <n v="430"/>
    <s v="Cochran Ltd"/>
    <s v="Re-engineered attitude-oriented frame"/>
    <n v="8100"/>
    <n v="5487"/>
    <x v="1"/>
    <x v="309"/>
    <s v="US"/>
    <s v="USD"/>
    <n v="1569733200"/>
    <n v="1572670800"/>
    <b v="0"/>
    <b v="0"/>
    <s v="theater/plays"/>
    <n v="0.67740740740740746"/>
    <n v="65.321428571428569"/>
    <x v="8"/>
    <s v="plays"/>
    <d v="2019-09-29T05:00:00"/>
    <d v="2019-11-02T05:00:00"/>
    <x v="1"/>
    <s v="5000 to 9999"/>
    <s v=""/>
    <s v=""/>
  </r>
  <r>
    <n v="431"/>
    <s v="Rosales LLC"/>
    <s v="Compatible multimedia utilization"/>
    <n v="5100"/>
    <n v="9817"/>
    <x v="0"/>
    <x v="78"/>
    <s v="US"/>
    <s v="USD"/>
    <n v="1529643600"/>
    <n v="1531112400"/>
    <b v="1"/>
    <b v="0"/>
    <s v="theater/plays"/>
    <n v="1.9249019607843136"/>
    <n v="104.43617021276596"/>
    <x v="8"/>
    <s v="plays"/>
    <d v="2018-06-22T05:00:00"/>
    <d v="2018-07-09T05:00:00"/>
    <x v="1"/>
    <s v=""/>
    <s v="5000 to 9999"/>
    <s v=""/>
  </r>
  <r>
    <n v="432"/>
    <s v="Harper-Bryan"/>
    <s v="Re-contextualized dedicated hardware"/>
    <n v="7700"/>
    <n v="6369"/>
    <x v="1"/>
    <x v="418"/>
    <s v="US"/>
    <s v="USD"/>
    <n v="1399006800"/>
    <n v="1400734800"/>
    <b v="0"/>
    <b v="0"/>
    <s v="theater/plays"/>
    <n v="0.82714285714285718"/>
    <n v="69.989010989010993"/>
    <x v="8"/>
    <s v="plays"/>
    <d v="2014-05-02T05:00:00"/>
    <d v="2014-05-22T05:00:00"/>
    <x v="1"/>
    <s v="5000 to 9999"/>
    <s v=""/>
    <s v=""/>
  </r>
  <r>
    <n v="434"/>
    <s v="Floyd-Sims"/>
    <s v="Cloned transitional hierarchy"/>
    <n v="5400"/>
    <n v="903"/>
    <x v="3"/>
    <x v="18"/>
    <s v="CA"/>
    <s v="CAD"/>
    <n v="1480572000"/>
    <n v="1481781600"/>
    <b v="1"/>
    <b v="0"/>
    <s v="theater/plays"/>
    <n v="0.16722222222222222"/>
    <n v="90.3"/>
    <x v="8"/>
    <s v="plays"/>
    <d v="2016-12-01T06:00:00"/>
    <d v="2016-12-15T06:00:00"/>
    <x v="1"/>
    <s v=""/>
    <s v=""/>
    <s v="5000 to 9999"/>
  </r>
  <r>
    <n v="435"/>
    <s v="Spence, Jackson and Kelly"/>
    <s v="Advanced discrete leverage"/>
    <n v="152400"/>
    <n v="178120"/>
    <x v="0"/>
    <x v="518"/>
    <s v="IT"/>
    <s v="EUR"/>
    <n v="1418623200"/>
    <n v="1419660000"/>
    <b v="0"/>
    <b v="1"/>
    <s v="theater/plays"/>
    <n v="1.168766404199475"/>
    <n v="103.98131932282546"/>
    <x v="8"/>
    <s v="plays"/>
    <d v="2014-12-15T06:00:00"/>
    <d v="2014-12-27T06:00:00"/>
    <x v="0"/>
    <s v=""/>
    <s v="Greater than 50000"/>
    <s v=""/>
  </r>
  <r>
    <n v="438"/>
    <s v="Mathis, Hall and Hansen"/>
    <s v="Streamlined web-enabled knowledgebase"/>
    <n v="8300"/>
    <n v="14827"/>
    <x v="0"/>
    <x v="343"/>
    <s v="US"/>
    <s v="USD"/>
    <n v="1362376800"/>
    <n v="1364965200"/>
    <b v="0"/>
    <b v="0"/>
    <s v="theater/plays"/>
    <n v="1.7863855421686747"/>
    <n v="60.02834008097166"/>
    <x v="8"/>
    <s v="plays"/>
    <d v="2013-03-04T06:00:00"/>
    <d v="2013-04-03T05:00:00"/>
    <x v="1"/>
    <s v=""/>
    <s v="5000 to 9999"/>
    <s v=""/>
  </r>
  <r>
    <n v="442"/>
    <s v="Calderon, Bradford and Dean"/>
    <s v="Devolved system-worthy framework"/>
    <n v="5400"/>
    <n v="10731"/>
    <x v="0"/>
    <x v="476"/>
    <s v="IT"/>
    <s v="EUR"/>
    <n v="1504328400"/>
    <n v="1505710800"/>
    <b v="0"/>
    <b v="0"/>
    <s v="theater/plays"/>
    <n v="1.9872222222222222"/>
    <n v="75.04195804195804"/>
    <x v="8"/>
    <s v="plays"/>
    <d v="2017-09-02T05:00:00"/>
    <d v="2017-09-18T05:00:00"/>
    <x v="1"/>
    <s v=""/>
    <s v="5000 to 9999"/>
    <s v=""/>
  </r>
  <r>
    <n v="443"/>
    <s v="Clark-Bowman"/>
    <s v="Stand-alone user-facing service-desk"/>
    <n v="9300"/>
    <n v="3232"/>
    <x v="3"/>
    <x v="519"/>
    <s v="US"/>
    <s v="USD"/>
    <n v="1285822800"/>
    <n v="1287464400"/>
    <b v="0"/>
    <b v="0"/>
    <s v="theater/plays"/>
    <n v="0.34752688172043011"/>
    <n v="35.911111111111111"/>
    <x v="8"/>
    <s v="plays"/>
    <d v="2010-09-30T05:00:00"/>
    <d v="2010-10-19T05:00:00"/>
    <x v="1"/>
    <s v=""/>
    <s v=""/>
    <s v="5000 to 9999"/>
  </r>
  <r>
    <n v="445"/>
    <s v="Anderson-Pearson"/>
    <s v="Intuitive demand-driven Local Area Network"/>
    <n v="2100"/>
    <n v="10739"/>
    <x v="0"/>
    <x v="336"/>
    <s v="US"/>
    <s v="USD"/>
    <n v="1291356000"/>
    <n v="1293170400"/>
    <b v="0"/>
    <b v="1"/>
    <s v="theater/plays"/>
    <n v="5.1138095238095236"/>
    <n v="63.170588235294119"/>
    <x v="8"/>
    <s v="plays"/>
    <d v="2010-12-03T06:00:00"/>
    <d v="2010-12-24T06:00:00"/>
    <x v="4"/>
    <s v=""/>
    <s v="1000 to 4999"/>
    <s v=""/>
  </r>
  <r>
    <n v="455"/>
    <s v="Villanueva, Wright and Richardson"/>
    <s v="Profit-focused global product"/>
    <n v="116500"/>
    <n v="137904"/>
    <x v="0"/>
    <x v="520"/>
    <s v="US"/>
    <s v="USD"/>
    <n v="1316754000"/>
    <n v="1318741200"/>
    <b v="0"/>
    <b v="0"/>
    <s v="theater/plays"/>
    <n v="1.1837253218884121"/>
    <n v="37.001341561577675"/>
    <x v="8"/>
    <s v="plays"/>
    <d v="2011-09-23T05:00:00"/>
    <d v="2011-10-16T05:00:00"/>
    <x v="0"/>
    <s v=""/>
    <s v="Greater than 50000"/>
    <s v=""/>
  </r>
  <r>
    <n v="457"/>
    <s v="Sheppard, Smith and Spence"/>
    <s v="Cloned asymmetric functionalities"/>
    <n v="5000"/>
    <n v="1332"/>
    <x v="1"/>
    <x v="521"/>
    <s v="US"/>
    <s v="USD"/>
    <n v="1476421200"/>
    <n v="1476594000"/>
    <b v="0"/>
    <b v="0"/>
    <s v="theater/plays"/>
    <n v="0.26640000000000003"/>
    <n v="28.956521739130434"/>
    <x v="8"/>
    <s v="plays"/>
    <d v="2016-10-14T05:00:00"/>
    <d v="2016-10-16T05:00:00"/>
    <x v="1"/>
    <s v="5000 to 9999"/>
    <s v=""/>
    <s v=""/>
  </r>
  <r>
    <n v="458"/>
    <s v="Wise, Thompson and Allen"/>
    <s v="Pre-emptive neutral portal"/>
    <n v="33800"/>
    <n v="118706"/>
    <x v="0"/>
    <x v="522"/>
    <s v="US"/>
    <s v="USD"/>
    <n v="1269752400"/>
    <n v="1273554000"/>
    <b v="0"/>
    <b v="0"/>
    <s v="theater/plays"/>
    <n v="3.5120118343195266"/>
    <n v="55.993396226415094"/>
    <x v="8"/>
    <s v="plays"/>
    <d v="2010-03-28T05:00:00"/>
    <d v="2010-05-11T05:00:00"/>
    <x v="6"/>
    <s v=""/>
    <s v="30000 to 34999"/>
    <s v=""/>
  </r>
  <r>
    <n v="460"/>
    <s v="Rich, Alvarez and King"/>
    <s v="Business-focused static ability"/>
    <n v="2400"/>
    <n v="4119"/>
    <x v="0"/>
    <x v="341"/>
    <s v="US"/>
    <s v="USD"/>
    <n v="1281330000"/>
    <n v="1281589200"/>
    <b v="0"/>
    <b v="0"/>
    <s v="theater/plays"/>
    <n v="1.7162500000000001"/>
    <n v="82.38"/>
    <x v="8"/>
    <s v="plays"/>
    <d v="2010-08-09T05:00:00"/>
    <d v="2010-08-12T05:00:00"/>
    <x v="4"/>
    <s v=""/>
    <s v="1000 to 4999"/>
    <s v=""/>
  </r>
  <r>
    <n v="464"/>
    <s v="Gomez LLC"/>
    <s v="Pre-emptive mission-critical hardware"/>
    <n v="71200"/>
    <n v="95020"/>
    <x v="0"/>
    <x v="523"/>
    <s v="US"/>
    <s v="USD"/>
    <n v="1518328800"/>
    <n v="1519538400"/>
    <b v="0"/>
    <b v="0"/>
    <s v="theater/plays"/>
    <n v="1.3345505617977529"/>
    <n v="39.006568144499177"/>
    <x v="8"/>
    <s v="plays"/>
    <d v="2018-02-11T06:00:00"/>
    <d v="2018-02-25T06:00:00"/>
    <x v="0"/>
    <s v=""/>
    <s v="Greater than 50000"/>
    <s v=""/>
  </r>
  <r>
    <n v="468"/>
    <s v="Hughes Inc"/>
    <s v="Streamlined neutral analyzer"/>
    <n v="4000"/>
    <n v="1620"/>
    <x v="1"/>
    <x v="210"/>
    <s v="US"/>
    <s v="USD"/>
    <n v="1555218000"/>
    <n v="1556600400"/>
    <b v="0"/>
    <b v="0"/>
    <s v="theater/plays"/>
    <n v="0.40500000000000003"/>
    <n v="101.25"/>
    <x v="8"/>
    <s v="plays"/>
    <d v="2019-04-14T05:00:00"/>
    <d v="2019-04-30T05:00:00"/>
    <x v="4"/>
    <s v="1000 to 4999"/>
    <s v=""/>
    <s v=""/>
  </r>
  <r>
    <n v="481"/>
    <s v="Mcclure LLC"/>
    <s v="Sharable discrete budgetary management"/>
    <n v="196600"/>
    <n v="159931"/>
    <x v="1"/>
    <x v="524"/>
    <s v="US"/>
    <s v="USD"/>
    <n v="1412139600"/>
    <n v="1415772000"/>
    <b v="0"/>
    <b v="1"/>
    <s v="theater/plays"/>
    <n v="0.81348423194303154"/>
    <n v="103.98634590377114"/>
    <x v="8"/>
    <s v="plays"/>
    <d v="2014-10-01T05:00:00"/>
    <d v="2014-11-12T06:00:00"/>
    <x v="0"/>
    <s v="Greater than 50000"/>
    <s v=""/>
    <s v=""/>
  </r>
  <r>
    <n v="483"/>
    <s v="Rice-Parker"/>
    <s v="Down-sized actuating infrastructure"/>
    <n v="91400"/>
    <n v="48236"/>
    <x v="1"/>
    <x v="255"/>
    <s v="US"/>
    <s v="USD"/>
    <n v="1576130400"/>
    <n v="1576735200"/>
    <b v="0"/>
    <b v="0"/>
    <s v="theater/plays"/>
    <n v="0.52774617067833696"/>
    <n v="87.068592057761734"/>
    <x v="8"/>
    <s v="plays"/>
    <d v="2019-12-12T06:00:00"/>
    <d v="2019-12-19T06:00:00"/>
    <x v="0"/>
    <s v="Greater than 50000"/>
    <s v=""/>
    <s v=""/>
  </r>
  <r>
    <n v="485"/>
    <s v="Richards-Davis"/>
    <s v="Quality-focused mission-critical structure"/>
    <n v="90600"/>
    <n v="27844"/>
    <x v="1"/>
    <x v="525"/>
    <s v="GB"/>
    <s v="GBP"/>
    <n v="1560142800"/>
    <n v="1563685200"/>
    <b v="0"/>
    <b v="0"/>
    <s v="theater/plays"/>
    <n v="0.30732891832229581"/>
    <n v="42.969135802469133"/>
    <x v="8"/>
    <s v="plays"/>
    <d v="2019-06-10T05:00:00"/>
    <d v="2019-07-21T05:00:00"/>
    <x v="0"/>
    <s v="Greater than 50000"/>
    <s v=""/>
    <s v=""/>
  </r>
  <r>
    <n v="487"/>
    <s v="Smith-Wallace"/>
    <s v="Monitored 24/7 time-frame"/>
    <n v="110300"/>
    <n v="197024"/>
    <x v="0"/>
    <x v="526"/>
    <s v="US"/>
    <s v="USD"/>
    <n v="1492664400"/>
    <n v="1495515600"/>
    <b v="0"/>
    <b v="0"/>
    <s v="theater/plays"/>
    <n v="1.7862556663644606"/>
    <n v="83.982949701619773"/>
    <x v="8"/>
    <s v="plays"/>
    <d v="2017-04-20T05:00:00"/>
    <d v="2017-05-23T05:00:00"/>
    <x v="0"/>
    <s v=""/>
    <s v="Greater than 50000"/>
    <s v=""/>
  </r>
  <r>
    <n v="488"/>
    <s v="Cordova, Shaw and Wang"/>
    <s v="Virtual secondary open architecture"/>
    <n v="5300"/>
    <n v="11663"/>
    <x v="0"/>
    <x v="190"/>
    <s v="US"/>
    <s v="USD"/>
    <n v="1454479200"/>
    <n v="1455948000"/>
    <b v="0"/>
    <b v="0"/>
    <s v="theater/plays"/>
    <n v="2.2005660377358489"/>
    <n v="101.41739130434783"/>
    <x v="8"/>
    <s v="plays"/>
    <d v="2016-02-03T06:00:00"/>
    <d v="2016-02-20T06:00:00"/>
    <x v="1"/>
    <s v=""/>
    <s v="5000 to 9999"/>
    <s v=""/>
  </r>
  <r>
    <n v="495"/>
    <s v="Bell, Edwards and Andersen"/>
    <s v="Centralized clear-thinking solution"/>
    <n v="3200"/>
    <n v="13264"/>
    <x v="0"/>
    <x v="241"/>
    <s v="DK"/>
    <s v="DKK"/>
    <n v="1402376400"/>
    <n v="1402722000"/>
    <b v="0"/>
    <b v="0"/>
    <s v="theater/plays"/>
    <n v="4.1449999999999996"/>
    <n v="68.02051282051282"/>
    <x v="8"/>
    <s v="plays"/>
    <d v="2014-06-10T05:00:00"/>
    <d v="2014-06-14T05:00:00"/>
    <x v="4"/>
    <s v=""/>
    <s v="1000 to 4999"/>
    <s v=""/>
  </r>
  <r>
    <n v="500"/>
    <s v="Valdez Ltd"/>
    <s v="Team-oriented clear-thinking matrix"/>
    <n v="100"/>
    <n v="0"/>
    <x v="1"/>
    <x v="158"/>
    <s v="US"/>
    <s v="USD"/>
    <n v="1367384400"/>
    <n v="1369803600"/>
    <b v="0"/>
    <b v="1"/>
    <s v="theater/plays"/>
    <n v="0"/>
    <s v="no backers"/>
    <x v="8"/>
    <s v="plays"/>
    <d v="2013-05-01T05:00:00"/>
    <d v="2013-05-29T05:00:00"/>
    <x v="2"/>
    <s v="0 to 1000"/>
    <s v=""/>
    <s v=""/>
  </r>
  <r>
    <n v="506"/>
    <s v="Robles, Bell and Gonzalez"/>
    <s v="Customizable background monitoring"/>
    <n v="18000"/>
    <n v="166874"/>
    <x v="0"/>
    <x v="527"/>
    <s v="US"/>
    <s v="USD"/>
    <n v="1511416800"/>
    <n v="1512885600"/>
    <b v="0"/>
    <b v="1"/>
    <s v="theater/plays"/>
    <n v="9.2707777777777771"/>
    <n v="66.010284810126578"/>
    <x v="8"/>
    <s v="plays"/>
    <d v="2017-11-23T06:00:00"/>
    <d v="2017-12-10T06:00:00"/>
    <x v="8"/>
    <s v=""/>
    <s v="15000 to 19999"/>
    <s v=""/>
  </r>
  <r>
    <n v="508"/>
    <s v="Roberts Group"/>
    <s v="Up-sized radical pricing structure"/>
    <n v="172700"/>
    <n v="193820"/>
    <x v="0"/>
    <x v="528"/>
    <s v="US"/>
    <s v="USD"/>
    <n v="1532840400"/>
    <n v="1534654800"/>
    <b v="0"/>
    <b v="0"/>
    <s v="theater/plays"/>
    <n v="1.1222929936305732"/>
    <n v="52.999726551818434"/>
    <x v="8"/>
    <s v="plays"/>
    <d v="2018-07-29T05:00:00"/>
    <d v="2018-08-19T05:00:00"/>
    <x v="0"/>
    <s v=""/>
    <s v="Greater than 50000"/>
    <s v=""/>
  </r>
  <r>
    <n v="509"/>
    <s v="White LLC"/>
    <s v="Robust zero-defect project"/>
    <n v="168500"/>
    <n v="119510"/>
    <x v="1"/>
    <x v="529"/>
    <s v="US"/>
    <s v="USD"/>
    <n v="1336194000"/>
    <n v="1337058000"/>
    <b v="0"/>
    <b v="0"/>
    <s v="theater/plays"/>
    <n v="0.70925816023738875"/>
    <n v="95"/>
    <x v="8"/>
    <s v="plays"/>
    <d v="2012-05-05T05:00:00"/>
    <d v="2012-05-15T05:00:00"/>
    <x v="0"/>
    <s v="Greater than 50000"/>
    <s v=""/>
    <s v=""/>
  </r>
  <r>
    <n v="511"/>
    <s v="Smith-Mullins"/>
    <s v="User-centric intangible neural-net"/>
    <n v="147800"/>
    <n v="35498"/>
    <x v="1"/>
    <x v="530"/>
    <s v="US"/>
    <s v="USD"/>
    <n v="1564030800"/>
    <n v="1564894800"/>
    <b v="0"/>
    <b v="0"/>
    <s v="theater/plays"/>
    <n v="0.24017591339648173"/>
    <n v="98.060773480662988"/>
    <x v="8"/>
    <s v="plays"/>
    <d v="2019-07-25T05:00:00"/>
    <d v="2019-08-04T05:00:00"/>
    <x v="0"/>
    <s v="Greater than 50000"/>
    <s v=""/>
    <s v=""/>
  </r>
  <r>
    <n v="515"/>
    <s v="Cox LLC"/>
    <s v="Phased 24hour flexibility"/>
    <n v="8600"/>
    <n v="4797"/>
    <x v="1"/>
    <x v="48"/>
    <s v="CA"/>
    <s v="CAD"/>
    <n v="1324620000"/>
    <n v="1324792800"/>
    <b v="0"/>
    <b v="1"/>
    <s v="theater/plays"/>
    <n v="0.55779069767441858"/>
    <n v="36.067669172932334"/>
    <x v="8"/>
    <s v="plays"/>
    <d v="2011-12-23T06:00:00"/>
    <d v="2011-12-25T06:00:00"/>
    <x v="1"/>
    <s v="5000 to 9999"/>
    <s v=""/>
    <s v=""/>
  </r>
  <r>
    <n v="520"/>
    <s v="Frederick, Jenkins and Collins"/>
    <s v="Organic radical collaboration"/>
    <n v="800"/>
    <n v="3406"/>
    <x v="0"/>
    <x v="248"/>
    <s v="US"/>
    <s v="USD"/>
    <n v="1555650000"/>
    <n v="1555909200"/>
    <b v="0"/>
    <b v="0"/>
    <s v="theater/plays"/>
    <n v="4.2575000000000003"/>
    <n v="106.4375"/>
    <x v="8"/>
    <s v="plays"/>
    <d v="2019-04-19T05:00:00"/>
    <d v="2019-04-22T05:00:00"/>
    <x v="2"/>
    <s v=""/>
    <s v="0 to 1000"/>
    <s v=""/>
  </r>
  <r>
    <n v="524"/>
    <s v="Johnson-Contreras"/>
    <s v="Diverse scalable superstructure"/>
    <n v="96700"/>
    <n v="81136"/>
    <x v="1"/>
    <x v="531"/>
    <s v="US"/>
    <s v="USD"/>
    <n v="1272258000"/>
    <n v="1273381200"/>
    <b v="0"/>
    <b v="0"/>
    <s v="theater/plays"/>
    <n v="0.83904860392967939"/>
    <n v="40.998484082870135"/>
    <x v="8"/>
    <s v="plays"/>
    <d v="2010-04-26T05:00:00"/>
    <d v="2010-05-09T05:00:00"/>
    <x v="0"/>
    <s v="Greater than 50000"/>
    <s v=""/>
    <s v=""/>
  </r>
  <r>
    <n v="526"/>
    <s v="Smith-Sparks"/>
    <s v="Digitized bandwidth-monitored open architecture"/>
    <n v="8300"/>
    <n v="12944"/>
    <x v="0"/>
    <x v="456"/>
    <s v="US"/>
    <s v="USD"/>
    <n v="1451109600"/>
    <n v="1454306400"/>
    <b v="0"/>
    <b v="1"/>
    <s v="theater/plays"/>
    <n v="1.5595180722891566"/>
    <n v="88.054421768707485"/>
    <x v="8"/>
    <s v="plays"/>
    <d v="2015-12-26T06:00:00"/>
    <d v="2016-02-01T06:00:00"/>
    <x v="1"/>
    <s v=""/>
    <s v="5000 to 9999"/>
    <s v=""/>
  </r>
  <r>
    <n v="532"/>
    <s v="Cordova-Torres"/>
    <s v="Pre-emptive grid-enabled contingency"/>
    <n v="1600"/>
    <n v="8046"/>
    <x v="0"/>
    <x v="275"/>
    <s v="CA"/>
    <s v="CAD"/>
    <n v="1516860000"/>
    <n v="1516946400"/>
    <b v="0"/>
    <b v="0"/>
    <s v="theater/plays"/>
    <n v="5.0287499999999996"/>
    <n v="63.857142857142854"/>
    <x v="8"/>
    <s v="plays"/>
    <d v="2018-01-25T06:00:00"/>
    <d v="2018-01-26T06:00:00"/>
    <x v="4"/>
    <s v=""/>
    <s v="1000 to 4999"/>
    <s v=""/>
  </r>
  <r>
    <n v="535"/>
    <s v="Garrison LLC"/>
    <s v="Profit-focused 24/7 data-warehouse"/>
    <n v="2600"/>
    <n v="12533"/>
    <x v="0"/>
    <x v="532"/>
    <s v="IT"/>
    <s v="EUR"/>
    <n v="1528434000"/>
    <n v="1528606800"/>
    <b v="0"/>
    <b v="1"/>
    <s v="theater/plays"/>
    <n v="4.820384615384615"/>
    <n v="62.044554455445542"/>
    <x v="8"/>
    <s v="plays"/>
    <d v="2018-06-08T05:00:00"/>
    <d v="2018-06-10T05:00:00"/>
    <x v="4"/>
    <s v=""/>
    <s v="1000 to 4999"/>
    <s v=""/>
  </r>
  <r>
    <n v="545"/>
    <s v="Deleon and Sons"/>
    <s v="Organized value-added access"/>
    <n v="184800"/>
    <n v="164109"/>
    <x v="1"/>
    <x v="533"/>
    <s v="US"/>
    <s v="USD"/>
    <n v="1577253600"/>
    <n v="1578981600"/>
    <b v="0"/>
    <b v="0"/>
    <s v="theater/plays"/>
    <n v="0.88803571428571426"/>
    <n v="61.007063197026021"/>
    <x v="8"/>
    <s v="plays"/>
    <d v="2019-12-25T06:00:00"/>
    <d v="2020-01-14T06:00:00"/>
    <x v="0"/>
    <s v="Greater than 50000"/>
    <s v=""/>
    <s v=""/>
  </r>
  <r>
    <n v="546"/>
    <s v="Benjamin, Paul and Ferguson"/>
    <s v="Cloned global Graphical User Interface"/>
    <n v="4200"/>
    <n v="6870"/>
    <x v="0"/>
    <x v="265"/>
    <s v="US"/>
    <s v="USD"/>
    <n v="1537160400"/>
    <n v="1537419600"/>
    <b v="0"/>
    <b v="1"/>
    <s v="theater/plays"/>
    <n v="1.6357142857142857"/>
    <n v="78.068181818181813"/>
    <x v="8"/>
    <s v="plays"/>
    <d v="2018-09-17T05:00:00"/>
    <d v="2018-09-20T05:00:00"/>
    <x v="4"/>
    <s v=""/>
    <s v="1000 to 4999"/>
    <s v=""/>
  </r>
  <r>
    <n v="548"/>
    <s v="York-Pitts"/>
    <s v="Monitored discrete toolset"/>
    <n v="66100"/>
    <n v="179074"/>
    <x v="0"/>
    <x v="534"/>
    <s v="US"/>
    <s v="USD"/>
    <n v="1459486800"/>
    <n v="1460610000"/>
    <b v="0"/>
    <b v="0"/>
    <s v="theater/plays"/>
    <n v="2.7091376701966716"/>
    <n v="59.991289782244557"/>
    <x v="8"/>
    <s v="plays"/>
    <d v="2016-04-01T05:00:00"/>
    <d v="2016-04-14T05:00:00"/>
    <x v="0"/>
    <s v=""/>
    <s v="Greater than 50000"/>
    <s v=""/>
  </r>
  <r>
    <n v="552"/>
    <s v="Mercer, Solomon and Singleton"/>
    <s v="Distributed human-resource policy"/>
    <n v="9000"/>
    <n v="8866"/>
    <x v="1"/>
    <x v="7"/>
    <s v="US"/>
    <s v="USD"/>
    <n v="1480140000"/>
    <n v="1480312800"/>
    <b v="0"/>
    <b v="0"/>
    <s v="theater/plays"/>
    <n v="0.98511111111111116"/>
    <n v="96.369565217391298"/>
    <x v="8"/>
    <s v="plays"/>
    <d v="2016-11-26T06:00:00"/>
    <d v="2016-11-28T06:00:00"/>
    <x v="1"/>
    <s v="5000 to 9999"/>
    <s v=""/>
    <s v=""/>
  </r>
  <r>
    <n v="558"/>
    <s v="Ho Ltd"/>
    <s v="Enhanced client-driven capacity"/>
    <n v="5800"/>
    <n v="7966"/>
    <x v="0"/>
    <x v="275"/>
    <s v="US"/>
    <s v="USD"/>
    <n v="1456293600"/>
    <n v="1460005200"/>
    <b v="0"/>
    <b v="0"/>
    <s v="theater/plays"/>
    <n v="1.373448275862069"/>
    <n v="63.222222222222221"/>
    <x v="8"/>
    <s v="plays"/>
    <d v="2016-02-24T06:00:00"/>
    <d v="2016-04-07T05:00:00"/>
    <x v="1"/>
    <s v=""/>
    <s v="5000 to 9999"/>
    <s v=""/>
  </r>
  <r>
    <n v="559"/>
    <s v="Brown, Estrada and Jensen"/>
    <s v="Exclusive systematic productivity"/>
    <n v="105300"/>
    <n v="106321"/>
    <x v="0"/>
    <x v="535"/>
    <s v="US"/>
    <s v="USD"/>
    <n v="1470114000"/>
    <n v="1470718800"/>
    <b v="0"/>
    <b v="0"/>
    <s v="theater/plays"/>
    <n v="1.009696106362773"/>
    <n v="104.03228962818004"/>
    <x v="8"/>
    <s v="plays"/>
    <d v="2016-08-02T05:00:00"/>
    <d v="2016-08-09T05:00:00"/>
    <x v="0"/>
    <s v=""/>
    <s v="Greater than 50000"/>
    <s v=""/>
  </r>
  <r>
    <n v="561"/>
    <s v="Fowler-Smith"/>
    <s v="Down-sized logistical adapter"/>
    <n v="3000"/>
    <n v="11091"/>
    <x v="0"/>
    <x v="259"/>
    <s v="CH"/>
    <s v="CHF"/>
    <n v="1318827600"/>
    <n v="1319000400"/>
    <b v="0"/>
    <b v="0"/>
    <s v="theater/plays"/>
    <n v="3.6970000000000001"/>
    <n v="56.015151515151516"/>
    <x v="8"/>
    <s v="plays"/>
    <d v="2011-10-17T05:00:00"/>
    <d v="2011-10-19T05:00:00"/>
    <x v="4"/>
    <s v=""/>
    <s v="1000 to 4999"/>
    <s v=""/>
  </r>
  <r>
    <n v="564"/>
    <s v="Hernandez-Macdonald"/>
    <s v="Organic high-level implementation"/>
    <n v="168700"/>
    <n v="141393"/>
    <x v="1"/>
    <x v="536"/>
    <s v="US"/>
    <s v="USD"/>
    <n v="1426395600"/>
    <n v="1427086800"/>
    <b v="0"/>
    <b v="0"/>
    <s v="theater/plays"/>
    <n v="0.83813278008298753"/>
    <n v="78.990502793296088"/>
    <x v="8"/>
    <s v="plays"/>
    <d v="2015-03-15T05:00:00"/>
    <d v="2015-03-23T05:00:00"/>
    <x v="0"/>
    <s v="Greater than 50000"/>
    <s v=""/>
    <s v=""/>
  </r>
  <r>
    <n v="565"/>
    <s v="Joseph LLC"/>
    <s v="Decentralized logistical collaboration"/>
    <n v="94900"/>
    <n v="194166"/>
    <x v="0"/>
    <x v="537"/>
    <s v="US"/>
    <s v="USD"/>
    <n v="1321336800"/>
    <n v="1323064800"/>
    <b v="0"/>
    <b v="0"/>
    <s v="theater/plays"/>
    <n v="2.0460063224446787"/>
    <n v="53.99499443826474"/>
    <x v="8"/>
    <s v="plays"/>
    <d v="2011-11-15T06:00:00"/>
    <d v="2011-12-05T06:00:00"/>
    <x v="0"/>
    <s v=""/>
    <s v="Greater than 50000"/>
    <s v=""/>
  </r>
  <r>
    <n v="568"/>
    <s v="Hardin-Foley"/>
    <s v="Synergized zero tolerance help-desk"/>
    <n v="72400"/>
    <n v="134688"/>
    <x v="0"/>
    <x v="538"/>
    <s v="US"/>
    <s v="USD"/>
    <n v="1279170000"/>
    <n v="1283058000"/>
    <b v="0"/>
    <b v="0"/>
    <s v="theater/plays"/>
    <n v="1.8603314917127072"/>
    <n v="26.0015444015444"/>
    <x v="8"/>
    <s v="plays"/>
    <d v="2010-07-15T05:00:00"/>
    <d v="2010-08-29T05:00:00"/>
    <x v="0"/>
    <s v=""/>
    <s v="Greater than 50000"/>
    <s v=""/>
  </r>
  <r>
    <n v="575"/>
    <s v="Fuentes LLC"/>
    <s v="Universal zero-defect concept"/>
    <n v="83300"/>
    <n v="52421"/>
    <x v="1"/>
    <x v="443"/>
    <s v="US"/>
    <s v="USD"/>
    <n v="1400562000"/>
    <n v="1400821200"/>
    <b v="0"/>
    <b v="1"/>
    <s v="theater/plays"/>
    <n v="0.62930372148859548"/>
    <n v="93.944444444444443"/>
    <x v="8"/>
    <s v="plays"/>
    <d v="2014-05-20T05:00:00"/>
    <d v="2014-05-23T05:00:00"/>
    <x v="0"/>
    <s v="Greater than 50000"/>
    <s v=""/>
    <s v=""/>
  </r>
  <r>
    <n v="576"/>
    <s v="Moran and Sons"/>
    <s v="Object-based bottom-line superstructure"/>
    <n v="9700"/>
    <n v="6298"/>
    <x v="1"/>
    <x v="119"/>
    <s v="US"/>
    <s v="USD"/>
    <n v="1509512400"/>
    <n v="1510984800"/>
    <b v="0"/>
    <b v="0"/>
    <s v="theater/plays"/>
    <n v="0.6492783505154639"/>
    <n v="98.40625"/>
    <x v="8"/>
    <s v="plays"/>
    <d v="2017-11-01T05:00:00"/>
    <d v="2017-11-18T06:00:00"/>
    <x v="1"/>
    <s v="5000 to 9999"/>
    <s v=""/>
    <s v=""/>
  </r>
  <r>
    <n v="580"/>
    <s v="Perez PLC"/>
    <s v="Seamless 6thgeneration extranet"/>
    <n v="43800"/>
    <n v="149578"/>
    <x v="0"/>
    <x v="539"/>
    <s v="US"/>
    <s v="USD"/>
    <n v="1393394400"/>
    <n v="1394085600"/>
    <b v="0"/>
    <b v="0"/>
    <s v="theater/plays"/>
    <n v="3.4150228310502282"/>
    <n v="48.003209242618745"/>
    <x v="8"/>
    <s v="plays"/>
    <d v="2014-02-26T06:00:00"/>
    <d v="2014-03-06T06:00:00"/>
    <x v="3"/>
    <s v=""/>
    <s v="40000 to 44999"/>
    <s v=""/>
  </r>
  <r>
    <n v="588"/>
    <s v="Weber Inc"/>
    <s v="Up-sized discrete firmware"/>
    <n v="157600"/>
    <n v="124517"/>
    <x v="1"/>
    <x v="540"/>
    <s v="GB"/>
    <s v="GBP"/>
    <n v="1269493200"/>
    <n v="1272171600"/>
    <b v="0"/>
    <b v="0"/>
    <s v="theater/plays"/>
    <n v="0.7900824873096447"/>
    <n v="91.021198830409361"/>
    <x v="8"/>
    <s v="plays"/>
    <d v="2010-03-25T05:00:00"/>
    <d v="2010-04-25T05:00:00"/>
    <x v="0"/>
    <s v="Greater than 50000"/>
    <s v=""/>
    <s v=""/>
  </r>
  <r>
    <n v="592"/>
    <s v="Brown Inc"/>
    <s v="Object-based bandwidth-monitored concept"/>
    <n v="156800"/>
    <n v="20243"/>
    <x v="1"/>
    <x v="498"/>
    <s v="US"/>
    <s v="USD"/>
    <n v="1401426000"/>
    <n v="1402203600"/>
    <b v="0"/>
    <b v="0"/>
    <s v="theater/plays"/>
    <n v="0.12910076530612244"/>
    <n v="80.011857707509876"/>
    <x v="8"/>
    <s v="plays"/>
    <d v="2014-05-30T05:00:00"/>
    <d v="2014-06-08T05:00:00"/>
    <x v="0"/>
    <s v="Greater than 50000"/>
    <s v=""/>
    <s v=""/>
  </r>
  <r>
    <n v="594"/>
    <s v="Mcbride PLC"/>
    <s v="Upgradable leadingedge Local Area Network"/>
    <n v="157300"/>
    <n v="11167"/>
    <x v="1"/>
    <x v="77"/>
    <s v="US"/>
    <s v="USD"/>
    <n v="1467003600"/>
    <n v="1467262800"/>
    <b v="0"/>
    <b v="1"/>
    <s v="theater/plays"/>
    <n v="7.0991735537190084E-2"/>
    <n v="71.127388535031841"/>
    <x v="8"/>
    <s v="plays"/>
    <d v="2016-06-27T05:00:00"/>
    <d v="2016-06-30T05:00:00"/>
    <x v="0"/>
    <s v="Greater than 50000"/>
    <s v=""/>
    <s v=""/>
  </r>
  <r>
    <n v="595"/>
    <s v="Harris-Jennings"/>
    <s v="Customizable intermediate data-warehouse"/>
    <n v="70300"/>
    <n v="146595"/>
    <x v="0"/>
    <x v="541"/>
    <s v="US"/>
    <s v="USD"/>
    <n v="1268715600"/>
    <n v="1270530000"/>
    <b v="0"/>
    <b v="1"/>
    <s v="theater/plays"/>
    <n v="2.0852773826458035"/>
    <n v="89.99079189686924"/>
    <x v="8"/>
    <s v="plays"/>
    <d v="2010-03-16T05:00:00"/>
    <d v="2010-04-06T05:00:00"/>
    <x v="0"/>
    <s v=""/>
    <s v="Greater than 50000"/>
    <s v=""/>
  </r>
  <r>
    <n v="597"/>
    <s v="Todd, Freeman and Henry"/>
    <s v="Diverse systematic projection"/>
    <n v="73800"/>
    <n v="148779"/>
    <x v="0"/>
    <x v="542"/>
    <s v="US"/>
    <s v="USD"/>
    <n v="1573970400"/>
    <n v="1575525600"/>
    <b v="0"/>
    <b v="0"/>
    <s v="theater/plays"/>
    <n v="2.0159756097560977"/>
    <n v="67.997714808043881"/>
    <x v="8"/>
    <s v="plays"/>
    <d v="2019-11-17T06:00:00"/>
    <d v="2019-12-05T06:00:00"/>
    <x v="0"/>
    <s v=""/>
    <s v="Greater than 50000"/>
    <s v=""/>
  </r>
  <r>
    <n v="602"/>
    <s v="Brown Ltd"/>
    <s v="Quality-focused system-worthy support"/>
    <n v="71100"/>
    <n v="91176"/>
    <x v="0"/>
    <x v="543"/>
    <s v="US"/>
    <s v="USD"/>
    <n v="1433480400"/>
    <n v="1434430800"/>
    <b v="0"/>
    <b v="0"/>
    <s v="theater/plays"/>
    <n v="1.2823628691983122"/>
    <n v="79.978947368421046"/>
    <x v="8"/>
    <s v="plays"/>
    <d v="2015-06-05T05:00:00"/>
    <d v="2015-06-16T05:00:00"/>
    <x v="0"/>
    <s v=""/>
    <s v="Greater than 50000"/>
    <s v=""/>
  </r>
  <r>
    <n v="603"/>
    <s v="Christian, Yates and Greer"/>
    <s v="Vision-oriented 5thgeneration array"/>
    <n v="5300"/>
    <n v="6342"/>
    <x v="0"/>
    <x v="66"/>
    <s v="US"/>
    <s v="USD"/>
    <n v="1555563600"/>
    <n v="1557896400"/>
    <b v="0"/>
    <b v="0"/>
    <s v="theater/plays"/>
    <n v="1.1966037735849056"/>
    <n v="62.176470588235297"/>
    <x v="8"/>
    <s v="plays"/>
    <d v="2019-04-18T05:00:00"/>
    <d v="2019-05-15T05:00:00"/>
    <x v="1"/>
    <s v=""/>
    <s v="5000 to 9999"/>
    <s v=""/>
  </r>
  <r>
    <n v="604"/>
    <s v="Cole, Hernandez and Rodriguez"/>
    <s v="Cross-platform logistical circuit"/>
    <n v="88700"/>
    <n v="151438"/>
    <x v="0"/>
    <x v="544"/>
    <s v="US"/>
    <s v="USD"/>
    <n v="1295676000"/>
    <n v="1297490400"/>
    <b v="0"/>
    <b v="0"/>
    <s v="theater/plays"/>
    <n v="1.7073055242390078"/>
    <n v="53.005950297514879"/>
    <x v="8"/>
    <s v="plays"/>
    <d v="2011-01-22T06:00:00"/>
    <d v="2011-02-12T06:00:00"/>
    <x v="0"/>
    <s v=""/>
    <s v="Greater than 50000"/>
    <s v=""/>
  </r>
  <r>
    <n v="610"/>
    <s v="Hughes, Mendez and Patterson"/>
    <s v="Stand-alone multi-state data-warehouse"/>
    <n v="42800"/>
    <n v="179356"/>
    <x v="0"/>
    <x v="545"/>
    <s v="US"/>
    <s v="USD"/>
    <n v="1355637600"/>
    <n v="1356847200"/>
    <b v="0"/>
    <b v="0"/>
    <s v="theater/plays"/>
    <n v="4.1905607476635511"/>
    <n v="27.998126756166094"/>
    <x v="8"/>
    <s v="plays"/>
    <d v="2012-12-16T06:00:00"/>
    <d v="2012-12-30T06:00:00"/>
    <x v="3"/>
    <s v=""/>
    <s v="40000 to 44999"/>
    <s v=""/>
  </r>
  <r>
    <n v="611"/>
    <s v="Brady, Cortez and Rodriguez"/>
    <s v="Multi-lateral maximized core"/>
    <n v="8200"/>
    <n v="1136"/>
    <x v="3"/>
    <x v="185"/>
    <s v="US"/>
    <s v="USD"/>
    <n v="1374728400"/>
    <n v="1375765200"/>
    <b v="0"/>
    <b v="0"/>
    <s v="theater/plays"/>
    <n v="0.13853658536585367"/>
    <n v="75.733333333333334"/>
    <x v="8"/>
    <s v="plays"/>
    <d v="2013-07-25T05:00:00"/>
    <d v="2013-08-06T05:00:00"/>
    <x v="1"/>
    <s v=""/>
    <s v=""/>
    <s v="5000 to 9999"/>
  </r>
  <r>
    <n v="613"/>
    <s v="Santos, Williams and Brown"/>
    <s v="Reverse-engineered 24/7 methodology"/>
    <n v="1100"/>
    <n v="1914"/>
    <x v="0"/>
    <x v="42"/>
    <s v="CA"/>
    <s v="CAD"/>
    <n v="1503723600"/>
    <n v="1504501200"/>
    <b v="0"/>
    <b v="0"/>
    <s v="theater/plays"/>
    <n v="1.74"/>
    <n v="73.615384615384613"/>
    <x v="8"/>
    <s v="plays"/>
    <d v="2017-08-26T05:00:00"/>
    <d v="2017-09-04T05:00:00"/>
    <x v="4"/>
    <s v=""/>
    <s v="1000 to 4999"/>
    <s v=""/>
  </r>
  <r>
    <n v="614"/>
    <s v="Barnett and Sons"/>
    <s v="Business-focused dynamic info-mediaries"/>
    <n v="26500"/>
    <n v="41205"/>
    <x v="0"/>
    <x v="176"/>
    <s v="US"/>
    <s v="USD"/>
    <n v="1484114400"/>
    <n v="1485669600"/>
    <b v="0"/>
    <b v="0"/>
    <s v="theater/plays"/>
    <n v="1.5549056603773586"/>
    <n v="56.991701244813278"/>
    <x v="8"/>
    <s v="plays"/>
    <d v="2017-01-11T06:00:00"/>
    <d v="2017-01-29T06:00:00"/>
    <x v="10"/>
    <s v=""/>
    <s v="25000 to 29999"/>
    <s v=""/>
  </r>
  <r>
    <n v="615"/>
    <s v="Petersen-Rodriguez"/>
    <s v="Digitized clear-thinking installation"/>
    <n v="8500"/>
    <n v="14488"/>
    <x v="0"/>
    <x v="336"/>
    <s v="IT"/>
    <s v="EUR"/>
    <n v="1461906000"/>
    <n v="1462770000"/>
    <b v="0"/>
    <b v="0"/>
    <s v="theater/plays"/>
    <n v="1.7044705882352942"/>
    <n v="85.223529411764702"/>
    <x v="8"/>
    <s v="plays"/>
    <d v="2016-04-29T05:00:00"/>
    <d v="2016-05-09T05:00:00"/>
    <x v="1"/>
    <s v=""/>
    <s v="5000 to 9999"/>
    <s v=""/>
  </r>
  <r>
    <n v="617"/>
    <s v="King LLC"/>
    <s v="Multi-channeled local intranet"/>
    <n v="1400"/>
    <n v="3496"/>
    <x v="0"/>
    <x v="89"/>
    <s v="US"/>
    <s v="USD"/>
    <n v="1401858000"/>
    <n v="1402722000"/>
    <b v="0"/>
    <b v="0"/>
    <s v="theater/plays"/>
    <n v="2.4971428571428573"/>
    <n v="63.563636363636363"/>
    <x v="8"/>
    <s v="plays"/>
    <d v="2014-06-04T05:00:00"/>
    <d v="2014-06-14T05:00:00"/>
    <x v="4"/>
    <s v=""/>
    <s v="1000 to 4999"/>
    <s v=""/>
  </r>
  <r>
    <n v="619"/>
    <s v="Case LLC"/>
    <s v="Ameliorated foreground methodology"/>
    <n v="195900"/>
    <n v="55757"/>
    <x v="1"/>
    <x v="525"/>
    <s v="US"/>
    <s v="USD"/>
    <n v="1304658000"/>
    <n v="1304744400"/>
    <b v="1"/>
    <b v="1"/>
    <s v="theater/plays"/>
    <n v="0.28461970393057684"/>
    <n v="86.044753086419746"/>
    <x v="8"/>
    <s v="plays"/>
    <d v="2011-05-06T05:00:00"/>
    <d v="2011-05-07T05:00:00"/>
    <x v="0"/>
    <s v="Greater than 50000"/>
    <s v=""/>
    <s v=""/>
  </r>
  <r>
    <n v="621"/>
    <s v="Dean, Fox and Phillips"/>
    <s v="Extended context-sensitive forecast"/>
    <n v="25600"/>
    <n v="158669"/>
    <x v="0"/>
    <x v="546"/>
    <s v="US"/>
    <s v="USD"/>
    <n v="1473742800"/>
    <n v="1474174800"/>
    <b v="0"/>
    <b v="0"/>
    <s v="theater/plays"/>
    <n v="6.1980078125000002"/>
    <n v="74.006063432835816"/>
    <x v="8"/>
    <s v="plays"/>
    <d v="2016-09-13T05:00:00"/>
    <d v="2016-09-18T05:00:00"/>
    <x v="10"/>
    <s v=""/>
    <s v="25000 to 29999"/>
    <s v=""/>
  </r>
  <r>
    <n v="623"/>
    <s v="Smith, Scott and Rodriguez"/>
    <s v="Organic actuating protocol"/>
    <n v="94300"/>
    <n v="150806"/>
    <x v="0"/>
    <x v="547"/>
    <s v="GB"/>
    <s v="GBP"/>
    <n v="1437022800"/>
    <n v="1437454800"/>
    <b v="0"/>
    <b v="0"/>
    <s v="theater/plays"/>
    <n v="1.5992152704135738"/>
    <n v="55.999257333828446"/>
    <x v="8"/>
    <s v="plays"/>
    <d v="2015-07-16T05:00:00"/>
    <d v="2015-07-21T05:00:00"/>
    <x v="0"/>
    <s v=""/>
    <s v="Greater than 50000"/>
    <s v=""/>
  </r>
  <r>
    <n v="625"/>
    <s v="Martinez Inc"/>
    <s v="Organic upward-trending Graphical User Interface"/>
    <n v="7500"/>
    <n v="5803"/>
    <x v="1"/>
    <x v="6"/>
    <s v="US"/>
    <s v="USD"/>
    <n v="1580104800"/>
    <n v="1581314400"/>
    <b v="0"/>
    <b v="0"/>
    <s v="theater/plays"/>
    <n v="0.77373333333333338"/>
    <n v="93.596774193548384"/>
    <x v="8"/>
    <s v="plays"/>
    <d v="2020-01-27T06:00:00"/>
    <d v="2020-02-10T06:00:00"/>
    <x v="1"/>
    <s v="5000 to 9999"/>
    <s v=""/>
    <s v=""/>
  </r>
  <r>
    <n v="626"/>
    <s v="Tucker, Mccoy and Marquez"/>
    <s v="Synergistic tertiary budgetary management"/>
    <n v="6400"/>
    <n v="13205"/>
    <x v="0"/>
    <x v="165"/>
    <s v="US"/>
    <s v="USD"/>
    <n v="1285650000"/>
    <n v="1286427600"/>
    <b v="0"/>
    <b v="1"/>
    <s v="theater/plays"/>
    <n v="2.0632812500000002"/>
    <n v="69.867724867724874"/>
    <x v="8"/>
    <s v="plays"/>
    <d v="2010-09-28T05:00:00"/>
    <d v="2010-10-07T05:00:00"/>
    <x v="1"/>
    <s v=""/>
    <s v="5000 to 9999"/>
    <s v=""/>
  </r>
  <r>
    <n v="629"/>
    <s v="Jackson, Martinez and Ray"/>
    <s v="Multi-tiered executive toolset"/>
    <n v="85900"/>
    <n v="55476"/>
    <x v="1"/>
    <x v="68"/>
    <s v="US"/>
    <s v="USD"/>
    <n v="1467781200"/>
    <n v="1467954000"/>
    <b v="0"/>
    <b v="1"/>
    <s v="theater/plays"/>
    <n v="0.64582072176949945"/>
    <n v="73.968000000000004"/>
    <x v="8"/>
    <s v="plays"/>
    <d v="2016-07-06T05:00:00"/>
    <d v="2016-07-08T05:00:00"/>
    <x v="0"/>
    <s v="Greater than 50000"/>
    <s v=""/>
    <s v=""/>
  </r>
  <r>
    <n v="630"/>
    <s v="Patterson-Johnson"/>
    <s v="Grass-roots directional workforce"/>
    <n v="9500"/>
    <n v="5973"/>
    <x v="3"/>
    <x v="150"/>
    <s v="US"/>
    <s v="USD"/>
    <n v="1556686800"/>
    <n v="1557637200"/>
    <b v="0"/>
    <b v="1"/>
    <s v="theater/plays"/>
    <n v="0.62873684210526315"/>
    <n v="68.65517241379311"/>
    <x v="8"/>
    <s v="plays"/>
    <d v="2019-05-01T05:00:00"/>
    <d v="2019-05-12T05:00:00"/>
    <x v="1"/>
    <s v=""/>
    <s v=""/>
    <s v="5000 to 9999"/>
  </r>
  <r>
    <n v="631"/>
    <s v="Carlson-Hernandez"/>
    <s v="Quality-focused real-time solution"/>
    <n v="59200"/>
    <n v="183756"/>
    <x v="0"/>
    <x v="548"/>
    <s v="US"/>
    <s v="USD"/>
    <n v="1553576400"/>
    <n v="1553922000"/>
    <b v="0"/>
    <b v="0"/>
    <s v="theater/plays"/>
    <n v="3.1039864864864866"/>
    <n v="59.992164544564154"/>
    <x v="8"/>
    <s v="plays"/>
    <d v="2019-03-26T05:00:00"/>
    <d v="2019-03-30T05:00:00"/>
    <x v="0"/>
    <s v=""/>
    <s v="Greater than 50000"/>
    <s v=""/>
  </r>
  <r>
    <n v="632"/>
    <s v="Parker PLC"/>
    <s v="Reduced interactive matrix"/>
    <n v="72100"/>
    <n v="30902"/>
    <x v="2"/>
    <x v="549"/>
    <s v="US"/>
    <s v="USD"/>
    <n v="1414904400"/>
    <n v="1416463200"/>
    <b v="0"/>
    <b v="0"/>
    <s v="theater/plays"/>
    <n v="0.42859916782246882"/>
    <n v="111.15827338129496"/>
    <x v="8"/>
    <s v="plays"/>
    <d v="2014-11-02T05:00:00"/>
    <d v="2014-11-20T06:00:00"/>
    <x v="0"/>
    <s v=""/>
    <s v=""/>
    <s v=""/>
  </r>
  <r>
    <n v="637"/>
    <s v="Williams-Ramirez"/>
    <s v="Open-architected 24/7 throughput"/>
    <n v="8500"/>
    <n v="6750"/>
    <x v="1"/>
    <x v="245"/>
    <s v="US"/>
    <s v="USD"/>
    <n v="1479103200"/>
    <n v="1479794400"/>
    <b v="0"/>
    <b v="0"/>
    <s v="theater/plays"/>
    <n v="0.79411764705882348"/>
    <n v="103.84615384615384"/>
    <x v="8"/>
    <s v="plays"/>
    <d v="2016-11-14T06:00:00"/>
    <d v="2016-11-22T06:00:00"/>
    <x v="1"/>
    <s v="5000 to 9999"/>
    <s v=""/>
    <s v=""/>
  </r>
  <r>
    <n v="638"/>
    <s v="Weaver Ltd"/>
    <s v="Monitored 24/7 approach"/>
    <n v="81600"/>
    <n v="9318"/>
    <x v="1"/>
    <x v="78"/>
    <s v="US"/>
    <s v="USD"/>
    <n v="1280206800"/>
    <n v="1281243600"/>
    <b v="0"/>
    <b v="1"/>
    <s v="theater/plays"/>
    <n v="0.11419117647058824"/>
    <n v="99.127659574468083"/>
    <x v="8"/>
    <s v="plays"/>
    <d v="2010-07-27T05:00:00"/>
    <d v="2010-08-08T05:00:00"/>
    <x v="0"/>
    <s v="Greater than 50000"/>
    <s v=""/>
    <s v=""/>
  </r>
  <r>
    <n v="640"/>
    <s v="Richardson, Woodward and Hansen"/>
    <s v="Pre-emptive context-sensitive support"/>
    <n v="119800"/>
    <n v="19769"/>
    <x v="1"/>
    <x v="550"/>
    <s v="US"/>
    <s v="USD"/>
    <n v="1453096800"/>
    <n v="1453356000"/>
    <b v="0"/>
    <b v="0"/>
    <s v="theater/plays"/>
    <n v="0.16501669449081802"/>
    <n v="76.922178988326849"/>
    <x v="8"/>
    <s v="plays"/>
    <d v="2016-01-18T06:00:00"/>
    <d v="2016-01-21T06:00:00"/>
    <x v="0"/>
    <s v="Greater than 50000"/>
    <s v=""/>
    <s v=""/>
  </r>
  <r>
    <n v="641"/>
    <s v="Hunt, Barker and Baker"/>
    <s v="Business-focused leadingedge instruction set"/>
    <n v="9400"/>
    <n v="11277"/>
    <x v="0"/>
    <x v="168"/>
    <s v="CH"/>
    <s v="CHF"/>
    <n v="1487570400"/>
    <n v="1489986000"/>
    <b v="0"/>
    <b v="0"/>
    <s v="theater/plays"/>
    <n v="1.1996808510638297"/>
    <n v="58.128865979381445"/>
    <x v="8"/>
    <s v="plays"/>
    <d v="2017-02-20T06:00:00"/>
    <d v="2017-03-20T05:00:00"/>
    <x v="1"/>
    <s v=""/>
    <s v="5000 to 9999"/>
    <s v=""/>
  </r>
  <r>
    <n v="643"/>
    <s v="Harris Inc"/>
    <s v="Future-proofed modular groupware"/>
    <n v="14900"/>
    <n v="32986"/>
    <x v="0"/>
    <x v="551"/>
    <s v="US"/>
    <s v="USD"/>
    <n v="1488348000"/>
    <n v="1489899600"/>
    <b v="0"/>
    <b v="0"/>
    <s v="theater/plays"/>
    <n v="2.2138255033557046"/>
    <n v="87.962666666666664"/>
    <x v="8"/>
    <s v="plays"/>
    <d v="2017-03-01T06:00:00"/>
    <d v="2017-03-19T05:00:00"/>
    <x v="11"/>
    <s v=""/>
    <s v="10000 to 14999"/>
    <s v=""/>
  </r>
  <r>
    <n v="644"/>
    <s v="Peters-Nelson"/>
    <s v="Distributed real-time algorithm"/>
    <n v="169400"/>
    <n v="81984"/>
    <x v="1"/>
    <x v="552"/>
    <s v="CA"/>
    <s v="CAD"/>
    <n v="1545112800"/>
    <n v="1546495200"/>
    <b v="0"/>
    <b v="0"/>
    <s v="theater/plays"/>
    <n v="0.48396694214876035"/>
    <n v="28"/>
    <x v="8"/>
    <s v="plays"/>
    <d v="2018-12-18T06:00:00"/>
    <d v="2019-01-03T06:00:00"/>
    <x v="0"/>
    <s v="Greater than 50000"/>
    <s v=""/>
    <s v=""/>
  </r>
  <r>
    <n v="649"/>
    <s v="Yang and Sons"/>
    <s v="Reactive 6thgeneration hub"/>
    <n v="121700"/>
    <n v="59003"/>
    <x v="1"/>
    <x v="553"/>
    <s v="CH"/>
    <s v="CHF"/>
    <n v="1287550800"/>
    <n v="1288501200"/>
    <b v="1"/>
    <b v="1"/>
    <s v="theater/plays"/>
    <n v="0.48482333607230893"/>
    <n v="98.011627906976742"/>
    <x v="8"/>
    <s v="plays"/>
    <d v="2010-10-20T05:00:00"/>
    <d v="2010-10-31T05:00:00"/>
    <x v="0"/>
    <s v="Greater than 50000"/>
    <s v=""/>
    <s v=""/>
  </r>
  <r>
    <n v="660"/>
    <s v="Jensen-Brown"/>
    <s v="Fundamental disintermediate matrix"/>
    <n v="9100"/>
    <n v="7438"/>
    <x v="1"/>
    <x v="173"/>
    <s v="US"/>
    <s v="USD"/>
    <n v="1440133200"/>
    <n v="1440910800"/>
    <b v="1"/>
    <b v="0"/>
    <s v="theater/plays"/>
    <n v="0.81736263736263737"/>
    <n v="96.597402597402592"/>
    <x v="8"/>
    <s v="plays"/>
    <d v="2015-08-21T05:00:00"/>
    <d v="2015-08-30T05:00:00"/>
    <x v="1"/>
    <s v="5000 to 9999"/>
    <s v=""/>
    <s v=""/>
  </r>
  <r>
    <n v="662"/>
    <s v="Murphy-Farrell"/>
    <s v="Implemented exuding software"/>
    <n v="9100"/>
    <n v="8906"/>
    <x v="1"/>
    <x v="103"/>
    <s v="US"/>
    <s v="USD"/>
    <n v="1544335200"/>
    <n v="1544680800"/>
    <b v="0"/>
    <b v="0"/>
    <s v="theater/plays"/>
    <n v="0.97868131868131869"/>
    <n v="67.984732824427482"/>
    <x v="8"/>
    <s v="plays"/>
    <d v="2018-12-09T06:00:00"/>
    <d v="2018-12-13T06:00:00"/>
    <x v="1"/>
    <s v="5000 to 9999"/>
    <s v=""/>
    <s v=""/>
  </r>
  <r>
    <n v="663"/>
    <s v="Everett-Wolfe"/>
    <s v="Total optimizing software"/>
    <n v="10000"/>
    <n v="7724"/>
    <x v="1"/>
    <x v="150"/>
    <s v="US"/>
    <s v="USD"/>
    <n v="1286427600"/>
    <n v="1288414800"/>
    <b v="0"/>
    <b v="0"/>
    <s v="theater/plays"/>
    <n v="0.77239999999999998"/>
    <n v="88.781609195402297"/>
    <x v="8"/>
    <s v="plays"/>
    <d v="2010-10-07T05:00:00"/>
    <d v="2010-10-30T05:00:00"/>
    <x v="11"/>
    <s v="10000 to 14999"/>
    <s v=""/>
    <s v=""/>
  </r>
  <r>
    <n v="666"/>
    <s v="York, Barr and Grant"/>
    <s v="Cloned bottom-line success"/>
    <n v="3100"/>
    <n v="1985"/>
    <x v="3"/>
    <x v="250"/>
    <s v="US"/>
    <s v="USD"/>
    <n v="1377838800"/>
    <n v="1378357200"/>
    <b v="0"/>
    <b v="1"/>
    <s v="theater/plays"/>
    <n v="0.64032258064516134"/>
    <n v="79.400000000000006"/>
    <x v="8"/>
    <s v="plays"/>
    <d v="2013-08-30T05:00:00"/>
    <d v="2013-09-05T05:00:00"/>
    <x v="4"/>
    <s v=""/>
    <s v=""/>
    <s v="1000 to 4999"/>
  </r>
  <r>
    <n v="668"/>
    <s v="Brown and Sons"/>
    <s v="Programmable leadingedge budgetary management"/>
    <n v="27500"/>
    <n v="5593"/>
    <x v="1"/>
    <x v="114"/>
    <s v="US"/>
    <s v="USD"/>
    <n v="1343797200"/>
    <n v="1344834000"/>
    <b v="0"/>
    <b v="0"/>
    <s v="theater/plays"/>
    <n v="0.20338181818181819"/>
    <n v="73.59210526315789"/>
    <x v="8"/>
    <s v="plays"/>
    <d v="2012-08-01T05:00:00"/>
    <d v="2012-08-13T05:00:00"/>
    <x v="10"/>
    <s v="25000 to 29999"/>
    <s v=""/>
    <s v=""/>
  </r>
  <r>
    <n v="669"/>
    <s v="Payne, Garrett and Thomas"/>
    <s v="Upgradable bi-directional concept"/>
    <n v="48800"/>
    <n v="175020"/>
    <x v="0"/>
    <x v="554"/>
    <s v="IT"/>
    <s v="EUR"/>
    <n v="1498453200"/>
    <n v="1499230800"/>
    <b v="0"/>
    <b v="0"/>
    <s v="theater/plays"/>
    <n v="3.5864754098360656"/>
    <n v="107.97038864898211"/>
    <x v="8"/>
    <s v="plays"/>
    <d v="2017-06-26T05:00:00"/>
    <d v="2017-07-05T05:00:00"/>
    <x v="9"/>
    <s v=""/>
    <s v="45000 to 49999"/>
    <s v=""/>
  </r>
  <r>
    <n v="671"/>
    <s v="Robinson-Kelly"/>
    <s v="Monitored bi-directional standardization"/>
    <n v="97600"/>
    <n v="119127"/>
    <x v="0"/>
    <x v="555"/>
    <s v="US"/>
    <s v="USD"/>
    <n v="1280552400"/>
    <n v="1280898000"/>
    <b v="0"/>
    <b v="1"/>
    <s v="theater/plays"/>
    <n v="1.220563524590164"/>
    <n v="111.02236719478098"/>
    <x v="8"/>
    <s v="plays"/>
    <d v="2010-07-31T05:00:00"/>
    <d v="2010-08-04T05:00:00"/>
    <x v="0"/>
    <s v=""/>
    <s v="Greater than 50000"/>
    <s v=""/>
  </r>
  <r>
    <n v="672"/>
    <s v="Kelly-Colon"/>
    <s v="Stand-alone grid-enabled leverage"/>
    <n v="197900"/>
    <n v="110689"/>
    <x v="1"/>
    <x v="556"/>
    <s v="AU"/>
    <s v="AUD"/>
    <n v="1521608400"/>
    <n v="1522472400"/>
    <b v="0"/>
    <b v="0"/>
    <s v="theater/plays"/>
    <n v="0.55931783729156137"/>
    <n v="24.997515808491418"/>
    <x v="8"/>
    <s v="plays"/>
    <d v="2018-03-21T05:00:00"/>
    <d v="2018-03-31T05:00:00"/>
    <x v="0"/>
    <s v="Greater than 50000"/>
    <s v=""/>
    <s v=""/>
  </r>
  <r>
    <n v="681"/>
    <s v="Kelly PLC"/>
    <s v="Decentralized context-sensitive superstructure"/>
    <n v="184100"/>
    <n v="159037"/>
    <x v="1"/>
    <x v="557"/>
    <s v="US"/>
    <s v="USD"/>
    <n v="1324447200"/>
    <n v="1324965600"/>
    <b v="0"/>
    <b v="0"/>
    <s v="theater/plays"/>
    <n v="0.86386203150461705"/>
    <n v="95.978877489438744"/>
    <x v="8"/>
    <s v="plays"/>
    <d v="2011-12-21T06:00:00"/>
    <d v="2011-12-27T06:00:00"/>
    <x v="0"/>
    <s v="Greater than 50000"/>
    <s v=""/>
    <s v=""/>
  </r>
  <r>
    <n v="682"/>
    <s v="Nguyen and Sons"/>
    <s v="Compatible 5thgeneration concept"/>
    <n v="5400"/>
    <n v="8109"/>
    <x v="0"/>
    <x v="381"/>
    <s v="US"/>
    <s v="USD"/>
    <n v="1386741600"/>
    <n v="1387519200"/>
    <b v="0"/>
    <b v="0"/>
    <s v="theater/plays"/>
    <n v="1.5016666666666667"/>
    <n v="78.728155339805824"/>
    <x v="8"/>
    <s v="plays"/>
    <d v="2013-12-11T06:00:00"/>
    <d v="2013-12-20T06:00:00"/>
    <x v="1"/>
    <s v=""/>
    <s v="5000 to 9999"/>
    <s v=""/>
  </r>
  <r>
    <n v="683"/>
    <s v="Jones PLC"/>
    <s v="Virtual systemic intranet"/>
    <n v="2300"/>
    <n v="8244"/>
    <x v="0"/>
    <x v="456"/>
    <s v="US"/>
    <s v="USD"/>
    <n v="1537074000"/>
    <n v="1537246800"/>
    <b v="0"/>
    <b v="0"/>
    <s v="theater/plays"/>
    <n v="3.5843478260869563"/>
    <n v="56.081632653061227"/>
    <x v="8"/>
    <s v="plays"/>
    <d v="2018-09-16T05:00:00"/>
    <d v="2018-09-18T05:00:00"/>
    <x v="4"/>
    <s v=""/>
    <s v="1000 to 4999"/>
    <s v=""/>
  </r>
  <r>
    <n v="685"/>
    <s v="Lee-Cobb"/>
    <s v="Customizable homogeneous firmware"/>
    <n v="140000"/>
    <n v="94501"/>
    <x v="1"/>
    <x v="558"/>
    <s v="CA"/>
    <s v="CAD"/>
    <n v="1440306000"/>
    <n v="1442379600"/>
    <b v="0"/>
    <b v="0"/>
    <s v="theater/plays"/>
    <n v="0.67500714285714281"/>
    <n v="102.05291576673866"/>
    <x v="8"/>
    <s v="plays"/>
    <d v="2015-08-23T05:00:00"/>
    <d v="2015-09-16T05:00:00"/>
    <x v="0"/>
    <s v="Greater than 50000"/>
    <s v=""/>
    <s v=""/>
  </r>
  <r>
    <n v="687"/>
    <s v="Martin, Gates and Holt"/>
    <s v="Distributed holistic neural-net"/>
    <n v="1500"/>
    <n v="13980"/>
    <x v="0"/>
    <x v="559"/>
    <s v="US"/>
    <s v="USD"/>
    <n v="1489298400"/>
    <n v="1489554000"/>
    <b v="0"/>
    <b v="0"/>
    <s v="theater/plays"/>
    <n v="9.32"/>
    <n v="51.970260223048328"/>
    <x v="8"/>
    <s v="plays"/>
    <d v="2017-03-12T06:00:00"/>
    <d v="2017-03-15T05:00:00"/>
    <x v="4"/>
    <s v=""/>
    <s v="1000 to 4999"/>
    <s v=""/>
  </r>
  <r>
    <n v="693"/>
    <s v="Bradford-Silva"/>
    <s v="Reverse-engineered composite hierarchy"/>
    <n v="180400"/>
    <n v="115396"/>
    <x v="1"/>
    <x v="560"/>
    <s v="US"/>
    <s v="USD"/>
    <n v="1508216400"/>
    <n v="1509685200"/>
    <b v="0"/>
    <b v="0"/>
    <s v="theater/plays"/>
    <n v="0.63966740576496672"/>
    <n v="66.016018306636155"/>
    <x v="8"/>
    <s v="plays"/>
    <d v="2017-10-17T05:00:00"/>
    <d v="2017-11-03T05:00:00"/>
    <x v="0"/>
    <s v="Greater than 50000"/>
    <s v=""/>
    <s v=""/>
  </r>
  <r>
    <n v="694"/>
    <s v="Mora-Bradley"/>
    <s v="Programmable tangible ability"/>
    <n v="9100"/>
    <n v="7656"/>
    <x v="1"/>
    <x v="561"/>
    <s v="US"/>
    <s v="USD"/>
    <n v="1511762400"/>
    <n v="1514959200"/>
    <b v="0"/>
    <b v="0"/>
    <s v="theater/plays"/>
    <n v="0.84131868131868137"/>
    <n v="96.911392405063296"/>
    <x v="8"/>
    <s v="plays"/>
    <d v="2017-11-27T06:00:00"/>
    <d v="2018-01-03T06:00:00"/>
    <x v="1"/>
    <s v="5000 to 9999"/>
    <s v=""/>
    <s v=""/>
  </r>
  <r>
    <n v="696"/>
    <s v="Lopez, Reid and Johnson"/>
    <s v="Total real-time hardware"/>
    <n v="164100"/>
    <n v="96888"/>
    <x v="1"/>
    <x v="562"/>
    <s v="US"/>
    <s v="USD"/>
    <n v="1429506000"/>
    <n v="1429592400"/>
    <b v="0"/>
    <b v="1"/>
    <s v="theater/plays"/>
    <n v="0.59042047531992692"/>
    <n v="108.98537682789652"/>
    <x v="8"/>
    <s v="plays"/>
    <d v="2015-04-20T05:00:00"/>
    <d v="2015-04-21T05:00:00"/>
    <x v="0"/>
    <s v="Greater than 50000"/>
    <s v=""/>
    <s v=""/>
  </r>
  <r>
    <n v="701"/>
    <s v="Mcclain LLC"/>
    <s v="Open-source multi-tasking methodology"/>
    <n v="52000"/>
    <n v="91014"/>
    <x v="0"/>
    <x v="563"/>
    <s v="US"/>
    <s v="USD"/>
    <n v="1301202000"/>
    <n v="1301806800"/>
    <b v="1"/>
    <b v="0"/>
    <s v="theater/plays"/>
    <n v="1.7502692307692307"/>
    <n v="110.99268292682927"/>
    <x v="8"/>
    <s v="plays"/>
    <d v="2011-03-27T05:00:00"/>
    <d v="2011-04-03T05:00:00"/>
    <x v="0"/>
    <s v=""/>
    <s v="Greater than 50000"/>
    <s v=""/>
  </r>
  <r>
    <n v="708"/>
    <s v="Ortega LLC"/>
    <s v="Secured bifurcated intranet"/>
    <n v="1700"/>
    <n v="12020"/>
    <x v="0"/>
    <x v="276"/>
    <s v="CH"/>
    <s v="CHF"/>
    <n v="1495429200"/>
    <n v="1496293200"/>
    <b v="0"/>
    <b v="0"/>
    <s v="theater/plays"/>
    <n v="7.0705882352941174"/>
    <n v="87.737226277372258"/>
    <x v="8"/>
    <s v="plays"/>
    <d v="2017-05-22T05:00:00"/>
    <d v="2017-06-01T05:00:00"/>
    <x v="4"/>
    <s v=""/>
    <s v="1000 to 4999"/>
    <s v=""/>
  </r>
  <r>
    <n v="709"/>
    <s v="Silva, Walker and Martin"/>
    <s v="Grass-roots 4thgeneration product"/>
    <n v="9800"/>
    <n v="13954"/>
    <x v="0"/>
    <x v="41"/>
    <s v="IT"/>
    <s v="EUR"/>
    <n v="1334811600"/>
    <n v="1335416400"/>
    <b v="0"/>
    <b v="0"/>
    <s v="theater/plays"/>
    <n v="1.4238775510204082"/>
    <n v="75.021505376344081"/>
    <x v="8"/>
    <s v="plays"/>
    <d v="2012-04-19T05:00:00"/>
    <d v="2012-04-26T05:00:00"/>
    <x v="1"/>
    <s v=""/>
    <s v="5000 to 9999"/>
    <s v=""/>
  </r>
  <r>
    <n v="710"/>
    <s v="Huynh, Gallegos and Mills"/>
    <s v="Reduced next generation info-mediaries"/>
    <n v="4300"/>
    <n v="6358"/>
    <x v="0"/>
    <x v="564"/>
    <s v="US"/>
    <s v="USD"/>
    <n v="1531544400"/>
    <n v="1532149200"/>
    <b v="0"/>
    <b v="1"/>
    <s v="theater/plays"/>
    <n v="1.4786046511627906"/>
    <n v="50.863999999999997"/>
    <x v="8"/>
    <s v="plays"/>
    <d v="2018-07-14T05:00:00"/>
    <d v="2018-07-21T05:00:00"/>
    <x v="4"/>
    <s v=""/>
    <s v="1000 to 4999"/>
    <s v=""/>
  </r>
  <r>
    <n v="711"/>
    <s v="Anderson LLC"/>
    <s v="Customizable full-range artificial intelligence"/>
    <n v="6200"/>
    <n v="1260"/>
    <x v="1"/>
    <x v="130"/>
    <s v="IT"/>
    <s v="EUR"/>
    <n v="1453615200"/>
    <n v="1453788000"/>
    <b v="1"/>
    <b v="1"/>
    <s v="theater/plays"/>
    <n v="0.20322580645161289"/>
    <n v="90"/>
    <x v="8"/>
    <s v="plays"/>
    <d v="2016-01-24T06:00:00"/>
    <d v="2016-01-26T06:00:00"/>
    <x v="1"/>
    <s v="5000 to 9999"/>
    <s v=""/>
    <s v=""/>
  </r>
  <r>
    <n v="712"/>
    <s v="Garza-Bryant"/>
    <s v="Programmable leadingedge contingency"/>
    <n v="800"/>
    <n v="14725"/>
    <x v="0"/>
    <x v="532"/>
    <s v="US"/>
    <s v="USD"/>
    <n v="1467954000"/>
    <n v="1471496400"/>
    <b v="0"/>
    <b v="0"/>
    <s v="theater/plays"/>
    <n v="18.40625"/>
    <n v="72.896039603960389"/>
    <x v="8"/>
    <s v="plays"/>
    <d v="2016-07-08T05:00:00"/>
    <d v="2016-08-18T05:00:00"/>
    <x v="2"/>
    <s v=""/>
    <s v="0 to 1000"/>
    <s v=""/>
  </r>
  <r>
    <n v="716"/>
    <s v="Tapia, Kramer and Hicks"/>
    <s v="Advanced modular moderator"/>
    <n v="2000"/>
    <n v="10353"/>
    <x v="0"/>
    <x v="77"/>
    <s v="US"/>
    <s v="USD"/>
    <n v="1373432400"/>
    <n v="1375851600"/>
    <b v="0"/>
    <b v="1"/>
    <s v="theater/plays"/>
    <n v="5.1764999999999999"/>
    <n v="65.942675159235662"/>
    <x v="8"/>
    <s v="plays"/>
    <d v="2013-07-10T05:00:00"/>
    <d v="2013-08-07T05:00:00"/>
    <x v="4"/>
    <s v=""/>
    <s v="1000 to 4999"/>
    <s v=""/>
  </r>
  <r>
    <n v="720"/>
    <s v="Valenzuela, Davidson and Castro"/>
    <s v="Multi-layered upward-trending conglomeration"/>
    <n v="8700"/>
    <n v="3227"/>
    <x v="3"/>
    <x v="414"/>
    <s v="DK"/>
    <s v="DKK"/>
    <n v="1519192800"/>
    <n v="1520402400"/>
    <b v="0"/>
    <b v="1"/>
    <s v="theater/plays"/>
    <n v="0.37091954022988505"/>
    <n v="84.921052631578945"/>
    <x v="8"/>
    <s v="plays"/>
    <d v="2018-02-21T06:00:00"/>
    <d v="2018-03-07T06:00:00"/>
    <x v="1"/>
    <s v=""/>
    <s v=""/>
    <s v="5000 to 9999"/>
  </r>
  <r>
    <n v="723"/>
    <s v="Beck-Knight"/>
    <s v="Exclusive fresh-thinking model"/>
    <n v="4900"/>
    <n v="13250"/>
    <x v="0"/>
    <x v="174"/>
    <s v="AU"/>
    <s v="AUD"/>
    <n v="1456898400"/>
    <n v="1458709200"/>
    <b v="0"/>
    <b v="0"/>
    <s v="theater/plays"/>
    <n v="2.704081632653061"/>
    <n v="92.013888888888886"/>
    <x v="8"/>
    <s v="plays"/>
    <d v="2016-03-02T06:00:00"/>
    <d v="2016-03-23T05:00:00"/>
    <x v="4"/>
    <s v=""/>
    <s v="1000 to 4999"/>
    <s v=""/>
  </r>
  <r>
    <n v="724"/>
    <s v="Mccoy Ltd"/>
    <s v="Business-focused encompassing intranet"/>
    <n v="8400"/>
    <n v="11261"/>
    <x v="0"/>
    <x v="495"/>
    <s v="GB"/>
    <s v="GBP"/>
    <n v="1413954000"/>
    <n v="1414126800"/>
    <b v="0"/>
    <b v="1"/>
    <s v="theater/plays"/>
    <n v="1.3405952380952382"/>
    <n v="93.066115702479337"/>
    <x v="8"/>
    <s v="plays"/>
    <d v="2014-10-22T05:00:00"/>
    <d v="2014-10-24T05:00:00"/>
    <x v="1"/>
    <s v=""/>
    <s v="5000 to 9999"/>
    <s v=""/>
  </r>
  <r>
    <n v="726"/>
    <s v="Johns-Thomas"/>
    <s v="Realigned web-enabled functionalities"/>
    <n v="54300"/>
    <n v="48227"/>
    <x v="3"/>
    <x v="230"/>
    <s v="US"/>
    <s v="USD"/>
    <n v="1287982800"/>
    <n v="1288501200"/>
    <b v="0"/>
    <b v="1"/>
    <s v="theater/plays"/>
    <n v="0.88815837937384901"/>
    <n v="92.036259541984734"/>
    <x v="8"/>
    <s v="plays"/>
    <d v="2010-10-25T05:00:00"/>
    <d v="2010-10-31T05:00:00"/>
    <x v="0"/>
    <s v=""/>
    <s v=""/>
    <s v="Greater than 50000"/>
  </r>
  <r>
    <n v="728"/>
    <s v="Stewart Inc"/>
    <s v="Versatile mission-critical knowledgebase"/>
    <n v="4200"/>
    <n v="735"/>
    <x v="1"/>
    <x v="18"/>
    <s v="US"/>
    <s v="USD"/>
    <n v="1464152400"/>
    <n v="1465102800"/>
    <b v="0"/>
    <b v="0"/>
    <s v="theater/plays"/>
    <n v="0.17499999999999999"/>
    <n v="73.5"/>
    <x v="8"/>
    <s v="plays"/>
    <d v="2016-05-25T05:00:00"/>
    <d v="2016-06-05T05:00:00"/>
    <x v="4"/>
    <s v="1000 to 4999"/>
    <s v=""/>
    <s v=""/>
  </r>
  <r>
    <n v="734"/>
    <s v="Stone PLC"/>
    <s v="Exclusive 5thgeneration leverage"/>
    <n v="4200"/>
    <n v="13404"/>
    <x v="0"/>
    <x v="565"/>
    <s v="US"/>
    <s v="USD"/>
    <n v="1485583200"/>
    <n v="1486620000"/>
    <b v="0"/>
    <b v="1"/>
    <s v="theater/plays"/>
    <n v="3.1914285714285713"/>
    <n v="25.007462686567163"/>
    <x v="8"/>
    <s v="plays"/>
    <d v="2017-01-28T06:00:00"/>
    <d v="2017-02-09T06:00:00"/>
    <x v="4"/>
    <s v=""/>
    <s v="1000 to 4999"/>
    <s v=""/>
  </r>
  <r>
    <n v="738"/>
    <s v="Garcia Group"/>
    <s v="Extended zero administration software"/>
    <n v="74700"/>
    <n v="1557"/>
    <x v="1"/>
    <x v="185"/>
    <s v="US"/>
    <s v="USD"/>
    <n v="1416117600"/>
    <n v="1418018400"/>
    <b v="0"/>
    <b v="1"/>
    <s v="theater/plays"/>
    <n v="2.0843373493975904E-2"/>
    <n v="103.8"/>
    <x v="8"/>
    <s v="plays"/>
    <d v="2014-11-16T06:00:00"/>
    <d v="2014-12-08T06:00:00"/>
    <x v="0"/>
    <s v="Greater than 50000"/>
    <s v=""/>
    <s v=""/>
  </r>
  <r>
    <n v="740"/>
    <s v="Nelson, Smith and Graham"/>
    <s v="Phased system-worthy conglomeration"/>
    <n v="5300"/>
    <n v="1592"/>
    <x v="1"/>
    <x v="210"/>
    <s v="US"/>
    <s v="USD"/>
    <n v="1486101600"/>
    <n v="1486360800"/>
    <b v="0"/>
    <b v="0"/>
    <s v="theater/plays"/>
    <n v="0.30037735849056602"/>
    <n v="99.5"/>
    <x v="8"/>
    <s v="plays"/>
    <d v="2017-02-03T06:00:00"/>
    <d v="2017-02-06T06:00:00"/>
    <x v="1"/>
    <s v="5000 to 9999"/>
    <s v=""/>
    <s v=""/>
  </r>
  <r>
    <n v="741"/>
    <s v="Garcia Ltd"/>
    <s v="Balanced mobile alliance"/>
    <n v="1200"/>
    <n v="14150"/>
    <x v="0"/>
    <x v="314"/>
    <s v="US"/>
    <s v="USD"/>
    <n v="1274590800"/>
    <n v="1274677200"/>
    <b v="0"/>
    <b v="0"/>
    <s v="theater/plays"/>
    <n v="11.791666666666666"/>
    <n v="108.84615384615384"/>
    <x v="8"/>
    <s v="plays"/>
    <d v="2010-05-23T05:00:00"/>
    <d v="2010-05-24T05:00:00"/>
    <x v="4"/>
    <s v=""/>
    <s v="1000 to 4999"/>
    <s v=""/>
  </r>
  <r>
    <n v="743"/>
    <s v="Clark-Conrad"/>
    <s v="Exclusive bandwidth-monitored orchestration"/>
    <n v="3900"/>
    <n v="504"/>
    <x v="1"/>
    <x v="297"/>
    <s v="US"/>
    <s v="USD"/>
    <n v="1445403600"/>
    <n v="1445922000"/>
    <b v="0"/>
    <b v="1"/>
    <s v="theater/plays"/>
    <n v="0.12923076923076923"/>
    <n v="29.647058823529413"/>
    <x v="8"/>
    <s v="plays"/>
    <d v="2015-10-21T05:00:00"/>
    <d v="2015-10-27T05:00:00"/>
    <x v="4"/>
    <s v="1000 to 4999"/>
    <s v=""/>
    <s v=""/>
  </r>
  <r>
    <n v="744"/>
    <s v="Fitzgerald Group"/>
    <s v="Intuitive exuding initiative"/>
    <n v="2000"/>
    <n v="14240"/>
    <x v="0"/>
    <x v="363"/>
    <s v="US"/>
    <s v="USD"/>
    <n v="1533877200"/>
    <n v="1534050000"/>
    <b v="0"/>
    <b v="1"/>
    <s v="theater/plays"/>
    <n v="7.12"/>
    <n v="101.71428571428571"/>
    <x v="8"/>
    <s v="plays"/>
    <d v="2018-08-10T05:00:00"/>
    <d v="2018-08-12T05:00:00"/>
    <x v="4"/>
    <s v=""/>
    <s v="1000 to 4999"/>
    <s v=""/>
  </r>
  <r>
    <n v="747"/>
    <s v="Greer and Sons"/>
    <s v="Secured clear-thinking intranet"/>
    <n v="4900"/>
    <n v="11214"/>
    <x v="0"/>
    <x v="566"/>
    <s v="US"/>
    <s v="USD"/>
    <n v="1283403600"/>
    <n v="1284354000"/>
    <b v="0"/>
    <b v="0"/>
    <s v="theater/plays"/>
    <n v="2.2885714285714287"/>
    <n v="40.049999999999997"/>
    <x v="8"/>
    <s v="plays"/>
    <d v="2010-09-02T05:00:00"/>
    <d v="2010-09-13T05:00:00"/>
    <x v="4"/>
    <s v=""/>
    <s v="1000 to 4999"/>
    <s v=""/>
  </r>
  <r>
    <n v="752"/>
    <s v="Lowery Group"/>
    <s v="Sharable motivating emulation"/>
    <n v="5800"/>
    <n v="5362"/>
    <x v="3"/>
    <x v="112"/>
    <s v="US"/>
    <s v="USD"/>
    <n v="1280984400"/>
    <n v="1282539600"/>
    <b v="0"/>
    <b v="1"/>
    <s v="theater/plays"/>
    <n v="0.92448275862068963"/>
    <n v="47.035087719298247"/>
    <x v="8"/>
    <s v="plays"/>
    <d v="2010-08-05T05:00:00"/>
    <d v="2010-08-23T05:00:00"/>
    <x v="1"/>
    <s v=""/>
    <s v=""/>
    <s v="5000 to 9999"/>
  </r>
  <r>
    <n v="754"/>
    <s v="Perez, Reed and Lee"/>
    <s v="Advanced dedicated encoding"/>
    <n v="70400"/>
    <n v="118603"/>
    <x v="0"/>
    <x v="567"/>
    <s v="US"/>
    <s v="USD"/>
    <n v="1351400400"/>
    <n v="1355983200"/>
    <b v="0"/>
    <b v="0"/>
    <s v="theater/plays"/>
    <n v="1.6847017045454546"/>
    <n v="37.005616224648989"/>
    <x v="8"/>
    <s v="plays"/>
    <d v="2012-10-28T05:00:00"/>
    <d v="2012-12-20T06:00:00"/>
    <x v="0"/>
    <s v=""/>
    <s v="Greater than 50000"/>
    <s v=""/>
  </r>
  <r>
    <n v="755"/>
    <s v="Chen, Pollard and Clarke"/>
    <s v="Stand-alone multi-state project"/>
    <n v="4500"/>
    <n v="7496"/>
    <x v="0"/>
    <x v="568"/>
    <s v="DK"/>
    <s v="DKK"/>
    <n v="1514354400"/>
    <n v="1515391200"/>
    <b v="0"/>
    <b v="1"/>
    <s v="theater/plays"/>
    <n v="1.6657777777777778"/>
    <n v="26.027777777777779"/>
    <x v="8"/>
    <s v="plays"/>
    <d v="2017-12-27T06:00:00"/>
    <d v="2018-01-08T06:00:00"/>
    <x v="4"/>
    <s v=""/>
    <s v="1000 to 4999"/>
    <s v=""/>
  </r>
  <r>
    <n v="756"/>
    <s v="Serrano, Gallagher and Griffith"/>
    <s v="Customizable bi-directional monitoring"/>
    <n v="1300"/>
    <n v="10037"/>
    <x v="0"/>
    <x v="323"/>
    <s v="US"/>
    <s v="USD"/>
    <n v="1421733600"/>
    <n v="1422252000"/>
    <b v="0"/>
    <b v="0"/>
    <s v="theater/plays"/>
    <n v="7.7207692307692311"/>
    <n v="67.817567567567565"/>
    <x v="8"/>
    <s v="plays"/>
    <d v="2015-01-20T06:00:00"/>
    <d v="2015-01-26T06:00:00"/>
    <x v="4"/>
    <s v=""/>
    <s v="1000 to 4999"/>
    <s v=""/>
  </r>
  <r>
    <n v="763"/>
    <s v="Rowland PLC"/>
    <s v="Inverse client-driven product"/>
    <n v="5600"/>
    <n v="6338"/>
    <x v="0"/>
    <x v="569"/>
    <s v="US"/>
    <s v="USD"/>
    <n v="1336453200"/>
    <n v="1339477200"/>
    <b v="0"/>
    <b v="1"/>
    <s v="theater/plays"/>
    <n v="1.1317857142857144"/>
    <n v="26.970212765957445"/>
    <x v="8"/>
    <s v="plays"/>
    <d v="2012-05-08T05:00:00"/>
    <d v="2012-06-12T05:00:00"/>
    <x v="1"/>
    <s v=""/>
    <s v="5000 to 9999"/>
    <s v=""/>
  </r>
  <r>
    <n v="768"/>
    <s v="Ramirez-Calderon"/>
    <s v="Fundamental zero tolerance alliance"/>
    <n v="4800"/>
    <n v="11088"/>
    <x v="0"/>
    <x v="145"/>
    <s v="US"/>
    <s v="USD"/>
    <n v="1386741600"/>
    <n v="1388037600"/>
    <b v="0"/>
    <b v="0"/>
    <s v="theater/plays"/>
    <n v="2.31"/>
    <n v="73.92"/>
    <x v="8"/>
    <s v="plays"/>
    <d v="2013-12-11T06:00:00"/>
    <d v="2013-12-26T06:00:00"/>
    <x v="4"/>
    <s v=""/>
    <s v="1000 to 4999"/>
    <s v=""/>
  </r>
  <r>
    <n v="770"/>
    <s v="Mathis-Rodriguez"/>
    <s v="User-centric attitude-oriented intranet"/>
    <n v="4300"/>
    <n v="11642"/>
    <x v="0"/>
    <x v="570"/>
    <s v="IT"/>
    <s v="EUR"/>
    <n v="1397451600"/>
    <n v="1398056400"/>
    <b v="0"/>
    <b v="1"/>
    <s v="theater/plays"/>
    <n v="2.7074418604651163"/>
    <n v="53.898148148148145"/>
    <x v="8"/>
    <s v="plays"/>
    <d v="2014-04-14T05:00:00"/>
    <d v="2014-04-21T05:00:00"/>
    <x v="4"/>
    <s v=""/>
    <s v="1000 to 4999"/>
    <s v=""/>
  </r>
  <r>
    <n v="771"/>
    <s v="Smith, Mack and Williams"/>
    <s v="Self-enabling 5thgeneration paradigm"/>
    <n v="5600"/>
    <n v="2769"/>
    <x v="3"/>
    <x v="42"/>
    <s v="US"/>
    <s v="USD"/>
    <n v="1548482400"/>
    <n v="1550815200"/>
    <b v="0"/>
    <b v="0"/>
    <s v="theater/plays"/>
    <n v="0.49446428571428569"/>
    <n v="106.5"/>
    <x v="8"/>
    <s v="plays"/>
    <d v="2019-01-26T06:00:00"/>
    <d v="2019-02-22T06:00:00"/>
    <x v="1"/>
    <s v=""/>
    <s v=""/>
    <s v="5000 to 9999"/>
  </r>
  <r>
    <n v="773"/>
    <s v="Meza, Kirby and Patel"/>
    <s v="Cross-platform empowering project"/>
    <n v="53100"/>
    <n v="101185"/>
    <x v="0"/>
    <x v="571"/>
    <s v="US"/>
    <s v="USD"/>
    <n v="1492059600"/>
    <n v="1492923600"/>
    <b v="0"/>
    <b v="0"/>
    <s v="theater/plays"/>
    <n v="1.9055555555555554"/>
    <n v="43.00254993625159"/>
    <x v="8"/>
    <s v="plays"/>
    <d v="2017-04-13T05:00:00"/>
    <d v="2017-04-23T05:00:00"/>
    <x v="0"/>
    <s v=""/>
    <s v="Greater than 50000"/>
    <s v=""/>
  </r>
  <r>
    <n v="776"/>
    <s v="Taylor-Rowe"/>
    <s v="Synchronized multimedia frame"/>
    <n v="110800"/>
    <n v="72623"/>
    <x v="1"/>
    <x v="572"/>
    <s v="US"/>
    <s v="USD"/>
    <n v="1562216400"/>
    <n v="1563771600"/>
    <b v="0"/>
    <b v="0"/>
    <s v="theater/plays"/>
    <n v="0.65544223826714798"/>
    <n v="32.995456610631528"/>
    <x v="8"/>
    <s v="plays"/>
    <d v="2019-07-04T05:00:00"/>
    <d v="2019-07-22T05:00:00"/>
    <x v="0"/>
    <s v="Greater than 50000"/>
    <s v=""/>
    <s v=""/>
  </r>
  <r>
    <n v="777"/>
    <s v="Henderson Ltd"/>
    <s v="Open-architected stable algorithm"/>
    <n v="93800"/>
    <n v="45987"/>
    <x v="1"/>
    <x v="379"/>
    <s v="US"/>
    <s v="USD"/>
    <n v="1316754000"/>
    <n v="1319259600"/>
    <b v="0"/>
    <b v="0"/>
    <s v="theater/plays"/>
    <n v="0.49026652452025588"/>
    <n v="68.028106508875737"/>
    <x v="8"/>
    <s v="plays"/>
    <d v="2011-09-23T05:00:00"/>
    <d v="2011-10-22T05:00:00"/>
    <x v="0"/>
    <s v="Greater than 50000"/>
    <s v=""/>
    <s v=""/>
  </r>
  <r>
    <n v="779"/>
    <s v="Webb Group"/>
    <s v="Public-key actuating projection"/>
    <n v="108700"/>
    <n v="87293"/>
    <x v="1"/>
    <x v="573"/>
    <s v="US"/>
    <s v="USD"/>
    <n v="1439528400"/>
    <n v="1440306000"/>
    <b v="0"/>
    <b v="1"/>
    <s v="theater/plays"/>
    <n v="0.80306347746090156"/>
    <n v="105.04572803850782"/>
    <x v="8"/>
    <s v="plays"/>
    <d v="2015-08-14T05:00:00"/>
    <d v="2015-08-23T05:00:00"/>
    <x v="0"/>
    <s v="Greater than 50000"/>
    <s v=""/>
    <s v=""/>
  </r>
  <r>
    <n v="781"/>
    <s v="Thomas Ltd"/>
    <s v="Cross-group interactive architecture"/>
    <n v="8700"/>
    <n v="4414"/>
    <x v="3"/>
    <x v="3"/>
    <s v="CH"/>
    <s v="CHF"/>
    <n v="1288501200"/>
    <n v="1292911200"/>
    <b v="0"/>
    <b v="0"/>
    <s v="theater/plays"/>
    <n v="0.50735632183908042"/>
    <n v="78.821428571428569"/>
    <x v="8"/>
    <s v="plays"/>
    <d v="2010-10-31T05:00:00"/>
    <d v="2010-12-21T06:00:00"/>
    <x v="1"/>
    <s v=""/>
    <s v=""/>
    <s v="5000 to 9999"/>
  </r>
  <r>
    <n v="789"/>
    <s v="Kennedy-Miller"/>
    <s v="Cross-platform composite migration"/>
    <n v="9000"/>
    <n v="3351"/>
    <x v="1"/>
    <x v="108"/>
    <s v="US"/>
    <s v="USD"/>
    <n v="1401166800"/>
    <n v="1404363600"/>
    <b v="0"/>
    <b v="0"/>
    <s v="theater/plays"/>
    <n v="0.37233333333333335"/>
    <n v="74.466666666666669"/>
    <x v="8"/>
    <s v="plays"/>
    <d v="2014-05-27T05:00:00"/>
    <d v="2014-07-03T05:00:00"/>
    <x v="1"/>
    <s v="5000 to 9999"/>
    <s v=""/>
    <s v=""/>
  </r>
  <r>
    <n v="790"/>
    <s v="White-Obrien"/>
    <s v="Operative local pricing structure"/>
    <n v="185900"/>
    <n v="56774"/>
    <x v="3"/>
    <x v="299"/>
    <s v="US"/>
    <s v="USD"/>
    <n v="1266127200"/>
    <n v="1266645600"/>
    <b v="0"/>
    <b v="0"/>
    <s v="theater/plays"/>
    <n v="0.30540075309306081"/>
    <n v="51.009883198562441"/>
    <x v="8"/>
    <s v="plays"/>
    <d v="2010-02-14T06:00:00"/>
    <d v="2010-02-20T06:00:00"/>
    <x v="0"/>
    <s v=""/>
    <s v=""/>
    <s v="Greater than 50000"/>
  </r>
  <r>
    <n v="792"/>
    <s v="Jordan, Schneider and Hall"/>
    <s v="Reduced 6thgeneration intranet"/>
    <n v="2000"/>
    <n v="680"/>
    <x v="1"/>
    <x v="493"/>
    <s v="US"/>
    <s v="USD"/>
    <n v="1372222800"/>
    <n v="1374642000"/>
    <b v="0"/>
    <b v="1"/>
    <s v="theater/plays"/>
    <n v="0.34"/>
    <n v="97.142857142857139"/>
    <x v="8"/>
    <s v="plays"/>
    <d v="2013-06-26T05:00:00"/>
    <d v="2013-07-24T05:00:00"/>
    <x v="4"/>
    <s v="1000 to 4999"/>
    <s v=""/>
    <s v=""/>
  </r>
  <r>
    <n v="798"/>
    <s v="Small-Fuentes"/>
    <s v="Seamless maximized product"/>
    <n v="3400"/>
    <n v="6408"/>
    <x v="0"/>
    <x v="495"/>
    <s v="US"/>
    <s v="USD"/>
    <n v="1338440400"/>
    <n v="1340859600"/>
    <b v="0"/>
    <b v="1"/>
    <s v="theater/plays"/>
    <n v="1.8847058823529412"/>
    <n v="52.958677685950413"/>
    <x v="8"/>
    <s v="plays"/>
    <d v="2012-05-31T05:00:00"/>
    <d v="2012-06-28T05:00:00"/>
    <x v="4"/>
    <s v=""/>
    <s v="1000 to 4999"/>
    <s v=""/>
  </r>
  <r>
    <n v="799"/>
    <s v="Reid-Day"/>
    <s v="Devolved tertiary time-frame"/>
    <n v="84500"/>
    <n v="73522"/>
    <x v="1"/>
    <x v="574"/>
    <s v="GB"/>
    <s v="GBP"/>
    <n v="1454133600"/>
    <n v="1454479200"/>
    <b v="0"/>
    <b v="0"/>
    <s v="theater/plays"/>
    <n v="0.87008284023668636"/>
    <n v="60.017959183673469"/>
    <x v="8"/>
    <s v="plays"/>
    <d v="2016-01-30T06:00:00"/>
    <d v="2016-02-03T06:00:00"/>
    <x v="0"/>
    <s v="Greater than 50000"/>
    <s v=""/>
    <s v=""/>
  </r>
  <r>
    <n v="803"/>
    <s v="Perez, Brown and Meyers"/>
    <s v="Stand-alone background customer loyalty"/>
    <n v="6100"/>
    <n v="6527"/>
    <x v="0"/>
    <x v="575"/>
    <s v="US"/>
    <s v="USD"/>
    <n v="1548568800"/>
    <n v="1551506400"/>
    <b v="0"/>
    <b v="0"/>
    <s v="theater/plays"/>
    <n v="1.07"/>
    <n v="28.012875536480685"/>
    <x v="8"/>
    <s v="plays"/>
    <d v="2019-01-27T06:00:00"/>
    <d v="2019-03-02T06:00:00"/>
    <x v="1"/>
    <s v=""/>
    <s v="5000 to 9999"/>
    <s v=""/>
  </r>
  <r>
    <n v="807"/>
    <s v="Walker-Taylor"/>
    <s v="Automated uniform concept"/>
    <n v="700"/>
    <n v="1848"/>
    <x v="0"/>
    <x v="287"/>
    <s v="US"/>
    <s v="USD"/>
    <n v="1571115600"/>
    <n v="1574920800"/>
    <b v="0"/>
    <b v="1"/>
    <s v="theater/plays"/>
    <n v="2.64"/>
    <n v="42.97674418604651"/>
    <x v="8"/>
    <s v="plays"/>
    <d v="2019-10-15T05:00:00"/>
    <d v="2019-11-28T06:00:00"/>
    <x v="2"/>
    <s v=""/>
    <s v="0 to 1000"/>
    <s v=""/>
  </r>
  <r>
    <n v="810"/>
    <s v="Ball-Fisher"/>
    <s v="Multi-layered intangible instruction set"/>
    <n v="6400"/>
    <n v="12360"/>
    <x v="0"/>
    <x v="127"/>
    <s v="US"/>
    <s v="USD"/>
    <n v="1511848800"/>
    <n v="1512712800"/>
    <b v="0"/>
    <b v="1"/>
    <s v="theater/plays"/>
    <n v="1.9312499999999999"/>
    <n v="55.927601809954751"/>
    <x v="8"/>
    <s v="plays"/>
    <d v="2017-11-28T06:00:00"/>
    <d v="2017-12-08T06:00:00"/>
    <x v="1"/>
    <s v=""/>
    <s v="5000 to 9999"/>
    <s v=""/>
  </r>
  <r>
    <n v="816"/>
    <s v="Jones, Casey and Jones"/>
    <s v="Ergonomic mission-critical moratorium"/>
    <n v="2300"/>
    <n v="14150"/>
    <x v="0"/>
    <x v="48"/>
    <s v="US"/>
    <s v="USD"/>
    <n v="1392012000"/>
    <n v="1392184800"/>
    <b v="1"/>
    <b v="1"/>
    <s v="theater/plays"/>
    <n v="6.1521739130434785"/>
    <n v="106.39097744360902"/>
    <x v="8"/>
    <s v="plays"/>
    <d v="2014-02-10T06:00:00"/>
    <d v="2014-02-12T06:00:00"/>
    <x v="4"/>
    <s v=""/>
    <s v="1000 to 4999"/>
    <s v=""/>
  </r>
  <r>
    <n v="818"/>
    <s v="Martinez LLC"/>
    <s v="Automated local secured line"/>
    <n v="700"/>
    <n v="7664"/>
    <x v="0"/>
    <x v="425"/>
    <s v="US"/>
    <s v="USD"/>
    <n v="1548050400"/>
    <n v="1549173600"/>
    <b v="0"/>
    <b v="1"/>
    <s v="theater/plays"/>
    <n v="10.948571428571428"/>
    <n v="111.07246376811594"/>
    <x v="8"/>
    <s v="plays"/>
    <d v="2019-01-21T06:00:00"/>
    <d v="2019-02-03T06:00:00"/>
    <x v="2"/>
    <s v=""/>
    <s v="0 to 1000"/>
    <s v=""/>
  </r>
  <r>
    <n v="826"/>
    <s v="Miller-Hubbard"/>
    <s v="Digitized 6thgeneration Local Area Network"/>
    <n v="2800"/>
    <n v="12797"/>
    <x v="0"/>
    <x v="168"/>
    <s v="US"/>
    <s v="USD"/>
    <n v="1292220000"/>
    <n v="1294639200"/>
    <b v="0"/>
    <b v="1"/>
    <s v="theater/plays"/>
    <n v="4.5703571428571426"/>
    <n v="65.963917525773198"/>
    <x v="8"/>
    <s v="plays"/>
    <d v="2010-12-13T06:00:00"/>
    <d v="2011-01-10T06:00:00"/>
    <x v="4"/>
    <s v=""/>
    <s v="1000 to 4999"/>
    <s v=""/>
  </r>
  <r>
    <n v="828"/>
    <s v="Munoz, Cherry and Bell"/>
    <s v="Cross-platform reciprocal budgetary management"/>
    <n v="7100"/>
    <n v="4899"/>
    <x v="1"/>
    <x v="240"/>
    <s v="US"/>
    <s v="USD"/>
    <n v="1535432400"/>
    <n v="1537592400"/>
    <b v="0"/>
    <b v="0"/>
    <s v="theater/plays"/>
    <n v="0.69"/>
    <n v="69.98571428571428"/>
    <x v="8"/>
    <s v="plays"/>
    <d v="2018-08-28T05:00:00"/>
    <d v="2018-09-22T05:00:00"/>
    <x v="1"/>
    <s v="5000 to 9999"/>
    <s v=""/>
    <s v=""/>
  </r>
  <r>
    <n v="829"/>
    <s v="Baker-Higgins"/>
    <s v="Vision-oriented scalable portal"/>
    <n v="9600"/>
    <n v="4929"/>
    <x v="1"/>
    <x v="39"/>
    <s v="US"/>
    <s v="USD"/>
    <n v="1433826000"/>
    <n v="1435122000"/>
    <b v="0"/>
    <b v="0"/>
    <s v="theater/plays"/>
    <n v="0.51343749999999999"/>
    <n v="32.006493506493506"/>
    <x v="8"/>
    <s v="plays"/>
    <d v="2015-06-09T05:00:00"/>
    <d v="2015-06-24T05:00:00"/>
    <x v="1"/>
    <s v="5000 to 9999"/>
    <s v=""/>
    <s v=""/>
  </r>
  <r>
    <n v="830"/>
    <s v="Johnson, Turner and Carroll"/>
    <s v="Persevering zero administration knowledge user"/>
    <n v="121600"/>
    <n v="1424"/>
    <x v="1"/>
    <x v="576"/>
    <s v="US"/>
    <s v="USD"/>
    <n v="1514959200"/>
    <n v="1520056800"/>
    <b v="0"/>
    <b v="0"/>
    <s v="theater/plays"/>
    <n v="1.1710526315789473E-2"/>
    <n v="64.727272727272734"/>
    <x v="8"/>
    <s v="plays"/>
    <d v="2018-01-03T06:00:00"/>
    <d v="2018-03-03T06:00:00"/>
    <x v="0"/>
    <s v="Greater than 50000"/>
    <s v=""/>
    <s v=""/>
  </r>
  <r>
    <n v="834"/>
    <s v="Gallegos, Wagner and Gaines"/>
    <s v="Expanded fault-tolerant emulation"/>
    <n v="7300"/>
    <n v="11228"/>
    <x v="0"/>
    <x v="577"/>
    <s v="US"/>
    <s v="USD"/>
    <n v="1371963600"/>
    <n v="1372482000"/>
    <b v="0"/>
    <b v="0"/>
    <s v="theater/plays"/>
    <n v="1.5380821917808218"/>
    <n v="94.352941176470594"/>
    <x v="8"/>
    <s v="plays"/>
    <d v="2013-06-23T05:00:00"/>
    <d v="2013-06-29T05:00:00"/>
    <x v="1"/>
    <s v=""/>
    <s v="5000 to 9999"/>
    <s v=""/>
  </r>
  <r>
    <n v="838"/>
    <s v="Jordan-Fischer"/>
    <s v="Vision-oriented high-level extranet"/>
    <n v="6400"/>
    <n v="8890"/>
    <x v="0"/>
    <x v="292"/>
    <s v="US"/>
    <s v="USD"/>
    <n v="1538024400"/>
    <n v="1538802000"/>
    <b v="0"/>
    <b v="0"/>
    <s v="theater/plays"/>
    <n v="1.3890625000000001"/>
    <n v="34.061302681992338"/>
    <x v="8"/>
    <s v="plays"/>
    <d v="2018-09-27T05:00:00"/>
    <d v="2018-10-06T05:00:00"/>
    <x v="1"/>
    <s v=""/>
    <s v="5000 to 9999"/>
    <s v=""/>
  </r>
  <r>
    <n v="840"/>
    <s v="Howell and Sons"/>
    <s v="Enhanced regional moderator"/>
    <n v="116300"/>
    <n v="116583"/>
    <x v="0"/>
    <x v="578"/>
    <s v="US"/>
    <s v="USD"/>
    <n v="1405486800"/>
    <n v="1405659600"/>
    <b v="0"/>
    <b v="1"/>
    <s v="theater/plays"/>
    <n v="1.0024333619948409"/>
    <n v="32.998301726577978"/>
    <x v="8"/>
    <s v="plays"/>
    <d v="2014-07-16T05:00:00"/>
    <d v="2014-07-18T05:00:00"/>
    <x v="0"/>
    <s v=""/>
    <s v="Greater than 50000"/>
    <s v=""/>
  </r>
  <r>
    <n v="855"/>
    <s v="Moses-Terry"/>
    <s v="Horizontal clear-thinking framework"/>
    <n v="23400"/>
    <n v="23956"/>
    <x v="0"/>
    <x v="392"/>
    <s v="AU"/>
    <s v="AUD"/>
    <n v="1308373200"/>
    <n v="1311051600"/>
    <b v="0"/>
    <b v="0"/>
    <s v="theater/plays"/>
    <n v="1.0237606837606839"/>
    <n v="53"/>
    <x v="8"/>
    <s v="plays"/>
    <d v="2011-06-18T05:00:00"/>
    <d v="2011-07-19T05:00:00"/>
    <x v="5"/>
    <s v=""/>
    <s v="20000 to 24999"/>
    <s v=""/>
  </r>
  <r>
    <n v="859"/>
    <s v="Martinez Ltd"/>
    <s v="Multi-layered upward-trending groupware"/>
    <n v="7300"/>
    <n v="2594"/>
    <x v="1"/>
    <x v="407"/>
    <s v="US"/>
    <s v="USD"/>
    <n v="1362117600"/>
    <n v="1363669200"/>
    <b v="0"/>
    <b v="1"/>
    <s v="theater/plays"/>
    <n v="0.35534246575342465"/>
    <n v="41.174603174603178"/>
    <x v="8"/>
    <s v="plays"/>
    <d v="2013-03-01T06:00:00"/>
    <d v="2013-03-19T05:00:00"/>
    <x v="1"/>
    <s v="5000 to 9999"/>
    <s v=""/>
    <s v=""/>
  </r>
  <r>
    <n v="861"/>
    <s v="Young, Ramsey and Powell"/>
    <s v="Devolved disintermediate analyzer"/>
    <n v="8800"/>
    <n v="9317"/>
    <x v="0"/>
    <x v="201"/>
    <s v="US"/>
    <s v="USD"/>
    <n v="1269147600"/>
    <n v="1269838800"/>
    <b v="0"/>
    <b v="0"/>
    <s v="theater/plays"/>
    <n v="1.0587500000000001"/>
    <n v="57.159509202453989"/>
    <x v="8"/>
    <s v="plays"/>
    <d v="2010-03-21T05:00:00"/>
    <d v="2010-03-29T05:00:00"/>
    <x v="1"/>
    <s v=""/>
    <s v="5000 to 9999"/>
    <s v=""/>
  </r>
  <r>
    <n v="862"/>
    <s v="Lewis and Sons"/>
    <s v="Profound disintermediate open system"/>
    <n v="3500"/>
    <n v="6560"/>
    <x v="0"/>
    <x v="64"/>
    <s v="US"/>
    <s v="USD"/>
    <n v="1312174800"/>
    <n v="1312520400"/>
    <b v="0"/>
    <b v="0"/>
    <s v="theater/plays"/>
    <n v="1.8742857142857143"/>
    <n v="77.17647058823529"/>
    <x v="8"/>
    <s v="plays"/>
    <d v="2011-08-01T05:00:00"/>
    <d v="2011-08-05T05:00:00"/>
    <x v="4"/>
    <s v=""/>
    <s v="1000 to 4999"/>
    <s v=""/>
  </r>
  <r>
    <n v="865"/>
    <s v="Ellis, Smith and Armstrong"/>
    <s v="Horizontal attitude-oriented help-desk"/>
    <n v="81000"/>
    <n v="150515"/>
    <x v="0"/>
    <x v="579"/>
    <s v="US"/>
    <s v="USD"/>
    <n v="1410757200"/>
    <n v="1411534800"/>
    <b v="0"/>
    <b v="0"/>
    <s v="theater/plays"/>
    <n v="1.8582098765432098"/>
    <n v="46.000916870415651"/>
    <x v="8"/>
    <s v="plays"/>
    <d v="2014-09-15T05:00:00"/>
    <d v="2014-09-24T05:00:00"/>
    <x v="0"/>
    <s v=""/>
    <s v="Greater than 50000"/>
    <s v=""/>
  </r>
  <r>
    <n v="868"/>
    <s v="Wood, Buckley and Meza"/>
    <s v="Front-line web-enabled installation"/>
    <n v="7000"/>
    <n v="12939"/>
    <x v="0"/>
    <x v="275"/>
    <s v="US"/>
    <s v="USD"/>
    <n v="1381554000"/>
    <n v="1382504400"/>
    <b v="0"/>
    <b v="0"/>
    <s v="theater/plays"/>
    <n v="1.8484285714285715"/>
    <n v="102.69047619047619"/>
    <x v="8"/>
    <s v="plays"/>
    <d v="2013-10-12T05:00:00"/>
    <d v="2013-10-23T05:00:00"/>
    <x v="1"/>
    <s v=""/>
    <s v="5000 to 9999"/>
    <s v=""/>
  </r>
  <r>
    <n v="870"/>
    <s v="Hansen-Austin"/>
    <s v="Adaptive demand-driven encryption"/>
    <n v="7700"/>
    <n v="6920"/>
    <x v="1"/>
    <x v="495"/>
    <s v="US"/>
    <s v="USD"/>
    <n v="1440392400"/>
    <n v="1442552400"/>
    <b v="0"/>
    <b v="0"/>
    <s v="theater/plays"/>
    <n v="0.89870129870129867"/>
    <n v="57.190082644628099"/>
    <x v="8"/>
    <s v="plays"/>
    <d v="2015-08-24T05:00:00"/>
    <d v="2015-09-18T05:00:00"/>
    <x v="1"/>
    <s v="5000 to 9999"/>
    <s v=""/>
    <s v=""/>
  </r>
  <r>
    <n v="871"/>
    <s v="Santana-George"/>
    <s v="Re-engineered client-driven knowledge user"/>
    <n v="71500"/>
    <n v="194912"/>
    <x v="0"/>
    <x v="580"/>
    <s v="US"/>
    <s v="USD"/>
    <n v="1509512400"/>
    <n v="1511071200"/>
    <b v="0"/>
    <b v="1"/>
    <s v="theater/plays"/>
    <n v="2.7260419580419581"/>
    <n v="84.013793103448279"/>
    <x v="8"/>
    <s v="plays"/>
    <d v="2017-11-01T05:00:00"/>
    <d v="2017-11-19T06:00:00"/>
    <x v="0"/>
    <s v=""/>
    <s v="Greater than 50000"/>
    <s v=""/>
  </r>
  <r>
    <n v="881"/>
    <s v="Charles Inc"/>
    <s v="Implemented object-oriented synergy"/>
    <n v="81300"/>
    <n v="31665"/>
    <x v="1"/>
    <x v="392"/>
    <s v="US"/>
    <s v="USD"/>
    <n v="1436418000"/>
    <n v="1438923600"/>
    <b v="0"/>
    <b v="1"/>
    <s v="theater/plays"/>
    <n v="0.38948339483394834"/>
    <n v="70.055309734513273"/>
    <x v="8"/>
    <s v="plays"/>
    <d v="2015-07-09T05:00:00"/>
    <d v="2015-08-07T05:00:00"/>
    <x v="0"/>
    <s v="Greater than 50000"/>
    <s v=""/>
    <s v=""/>
  </r>
  <r>
    <n v="882"/>
    <s v="White-Rosario"/>
    <s v="Balanced demand-driven definition"/>
    <n v="800"/>
    <n v="2960"/>
    <x v="0"/>
    <x v="50"/>
    <s v="US"/>
    <s v="USD"/>
    <n v="1421820000"/>
    <n v="1422165600"/>
    <b v="0"/>
    <b v="0"/>
    <s v="theater/plays"/>
    <n v="3.7"/>
    <n v="37"/>
    <x v="8"/>
    <s v="plays"/>
    <d v="2015-01-21T06:00:00"/>
    <d v="2015-01-25T06:00:00"/>
    <x v="2"/>
    <s v=""/>
    <s v="0 to 1000"/>
    <s v=""/>
  </r>
  <r>
    <n v="884"/>
    <s v="Strickland Group"/>
    <s v="Horizontal secondary interface"/>
    <n v="170800"/>
    <n v="109374"/>
    <x v="1"/>
    <x v="581"/>
    <s v="US"/>
    <s v="USD"/>
    <n v="1399179600"/>
    <n v="1399352400"/>
    <b v="0"/>
    <b v="1"/>
    <s v="theater/plays"/>
    <n v="0.64036299765807958"/>
    <n v="57.992576882290564"/>
    <x v="8"/>
    <s v="plays"/>
    <d v="2014-05-04T05:00:00"/>
    <d v="2014-05-06T05:00:00"/>
    <x v="0"/>
    <s v="Greater than 50000"/>
    <s v=""/>
    <s v=""/>
  </r>
  <r>
    <n v="885"/>
    <s v="Lynch Ltd"/>
    <s v="Virtual analyzing collaboration"/>
    <n v="1800"/>
    <n v="2129"/>
    <x v="0"/>
    <x v="354"/>
    <s v="US"/>
    <s v="USD"/>
    <n v="1275800400"/>
    <n v="1279083600"/>
    <b v="0"/>
    <b v="0"/>
    <s v="theater/plays"/>
    <n v="1.1827777777777777"/>
    <n v="40.942307692307693"/>
    <x v="8"/>
    <s v="plays"/>
    <d v="2010-06-06T05:00:00"/>
    <d v="2010-07-14T05:00:00"/>
    <x v="4"/>
    <s v=""/>
    <s v="1000 to 4999"/>
    <s v=""/>
  </r>
  <r>
    <n v="887"/>
    <s v="Cooper LLC"/>
    <s v="Multi-layered systematic knowledgebase"/>
    <n v="7800"/>
    <n v="2289"/>
    <x v="1"/>
    <x v="30"/>
    <s v="US"/>
    <s v="USD"/>
    <n v="1437109200"/>
    <n v="1441170000"/>
    <b v="0"/>
    <b v="1"/>
    <s v="theater/plays"/>
    <n v="0.29346153846153844"/>
    <n v="73.838709677419359"/>
    <x v="8"/>
    <s v="plays"/>
    <d v="2015-07-17T05:00:00"/>
    <d v="2015-09-02T05:00:00"/>
    <x v="1"/>
    <s v="5000 to 9999"/>
    <s v=""/>
    <s v=""/>
  </r>
  <r>
    <n v="888"/>
    <s v="Palmer Ltd"/>
    <s v="Reverse-engineered uniform knowledge user"/>
    <n v="5800"/>
    <n v="12174"/>
    <x v="0"/>
    <x v="582"/>
    <s v="US"/>
    <s v="USD"/>
    <n v="1491886800"/>
    <n v="1493528400"/>
    <b v="0"/>
    <b v="0"/>
    <s v="theater/plays"/>
    <n v="2.0989655172413793"/>
    <n v="41.979310344827589"/>
    <x v="8"/>
    <s v="plays"/>
    <d v="2017-04-11T05:00:00"/>
    <d v="2017-04-30T05:00:00"/>
    <x v="1"/>
    <s v=""/>
    <s v="5000 to 9999"/>
    <s v=""/>
  </r>
  <r>
    <n v="895"/>
    <s v="Adams-Rollins"/>
    <s v="Integrated demand-driven info-mediaries"/>
    <n v="159800"/>
    <n v="11108"/>
    <x v="1"/>
    <x v="247"/>
    <s v="US"/>
    <s v="USD"/>
    <n v="1517637600"/>
    <n v="1518415200"/>
    <b v="0"/>
    <b v="0"/>
    <s v="theater/plays"/>
    <n v="6.9511889862327911E-2"/>
    <n v="103.81308411214954"/>
    <x v="8"/>
    <s v="plays"/>
    <d v="2018-02-03T06:00:00"/>
    <d v="2018-02-12T06:00:00"/>
    <x v="0"/>
    <s v="Greater than 50000"/>
    <s v=""/>
    <s v=""/>
  </r>
  <r>
    <n v="897"/>
    <s v="Berry-Cannon"/>
    <s v="Organized discrete encoding"/>
    <n v="8800"/>
    <n v="2437"/>
    <x v="1"/>
    <x v="37"/>
    <s v="US"/>
    <s v="USD"/>
    <n v="1556427600"/>
    <n v="1556600400"/>
    <b v="0"/>
    <b v="0"/>
    <s v="theater/plays"/>
    <n v="0.27693181818181817"/>
    <n v="90.259259259259252"/>
    <x v="8"/>
    <s v="plays"/>
    <d v="2019-04-28T05:00:00"/>
    <d v="2019-04-30T05:00:00"/>
    <x v="1"/>
    <s v="5000 to 9999"/>
    <s v=""/>
    <s v=""/>
  </r>
  <r>
    <n v="905"/>
    <s v="Haynes PLC"/>
    <s v="Re-engineered clear-thinking project"/>
    <n v="7900"/>
    <n v="12955"/>
    <x v="0"/>
    <x v="451"/>
    <s v="US"/>
    <s v="USD"/>
    <n v="1379566800"/>
    <n v="1379826000"/>
    <b v="0"/>
    <b v="0"/>
    <s v="theater/plays"/>
    <n v="1.6398734177215191"/>
    <n v="54.894067796610166"/>
    <x v="8"/>
    <s v="plays"/>
    <d v="2013-09-19T05:00:00"/>
    <d v="2013-09-22T05:00:00"/>
    <x v="1"/>
    <s v=""/>
    <s v="5000 to 9999"/>
    <s v=""/>
  </r>
  <r>
    <n v="907"/>
    <s v="White, Pena and Calhoun"/>
    <s v="Quality-focused asymmetric adapter"/>
    <n v="9100"/>
    <n v="1843"/>
    <x v="1"/>
    <x v="212"/>
    <s v="US"/>
    <s v="USD"/>
    <n v="1303880400"/>
    <n v="1304485200"/>
    <b v="0"/>
    <b v="0"/>
    <s v="theater/plays"/>
    <n v="0.20252747252747252"/>
    <n v="44.951219512195124"/>
    <x v="8"/>
    <s v="plays"/>
    <d v="2011-04-27T05:00:00"/>
    <d v="2011-05-04T05:00:00"/>
    <x v="1"/>
    <s v="5000 to 9999"/>
    <s v=""/>
    <s v=""/>
  </r>
  <r>
    <n v="909"/>
    <s v="Gates, Li and Thompson"/>
    <s v="Synchronized attitude-oriented frame"/>
    <n v="1800"/>
    <n v="8621"/>
    <x v="0"/>
    <x v="50"/>
    <s v="CA"/>
    <s v="CAD"/>
    <n v="1528088400"/>
    <n v="1530421200"/>
    <b v="0"/>
    <b v="1"/>
    <s v="theater/plays"/>
    <n v="4.7894444444444444"/>
    <n v="107.7625"/>
    <x v="8"/>
    <s v="plays"/>
    <d v="2018-06-04T05:00:00"/>
    <d v="2018-07-01T05:00:00"/>
    <x v="4"/>
    <s v=""/>
    <s v="1000 to 4999"/>
    <s v=""/>
  </r>
  <r>
    <n v="910"/>
    <s v="King-Morris"/>
    <s v="Proactive incremental architecture"/>
    <n v="154500"/>
    <n v="30215"/>
    <x v="3"/>
    <x v="160"/>
    <s v="US"/>
    <s v="USD"/>
    <n v="1421906400"/>
    <n v="1421992800"/>
    <b v="0"/>
    <b v="0"/>
    <s v="theater/plays"/>
    <n v="0.19556634304207121"/>
    <n v="102.07770270270271"/>
    <x v="8"/>
    <s v="plays"/>
    <d v="2015-01-22T06:00:00"/>
    <d v="2015-01-23T06:00:00"/>
    <x v="0"/>
    <s v=""/>
    <s v=""/>
    <s v="Greater than 50000"/>
  </r>
  <r>
    <n v="914"/>
    <s v="Ramirez, Padilla and Barrera"/>
    <s v="Diverse client-driven conglomeration"/>
    <n v="6400"/>
    <n v="3676"/>
    <x v="1"/>
    <x v="583"/>
    <s v="GB"/>
    <s v="GBP"/>
    <n v="1375592400"/>
    <n v="1376629200"/>
    <b v="0"/>
    <b v="0"/>
    <s v="theater/plays"/>
    <n v="0.57437499999999997"/>
    <n v="26.070921985815602"/>
    <x v="8"/>
    <s v="plays"/>
    <d v="2013-08-04T05:00:00"/>
    <d v="2013-08-16T05:00:00"/>
    <x v="1"/>
    <s v="5000 to 9999"/>
    <s v=""/>
    <s v=""/>
  </r>
  <r>
    <n v="919"/>
    <s v="Fox Ltd"/>
    <s v="Extended multimedia firmware"/>
    <n v="35600"/>
    <n v="20915"/>
    <x v="1"/>
    <x v="144"/>
    <s v="AU"/>
    <s v="AUD"/>
    <n v="1507957200"/>
    <n v="1510725600"/>
    <b v="0"/>
    <b v="1"/>
    <s v="theater/plays"/>
    <n v="0.58750000000000002"/>
    <n v="92.955555555555549"/>
    <x v="8"/>
    <s v="plays"/>
    <d v="2017-10-14T05:00:00"/>
    <d v="2017-11-15T06:00:00"/>
    <x v="7"/>
    <s v="35000 to 39999"/>
    <s v=""/>
    <s v=""/>
  </r>
  <r>
    <n v="923"/>
    <s v="Wise and Sons"/>
    <s v="Sharable discrete definition"/>
    <n v="1700"/>
    <n v="4044"/>
    <x v="0"/>
    <x v="139"/>
    <s v="US"/>
    <s v="USD"/>
    <n v="1279083600"/>
    <n v="1279170000"/>
    <b v="0"/>
    <b v="0"/>
    <s v="theater/plays"/>
    <n v="2.3788235294117648"/>
    <n v="101.1"/>
    <x v="8"/>
    <s v="plays"/>
    <d v="2010-07-14T05:00:00"/>
    <d v="2010-07-15T05:00:00"/>
    <x v="4"/>
    <s v=""/>
    <s v="1000 to 4999"/>
    <s v=""/>
  </r>
  <r>
    <n v="924"/>
    <s v="Butler-Barr"/>
    <s v="User-friendly next generation core"/>
    <n v="39400"/>
    <n v="192292"/>
    <x v="0"/>
    <x v="584"/>
    <s v="IT"/>
    <s v="EUR"/>
    <n v="1572498000"/>
    <n v="1573452000"/>
    <b v="0"/>
    <b v="0"/>
    <s v="theater/plays"/>
    <n v="4.8805076142131982"/>
    <n v="84.006989951944078"/>
    <x v="8"/>
    <s v="plays"/>
    <d v="2019-10-31T05:00:00"/>
    <d v="2019-11-11T06:00:00"/>
    <x v="7"/>
    <s v=""/>
    <s v="35000 to 39999"/>
    <s v=""/>
  </r>
  <r>
    <n v="925"/>
    <s v="Wilson, Jefferson and Anderson"/>
    <s v="Profit-focused empowering system engine"/>
    <n v="3000"/>
    <n v="6722"/>
    <x v="0"/>
    <x v="245"/>
    <s v="US"/>
    <s v="USD"/>
    <n v="1506056400"/>
    <n v="1507093200"/>
    <b v="0"/>
    <b v="0"/>
    <s v="theater/plays"/>
    <n v="2.2406666666666668"/>
    <n v="103.41538461538461"/>
    <x v="8"/>
    <s v="plays"/>
    <d v="2017-09-22T05:00:00"/>
    <d v="2017-10-04T05:00:00"/>
    <x v="4"/>
    <s v=""/>
    <s v="1000 to 4999"/>
    <s v=""/>
  </r>
  <r>
    <n v="927"/>
    <s v="Davis-Gardner"/>
    <s v="Synergistic dynamic utilization"/>
    <n v="7200"/>
    <n v="3301"/>
    <x v="1"/>
    <x v="228"/>
    <s v="US"/>
    <s v="USD"/>
    <n v="1342069200"/>
    <n v="1344574800"/>
    <b v="0"/>
    <b v="0"/>
    <s v="theater/plays"/>
    <n v="0.45847222222222223"/>
    <n v="89.21621621621621"/>
    <x v="8"/>
    <s v="plays"/>
    <d v="2012-07-12T05:00:00"/>
    <d v="2012-08-10T05:00:00"/>
    <x v="1"/>
    <s v="5000 to 9999"/>
    <s v=""/>
    <s v=""/>
  </r>
  <r>
    <n v="929"/>
    <s v="Turner-Terrell"/>
    <s v="Polarized tertiary function"/>
    <n v="5500"/>
    <n v="11952"/>
    <x v="0"/>
    <x v="489"/>
    <s v="GB"/>
    <s v="GBP"/>
    <n v="1493787600"/>
    <n v="1494997200"/>
    <b v="0"/>
    <b v="0"/>
    <s v="theater/plays"/>
    <n v="2.173090909090909"/>
    <n v="64.956521739130437"/>
    <x v="8"/>
    <s v="plays"/>
    <d v="2017-05-03T05:00:00"/>
    <d v="2017-05-17T05:00:00"/>
    <x v="1"/>
    <s v=""/>
    <s v="5000 to 9999"/>
    <s v=""/>
  </r>
  <r>
    <n v="930"/>
    <s v="Hall, Buchanan and Benton"/>
    <s v="Configurable fault-tolerant structure"/>
    <n v="3500"/>
    <n v="3930"/>
    <x v="0"/>
    <x v="64"/>
    <s v="US"/>
    <s v="USD"/>
    <n v="1424844000"/>
    <n v="1425448800"/>
    <b v="0"/>
    <b v="1"/>
    <s v="theater/plays"/>
    <n v="1.1228571428571428"/>
    <n v="46.235294117647058"/>
    <x v="8"/>
    <s v="plays"/>
    <d v="2015-02-25T06:00:00"/>
    <d v="2015-03-04T06:00:00"/>
    <x v="4"/>
    <s v=""/>
    <s v="1000 to 4999"/>
    <s v=""/>
  </r>
  <r>
    <n v="931"/>
    <s v="Lowery, Hayden and Cruz"/>
    <s v="Digitized 24/7 budgetary management"/>
    <n v="7900"/>
    <n v="5729"/>
    <x v="1"/>
    <x v="32"/>
    <s v="US"/>
    <s v="USD"/>
    <n v="1403931600"/>
    <n v="1404104400"/>
    <b v="0"/>
    <b v="1"/>
    <s v="theater/plays"/>
    <n v="0.72518987341772156"/>
    <n v="51.151785714285715"/>
    <x v="8"/>
    <s v="plays"/>
    <d v="2014-06-28T05:00:00"/>
    <d v="2014-06-30T05:00:00"/>
    <x v="1"/>
    <s v="5000 to 9999"/>
    <s v=""/>
    <s v=""/>
  </r>
  <r>
    <n v="933"/>
    <s v="Espinoza Group"/>
    <s v="Implemented tangible support"/>
    <n v="73000"/>
    <n v="175015"/>
    <x v="0"/>
    <x v="585"/>
    <s v="US"/>
    <s v="USD"/>
    <n v="1365397200"/>
    <n v="1366520400"/>
    <b v="0"/>
    <b v="0"/>
    <s v="theater/plays"/>
    <n v="2.3974657534246577"/>
    <n v="92.016298633017882"/>
    <x v="8"/>
    <s v="plays"/>
    <d v="2013-04-08T05:00:00"/>
    <d v="2013-04-21T05:00:00"/>
    <x v="0"/>
    <s v=""/>
    <s v="Greater than 50000"/>
    <s v=""/>
  </r>
  <r>
    <n v="934"/>
    <s v="Davis, Crawford and Lopez"/>
    <s v="Reactive radical framework"/>
    <n v="6200"/>
    <n v="11280"/>
    <x v="0"/>
    <x v="23"/>
    <s v="US"/>
    <s v="USD"/>
    <n v="1456120800"/>
    <n v="1456639200"/>
    <b v="0"/>
    <b v="0"/>
    <s v="theater/plays"/>
    <n v="1.8193548387096774"/>
    <n v="107.42857142857143"/>
    <x v="8"/>
    <s v="plays"/>
    <d v="2016-02-22T06:00:00"/>
    <d v="2016-02-28T06:00:00"/>
    <x v="1"/>
    <s v=""/>
    <s v="5000 to 9999"/>
    <s v=""/>
  </r>
  <r>
    <n v="935"/>
    <s v="Richards, Stevens and Fleming"/>
    <s v="Object-based full-range knowledge user"/>
    <n v="6100"/>
    <n v="10012"/>
    <x v="0"/>
    <x v="120"/>
    <s v="US"/>
    <s v="USD"/>
    <n v="1437714000"/>
    <n v="1438318800"/>
    <b v="0"/>
    <b v="0"/>
    <s v="theater/plays"/>
    <n v="1.6413114754098361"/>
    <n v="75.848484848484844"/>
    <x v="8"/>
    <s v="plays"/>
    <d v="2015-07-24T05:00:00"/>
    <d v="2015-07-31T05:00:00"/>
    <x v="1"/>
    <s v=""/>
    <s v="5000 to 9999"/>
    <s v=""/>
  </r>
  <r>
    <n v="936"/>
    <s v="Brown Ltd"/>
    <s v="Enhanced composite contingency"/>
    <n v="103200"/>
    <n v="1690"/>
    <x v="1"/>
    <x v="133"/>
    <s v="US"/>
    <s v="USD"/>
    <n v="1563771600"/>
    <n v="1564030800"/>
    <b v="1"/>
    <b v="0"/>
    <s v="theater/plays"/>
    <n v="1.6375968992248063E-2"/>
    <n v="80.476190476190482"/>
    <x v="8"/>
    <s v="plays"/>
    <d v="2019-07-22T05:00:00"/>
    <d v="2019-07-25T05:00:00"/>
    <x v="0"/>
    <s v="Greater than 50000"/>
    <s v=""/>
    <s v=""/>
  </r>
  <r>
    <n v="941"/>
    <s v="Luna-Horne"/>
    <s v="Profound exuding pricing structure"/>
    <n v="43000"/>
    <n v="5615"/>
    <x v="1"/>
    <x v="172"/>
    <s v="US"/>
    <s v="USD"/>
    <n v="1294552800"/>
    <n v="1297576800"/>
    <b v="1"/>
    <b v="0"/>
    <s v="theater/plays"/>
    <n v="0.1305813953488372"/>
    <n v="71.987179487179489"/>
    <x v="8"/>
    <s v="plays"/>
    <d v="2011-01-09T06:00:00"/>
    <d v="2011-02-13T06:00:00"/>
    <x v="3"/>
    <s v="40000 to 44999"/>
    <s v=""/>
    <s v=""/>
  </r>
  <r>
    <n v="942"/>
    <s v="Allen Inc"/>
    <s v="Horizontal optimizing model"/>
    <n v="9600"/>
    <n v="6205"/>
    <x v="1"/>
    <x v="74"/>
    <s v="AU"/>
    <s v="AUD"/>
    <n v="1295935200"/>
    <n v="1296194400"/>
    <b v="0"/>
    <b v="0"/>
    <s v="theater/plays"/>
    <n v="0.64635416666666667"/>
    <n v="92.611940298507463"/>
    <x v="8"/>
    <s v="plays"/>
    <d v="2011-01-25T06:00:00"/>
    <d v="2011-01-28T06:00:00"/>
    <x v="1"/>
    <s v="5000 to 9999"/>
    <s v=""/>
    <s v=""/>
  </r>
  <r>
    <n v="946"/>
    <s v="Hall, Holmes and Walker"/>
    <s v="Public-key bandwidth-monitored intranet"/>
    <n v="153700"/>
    <n v="15238"/>
    <x v="1"/>
    <x v="372"/>
    <s v="US"/>
    <s v="USD"/>
    <n v="1308200400"/>
    <n v="1308373200"/>
    <b v="0"/>
    <b v="0"/>
    <s v="theater/plays"/>
    <n v="9.9141184124918666E-2"/>
    <n v="84.187845303867405"/>
    <x v="8"/>
    <s v="plays"/>
    <d v="2011-06-16T05:00:00"/>
    <d v="2011-06-18T05:00:00"/>
    <x v="0"/>
    <s v="Greater than 50000"/>
    <s v=""/>
    <s v=""/>
  </r>
  <r>
    <n v="947"/>
    <s v="Smith-Powell"/>
    <s v="Upgradable clear-thinking hardware"/>
    <n v="3600"/>
    <n v="961"/>
    <x v="1"/>
    <x v="286"/>
    <s v="US"/>
    <s v="USD"/>
    <n v="1411707600"/>
    <n v="1412312400"/>
    <b v="0"/>
    <b v="0"/>
    <s v="theater/plays"/>
    <n v="0.26694444444444443"/>
    <n v="73.92307692307692"/>
    <x v="8"/>
    <s v="plays"/>
    <d v="2014-09-26T05:00:00"/>
    <d v="2014-10-03T05:00:00"/>
    <x v="4"/>
    <s v="1000 to 4999"/>
    <s v=""/>
    <s v=""/>
  </r>
  <r>
    <n v="950"/>
    <s v="Williams, Orozco and Gomez"/>
    <s v="Persistent content-based methodology"/>
    <n v="100"/>
    <n v="5"/>
    <x v="1"/>
    <x v="16"/>
    <s v="US"/>
    <s v="USD"/>
    <n v="1555390800"/>
    <n v="1555822800"/>
    <b v="0"/>
    <b v="1"/>
    <s v="theater/plays"/>
    <n v="0.05"/>
    <n v="5"/>
    <x v="8"/>
    <s v="plays"/>
    <d v="2019-04-16T05:00:00"/>
    <d v="2019-04-21T05:00:00"/>
    <x v="2"/>
    <s v="0 to 1000"/>
    <s v=""/>
    <s v=""/>
  </r>
  <r>
    <n v="955"/>
    <s v="Moss-Obrien"/>
    <s v="Function-based next generation emulation"/>
    <n v="700"/>
    <n v="7763"/>
    <x v="0"/>
    <x v="50"/>
    <s v="US"/>
    <s v="USD"/>
    <n v="1353823200"/>
    <n v="1353996000"/>
    <b v="0"/>
    <b v="0"/>
    <s v="theater/plays"/>
    <n v="11.09"/>
    <n v="97.037499999999994"/>
    <x v="8"/>
    <s v="plays"/>
    <d v="2012-11-25T06:00:00"/>
    <d v="2012-11-27T06:00:00"/>
    <x v="2"/>
    <s v=""/>
    <s v="0 to 1000"/>
    <s v=""/>
  </r>
  <r>
    <n v="957"/>
    <s v="Riley, Cohen and Goodman"/>
    <s v="Profound mission-critical function"/>
    <n v="9800"/>
    <n v="12434"/>
    <x v="0"/>
    <x v="103"/>
    <s v="US"/>
    <s v="USD"/>
    <n v="1329372000"/>
    <n v="1329631200"/>
    <b v="0"/>
    <b v="0"/>
    <s v="theater/plays"/>
    <n v="1.2687755102040816"/>
    <n v="94.916030534351151"/>
    <x v="8"/>
    <s v="plays"/>
    <d v="2012-02-16T06:00:00"/>
    <d v="2012-02-19T06:00:00"/>
    <x v="1"/>
    <s v=""/>
    <s v="5000 to 9999"/>
    <s v=""/>
  </r>
  <r>
    <n v="964"/>
    <s v="Peck, Higgins and Smith"/>
    <s v="Devolved disintermediate encryption"/>
    <n v="3700"/>
    <n v="13164"/>
    <x v="0"/>
    <x v="390"/>
    <s v="US"/>
    <s v="USD"/>
    <n v="1431320400"/>
    <n v="1431752400"/>
    <b v="0"/>
    <b v="0"/>
    <s v="theater/plays"/>
    <n v="3.5578378378378379"/>
    <n v="84.92903225806451"/>
    <x v="8"/>
    <s v="plays"/>
    <d v="2015-05-11T05:00:00"/>
    <d v="2015-05-16T05:00:00"/>
    <x v="4"/>
    <s v=""/>
    <s v="1000 to 4999"/>
    <s v=""/>
  </r>
  <r>
    <n v="966"/>
    <s v="Davis and Sons"/>
    <s v="Seamless solution-oriented capacity"/>
    <n v="1700"/>
    <n v="13468"/>
    <x v="0"/>
    <x v="128"/>
    <s v="US"/>
    <s v="USD"/>
    <n v="1497502800"/>
    <n v="1497675600"/>
    <b v="0"/>
    <b v="0"/>
    <s v="theater/plays"/>
    <n v="7.9223529411764702"/>
    <n v="54.971428571428568"/>
    <x v="8"/>
    <s v="plays"/>
    <d v="2017-06-15T05:00:00"/>
    <d v="2017-06-17T05:00:00"/>
    <x v="4"/>
    <s v=""/>
    <s v="1000 to 4999"/>
    <s v=""/>
  </r>
  <r>
    <n v="969"/>
    <s v="Lopez-King"/>
    <s v="Multi-lateral radical solution"/>
    <n v="7900"/>
    <n v="8550"/>
    <x v="0"/>
    <x v="586"/>
    <s v="US"/>
    <s v="USD"/>
    <n v="1576994400"/>
    <n v="1577599200"/>
    <b v="0"/>
    <b v="0"/>
    <s v="theater/plays"/>
    <n v="1.0822784810126582"/>
    <n v="91.935483870967744"/>
    <x v="8"/>
    <s v="plays"/>
    <d v="2019-12-22T06:00:00"/>
    <d v="2019-12-29T06:00:00"/>
    <x v="1"/>
    <s v=""/>
    <s v="5000 to 9999"/>
    <s v=""/>
  </r>
  <r>
    <n v="970"/>
    <s v="Glover-Nelson"/>
    <s v="Inverse context-sensitive info-mediaries"/>
    <n v="94900"/>
    <n v="57659"/>
    <x v="1"/>
    <x v="587"/>
    <s v="US"/>
    <s v="USD"/>
    <n v="1304917200"/>
    <n v="1305003600"/>
    <b v="0"/>
    <b v="0"/>
    <s v="theater/plays"/>
    <n v="0.60757639620653314"/>
    <n v="97.069023569023571"/>
    <x v="8"/>
    <s v="plays"/>
    <d v="2011-05-09T05:00:00"/>
    <d v="2011-05-10T05:00:00"/>
    <x v="0"/>
    <s v="Greater than 50000"/>
    <s v=""/>
    <s v=""/>
  </r>
  <r>
    <n v="973"/>
    <s v="Herrera, Bennett and Silva"/>
    <s v="Programmable multi-state algorithm"/>
    <n v="121100"/>
    <n v="26176"/>
    <x v="1"/>
    <x v="329"/>
    <s v="US"/>
    <s v="USD"/>
    <n v="1291960800"/>
    <n v="1292133600"/>
    <b v="0"/>
    <b v="1"/>
    <s v="theater/plays"/>
    <n v="0.21615194054500414"/>
    <n v="103.87301587301587"/>
    <x v="8"/>
    <s v="plays"/>
    <d v="2010-12-10T06:00:00"/>
    <d v="2010-12-12T06:00:00"/>
    <x v="0"/>
    <s v="Greater than 50000"/>
    <s v=""/>
    <s v=""/>
  </r>
  <r>
    <n v="975"/>
    <s v="Ayala Group"/>
    <s v="Right-sized maximized migration"/>
    <n v="5400"/>
    <n v="8366"/>
    <x v="0"/>
    <x v="311"/>
    <s v="US"/>
    <s v="USD"/>
    <n v="1448776800"/>
    <n v="1452146400"/>
    <b v="0"/>
    <b v="1"/>
    <s v="theater/plays"/>
    <n v="1.5492592592592593"/>
    <n v="61.970370370370368"/>
    <x v="8"/>
    <s v="plays"/>
    <d v="2015-11-29T06:00:00"/>
    <d v="2016-01-07T06:00:00"/>
    <x v="1"/>
    <s v=""/>
    <s v="5000 to 9999"/>
    <s v=""/>
  </r>
  <r>
    <n v="976"/>
    <s v="Huerta, Roberts and Dickerson"/>
    <s v="Self-enabling value-added artificial intelligence"/>
    <n v="4000"/>
    <n v="12886"/>
    <x v="0"/>
    <x v="363"/>
    <s v="US"/>
    <s v="USD"/>
    <n v="1296194400"/>
    <n v="1296712800"/>
    <b v="0"/>
    <b v="1"/>
    <s v="theater/plays"/>
    <n v="3.2214999999999998"/>
    <n v="92.042857142857144"/>
    <x v="8"/>
    <s v="plays"/>
    <d v="2011-01-28T06:00:00"/>
    <d v="2011-02-03T06:00:00"/>
    <x v="4"/>
    <s v=""/>
    <s v="1000 to 4999"/>
    <s v=""/>
  </r>
  <r>
    <n v="979"/>
    <s v="Williams, Martin and Meyer"/>
    <s v="Innovative well-modulated capability"/>
    <n v="60200"/>
    <n v="86244"/>
    <x v="0"/>
    <x v="588"/>
    <s v="GB"/>
    <s v="GBP"/>
    <n v="1426395600"/>
    <n v="1426914000"/>
    <b v="0"/>
    <b v="0"/>
    <s v="theater/plays"/>
    <n v="1.432624584717608"/>
    <n v="84.969458128078813"/>
    <x v="8"/>
    <s v="plays"/>
    <d v="2015-03-15T05:00:00"/>
    <d v="2015-03-21T05:00:00"/>
    <x v="0"/>
    <s v=""/>
    <s v="Greater than 50000"/>
    <s v=""/>
  </r>
  <r>
    <n v="984"/>
    <s v="Lewis-Jacobson"/>
    <s v="Exclusive system-worthy Graphic Interface"/>
    <n v="6500"/>
    <n v="9910"/>
    <x v="0"/>
    <x v="404"/>
    <s v="US"/>
    <s v="USD"/>
    <n v="1567918800"/>
    <n v="1570165200"/>
    <b v="0"/>
    <b v="0"/>
    <s v="theater/plays"/>
    <n v="1.5246153846153847"/>
    <n v="26.010498687664043"/>
    <x v="8"/>
    <s v="plays"/>
    <d v="2019-09-08T05:00:00"/>
    <d v="2019-10-04T05:00:00"/>
    <x v="1"/>
    <s v=""/>
    <s v="5000 to 9999"/>
    <s v=""/>
  </r>
  <r>
    <n v="996"/>
    <s v="Butler LLC"/>
    <s v="Future-proofed upward-trending migration"/>
    <n v="6600"/>
    <n v="4814"/>
    <x v="1"/>
    <x v="32"/>
    <s v="US"/>
    <s v="USD"/>
    <n v="1357106400"/>
    <n v="1359698400"/>
    <b v="0"/>
    <b v="0"/>
    <s v="theater/plays"/>
    <n v="0.72939393939393937"/>
    <n v="42.982142857142854"/>
    <x v="8"/>
    <s v="plays"/>
    <d v="2013-01-02T06:00:00"/>
    <d v="2013-02-01T06:00:00"/>
    <x v="1"/>
    <s v="5000 to 9999"/>
    <s v=""/>
    <s v=""/>
  </r>
  <r>
    <n v="997"/>
    <s v="Ball LLC"/>
    <s v="Right-sized full-range throughput"/>
    <n v="7600"/>
    <n v="4603"/>
    <x v="3"/>
    <x v="303"/>
    <s v="IT"/>
    <s v="EUR"/>
    <n v="1390197600"/>
    <n v="1390629600"/>
    <b v="0"/>
    <b v="0"/>
    <s v="theater/plays"/>
    <n v="0.60565789473684206"/>
    <n v="33.115107913669064"/>
    <x v="8"/>
    <s v="plays"/>
    <d v="2014-01-20T06:00:00"/>
    <d v="2014-01-25T06:00:00"/>
    <x v="1"/>
    <s v=""/>
    <s v=""/>
    <s v="5000 to 9999"/>
  </r>
  <r>
    <m/>
    <m/>
    <m/>
    <m/>
    <m/>
    <x v="4"/>
    <x v="589"/>
    <m/>
    <m/>
    <m/>
    <m/>
    <m/>
    <m/>
    <m/>
    <m/>
    <m/>
    <x v="9"/>
    <m/>
    <m/>
    <m/>
    <x v="1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648A4-6FE9-427A-83C2-CEB8CF27DDF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2"/>
        <item x="0"/>
        <item h="1" x="4"/>
        <item t="default"/>
      </items>
    </pivotField>
    <pivotField showAll="0"/>
    <pivotField axis="axisPage" showAll="0">
      <items count="9">
        <item x="5"/>
        <item x="2"/>
        <item x="4"/>
        <item x="3"/>
        <item x="6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9"/>
        <item x="0"/>
        <item x="1"/>
        <item x="2"/>
        <item x="3"/>
        <item x="4"/>
        <item m="1" x="10"/>
        <item x="5"/>
        <item x="6"/>
        <item x="7"/>
        <item x="8"/>
        <item t="default"/>
      </items>
    </pivotField>
    <pivotField showAll="0"/>
  </pivotFields>
  <rowFields count="1">
    <field x="16"/>
  </rowFields>
  <rowItems count="10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671510-CEEC-42AD-83C6-06AD0FF922D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6">
        <item x="3"/>
        <item x="1"/>
        <item x="2"/>
        <item x="0"/>
        <item x="4"/>
        <item t="default"/>
      </items>
    </pivotField>
    <pivotField showAll="0"/>
    <pivotField axis="axisPage" showAll="0">
      <items count="9">
        <item x="5"/>
        <item x="2"/>
        <item x="4"/>
        <item x="3"/>
        <item x="6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x="1"/>
        <item x="2"/>
        <item x="3"/>
        <item x="4"/>
        <item x="5"/>
        <item x="6"/>
        <item x="7"/>
        <item x="8"/>
        <item m="1" x="10"/>
        <item x="9"/>
        <item t="default"/>
      </items>
    </pivotField>
    <pivotField axis="axisRow" dataField="1" showAll="0">
      <items count="26">
        <item x="0"/>
        <item x="9"/>
        <item x="1"/>
        <item x="2"/>
        <item x="10"/>
        <item x="17"/>
        <item x="6"/>
        <item x="11"/>
        <item x="12"/>
        <item x="13"/>
        <item x="7"/>
        <item x="18"/>
        <item x="16"/>
        <item x="23"/>
        <item x="19"/>
        <item x="14"/>
        <item x="3"/>
        <item x="4"/>
        <item x="5"/>
        <item x="20"/>
        <item x="8"/>
        <item x="21"/>
        <item x="22"/>
        <item x="15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17" baseItem="6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EC0F-0097-4AB6-9CF3-7CCFFC108942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6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h="1" x="2"/>
        <item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8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1">
    <pageField fld="16" hier="-1"/>
  </pageFields>
  <dataFields count="1">
    <dataField name="Count of outcome" fld="5" subtotal="count" baseField="0" baseItem="0"/>
  </dataFields>
  <chartFormats count="10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7E935C-0A90-41D4-8102-58F46ED34C3A}" name="PivotTable5" cacheId="2" applyNumberFormats="0" applyBorderFormats="0" applyFontFormats="0" applyPatternFormats="0" applyAlignmentFormats="0" applyWidthHeightFormats="1" dataCaption="Values" grandTotalCaption="Total Projects" updatedVersion="8" minRefreshableVersion="3" useAutoFormatting="1" itemPrintTitles="1" createdVersion="8" indent="0" outline="1" outlineData="1" multipleFieldFilters="0" chartFormat="1" rowHeaderCaption="Goal">
  <location ref="A3:E17" firstHeaderRow="1" firstDataRow="2" firstDataCol="1"/>
  <pivotFields count="24">
    <pivotField showAll="0"/>
    <pivotField showAll="0"/>
    <pivotField showAll="0"/>
    <pivotField showAll="0"/>
    <pivotField showAll="0"/>
    <pivotField name="% Failed" axis="axisCol" showAll="0">
      <items count="6">
        <item n="# of Canceled" x="3"/>
        <item n="# of Failed" x="1"/>
        <item h="1" x="2"/>
        <item n="# of Successful" x="0"/>
        <item h="1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15">
        <item x="2"/>
        <item x="4"/>
        <item x="11"/>
        <item x="8"/>
        <item x="5"/>
        <item x="10"/>
        <item x="6"/>
        <item x="7"/>
        <item x="3"/>
        <item x="9"/>
        <item x="1"/>
        <item x="0"/>
        <item m="1" x="13"/>
        <item h="1" x="12"/>
        <item t="default"/>
      </items>
    </pivotField>
    <pivotField name="% Failed2" showAll="0"/>
    <pivotField showAll="0"/>
    <pivotField showAll="0"/>
  </pivotFields>
  <rowFields count="1">
    <field x="2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dataFields count="1">
    <dataField name="'" fld="20" subtotal="count" showDataAs="percentOfRow" baseField="20" baseItem="3" numFmtId="1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3F98-F64B-479E-BE8E-1FAE90ACD7C1}">
  <sheetPr codeName="Sheet1"/>
  <dimension ref="A2:G15"/>
  <sheetViews>
    <sheetView workbookViewId="0">
      <selection activeCell="E22" sqref="E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2" spans="1:7" x14ac:dyDescent="0.25">
      <c r="A2" s="6" t="s">
        <v>6</v>
      </c>
      <c r="B2" t="s">
        <v>2073</v>
      </c>
    </row>
    <row r="4" spans="1:7" x14ac:dyDescent="0.25">
      <c r="A4" s="6" t="s">
        <v>2037</v>
      </c>
      <c r="B4" s="6" t="s">
        <v>2033</v>
      </c>
    </row>
    <row r="5" spans="1:7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7" x14ac:dyDescent="0.25">
      <c r="A6" s="7" t="s">
        <v>2069</v>
      </c>
      <c r="B6">
        <v>11</v>
      </c>
      <c r="C6">
        <v>60</v>
      </c>
      <c r="D6">
        <v>5</v>
      </c>
      <c r="E6">
        <v>102</v>
      </c>
      <c r="F6">
        <v>178</v>
      </c>
      <c r="G6" s="4">
        <f>+GETPIVOTDATA("outcome",$A$4,"outcome","successful","Parent Category","film &amp; video")/GETPIVOTDATA("outcome",$A$4,"Parent Category","film &amp; video")</f>
        <v>0.5730337078651685</v>
      </c>
    </row>
    <row r="7" spans="1:7" x14ac:dyDescent="0.25">
      <c r="A7" s="7" t="s">
        <v>2070</v>
      </c>
      <c r="B7">
        <v>4</v>
      </c>
      <c r="C7">
        <v>20</v>
      </c>
      <c r="E7">
        <v>22</v>
      </c>
      <c r="F7">
        <v>46</v>
      </c>
      <c r="G7" s="4">
        <f>+GETPIVOTDATA("outcome",$A$4,"outcome","successful","Parent Category","food")/GETPIVOTDATA("outcome",$A$4,"Parent Category","food")</f>
        <v>0.47826086956521741</v>
      </c>
    </row>
    <row r="8" spans="1:7" x14ac:dyDescent="0.25">
      <c r="A8" s="7" t="s">
        <v>2071</v>
      </c>
      <c r="B8">
        <v>1</v>
      </c>
      <c r="C8">
        <v>23</v>
      </c>
      <c r="D8">
        <v>3</v>
      </c>
      <c r="E8">
        <v>21</v>
      </c>
      <c r="F8">
        <v>48</v>
      </c>
      <c r="G8" s="4">
        <f>+GETPIVOTDATA("outcome",$A$4,"outcome","successful","Parent Category","games")/GETPIVOTDATA("outcome",$A$4,"Parent Category","games")</f>
        <v>0.4375</v>
      </c>
    </row>
    <row r="9" spans="1:7" x14ac:dyDescent="0.25">
      <c r="A9" s="7" t="s">
        <v>2038</v>
      </c>
      <c r="E9">
        <v>4</v>
      </c>
      <c r="F9">
        <v>4</v>
      </c>
      <c r="G9" s="4">
        <f>+GETPIVOTDATA("outcome",$A$4,"outcome","successful","Parent Category","journalism")/GETPIVOTDATA("outcome",$A$4,"Parent Category","journalism")</f>
        <v>1</v>
      </c>
    </row>
    <row r="10" spans="1:7" x14ac:dyDescent="0.25">
      <c r="A10" s="7" t="s">
        <v>2039</v>
      </c>
      <c r="B10">
        <v>10</v>
      </c>
      <c r="C10">
        <v>66</v>
      </c>
      <c r="E10">
        <v>99</v>
      </c>
      <c r="F10">
        <v>175</v>
      </c>
      <c r="G10" s="4">
        <f>+GETPIVOTDATA("outcome",$A$4,"outcome","successful","Parent Category","music")/GETPIVOTDATA("outcome",$A$4,"Parent Category","music")</f>
        <v>0.56571428571428573</v>
      </c>
    </row>
    <row r="11" spans="1:7" x14ac:dyDescent="0.25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  <c r="G11" s="4">
        <f>+GETPIVOTDATA("outcome",$A$4,"outcome","successful","Parent Category","photography")/GETPIVOTDATA("outcome",$A$4,"Parent Category","photography")</f>
        <v>0.61904761904761907</v>
      </c>
    </row>
    <row r="12" spans="1:7" x14ac:dyDescent="0.25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  <c r="G12" s="4">
        <f>+GETPIVOTDATA("outcome",$A$4,"outcome","successful","Parent Category","publishing")/GETPIVOTDATA("outcome",$A$4,"Parent Category","publishing")</f>
        <v>0.59701492537313428</v>
      </c>
    </row>
    <row r="13" spans="1:7" x14ac:dyDescent="0.25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  <c r="G13" s="4">
        <f>+GETPIVOTDATA("outcome",$A$4,"outcome","successful","Parent Category","technology")/GETPIVOTDATA("outcome",$A$4,"Parent Category","technology")</f>
        <v>0.66666666666666663</v>
      </c>
    </row>
    <row r="14" spans="1:7" x14ac:dyDescent="0.25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  <c r="G14" s="4">
        <f>+GETPIVOTDATA("outcome",$A$4,"outcome","successful","Parent Category","theater")/GETPIVOTDATA("outcome",$A$4,"Parent Category","theater")</f>
        <v>0.54360465116279066</v>
      </c>
    </row>
    <row r="15" spans="1:7" x14ac:dyDescent="0.25">
      <c r="A15" s="7" t="s">
        <v>2035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AA26-5560-4A50-A88B-31DC2A33628C}">
  <sheetPr codeName="Sheet2"/>
  <dimension ref="A1:G31"/>
  <sheetViews>
    <sheetView workbookViewId="0">
      <selection activeCell="H9" sqref="H9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6</v>
      </c>
      <c r="B1" t="s">
        <v>2073</v>
      </c>
    </row>
    <row r="2" spans="1:7" x14ac:dyDescent="0.25">
      <c r="A2" s="6" t="s">
        <v>2031</v>
      </c>
      <c r="B2" t="s">
        <v>2073</v>
      </c>
    </row>
    <row r="4" spans="1:7" x14ac:dyDescent="0.25">
      <c r="A4" s="6" t="s">
        <v>2074</v>
      </c>
      <c r="B4" s="6" t="s">
        <v>2033</v>
      </c>
    </row>
    <row r="5" spans="1:7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5">
      <c r="A6" s="7" t="s">
        <v>2044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7" t="s">
        <v>2053</v>
      </c>
      <c r="E7">
        <v>4</v>
      </c>
      <c r="G7">
        <v>4</v>
      </c>
    </row>
    <row r="8" spans="1:7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7" t="s">
        <v>2046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7" t="s">
        <v>2054</v>
      </c>
      <c r="C10">
        <v>8</v>
      </c>
      <c r="E10">
        <v>10</v>
      </c>
      <c r="G10">
        <v>18</v>
      </c>
    </row>
    <row r="11" spans="1:7" x14ac:dyDescent="0.25">
      <c r="A11" s="7" t="s">
        <v>2060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7" t="s">
        <v>2050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7" t="s">
        <v>2055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7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7" t="s">
        <v>2057</v>
      </c>
      <c r="C15">
        <v>3</v>
      </c>
      <c r="E15">
        <v>4</v>
      </c>
      <c r="G15">
        <v>7</v>
      </c>
    </row>
    <row r="16" spans="1:7" x14ac:dyDescent="0.25">
      <c r="A16" s="7" t="s">
        <v>2051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7" t="s">
        <v>2061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7" t="s">
        <v>2066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7" t="s">
        <v>2062</v>
      </c>
      <c r="C20">
        <v>4</v>
      </c>
      <c r="E20">
        <v>4</v>
      </c>
      <c r="G20">
        <v>8</v>
      </c>
    </row>
    <row r="21" spans="1:7" x14ac:dyDescent="0.25">
      <c r="A21" s="7" t="s">
        <v>2058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7" t="s">
        <v>2047</v>
      </c>
      <c r="C22">
        <v>9</v>
      </c>
      <c r="E22">
        <v>5</v>
      </c>
      <c r="G22">
        <v>14</v>
      </c>
    </row>
    <row r="23" spans="1:7" x14ac:dyDescent="0.25">
      <c r="A23" s="7" t="s">
        <v>2048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7" t="s">
        <v>2049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7" t="s">
        <v>2063</v>
      </c>
      <c r="C25">
        <v>7</v>
      </c>
      <c r="E25">
        <v>14</v>
      </c>
      <c r="G25">
        <v>21</v>
      </c>
    </row>
    <row r="26" spans="1:7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7" t="s">
        <v>2064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7" t="s">
        <v>2065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7" t="s">
        <v>2072</v>
      </c>
      <c r="E29">
        <v>3</v>
      </c>
      <c r="G29">
        <v>3</v>
      </c>
    </row>
    <row r="30" spans="1:7" x14ac:dyDescent="0.25">
      <c r="A30" s="7" t="s">
        <v>2034</v>
      </c>
    </row>
    <row r="31" spans="1:7" x14ac:dyDescent="0.25">
      <c r="A31" s="7" t="s">
        <v>2035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D5A2-4CE9-4DDB-A6B1-5D11216AB3DA}">
  <sheetPr codeName="Sheet3"/>
  <dimension ref="A1:E16"/>
  <sheetViews>
    <sheetView workbookViewId="0">
      <selection activeCell="C13" sqref="C1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6" t="s">
        <v>2031</v>
      </c>
      <c r="B1" t="s">
        <v>2073</v>
      </c>
    </row>
    <row r="3" spans="1:5" x14ac:dyDescent="0.25">
      <c r="A3" s="6" t="s">
        <v>2037</v>
      </c>
      <c r="B3" s="6" t="s">
        <v>2033</v>
      </c>
    </row>
    <row r="4" spans="1:5" x14ac:dyDescent="0.25">
      <c r="A4" s="6" t="s">
        <v>2036</v>
      </c>
      <c r="B4" t="s">
        <v>74</v>
      </c>
      <c r="C4" t="s">
        <v>14</v>
      </c>
      <c r="D4" t="s">
        <v>20</v>
      </c>
      <c r="E4" t="s">
        <v>2035</v>
      </c>
    </row>
    <row r="5" spans="1:5" x14ac:dyDescent="0.25">
      <c r="A5" s="7" t="s">
        <v>2077</v>
      </c>
      <c r="B5">
        <v>14</v>
      </c>
      <c r="C5">
        <v>35</v>
      </c>
      <c r="D5">
        <v>58</v>
      </c>
      <c r="E5">
        <v>107</v>
      </c>
    </row>
    <row r="6" spans="1:5" x14ac:dyDescent="0.25">
      <c r="A6" s="7" t="s">
        <v>2078</v>
      </c>
      <c r="B6">
        <v>6</v>
      </c>
      <c r="C6">
        <v>40</v>
      </c>
      <c r="D6">
        <v>56</v>
      </c>
      <c r="E6">
        <v>102</v>
      </c>
    </row>
    <row r="7" spans="1:5" x14ac:dyDescent="0.25">
      <c r="A7" s="7" t="s">
        <v>2079</v>
      </c>
      <c r="B7">
        <v>4</v>
      </c>
      <c r="C7">
        <v>32</v>
      </c>
      <c r="D7">
        <v>45</v>
      </c>
      <c r="E7">
        <v>81</v>
      </c>
    </row>
    <row r="8" spans="1:5" x14ac:dyDescent="0.25">
      <c r="A8" s="7" t="s">
        <v>2080</v>
      </c>
      <c r="B8">
        <v>4</v>
      </c>
      <c r="C8">
        <v>35</v>
      </c>
      <c r="D8">
        <v>48</v>
      </c>
      <c r="E8">
        <v>87</v>
      </c>
    </row>
    <row r="9" spans="1:5" x14ac:dyDescent="0.25">
      <c r="A9" s="7" t="s">
        <v>2081</v>
      </c>
      <c r="B9">
        <v>4</v>
      </c>
      <c r="C9">
        <v>37</v>
      </c>
      <c r="D9">
        <v>60</v>
      </c>
      <c r="E9">
        <v>101</v>
      </c>
    </row>
    <row r="10" spans="1:5" x14ac:dyDescent="0.25">
      <c r="A10" s="7" t="s">
        <v>2082</v>
      </c>
      <c r="B10">
        <v>7</v>
      </c>
      <c r="C10">
        <v>42</v>
      </c>
      <c r="D10">
        <v>54</v>
      </c>
      <c r="E10">
        <v>103</v>
      </c>
    </row>
    <row r="11" spans="1:5" x14ac:dyDescent="0.25">
      <c r="A11" s="7" t="s">
        <v>2083</v>
      </c>
      <c r="B11">
        <v>5</v>
      </c>
      <c r="C11">
        <v>42</v>
      </c>
      <c r="D11">
        <v>49</v>
      </c>
      <c r="E11">
        <v>96</v>
      </c>
    </row>
    <row r="12" spans="1:5" x14ac:dyDescent="0.25">
      <c r="A12" s="7" t="s">
        <v>2084</v>
      </c>
      <c r="B12">
        <v>5</v>
      </c>
      <c r="C12">
        <v>28</v>
      </c>
      <c r="D12">
        <v>67</v>
      </c>
      <c r="E12">
        <v>100</v>
      </c>
    </row>
    <row r="13" spans="1:5" x14ac:dyDescent="0.25">
      <c r="A13" s="7" t="s">
        <v>2085</v>
      </c>
      <c r="B13">
        <v>4</v>
      </c>
      <c r="C13">
        <v>35</v>
      </c>
      <c r="D13">
        <v>61</v>
      </c>
      <c r="E13">
        <v>100</v>
      </c>
    </row>
    <row r="14" spans="1:5" x14ac:dyDescent="0.25">
      <c r="A14" s="7" t="s">
        <v>2086</v>
      </c>
      <c r="B14">
        <v>4</v>
      </c>
      <c r="C14">
        <v>36</v>
      </c>
      <c r="D14">
        <v>67</v>
      </c>
      <c r="E14">
        <v>107</v>
      </c>
    </row>
    <row r="15" spans="1:5" x14ac:dyDescent="0.25">
      <c r="A15" s="7" t="s">
        <v>2087</v>
      </c>
      <c r="C15">
        <v>2</v>
      </c>
      <c r="E15">
        <v>2</v>
      </c>
    </row>
    <row r="16" spans="1:5" x14ac:dyDescent="0.25">
      <c r="A16" s="7" t="s">
        <v>2035</v>
      </c>
      <c r="B16">
        <v>57</v>
      </c>
      <c r="C16">
        <v>364</v>
      </c>
      <c r="D16">
        <v>565</v>
      </c>
      <c r="E1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F1001"/>
  <sheetViews>
    <sheetView topLeftCell="A3" workbookViewId="0">
      <pane xSplit="4" topLeftCell="Y1" activePane="topRight" state="frozen"/>
      <selection pane="topRight" activeCell="Y7" sqref="Y7:Y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3.875" customWidth="1"/>
    <col min="16" max="16" width="14.875" customWidth="1"/>
    <col min="17" max="17" width="16.625" customWidth="1"/>
    <col min="18" max="18" width="19.625" customWidth="1"/>
    <col min="19" max="19" width="13.75" customWidth="1"/>
    <col min="21" max="21" width="18.625" customWidth="1"/>
    <col min="25" max="25" width="17.875" customWidth="1"/>
    <col min="26" max="26" width="20.75" customWidth="1"/>
  </cols>
  <sheetData>
    <row r="1" spans="1:32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2075</v>
      </c>
      <c r="T1" s="1" t="s">
        <v>2076</v>
      </c>
      <c r="U1" s="1" t="s">
        <v>2098</v>
      </c>
      <c r="V1" s="1" t="s">
        <v>2106</v>
      </c>
      <c r="W1" s="1" t="s">
        <v>2107</v>
      </c>
      <c r="X1" s="1" t="s">
        <v>2108</v>
      </c>
      <c r="Y1" s="1" t="s">
        <v>2110</v>
      </c>
      <c r="Z1" s="1" t="s">
        <v>2111</v>
      </c>
      <c r="AA1" s="1" t="s">
        <v>2112</v>
      </c>
      <c r="AB1" s="1" t="s">
        <v>2113</v>
      </c>
      <c r="AC1"/>
      <c r="AD1"/>
      <c r="AE1"/>
      <c r="AF1"/>
    </row>
    <row r="2" spans="1:32" x14ac:dyDescent="0.25">
      <c r="A2">
        <v>17</v>
      </c>
      <c r="B2" t="s">
        <v>69</v>
      </c>
      <c r="C2" s="3" t="s">
        <v>70</v>
      </c>
      <c r="D2">
        <v>84600</v>
      </c>
      <c r="E2">
        <v>134845</v>
      </c>
      <c r="F2" t="s">
        <v>20</v>
      </c>
      <c r="G2">
        <v>1249</v>
      </c>
      <c r="H2" t="s">
        <v>21</v>
      </c>
      <c r="I2" t="s">
        <v>22</v>
      </c>
      <c r="J2">
        <v>1294812000</v>
      </c>
      <c r="K2">
        <v>1294898400</v>
      </c>
      <c r="L2" t="b">
        <v>0</v>
      </c>
      <c r="M2" t="b">
        <v>0</v>
      </c>
      <c r="N2" t="s">
        <v>71</v>
      </c>
      <c r="O2" s="4">
        <f t="shared" ref="O2:O65" si="0">+E2/D2</f>
        <v>1.5939125295508274</v>
      </c>
      <c r="P2" s="5">
        <f t="shared" ref="P2:P65" si="1">+IF(G2&gt;0,E2/G2,"no backers")</f>
        <v>107.96236989591674</v>
      </c>
      <c r="Q2" t="str">
        <f t="shared" ref="Q2:Q65" si="2">VLOOKUP(N2,CategoryTable,2,FALSE)</f>
        <v>film &amp; video</v>
      </c>
      <c r="R2" t="str">
        <f t="shared" ref="R2:R65" si="3">VLOOKUP(N2,CategoryTable,3,FALSE)</f>
        <v>animation</v>
      </c>
      <c r="S2" s="9">
        <f>(((J2/60/60)/24)+DATE(1970,1,1))</f>
        <v>40555.25</v>
      </c>
      <c r="T2" s="9">
        <f>(((K2/60)/60/24)+DATE(1970,1,1))</f>
        <v>40556.25</v>
      </c>
      <c r="U2" t="str" cm="1">
        <f t="array" ref="U2">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</f>
        <v>Greater than 50000</v>
      </c>
      <c r="V2" t="str" cm="1">
        <f t="array" ref="V2">IF(F2="failed",_xlfn.IFS(D2&lt;1000,"0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/>
      </c>
      <c r="W2" t="str" cm="1">
        <f t="array" ref="W2">IF(F2="successful",_xlfn.IFS(D2&lt;1000,"0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>Greater than 50000</v>
      </c>
      <c r="X2" t="str" cm="1">
        <f t="array" ref="X2">IF(F2="canceled",_xlfn.IFS(D2&lt;1000,"0 to 1000",D2&lt;5000,"1000 to 4999",D2&lt;10000,"5000 to 9999",D2&lt;15000,"10000 to 14999",D2&lt;20000,"15000 to 19999",D2&lt;25000,"20000 to 24999",D2 &lt;30000,"25000 to 29999",D2&lt;35000,"30000 to 34999",D2&lt;40000,"35000 to 39999",D2&lt;45000,"40000 to 44999",D2&lt;50000,"45000 to 49999",TRUE,"Greater than 50000"),"")</f>
        <v/>
      </c>
      <c r="Y2">
        <f>+IF(F2="successful",G2,"")</f>
        <v>1249</v>
      </c>
      <c r="Z2" t="str">
        <f>+IF(F2="failed",G2,"")</f>
        <v/>
      </c>
      <c r="AA2">
        <f>+IF(F2="successful",1,"")</f>
        <v>1</v>
      </c>
      <c r="AB2" t="str">
        <f>+IF(F2="failed",1,"")</f>
        <v/>
      </c>
    </row>
    <row r="3" spans="1:32" x14ac:dyDescent="0.25">
      <c r="A3">
        <v>30</v>
      </c>
      <c r="B3" t="s">
        <v>101</v>
      </c>
      <c r="C3" s="3" t="s">
        <v>102</v>
      </c>
      <c r="D3">
        <v>9000</v>
      </c>
      <c r="E3">
        <v>14455</v>
      </c>
      <c r="F3" t="s">
        <v>20</v>
      </c>
      <c r="G3">
        <v>129</v>
      </c>
      <c r="H3" t="s">
        <v>21</v>
      </c>
      <c r="I3" t="s">
        <v>22</v>
      </c>
      <c r="J3">
        <v>1558674000</v>
      </c>
      <c r="K3">
        <v>1559106000</v>
      </c>
      <c r="L3" t="b">
        <v>0</v>
      </c>
      <c r="M3" t="b">
        <v>0</v>
      </c>
      <c r="N3" t="s">
        <v>71</v>
      </c>
      <c r="O3" s="4">
        <f t="shared" si="0"/>
        <v>1.606111111111111</v>
      </c>
      <c r="P3" s="5">
        <f t="shared" si="1"/>
        <v>112.05426356589147</v>
      </c>
      <c r="Q3" t="str">
        <f t="shared" si="2"/>
        <v>film &amp; video</v>
      </c>
      <c r="R3" t="str">
        <f t="shared" si="3"/>
        <v>animation</v>
      </c>
      <c r="S3" s="9">
        <f t="shared" ref="S3:S66" si="4">(((J3/60/60)/24)+DATE(1970,1,1))</f>
        <v>43609.208333333328</v>
      </c>
      <c r="T3" s="9">
        <f t="shared" ref="T3:T66" si="5">(((K3/60)/60/24)+DATE(1970,1,1))</f>
        <v>43614.208333333328</v>
      </c>
      <c r="U3" t="str" cm="1">
        <f t="array" ref="U3">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</f>
        <v>5000 to 9999</v>
      </c>
      <c r="V3" t="str" cm="1">
        <f t="array" ref="V3">IF(F3="failed",_xlfn.IFS(D3&lt;1000,"0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/>
      </c>
      <c r="W3" t="str" cm="1">
        <f t="array" ref="W3">IF(F3="successful",_xlfn.IFS(D3&lt;1000,"0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>5000 to 9999</v>
      </c>
      <c r="X3" t="str" cm="1">
        <f t="array" ref="X3">IF(F3="canceled",_xlfn.IFS(D3&lt;1000,"0 to 1000",D3&lt;5000,"1000 to 4999",D3&lt;10000,"5000 to 9999",D3&lt;15000,"10000 to 14999",D3&lt;20000,"15000 to 19999",D3&lt;25000,"20000 to 24999",D3 &lt;30000,"25000 to 29999",D3&lt;35000,"30000 to 34999",D3&lt;40000,"35000 to 39999",D3&lt;45000,"40000 to 44999",D3&lt;50000,"45000 to 49999",TRUE,"Greater than 50000"),"")</f>
        <v/>
      </c>
      <c r="Y3">
        <f t="shared" ref="Y3:Y66" si="6">+IF(F3="successful",G3,"")</f>
        <v>129</v>
      </c>
      <c r="Z3" t="str">
        <f t="shared" ref="Z3:Z66" si="7">+IF(F3="failed",G3,"")</f>
        <v/>
      </c>
      <c r="AA3">
        <f t="shared" ref="AA3:AA66" si="8">+IF(F3="successful",1,"")</f>
        <v>1</v>
      </c>
      <c r="AB3" t="str">
        <f t="shared" ref="AB3:AB66" si="9">+IF(F3="failed",1,"")</f>
        <v/>
      </c>
    </row>
    <row r="4" spans="1:32" x14ac:dyDescent="0.25">
      <c r="A4">
        <v>72</v>
      </c>
      <c r="B4" t="s">
        <v>192</v>
      </c>
      <c r="C4" s="3" t="s">
        <v>193</v>
      </c>
      <c r="D4">
        <v>600</v>
      </c>
      <c r="E4">
        <v>4022</v>
      </c>
      <c r="F4" t="s">
        <v>20</v>
      </c>
      <c r="G4">
        <v>54</v>
      </c>
      <c r="H4" t="s">
        <v>21</v>
      </c>
      <c r="I4" t="s">
        <v>22</v>
      </c>
      <c r="J4">
        <v>1435726800</v>
      </c>
      <c r="K4">
        <v>1438837200</v>
      </c>
      <c r="L4" t="b">
        <v>0</v>
      </c>
      <c r="M4" t="b">
        <v>0</v>
      </c>
      <c r="N4" t="s">
        <v>71</v>
      </c>
      <c r="O4" s="4">
        <f t="shared" si="0"/>
        <v>6.7033333333333331</v>
      </c>
      <c r="P4" s="5">
        <f t="shared" si="1"/>
        <v>74.481481481481481</v>
      </c>
      <c r="Q4" t="str">
        <f t="shared" si="2"/>
        <v>film &amp; video</v>
      </c>
      <c r="R4" t="str">
        <f t="shared" si="3"/>
        <v>animation</v>
      </c>
      <c r="S4" s="9">
        <f t="shared" si="4"/>
        <v>42186.208333333328</v>
      </c>
      <c r="T4" s="9">
        <f t="shared" si="5"/>
        <v>42222.208333333328</v>
      </c>
      <c r="U4" t="str" cm="1">
        <f t="array" ref="U4">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</f>
        <v>0 to 1000</v>
      </c>
      <c r="V4" t="str" cm="1">
        <f t="array" ref="V4">IF(F4="failed",_xlfn.IFS(D4&lt;1000,"0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/>
      </c>
      <c r="W4" t="str" cm="1">
        <f t="array" ref="W4">IF(F4="successful",_xlfn.IFS(D4&lt;1000,"0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>0 to 1000</v>
      </c>
      <c r="X4" t="str" cm="1">
        <f t="array" ref="X4">IF(F4="canceled",_xlfn.IFS(D4&lt;1000,"0 to 1000",D4&lt;5000,"1000 to 4999",D4&lt;10000,"5000 to 9999",D4&lt;15000,"10000 to 14999",D4&lt;20000,"15000 to 19999",D4&lt;25000,"20000 to 24999",D4 &lt;30000,"25000 to 29999",D4&lt;35000,"30000 to 34999",D4&lt;40000,"35000 to 39999",D4&lt;45000,"40000 to 44999",D4&lt;50000,"45000 to 49999",TRUE,"Greater than 50000"),"")</f>
        <v/>
      </c>
      <c r="Y4">
        <f t="shared" si="6"/>
        <v>54</v>
      </c>
      <c r="Z4" t="str">
        <f t="shared" si="7"/>
        <v/>
      </c>
      <c r="AA4">
        <f t="shared" si="8"/>
        <v>1</v>
      </c>
      <c r="AB4" t="str">
        <f t="shared" si="9"/>
        <v/>
      </c>
    </row>
    <row r="5" spans="1:32" x14ac:dyDescent="0.25">
      <c r="A5">
        <v>77</v>
      </c>
      <c r="B5" t="s">
        <v>202</v>
      </c>
      <c r="C5" s="3" t="s">
        <v>203</v>
      </c>
      <c r="D5">
        <v>9500</v>
      </c>
      <c r="E5">
        <v>4460</v>
      </c>
      <c r="F5" t="s">
        <v>14</v>
      </c>
      <c r="G5">
        <v>56</v>
      </c>
      <c r="H5" t="s">
        <v>21</v>
      </c>
      <c r="I5" t="s">
        <v>22</v>
      </c>
      <c r="J5">
        <v>1285563600</v>
      </c>
      <c r="K5">
        <v>1286773200</v>
      </c>
      <c r="L5" t="b">
        <v>0</v>
      </c>
      <c r="M5" t="b">
        <v>1</v>
      </c>
      <c r="N5" t="s">
        <v>71</v>
      </c>
      <c r="O5" s="4">
        <f t="shared" si="0"/>
        <v>0.46947368421052632</v>
      </c>
      <c r="P5" s="5">
        <f t="shared" si="1"/>
        <v>79.642857142857139</v>
      </c>
      <c r="Q5" t="str">
        <f t="shared" si="2"/>
        <v>film &amp; video</v>
      </c>
      <c r="R5" t="str">
        <f t="shared" si="3"/>
        <v>animation</v>
      </c>
      <c r="S5" s="9">
        <f t="shared" si="4"/>
        <v>40448.208333333336</v>
      </c>
      <c r="T5" s="9">
        <f t="shared" si="5"/>
        <v>40462.208333333336</v>
      </c>
      <c r="U5" t="str" cm="1">
        <f t="array" ref="U5">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</f>
        <v>5000 to 9999</v>
      </c>
      <c r="V5" t="str" cm="1">
        <f t="array" ref="V5">IF(F5="failed",_xlfn.IFS(D5&lt;1000,"0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>5000 to 9999</v>
      </c>
      <c r="W5" t="str" cm="1">
        <f t="array" ref="W5">IF(F5="successful",_xlfn.IFS(D5&lt;1000,"0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/>
      </c>
      <c r="X5" t="str" cm="1">
        <f t="array" ref="X5">IF(F5="canceled",_xlfn.IFS(D5&lt;1000,"0 to 1000",D5&lt;5000,"1000 to 4999",D5&lt;10000,"5000 to 9999",D5&lt;15000,"10000 to 14999",D5&lt;20000,"15000 to 19999",D5&lt;25000,"20000 to 24999",D5 &lt;30000,"25000 to 29999",D5&lt;35000,"30000 to 34999",D5&lt;40000,"35000 to 39999",D5&lt;45000,"40000 to 44999",D5&lt;50000,"45000 to 49999",TRUE,"Greater than 50000"),"")</f>
        <v/>
      </c>
      <c r="Y5" t="str">
        <f t="shared" si="6"/>
        <v/>
      </c>
      <c r="Z5">
        <f t="shared" si="7"/>
        <v>56</v>
      </c>
      <c r="AA5" t="str">
        <f t="shared" si="8"/>
        <v/>
      </c>
      <c r="AB5">
        <f t="shared" si="9"/>
        <v>1</v>
      </c>
    </row>
    <row r="6" spans="1:32" x14ac:dyDescent="0.25">
      <c r="A6">
        <v>219</v>
      </c>
      <c r="B6" t="s">
        <v>491</v>
      </c>
      <c r="C6" s="3" t="s">
        <v>492</v>
      </c>
      <c r="D6">
        <v>41700</v>
      </c>
      <c r="E6">
        <v>138497</v>
      </c>
      <c r="F6" t="s">
        <v>20</v>
      </c>
      <c r="G6">
        <v>1539</v>
      </c>
      <c r="H6" t="s">
        <v>21</v>
      </c>
      <c r="I6" t="s">
        <v>22</v>
      </c>
      <c r="J6">
        <v>1345093200</v>
      </c>
      <c r="K6">
        <v>1346130000</v>
      </c>
      <c r="L6" t="b">
        <v>0</v>
      </c>
      <c r="M6" t="b">
        <v>0</v>
      </c>
      <c r="N6" t="s">
        <v>71</v>
      </c>
      <c r="O6" s="4">
        <f t="shared" si="0"/>
        <v>3.3212709832134291</v>
      </c>
      <c r="P6" s="5">
        <f t="shared" si="1"/>
        <v>89.991552956465242</v>
      </c>
      <c r="Q6" t="str">
        <f t="shared" si="2"/>
        <v>film &amp; video</v>
      </c>
      <c r="R6" t="str">
        <f t="shared" si="3"/>
        <v>animation</v>
      </c>
      <c r="S6" s="9">
        <f t="shared" si="4"/>
        <v>41137.208333333336</v>
      </c>
      <c r="T6" s="9">
        <f t="shared" si="5"/>
        <v>41149.208333333336</v>
      </c>
      <c r="U6" t="str" cm="1">
        <f t="array" ref="U6">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</f>
        <v>40000 to 44999</v>
      </c>
      <c r="V6" t="str" cm="1">
        <f t="array" ref="V6">IF(F6="failed",_xlfn.IFS(D6&lt;1000,"0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/>
      </c>
      <c r="W6" t="str" cm="1">
        <f t="array" ref="W6">IF(F6="successful",_xlfn.IFS(D6&lt;1000,"0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>40000 to 44999</v>
      </c>
      <c r="X6" t="str" cm="1">
        <f t="array" ref="X6">IF(F6="canceled",_xlfn.IFS(D6&lt;1000,"0 to 1000",D6&lt;5000,"1000 to 4999",D6&lt;10000,"5000 to 9999",D6&lt;15000,"10000 to 14999",D6&lt;20000,"15000 to 19999",D6&lt;25000,"20000 to 24999",D6 &lt;30000,"25000 to 29999",D6&lt;35000,"30000 to 34999",D6&lt;40000,"35000 to 39999",D6&lt;45000,"40000 to 44999",D6&lt;50000,"45000 to 49999",TRUE,"Greater than 50000"),"")</f>
        <v/>
      </c>
      <c r="Y6">
        <f t="shared" si="6"/>
        <v>1539</v>
      </c>
      <c r="Z6" t="str">
        <f t="shared" si="7"/>
        <v/>
      </c>
      <c r="AA6">
        <f t="shared" si="8"/>
        <v>1</v>
      </c>
      <c r="AB6" t="str">
        <f t="shared" si="9"/>
        <v/>
      </c>
    </row>
    <row r="7" spans="1:32" x14ac:dyDescent="0.25">
      <c r="A7">
        <v>228</v>
      </c>
      <c r="B7" t="s">
        <v>508</v>
      </c>
      <c r="C7" s="3" t="s">
        <v>509</v>
      </c>
      <c r="D7">
        <v>137900</v>
      </c>
      <c r="E7">
        <v>165352</v>
      </c>
      <c r="F7" t="s">
        <v>20</v>
      </c>
      <c r="G7">
        <v>2468</v>
      </c>
      <c r="H7" t="s">
        <v>21</v>
      </c>
      <c r="I7" t="s">
        <v>22</v>
      </c>
      <c r="J7">
        <v>1472619600</v>
      </c>
      <c r="K7">
        <v>1474779600</v>
      </c>
      <c r="L7" t="b">
        <v>0</v>
      </c>
      <c r="M7" t="b">
        <v>0</v>
      </c>
      <c r="N7" t="s">
        <v>71</v>
      </c>
      <c r="O7" s="4">
        <f t="shared" si="0"/>
        <v>1.1990717911530093</v>
      </c>
      <c r="P7" s="5">
        <f t="shared" si="1"/>
        <v>66.998379254457049</v>
      </c>
      <c r="Q7" t="str">
        <f t="shared" si="2"/>
        <v>film &amp; video</v>
      </c>
      <c r="R7" t="str">
        <f t="shared" si="3"/>
        <v>animation</v>
      </c>
      <c r="S7" s="9">
        <f t="shared" si="4"/>
        <v>42613.208333333328</v>
      </c>
      <c r="T7" s="9">
        <f t="shared" si="5"/>
        <v>42638.208333333328</v>
      </c>
      <c r="U7" t="str" cm="1">
        <f t="array" ref="U7">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</f>
        <v>Greater than 50000</v>
      </c>
      <c r="V7" t="str" cm="1">
        <f t="array" ref="V7">IF(F7="failed",_xlfn.IFS(D7&lt;1000,"0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/>
      </c>
      <c r="W7" t="str" cm="1">
        <f t="array" ref="W7">IF(F7="successful",_xlfn.IFS(D7&lt;1000,"0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>Greater than 50000</v>
      </c>
      <c r="X7" t="str" cm="1">
        <f t="array" ref="X7">IF(F7="canceled",_xlfn.IFS(D7&lt;1000,"0 to 1000",D7&lt;5000,"1000 to 4999",D7&lt;10000,"5000 to 9999",D7&lt;15000,"10000 to 14999",D7&lt;20000,"15000 to 19999",D7&lt;25000,"20000 to 24999",D7 &lt;30000,"25000 to 29999",D7&lt;35000,"30000 to 34999",D7&lt;40000,"35000 to 39999",D7&lt;45000,"40000 to 44999",D7&lt;50000,"45000 to 49999",TRUE,"Greater than 50000"),"")</f>
        <v/>
      </c>
      <c r="Y7">
        <f t="shared" si="6"/>
        <v>2468</v>
      </c>
      <c r="Z7" t="str">
        <f t="shared" si="7"/>
        <v/>
      </c>
      <c r="AA7">
        <f t="shared" si="8"/>
        <v>1</v>
      </c>
      <c r="AB7" t="str">
        <f t="shared" si="9"/>
        <v/>
      </c>
    </row>
    <row r="8" spans="1:32" x14ac:dyDescent="0.25">
      <c r="A8">
        <v>233</v>
      </c>
      <c r="B8" t="s">
        <v>518</v>
      </c>
      <c r="C8" s="3" t="s">
        <v>519</v>
      </c>
      <c r="D8">
        <v>3800</v>
      </c>
      <c r="E8">
        <v>6000</v>
      </c>
      <c r="F8" t="s">
        <v>20</v>
      </c>
      <c r="G8">
        <v>62</v>
      </c>
      <c r="H8" t="s">
        <v>21</v>
      </c>
      <c r="I8" t="s">
        <v>22</v>
      </c>
      <c r="J8">
        <v>1307854800</v>
      </c>
      <c r="K8">
        <v>1309237200</v>
      </c>
      <c r="L8" t="b">
        <v>0</v>
      </c>
      <c r="M8" t="b">
        <v>0</v>
      </c>
      <c r="N8" t="s">
        <v>71</v>
      </c>
      <c r="O8" s="4">
        <f t="shared" si="0"/>
        <v>1.5789473684210527</v>
      </c>
      <c r="P8" s="5">
        <f t="shared" si="1"/>
        <v>96.774193548387103</v>
      </c>
      <c r="Q8" t="str">
        <f t="shared" si="2"/>
        <v>film &amp; video</v>
      </c>
      <c r="R8" t="str">
        <f t="shared" si="3"/>
        <v>animation</v>
      </c>
      <c r="S8" s="9">
        <f t="shared" si="4"/>
        <v>40706.208333333336</v>
      </c>
      <c r="T8" s="9">
        <f t="shared" si="5"/>
        <v>40722.208333333336</v>
      </c>
      <c r="U8" t="str" cm="1">
        <f t="array" ref="U8">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</f>
        <v>1000 to 4999</v>
      </c>
      <c r="V8" t="str" cm="1">
        <f t="array" ref="V8">IF(F8="failed",_xlfn.IFS(D8&lt;1000,"0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/>
      </c>
      <c r="W8" t="str" cm="1">
        <f t="array" ref="W8">IF(F8="successful",_xlfn.IFS(D8&lt;1000,"0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>1000 to 4999</v>
      </c>
      <c r="X8" t="str" cm="1">
        <f t="array" ref="X8">IF(F8="canceled",_xlfn.IFS(D8&lt;1000,"0 to 1000",D8&lt;5000,"1000 to 4999",D8&lt;10000,"5000 to 9999",D8&lt;15000,"10000 to 14999",D8&lt;20000,"15000 to 19999",D8&lt;25000,"20000 to 24999",D8 &lt;30000,"25000 to 29999",D8&lt;35000,"30000 to 34999",D8&lt;40000,"35000 to 39999",D8&lt;45000,"40000 to 44999",D8&lt;50000,"45000 to 49999",TRUE,"Greater than 50000"),"")</f>
        <v/>
      </c>
      <c r="Y8">
        <f t="shared" si="6"/>
        <v>62</v>
      </c>
      <c r="Z8" t="str">
        <f t="shared" si="7"/>
        <v/>
      </c>
      <c r="AA8">
        <f t="shared" si="8"/>
        <v>1</v>
      </c>
      <c r="AB8" t="str">
        <f t="shared" si="9"/>
        <v/>
      </c>
    </row>
    <row r="9" spans="1:32" ht="31.5" x14ac:dyDescent="0.25">
      <c r="A9">
        <v>235</v>
      </c>
      <c r="B9" t="s">
        <v>522</v>
      </c>
      <c r="C9" s="3" t="s">
        <v>523</v>
      </c>
      <c r="D9">
        <v>8600</v>
      </c>
      <c r="E9">
        <v>3589</v>
      </c>
      <c r="F9" t="s">
        <v>14</v>
      </c>
      <c r="G9">
        <v>92</v>
      </c>
      <c r="H9" t="s">
        <v>21</v>
      </c>
      <c r="I9" t="s">
        <v>22</v>
      </c>
      <c r="J9">
        <v>1486965600</v>
      </c>
      <c r="K9">
        <v>1487397600</v>
      </c>
      <c r="L9" t="b">
        <v>0</v>
      </c>
      <c r="M9" t="b">
        <v>0</v>
      </c>
      <c r="N9" t="s">
        <v>71</v>
      </c>
      <c r="O9" s="4">
        <f t="shared" si="0"/>
        <v>0.41732558139534881</v>
      </c>
      <c r="P9" s="5">
        <f t="shared" si="1"/>
        <v>39.010869565217391</v>
      </c>
      <c r="Q9" t="str">
        <f t="shared" si="2"/>
        <v>film &amp; video</v>
      </c>
      <c r="R9" t="str">
        <f t="shared" si="3"/>
        <v>animation</v>
      </c>
      <c r="S9" s="9">
        <f t="shared" si="4"/>
        <v>42779.25</v>
      </c>
      <c r="T9" s="9">
        <f t="shared" si="5"/>
        <v>42784.25</v>
      </c>
      <c r="U9" t="str" cm="1">
        <f t="array" ref="U9">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</f>
        <v>5000 to 9999</v>
      </c>
      <c r="V9" t="str" cm="1">
        <f t="array" ref="V9">IF(F9="failed",_xlfn.IFS(D9&lt;1000,"0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>5000 to 9999</v>
      </c>
      <c r="W9" t="str" cm="1">
        <f t="array" ref="W9">IF(F9="successful",_xlfn.IFS(D9&lt;1000,"0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/>
      </c>
      <c r="X9" t="str" cm="1">
        <f t="array" ref="X9">IF(F9="canceled",_xlfn.IFS(D9&lt;1000,"0 to 1000",D9&lt;5000,"1000 to 4999",D9&lt;10000,"5000 to 9999",D9&lt;15000,"10000 to 14999",D9&lt;20000,"15000 to 19999",D9&lt;25000,"20000 to 24999",D9 &lt;30000,"25000 to 29999",D9&lt;35000,"30000 to 34999",D9&lt;40000,"35000 to 39999",D9&lt;45000,"40000 to 44999",D9&lt;50000,"45000 to 49999",TRUE,"Greater than 50000"),"")</f>
        <v/>
      </c>
      <c r="Y9" t="str">
        <f t="shared" si="6"/>
        <v/>
      </c>
      <c r="Z9">
        <f t="shared" si="7"/>
        <v>92</v>
      </c>
      <c r="AA9" t="str">
        <f t="shared" si="8"/>
        <v/>
      </c>
      <c r="AB9">
        <f t="shared" si="9"/>
        <v>1</v>
      </c>
    </row>
    <row r="10" spans="1:32" ht="31.5" x14ac:dyDescent="0.25">
      <c r="A10">
        <v>237</v>
      </c>
      <c r="B10" t="s">
        <v>526</v>
      </c>
      <c r="C10" s="3" t="s">
        <v>527</v>
      </c>
      <c r="D10">
        <v>9300</v>
      </c>
      <c r="E10">
        <v>14822</v>
      </c>
      <c r="F10" t="s">
        <v>20</v>
      </c>
      <c r="G10">
        <v>329</v>
      </c>
      <c r="H10" t="s">
        <v>21</v>
      </c>
      <c r="I10" t="s">
        <v>22</v>
      </c>
      <c r="J10">
        <v>1398402000</v>
      </c>
      <c r="K10">
        <v>1398574800</v>
      </c>
      <c r="L10" t="b">
        <v>0</v>
      </c>
      <c r="M10" t="b">
        <v>0</v>
      </c>
      <c r="N10" t="s">
        <v>71</v>
      </c>
      <c r="O10" s="4">
        <f t="shared" si="0"/>
        <v>1.593763440860215</v>
      </c>
      <c r="P10" s="5">
        <f t="shared" si="1"/>
        <v>45.051671732522799</v>
      </c>
      <c r="Q10" t="str">
        <f t="shared" si="2"/>
        <v>film &amp; video</v>
      </c>
      <c r="R10" t="str">
        <f t="shared" si="3"/>
        <v>animation</v>
      </c>
      <c r="S10" s="9">
        <f t="shared" si="4"/>
        <v>41754.208333333336</v>
      </c>
      <c r="T10" s="9">
        <f t="shared" si="5"/>
        <v>41756.208333333336</v>
      </c>
      <c r="U10" t="str" cm="1">
        <f t="array" ref="U10">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</f>
        <v>5000 to 9999</v>
      </c>
      <c r="V10" t="str" cm="1">
        <f t="array" ref="V10">IF(F10="failed",_xlfn.IFS(D10&lt;1000,"0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/>
      </c>
      <c r="W10" t="str" cm="1">
        <f t="array" ref="W10">IF(F10="successful",_xlfn.IFS(D10&lt;1000,"0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>5000 to 9999</v>
      </c>
      <c r="X10" t="str" cm="1">
        <f t="array" ref="X10">IF(F10="canceled",_xlfn.IFS(D10&lt;1000,"0 to 1000",D10&lt;5000,"1000 to 4999",D10&lt;10000,"5000 to 9999",D10&lt;15000,"10000 to 14999",D10&lt;20000,"15000 to 19999",D10&lt;25000,"20000 to 24999",D10 &lt;30000,"25000 to 29999",D10&lt;35000,"30000 to 34999",D10&lt;40000,"35000 to 39999",D10&lt;45000,"40000 to 44999",D10&lt;50000,"45000 to 49999",TRUE,"Greater than 50000"),"")</f>
        <v/>
      </c>
      <c r="Y10">
        <f t="shared" si="6"/>
        <v>329</v>
      </c>
      <c r="Z10" t="str">
        <f t="shared" si="7"/>
        <v/>
      </c>
      <c r="AA10">
        <f t="shared" si="8"/>
        <v>1</v>
      </c>
      <c r="AB10" t="str">
        <f t="shared" si="9"/>
        <v/>
      </c>
    </row>
    <row r="11" spans="1:32" ht="31.5" x14ac:dyDescent="0.25">
      <c r="A11">
        <v>280</v>
      </c>
      <c r="B11" t="s">
        <v>612</v>
      </c>
      <c r="C11" s="3" t="s">
        <v>613</v>
      </c>
      <c r="D11">
        <v>2500</v>
      </c>
      <c r="E11">
        <v>14536</v>
      </c>
      <c r="F11" t="s">
        <v>20</v>
      </c>
      <c r="G11">
        <v>393</v>
      </c>
      <c r="H11" t="s">
        <v>21</v>
      </c>
      <c r="I11" t="s">
        <v>22</v>
      </c>
      <c r="J11">
        <v>1511244000</v>
      </c>
      <c r="K11">
        <v>1511762400</v>
      </c>
      <c r="L11" t="b">
        <v>0</v>
      </c>
      <c r="M11" t="b">
        <v>0</v>
      </c>
      <c r="N11" t="s">
        <v>71</v>
      </c>
      <c r="O11" s="4">
        <f t="shared" si="0"/>
        <v>5.8144</v>
      </c>
      <c r="P11" s="5">
        <f t="shared" si="1"/>
        <v>36.987277353689571</v>
      </c>
      <c r="Q11" t="str">
        <f t="shared" si="2"/>
        <v>film &amp; video</v>
      </c>
      <c r="R11" t="str">
        <f t="shared" si="3"/>
        <v>animation</v>
      </c>
      <c r="S11" s="9">
        <f t="shared" si="4"/>
        <v>43060.25</v>
      </c>
      <c r="T11" s="9">
        <f t="shared" si="5"/>
        <v>43066.25</v>
      </c>
      <c r="U11" t="str" cm="1">
        <f t="array" ref="U11">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</f>
        <v>1000 to 4999</v>
      </c>
      <c r="V11" t="str" cm="1">
        <f t="array" ref="V11">IF(F11="failed",_xlfn.IFS(D11&lt;1000,"0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/>
      </c>
      <c r="W11" t="str" cm="1">
        <f t="array" ref="W11">IF(F11="successful",_xlfn.IFS(D11&lt;1000,"0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>1000 to 4999</v>
      </c>
      <c r="X11" t="str" cm="1">
        <f t="array" ref="X11">IF(F11="canceled",_xlfn.IFS(D11&lt;1000,"0 to 1000",D11&lt;5000,"1000 to 4999",D11&lt;10000,"5000 to 9999",D11&lt;15000,"10000 to 14999",D11&lt;20000,"15000 to 19999",D11&lt;25000,"20000 to 24999",D11 &lt;30000,"25000 to 29999",D11&lt;35000,"30000 to 34999",D11&lt;40000,"35000 to 39999",D11&lt;45000,"40000 to 44999",D11&lt;50000,"45000 to 49999",TRUE,"Greater than 50000"),"")</f>
        <v/>
      </c>
      <c r="Y11">
        <f t="shared" si="6"/>
        <v>393</v>
      </c>
      <c r="Z11" t="str">
        <f t="shared" si="7"/>
        <v/>
      </c>
      <c r="AA11">
        <f t="shared" si="8"/>
        <v>1</v>
      </c>
      <c r="AB11" t="str">
        <f t="shared" si="9"/>
        <v/>
      </c>
    </row>
    <row r="12" spans="1:32" ht="31.5" x14ac:dyDescent="0.25">
      <c r="A12">
        <v>326</v>
      </c>
      <c r="B12" t="s">
        <v>704</v>
      </c>
      <c r="C12" s="3" t="s">
        <v>705</v>
      </c>
      <c r="D12">
        <v>7200</v>
      </c>
      <c r="E12">
        <v>3326</v>
      </c>
      <c r="F12" t="s">
        <v>14</v>
      </c>
      <c r="G12">
        <v>128</v>
      </c>
      <c r="H12" t="s">
        <v>21</v>
      </c>
      <c r="I12" t="s">
        <v>22</v>
      </c>
      <c r="J12">
        <v>1451109600</v>
      </c>
      <c r="K12">
        <v>1451628000</v>
      </c>
      <c r="L12" t="b">
        <v>0</v>
      </c>
      <c r="M12" t="b">
        <v>0</v>
      </c>
      <c r="N12" t="s">
        <v>71</v>
      </c>
      <c r="O12" s="4">
        <f t="shared" si="0"/>
        <v>0.46194444444444444</v>
      </c>
      <c r="P12" s="5">
        <f t="shared" si="1"/>
        <v>25.984375</v>
      </c>
      <c r="Q12" t="str">
        <f t="shared" si="2"/>
        <v>film &amp; video</v>
      </c>
      <c r="R12" t="str">
        <f t="shared" si="3"/>
        <v>animation</v>
      </c>
      <c r="S12" s="9">
        <f t="shared" si="4"/>
        <v>42364.25</v>
      </c>
      <c r="T12" s="9">
        <f t="shared" si="5"/>
        <v>42370.25</v>
      </c>
      <c r="U12" t="str" cm="1">
        <f t="array" ref="U12">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</f>
        <v>5000 to 9999</v>
      </c>
      <c r="V12" t="str" cm="1">
        <f t="array" ref="V12">IF(F12="failed",_xlfn.IFS(D12&lt;1000,"0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>5000 to 9999</v>
      </c>
      <c r="W12" t="str" cm="1">
        <f t="array" ref="W12">IF(F12="successful",_xlfn.IFS(D12&lt;1000,"0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/>
      </c>
      <c r="X12" t="str" cm="1">
        <f t="array" ref="X12">IF(F12="canceled",_xlfn.IFS(D12&lt;1000,"0 to 1000",D12&lt;5000,"1000 to 4999",D12&lt;10000,"5000 to 9999",D12&lt;15000,"10000 to 14999",D12&lt;20000,"15000 to 19999",D12&lt;25000,"20000 to 24999",D12 &lt;30000,"25000 to 29999",D12&lt;35000,"30000 to 34999",D12&lt;40000,"35000 to 39999",D12&lt;45000,"40000 to 44999",D12&lt;50000,"45000 to 49999",TRUE,"Greater than 50000"),"")</f>
        <v/>
      </c>
      <c r="Y12" t="str">
        <f t="shared" si="6"/>
        <v/>
      </c>
      <c r="Z12">
        <f t="shared" si="7"/>
        <v>128</v>
      </c>
      <c r="AA12" t="str">
        <f t="shared" si="8"/>
        <v/>
      </c>
      <c r="AB12">
        <f t="shared" si="9"/>
        <v>1</v>
      </c>
    </row>
    <row r="13" spans="1:32" x14ac:dyDescent="0.25">
      <c r="A13">
        <v>359</v>
      </c>
      <c r="B13" t="s">
        <v>770</v>
      </c>
      <c r="C13" s="3" t="s">
        <v>771</v>
      </c>
      <c r="D13">
        <v>4000</v>
      </c>
      <c r="E13">
        <v>11948</v>
      </c>
      <c r="F13" t="s">
        <v>20</v>
      </c>
      <c r="G13">
        <v>187</v>
      </c>
      <c r="H13" t="s">
        <v>21</v>
      </c>
      <c r="I13" t="s">
        <v>22</v>
      </c>
      <c r="J13">
        <v>1314421200</v>
      </c>
      <c r="K13">
        <v>1315026000</v>
      </c>
      <c r="L13" t="b">
        <v>0</v>
      </c>
      <c r="M13" t="b">
        <v>0</v>
      </c>
      <c r="N13" t="s">
        <v>71</v>
      </c>
      <c r="O13" s="4">
        <f t="shared" si="0"/>
        <v>2.9870000000000001</v>
      </c>
      <c r="P13" s="5">
        <f t="shared" si="1"/>
        <v>63.893048128342244</v>
      </c>
      <c r="Q13" t="str">
        <f t="shared" si="2"/>
        <v>film &amp; video</v>
      </c>
      <c r="R13" t="str">
        <f t="shared" si="3"/>
        <v>animation</v>
      </c>
      <c r="S13" s="9">
        <f t="shared" si="4"/>
        <v>40782.208333333336</v>
      </c>
      <c r="T13" s="9">
        <f t="shared" si="5"/>
        <v>40789.208333333336</v>
      </c>
      <c r="U13" t="str" cm="1">
        <f t="array" ref="U13">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</f>
        <v>1000 to 4999</v>
      </c>
      <c r="V13" t="str" cm="1">
        <f t="array" ref="V13">IF(F13="failed",_xlfn.IFS(D13&lt;1000,"0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/>
      </c>
      <c r="W13" t="str" cm="1">
        <f t="array" ref="W13">IF(F13="successful",_xlfn.IFS(D13&lt;1000,"0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>1000 to 4999</v>
      </c>
      <c r="X13" t="str" cm="1">
        <f t="array" ref="X13">IF(F13="canceled",_xlfn.IFS(D13&lt;1000,"0 to 1000",D13&lt;5000,"1000 to 4999",D13&lt;10000,"5000 to 9999",D13&lt;15000,"10000 to 14999",D13&lt;20000,"15000 to 19999",D13&lt;25000,"20000 to 24999",D13 &lt;30000,"25000 to 29999",D13&lt;35000,"30000 to 34999",D13&lt;40000,"35000 to 39999",D13&lt;45000,"40000 to 44999",D13&lt;50000,"45000 to 49999",TRUE,"Greater than 50000"),"")</f>
        <v/>
      </c>
      <c r="Y13">
        <f t="shared" si="6"/>
        <v>187</v>
      </c>
      <c r="Z13" t="str">
        <f t="shared" si="7"/>
        <v/>
      </c>
      <c r="AA13">
        <f t="shared" si="8"/>
        <v>1</v>
      </c>
      <c r="AB13" t="str">
        <f t="shared" si="9"/>
        <v/>
      </c>
    </row>
    <row r="14" spans="1:32" x14ac:dyDescent="0.25">
      <c r="A14">
        <v>398</v>
      </c>
      <c r="B14" t="s">
        <v>847</v>
      </c>
      <c r="C14" s="3" t="s">
        <v>848</v>
      </c>
      <c r="D14">
        <v>1700</v>
      </c>
      <c r="E14">
        <v>12202</v>
      </c>
      <c r="F14" t="s">
        <v>20</v>
      </c>
      <c r="G14">
        <v>123</v>
      </c>
      <c r="H14" t="s">
        <v>107</v>
      </c>
      <c r="I14" t="s">
        <v>108</v>
      </c>
      <c r="J14">
        <v>1525755600</v>
      </c>
      <c r="K14">
        <v>1525928400</v>
      </c>
      <c r="L14" t="b">
        <v>0</v>
      </c>
      <c r="M14" t="b">
        <v>1</v>
      </c>
      <c r="N14" t="s">
        <v>71</v>
      </c>
      <c r="O14" s="4">
        <f t="shared" si="0"/>
        <v>7.1776470588235295</v>
      </c>
      <c r="P14" s="5">
        <f t="shared" si="1"/>
        <v>99.203252032520325</v>
      </c>
      <c r="Q14" t="str">
        <f t="shared" si="2"/>
        <v>film &amp; video</v>
      </c>
      <c r="R14" t="str">
        <f t="shared" si="3"/>
        <v>animation</v>
      </c>
      <c r="S14" s="9">
        <f t="shared" si="4"/>
        <v>43228.208333333328</v>
      </c>
      <c r="T14" s="9">
        <f t="shared" si="5"/>
        <v>43230.208333333328</v>
      </c>
      <c r="U14" t="str" cm="1">
        <f t="array" ref="U14">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</f>
        <v>1000 to 4999</v>
      </c>
      <c r="V14" t="str" cm="1">
        <f t="array" ref="V14">IF(F14="failed",_xlfn.IFS(D14&lt;1000,"0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/>
      </c>
      <c r="W14" t="str" cm="1">
        <f t="array" ref="W14">IF(F14="successful",_xlfn.IFS(D14&lt;1000,"0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>1000 to 4999</v>
      </c>
      <c r="X14" t="str" cm="1">
        <f t="array" ref="X14">IF(F14="canceled",_xlfn.IFS(D14&lt;1000,"0 to 1000",D14&lt;5000,"1000 to 4999",D14&lt;10000,"5000 to 9999",D14&lt;15000,"10000 to 14999",D14&lt;20000,"15000 to 19999",D14&lt;25000,"20000 to 24999",D14 &lt;30000,"25000 to 29999",D14&lt;35000,"30000 to 34999",D14&lt;40000,"35000 to 39999",D14&lt;45000,"40000 to 44999",D14&lt;50000,"45000 to 49999",TRUE,"Greater than 50000"),"")</f>
        <v/>
      </c>
      <c r="Y14">
        <f t="shared" si="6"/>
        <v>123</v>
      </c>
      <c r="Z14" t="str">
        <f t="shared" si="7"/>
        <v/>
      </c>
      <c r="AA14">
        <f t="shared" si="8"/>
        <v>1</v>
      </c>
      <c r="AB14" t="str">
        <f t="shared" si="9"/>
        <v/>
      </c>
    </row>
    <row r="15" spans="1:32" x14ac:dyDescent="0.25">
      <c r="A15">
        <v>413</v>
      </c>
      <c r="B15" t="s">
        <v>876</v>
      </c>
      <c r="C15" s="3" t="s">
        <v>877</v>
      </c>
      <c r="D15">
        <v>189500</v>
      </c>
      <c r="E15">
        <v>117628</v>
      </c>
      <c r="F15" t="s">
        <v>47</v>
      </c>
      <c r="G15">
        <v>1089</v>
      </c>
      <c r="H15" t="s">
        <v>21</v>
      </c>
      <c r="I15" t="s">
        <v>22</v>
      </c>
      <c r="J15">
        <v>1543298400</v>
      </c>
      <c r="K15">
        <v>1545631200</v>
      </c>
      <c r="L15" t="b">
        <v>0</v>
      </c>
      <c r="M15" t="b">
        <v>0</v>
      </c>
      <c r="N15" t="s">
        <v>71</v>
      </c>
      <c r="O15" s="4">
        <f t="shared" si="0"/>
        <v>0.62072823218997364</v>
      </c>
      <c r="P15" s="5">
        <f t="shared" si="1"/>
        <v>108.01469237832875</v>
      </c>
      <c r="Q15" t="str">
        <f t="shared" si="2"/>
        <v>film &amp; video</v>
      </c>
      <c r="R15" t="str">
        <f t="shared" si="3"/>
        <v>animation</v>
      </c>
      <c r="S15" s="9">
        <f t="shared" si="4"/>
        <v>43431.25</v>
      </c>
      <c r="T15" s="9">
        <f t="shared" si="5"/>
        <v>43458.25</v>
      </c>
      <c r="U15" t="str" cm="1">
        <f t="array" ref="U15">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</f>
        <v>Greater than 50000</v>
      </c>
      <c r="V15" t="str" cm="1">
        <f t="array" ref="V15">IF(F15="failed",_xlfn.IFS(D15&lt;1000,"0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W15" t="str" cm="1">
        <f t="array" ref="W15">IF(F15="successful",_xlfn.IFS(D15&lt;1000,"0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X15" t="str" cm="1">
        <f t="array" ref="X15">IF(F15="canceled",_xlfn.IFS(D15&lt;1000,"0 to 1000",D15&lt;5000,"1000 to 4999",D15&lt;10000,"5000 to 9999",D15&lt;15000,"10000 to 14999",D15&lt;20000,"15000 to 19999",D15&lt;25000,"20000 to 24999",D15 &lt;30000,"25000 to 29999",D15&lt;35000,"30000 to 34999",D15&lt;40000,"35000 to 39999",D15&lt;45000,"40000 to 44999",D15&lt;50000,"45000 to 49999",TRUE,"Greater than 50000"),"")</f>
        <v/>
      </c>
      <c r="Y15" t="str">
        <f t="shared" si="6"/>
        <v/>
      </c>
      <c r="Z15" t="str">
        <f t="shared" si="7"/>
        <v/>
      </c>
      <c r="AA15" t="str">
        <f t="shared" si="8"/>
        <v/>
      </c>
      <c r="AB15" t="str">
        <f t="shared" si="9"/>
        <v/>
      </c>
    </row>
    <row r="16" spans="1:32" x14ac:dyDescent="0.25">
      <c r="A16">
        <v>428</v>
      </c>
      <c r="B16" t="s">
        <v>905</v>
      </c>
      <c r="C16" s="3" t="s">
        <v>906</v>
      </c>
      <c r="D16">
        <v>101400</v>
      </c>
      <c r="E16">
        <v>47037</v>
      </c>
      <c r="F16" t="s">
        <v>14</v>
      </c>
      <c r="G16">
        <v>747</v>
      </c>
      <c r="H16" t="s">
        <v>21</v>
      </c>
      <c r="I16" t="s">
        <v>22</v>
      </c>
      <c r="J16">
        <v>1297404000</v>
      </c>
      <c r="K16">
        <v>1298008800</v>
      </c>
      <c r="L16" t="b">
        <v>0</v>
      </c>
      <c r="M16" t="b">
        <v>0</v>
      </c>
      <c r="N16" t="s">
        <v>71</v>
      </c>
      <c r="O16" s="4">
        <f t="shared" si="0"/>
        <v>0.46387573964497042</v>
      </c>
      <c r="P16" s="5">
        <f t="shared" si="1"/>
        <v>62.967871485943775</v>
      </c>
      <c r="Q16" t="str">
        <f t="shared" si="2"/>
        <v>film &amp; video</v>
      </c>
      <c r="R16" t="str">
        <f t="shared" si="3"/>
        <v>animation</v>
      </c>
      <c r="S16" s="9">
        <f t="shared" si="4"/>
        <v>40585.25</v>
      </c>
      <c r="T16" s="9">
        <f t="shared" si="5"/>
        <v>40592.25</v>
      </c>
      <c r="U16" t="str" cm="1">
        <f t="array" ref="U16">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</f>
        <v>Greater than 50000</v>
      </c>
      <c r="V16" t="str" cm="1">
        <f t="array" ref="V16">IF(F16="failed",_xlfn.IFS(D16&lt;1000,"0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>Greater than 50000</v>
      </c>
      <c r="W16" t="str" cm="1">
        <f t="array" ref="W16">IF(F16="successful",_xlfn.IFS(D16&lt;1000,"0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/>
      </c>
      <c r="X16" t="str" cm="1">
        <f t="array" ref="X16">IF(F16="canceled",_xlfn.IFS(D16&lt;1000,"0 to 1000",D16&lt;5000,"1000 to 4999",D16&lt;10000,"5000 to 9999",D16&lt;15000,"10000 to 14999",D16&lt;20000,"15000 to 19999",D16&lt;25000,"20000 to 24999",D16 &lt;30000,"25000 to 29999",D16&lt;35000,"30000 to 34999",D16&lt;40000,"35000 to 39999",D16&lt;45000,"40000 to 44999",D16&lt;50000,"45000 to 49999",TRUE,"Greater than 50000"),"")</f>
        <v/>
      </c>
      <c r="Y16" t="str">
        <f t="shared" si="6"/>
        <v/>
      </c>
      <c r="Z16">
        <f t="shared" si="7"/>
        <v>747</v>
      </c>
      <c r="AA16" t="str">
        <f t="shared" si="8"/>
        <v/>
      </c>
      <c r="AB16">
        <f t="shared" si="9"/>
        <v>1</v>
      </c>
    </row>
    <row r="17" spans="1:28" x14ac:dyDescent="0.25">
      <c r="A17">
        <v>437</v>
      </c>
      <c r="B17" t="s">
        <v>923</v>
      </c>
      <c r="C17" s="3" t="s">
        <v>924</v>
      </c>
      <c r="D17">
        <v>8100</v>
      </c>
      <c r="E17">
        <v>9969</v>
      </c>
      <c r="F17" t="s">
        <v>20</v>
      </c>
      <c r="G17">
        <v>192</v>
      </c>
      <c r="H17" t="s">
        <v>21</v>
      </c>
      <c r="I17" t="s">
        <v>22</v>
      </c>
      <c r="J17">
        <v>1442120400</v>
      </c>
      <c r="K17">
        <v>1442379600</v>
      </c>
      <c r="L17" t="b">
        <v>0</v>
      </c>
      <c r="M17" t="b">
        <v>1</v>
      </c>
      <c r="N17" t="s">
        <v>71</v>
      </c>
      <c r="O17" s="4">
        <f t="shared" si="0"/>
        <v>1.2307407407407407</v>
      </c>
      <c r="P17" s="5">
        <f t="shared" si="1"/>
        <v>51.921875</v>
      </c>
      <c r="Q17" t="str">
        <f t="shared" si="2"/>
        <v>film &amp; video</v>
      </c>
      <c r="R17" t="str">
        <f t="shared" si="3"/>
        <v>animation</v>
      </c>
      <c r="S17" s="9">
        <f t="shared" si="4"/>
        <v>42260.208333333328</v>
      </c>
      <c r="T17" s="9">
        <f t="shared" si="5"/>
        <v>42263.208333333328</v>
      </c>
      <c r="U17" t="str" cm="1">
        <f t="array" ref="U17">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</f>
        <v>5000 to 9999</v>
      </c>
      <c r="V17" t="str" cm="1">
        <f t="array" ref="V17">IF(F17="failed",_xlfn.IFS(D17&lt;1000,"0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/>
      </c>
      <c r="W17" t="str" cm="1">
        <f t="array" ref="W17">IF(F17="successful",_xlfn.IFS(D17&lt;1000,"0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>5000 to 9999</v>
      </c>
      <c r="X17" t="str" cm="1">
        <f t="array" ref="X17">IF(F17="canceled",_xlfn.IFS(D17&lt;1000,"0 to 1000",D17&lt;5000,"1000 to 4999",D17&lt;10000,"5000 to 9999",D17&lt;15000,"10000 to 14999",D17&lt;20000,"15000 to 19999",D17&lt;25000,"20000 to 24999",D17 &lt;30000,"25000 to 29999",D17&lt;35000,"30000 to 34999",D17&lt;40000,"35000 to 39999",D17&lt;45000,"40000 to 44999",D17&lt;50000,"45000 to 49999",TRUE,"Greater than 50000"),"")</f>
        <v/>
      </c>
      <c r="Y17">
        <f t="shared" si="6"/>
        <v>192</v>
      </c>
      <c r="Z17" t="str">
        <f t="shared" si="7"/>
        <v/>
      </c>
      <c r="AA17">
        <f t="shared" si="8"/>
        <v>1</v>
      </c>
      <c r="AB17" t="str">
        <f t="shared" si="9"/>
        <v/>
      </c>
    </row>
    <row r="18" spans="1:28" x14ac:dyDescent="0.25">
      <c r="A18">
        <v>450</v>
      </c>
      <c r="B18" t="s">
        <v>948</v>
      </c>
      <c r="C18" s="3" t="s">
        <v>949</v>
      </c>
      <c r="D18">
        <v>100</v>
      </c>
      <c r="E18">
        <v>4</v>
      </c>
      <c r="F18" t="s">
        <v>14</v>
      </c>
      <c r="G18">
        <v>1</v>
      </c>
      <c r="H18" t="s">
        <v>15</v>
      </c>
      <c r="I18" t="s">
        <v>16</v>
      </c>
      <c r="J18">
        <v>1540098000</v>
      </c>
      <c r="K18">
        <v>1542088800</v>
      </c>
      <c r="L18" t="b">
        <v>0</v>
      </c>
      <c r="M18" t="b">
        <v>0</v>
      </c>
      <c r="N18" t="s">
        <v>71</v>
      </c>
      <c r="O18" s="4">
        <f t="shared" si="0"/>
        <v>0.04</v>
      </c>
      <c r="P18" s="5">
        <f t="shared" si="1"/>
        <v>4</v>
      </c>
      <c r="Q18" t="str">
        <f t="shared" si="2"/>
        <v>film &amp; video</v>
      </c>
      <c r="R18" t="str">
        <f t="shared" si="3"/>
        <v>animation</v>
      </c>
      <c r="S18" s="9">
        <f t="shared" si="4"/>
        <v>43394.208333333328</v>
      </c>
      <c r="T18" s="9">
        <f t="shared" si="5"/>
        <v>43417.25</v>
      </c>
      <c r="U18" t="str" cm="1">
        <f t="array" ref="U18">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</f>
        <v>0 to 1000</v>
      </c>
      <c r="V18" t="str" cm="1">
        <f t="array" ref="V18">IF(F18="failed",_xlfn.IFS(D18&lt;1000,"0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>0 to 1000</v>
      </c>
      <c r="W18" t="str" cm="1">
        <f t="array" ref="W18">IF(F18="successful",_xlfn.IFS(D18&lt;1000,"0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/>
      </c>
      <c r="X18" t="str" cm="1">
        <f t="array" ref="X18">IF(F18="canceled",_xlfn.IFS(D18&lt;1000,"0 to 1000",D18&lt;5000,"1000 to 4999",D18&lt;10000,"5000 to 9999",D18&lt;15000,"10000 to 14999",D18&lt;20000,"15000 to 19999",D18&lt;25000,"20000 to 24999",D18 &lt;30000,"25000 to 29999",D18&lt;35000,"30000 to 34999",D18&lt;40000,"35000 to 39999",D18&lt;45000,"40000 to 44999",D18&lt;50000,"45000 to 49999",TRUE,"Greater than 50000"),"")</f>
        <v/>
      </c>
      <c r="Y18" t="str">
        <f t="shared" si="6"/>
        <v/>
      </c>
      <c r="Z18">
        <f t="shared" si="7"/>
        <v>1</v>
      </c>
      <c r="AA18" t="str">
        <f t="shared" si="8"/>
        <v/>
      </c>
      <c r="AB18">
        <f t="shared" si="9"/>
        <v>1</v>
      </c>
    </row>
    <row r="19" spans="1:28" ht="31.5" x14ac:dyDescent="0.25">
      <c r="A19">
        <v>463</v>
      </c>
      <c r="B19" t="s">
        <v>974</v>
      </c>
      <c r="C19" s="3" t="s">
        <v>975</v>
      </c>
      <c r="D19">
        <v>134300</v>
      </c>
      <c r="E19">
        <v>145265</v>
      </c>
      <c r="F19" t="s">
        <v>20</v>
      </c>
      <c r="G19">
        <v>2105</v>
      </c>
      <c r="H19" t="s">
        <v>21</v>
      </c>
      <c r="I19" t="s">
        <v>22</v>
      </c>
      <c r="J19">
        <v>1388469600</v>
      </c>
      <c r="K19">
        <v>1388815200</v>
      </c>
      <c r="L19" t="b">
        <v>0</v>
      </c>
      <c r="M19" t="b">
        <v>0</v>
      </c>
      <c r="N19" t="s">
        <v>71</v>
      </c>
      <c r="O19" s="4">
        <f t="shared" si="0"/>
        <v>1.0816455696202532</v>
      </c>
      <c r="P19" s="5">
        <f t="shared" si="1"/>
        <v>69.009501187648453</v>
      </c>
      <c r="Q19" t="str">
        <f t="shared" si="2"/>
        <v>film &amp; video</v>
      </c>
      <c r="R19" t="str">
        <f t="shared" si="3"/>
        <v>animation</v>
      </c>
      <c r="S19" s="9">
        <f t="shared" si="4"/>
        <v>41639.25</v>
      </c>
      <c r="T19" s="9">
        <f t="shared" si="5"/>
        <v>41643.25</v>
      </c>
      <c r="U19" t="str" cm="1">
        <f t="array" ref="U19">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</f>
        <v>Greater than 50000</v>
      </c>
      <c r="V19" t="str" cm="1">
        <f t="array" ref="V19">IF(F19="failed",_xlfn.IFS(D19&lt;1000,"0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/>
      </c>
      <c r="W19" t="str" cm="1">
        <f t="array" ref="W19">IF(F19="successful",_xlfn.IFS(D19&lt;1000,"0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>Greater than 50000</v>
      </c>
      <c r="X19" t="str" cm="1">
        <f t="array" ref="X19">IF(F19="canceled",_xlfn.IFS(D19&lt;1000,"0 to 1000",D19&lt;5000,"1000 to 4999",D19&lt;10000,"5000 to 9999",D19&lt;15000,"10000 to 14999",D19&lt;20000,"15000 to 19999",D19&lt;25000,"20000 to 24999",D19 &lt;30000,"25000 to 29999",D19&lt;35000,"30000 to 34999",D19&lt;40000,"35000 to 39999",D19&lt;45000,"40000 to 44999",D19&lt;50000,"45000 to 49999",TRUE,"Greater than 50000"),"")</f>
        <v/>
      </c>
      <c r="Y19">
        <f t="shared" si="6"/>
        <v>2105</v>
      </c>
      <c r="Z19" t="str">
        <f t="shared" si="7"/>
        <v/>
      </c>
      <c r="AA19">
        <f t="shared" si="8"/>
        <v>1</v>
      </c>
      <c r="AB19" t="str">
        <f t="shared" si="9"/>
        <v/>
      </c>
    </row>
    <row r="20" spans="1:28" x14ac:dyDescent="0.25">
      <c r="A20">
        <v>496</v>
      </c>
      <c r="B20" t="s">
        <v>1040</v>
      </c>
      <c r="C20" s="3" t="s">
        <v>1041</v>
      </c>
      <c r="D20">
        <v>183800</v>
      </c>
      <c r="E20">
        <v>1667</v>
      </c>
      <c r="F20" t="s">
        <v>14</v>
      </c>
      <c r="G20">
        <v>54</v>
      </c>
      <c r="H20" t="s">
        <v>21</v>
      </c>
      <c r="I20" t="s">
        <v>22</v>
      </c>
      <c r="J20">
        <v>1495342800</v>
      </c>
      <c r="K20">
        <v>1496811600</v>
      </c>
      <c r="L20" t="b">
        <v>0</v>
      </c>
      <c r="M20" t="b">
        <v>0</v>
      </c>
      <c r="N20" t="s">
        <v>71</v>
      </c>
      <c r="O20" s="4">
        <f t="shared" si="0"/>
        <v>9.0696409140369975E-3</v>
      </c>
      <c r="P20" s="5">
        <f t="shared" si="1"/>
        <v>30.87037037037037</v>
      </c>
      <c r="Q20" t="str">
        <f t="shared" si="2"/>
        <v>film &amp; video</v>
      </c>
      <c r="R20" t="str">
        <f t="shared" si="3"/>
        <v>animation</v>
      </c>
      <c r="S20" s="9">
        <f t="shared" si="4"/>
        <v>42876.208333333328</v>
      </c>
      <c r="T20" s="9">
        <f t="shared" si="5"/>
        <v>42893.208333333328</v>
      </c>
      <c r="U20" t="str" cm="1">
        <f t="array" ref="U20">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</f>
        <v>Greater than 50000</v>
      </c>
      <c r="V20" t="str" cm="1">
        <f t="array" ref="V20">IF(F20="failed",_xlfn.IFS(D20&lt;1000,"0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>Greater than 50000</v>
      </c>
      <c r="W20" t="str" cm="1">
        <f t="array" ref="W20">IF(F20="successful",_xlfn.IFS(D20&lt;1000,"0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/>
      </c>
      <c r="X20" t="str" cm="1">
        <f t="array" ref="X20">IF(F20="canceled",_xlfn.IFS(D20&lt;1000,"0 to 1000",D20&lt;5000,"1000 to 4999",D20&lt;10000,"5000 to 9999",D20&lt;15000,"10000 to 14999",D20&lt;20000,"15000 to 19999",D20&lt;25000,"20000 to 24999",D20 &lt;30000,"25000 to 29999",D20&lt;35000,"30000 to 34999",D20&lt;40000,"35000 to 39999",D20&lt;45000,"40000 to 44999",D20&lt;50000,"45000 to 49999",TRUE,"Greater than 50000"),"")</f>
        <v/>
      </c>
      <c r="Y20" t="str">
        <f t="shared" si="6"/>
        <v/>
      </c>
      <c r="Z20">
        <f t="shared" si="7"/>
        <v>54</v>
      </c>
      <c r="AA20" t="str">
        <f t="shared" si="8"/>
        <v/>
      </c>
      <c r="AB20">
        <f t="shared" si="9"/>
        <v>1</v>
      </c>
    </row>
    <row r="21" spans="1:28" ht="31.5" x14ac:dyDescent="0.25">
      <c r="A21">
        <v>518</v>
      </c>
      <c r="B21" t="s">
        <v>1082</v>
      </c>
      <c r="C21" s="3" t="s">
        <v>1083</v>
      </c>
      <c r="D21">
        <v>8800</v>
      </c>
      <c r="E21">
        <v>622</v>
      </c>
      <c r="F21" t="s">
        <v>14</v>
      </c>
      <c r="G21">
        <v>10</v>
      </c>
      <c r="H21" t="s">
        <v>21</v>
      </c>
      <c r="I21" t="s">
        <v>22</v>
      </c>
      <c r="J21">
        <v>1519365600</v>
      </c>
      <c r="K21">
        <v>1519538400</v>
      </c>
      <c r="L21" t="b">
        <v>0</v>
      </c>
      <c r="M21" t="b">
        <v>1</v>
      </c>
      <c r="N21" t="s">
        <v>71</v>
      </c>
      <c r="O21" s="4">
        <f t="shared" si="0"/>
        <v>7.0681818181818179E-2</v>
      </c>
      <c r="P21" s="5">
        <f t="shared" si="1"/>
        <v>62.2</v>
      </c>
      <c r="Q21" t="str">
        <f t="shared" si="2"/>
        <v>film &amp; video</v>
      </c>
      <c r="R21" t="str">
        <f t="shared" si="3"/>
        <v>animation</v>
      </c>
      <c r="S21" s="9">
        <f t="shared" si="4"/>
        <v>43154.25</v>
      </c>
      <c r="T21" s="9">
        <f t="shared" si="5"/>
        <v>43156.25</v>
      </c>
      <c r="U21" t="str" cm="1">
        <f t="array" ref="U21">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</f>
        <v>5000 to 9999</v>
      </c>
      <c r="V21" t="str" cm="1">
        <f t="array" ref="V21">IF(F21="failed",_xlfn.IFS(D21&lt;1000,"0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>5000 to 9999</v>
      </c>
      <c r="W21" t="str" cm="1">
        <f t="array" ref="W21">IF(F21="successful",_xlfn.IFS(D21&lt;1000,"0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/>
      </c>
      <c r="X21" t="str" cm="1">
        <f t="array" ref="X21">IF(F21="canceled",_xlfn.IFS(D21&lt;1000,"0 to 1000",D21&lt;5000,"1000 to 4999",D21&lt;10000,"5000 to 9999",D21&lt;15000,"10000 to 14999",D21&lt;20000,"15000 to 19999",D21&lt;25000,"20000 to 24999",D21 &lt;30000,"25000 to 29999",D21&lt;35000,"30000 to 34999",D21&lt;40000,"35000 to 39999",D21&lt;45000,"40000 to 44999",D21&lt;50000,"45000 to 49999",TRUE,"Greater than 50000"),"")</f>
        <v/>
      </c>
      <c r="Y21" t="str">
        <f t="shared" si="6"/>
        <v/>
      </c>
      <c r="Z21">
        <f t="shared" si="7"/>
        <v>10</v>
      </c>
      <c r="AA21" t="str">
        <f t="shared" si="8"/>
        <v/>
      </c>
      <c r="AB21">
        <f t="shared" si="9"/>
        <v>1</v>
      </c>
    </row>
    <row r="22" spans="1:28" x14ac:dyDescent="0.25">
      <c r="A22">
        <v>527</v>
      </c>
      <c r="B22" t="s">
        <v>1099</v>
      </c>
      <c r="C22" s="3" t="s">
        <v>1100</v>
      </c>
      <c r="D22">
        <v>189200</v>
      </c>
      <c r="E22">
        <v>188480</v>
      </c>
      <c r="F22" t="s">
        <v>14</v>
      </c>
      <c r="G22">
        <v>6080</v>
      </c>
      <c r="H22" t="s">
        <v>15</v>
      </c>
      <c r="I22" t="s">
        <v>16</v>
      </c>
      <c r="J22">
        <v>1454652000</v>
      </c>
      <c r="K22">
        <v>1457762400</v>
      </c>
      <c r="L22" t="b">
        <v>0</v>
      </c>
      <c r="M22" t="b">
        <v>0</v>
      </c>
      <c r="N22" t="s">
        <v>71</v>
      </c>
      <c r="O22" s="4">
        <f t="shared" si="0"/>
        <v>0.99619450317124736</v>
      </c>
      <c r="P22" s="5">
        <f t="shared" si="1"/>
        <v>31</v>
      </c>
      <c r="Q22" t="str">
        <f t="shared" si="2"/>
        <v>film &amp; video</v>
      </c>
      <c r="R22" t="str">
        <f t="shared" si="3"/>
        <v>animation</v>
      </c>
      <c r="S22" s="9">
        <f t="shared" si="4"/>
        <v>42405.25</v>
      </c>
      <c r="T22" s="9">
        <f t="shared" si="5"/>
        <v>42441.25</v>
      </c>
      <c r="U22" t="str" cm="1">
        <f t="array" ref="U22">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</f>
        <v>Greater than 50000</v>
      </c>
      <c r="V22" t="str" cm="1">
        <f t="array" ref="V22">IF(F22="failed",_xlfn.IFS(D22&lt;1000,"0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>Greater than 50000</v>
      </c>
      <c r="W22" t="str" cm="1">
        <f t="array" ref="W22">IF(F22="successful",_xlfn.IFS(D22&lt;1000,"0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/>
      </c>
      <c r="X22" t="str" cm="1">
        <f t="array" ref="X22">IF(F22="canceled",_xlfn.IFS(D22&lt;1000,"0 to 1000",D22&lt;5000,"1000 to 4999",D22&lt;10000,"5000 to 9999",D22&lt;15000,"10000 to 14999",D22&lt;20000,"15000 to 19999",D22&lt;25000,"20000 to 24999",D22 &lt;30000,"25000 to 29999",D22&lt;35000,"30000 to 34999",D22&lt;40000,"35000 to 39999",D22&lt;45000,"40000 to 44999",D22&lt;50000,"45000 to 49999",TRUE,"Greater than 50000"),"")</f>
        <v/>
      </c>
      <c r="Y22" t="str">
        <f t="shared" si="6"/>
        <v/>
      </c>
      <c r="Z22">
        <f t="shared" si="7"/>
        <v>6080</v>
      </c>
      <c r="AA22" t="str">
        <f t="shared" si="8"/>
        <v/>
      </c>
      <c r="AB22">
        <f t="shared" si="9"/>
        <v>1</v>
      </c>
    </row>
    <row r="23" spans="1:28" x14ac:dyDescent="0.25">
      <c r="A23">
        <v>560</v>
      </c>
      <c r="B23" t="s">
        <v>1164</v>
      </c>
      <c r="C23" s="3" t="s">
        <v>1165</v>
      </c>
      <c r="D23">
        <v>20000</v>
      </c>
      <c r="E23">
        <v>158832</v>
      </c>
      <c r="F23" t="s">
        <v>20</v>
      </c>
      <c r="G23">
        <v>3177</v>
      </c>
      <c r="H23" t="s">
        <v>21</v>
      </c>
      <c r="I23" t="s">
        <v>22</v>
      </c>
      <c r="J23">
        <v>1321596000</v>
      </c>
      <c r="K23">
        <v>1325052000</v>
      </c>
      <c r="L23" t="b">
        <v>0</v>
      </c>
      <c r="M23" t="b">
        <v>0</v>
      </c>
      <c r="N23" t="s">
        <v>71</v>
      </c>
      <c r="O23" s="4">
        <f t="shared" si="0"/>
        <v>7.9416000000000002</v>
      </c>
      <c r="P23" s="5">
        <f t="shared" si="1"/>
        <v>49.994334277620396</v>
      </c>
      <c r="Q23" t="str">
        <f t="shared" si="2"/>
        <v>film &amp; video</v>
      </c>
      <c r="R23" t="str">
        <f t="shared" si="3"/>
        <v>animation</v>
      </c>
      <c r="S23" s="9">
        <f t="shared" si="4"/>
        <v>40865.25</v>
      </c>
      <c r="T23" s="9">
        <f t="shared" si="5"/>
        <v>40905.25</v>
      </c>
      <c r="U23" t="str" cm="1">
        <f t="array" ref="U23">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</f>
        <v>20000 to 24999</v>
      </c>
      <c r="V23" t="str" cm="1">
        <f t="array" ref="V23">IF(F23="failed",_xlfn.IFS(D23&lt;1000,"0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/>
      </c>
      <c r="W23" t="str" cm="1">
        <f t="array" ref="W23">IF(F23="successful",_xlfn.IFS(D23&lt;1000,"0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>20000 to 24999</v>
      </c>
      <c r="X23" t="str" cm="1">
        <f t="array" ref="X23">IF(F23="canceled",_xlfn.IFS(D23&lt;1000,"0 to 1000",D23&lt;5000,"1000 to 4999",D23&lt;10000,"5000 to 9999",D23&lt;15000,"10000 to 14999",D23&lt;20000,"15000 to 19999",D23&lt;25000,"20000 to 24999",D23 &lt;30000,"25000 to 29999",D23&lt;35000,"30000 to 34999",D23&lt;40000,"35000 to 39999",D23&lt;45000,"40000 to 44999",D23&lt;50000,"45000 to 49999",TRUE,"Greater than 50000"),"")</f>
        <v/>
      </c>
      <c r="Y23">
        <f t="shared" si="6"/>
        <v>3177</v>
      </c>
      <c r="Z23" t="str">
        <f t="shared" si="7"/>
        <v/>
      </c>
      <c r="AA23">
        <f t="shared" si="8"/>
        <v>1</v>
      </c>
      <c r="AB23" t="str">
        <f t="shared" si="9"/>
        <v/>
      </c>
    </row>
    <row r="24" spans="1:28" x14ac:dyDescent="0.25">
      <c r="A24">
        <v>569</v>
      </c>
      <c r="B24" t="s">
        <v>1182</v>
      </c>
      <c r="C24" s="3" t="s">
        <v>1183</v>
      </c>
      <c r="D24">
        <v>20100</v>
      </c>
      <c r="E24">
        <v>47705</v>
      </c>
      <c r="F24" t="s">
        <v>20</v>
      </c>
      <c r="G24">
        <v>589</v>
      </c>
      <c r="H24" t="s">
        <v>107</v>
      </c>
      <c r="I24" t="s">
        <v>108</v>
      </c>
      <c r="J24">
        <v>1294725600</v>
      </c>
      <c r="K24">
        <v>1295762400</v>
      </c>
      <c r="L24" t="b">
        <v>0</v>
      </c>
      <c r="M24" t="b">
        <v>0</v>
      </c>
      <c r="N24" t="s">
        <v>71</v>
      </c>
      <c r="O24" s="4">
        <f t="shared" si="0"/>
        <v>2.3733830845771142</v>
      </c>
      <c r="P24" s="5">
        <f t="shared" si="1"/>
        <v>80.993208828522924</v>
      </c>
      <c r="Q24" t="str">
        <f t="shared" si="2"/>
        <v>film &amp; video</v>
      </c>
      <c r="R24" t="str">
        <f t="shared" si="3"/>
        <v>animation</v>
      </c>
      <c r="S24" s="9">
        <f t="shared" si="4"/>
        <v>40554.25</v>
      </c>
      <c r="T24" s="9">
        <f t="shared" si="5"/>
        <v>40566.25</v>
      </c>
      <c r="U24" t="str" cm="1">
        <f t="array" ref="U24">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</f>
        <v>20000 to 24999</v>
      </c>
      <c r="V24" t="str" cm="1">
        <f t="array" ref="V24">IF(F24="failed",_xlfn.IFS(D24&lt;1000,"0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/>
      </c>
      <c r="W24" t="str" cm="1">
        <f t="array" ref="W24">IF(F24="successful",_xlfn.IFS(D24&lt;1000,"0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>20000 to 24999</v>
      </c>
      <c r="X24" t="str" cm="1">
        <f t="array" ref="X24">IF(F24="canceled",_xlfn.IFS(D24&lt;1000,"0 to 1000",D24&lt;5000,"1000 to 4999",D24&lt;10000,"5000 to 9999",D24&lt;15000,"10000 to 14999",D24&lt;20000,"15000 to 19999",D24&lt;25000,"20000 to 24999",D24 &lt;30000,"25000 to 29999",D24&lt;35000,"30000 to 34999",D24&lt;40000,"35000 to 39999",D24&lt;45000,"40000 to 44999",D24&lt;50000,"45000 to 49999",TRUE,"Greater than 50000"),"")</f>
        <v/>
      </c>
      <c r="Y24">
        <f t="shared" si="6"/>
        <v>589</v>
      </c>
      <c r="Z24" t="str">
        <f t="shared" si="7"/>
        <v/>
      </c>
      <c r="AA24">
        <f t="shared" si="8"/>
        <v>1</v>
      </c>
      <c r="AB24" t="str">
        <f t="shared" si="9"/>
        <v/>
      </c>
    </row>
    <row r="25" spans="1:28" x14ac:dyDescent="0.25">
      <c r="A25">
        <v>593</v>
      </c>
      <c r="B25" t="s">
        <v>1228</v>
      </c>
      <c r="C25" s="3" t="s">
        <v>1229</v>
      </c>
      <c r="D25">
        <v>121600</v>
      </c>
      <c r="E25">
        <v>188288</v>
      </c>
      <c r="F25" t="s">
        <v>20</v>
      </c>
      <c r="G25">
        <v>4006</v>
      </c>
      <c r="H25" t="s">
        <v>21</v>
      </c>
      <c r="I25" t="s">
        <v>22</v>
      </c>
      <c r="J25">
        <v>1395810000</v>
      </c>
      <c r="K25">
        <v>1396933200</v>
      </c>
      <c r="L25" t="b">
        <v>0</v>
      </c>
      <c r="M25" t="b">
        <v>0</v>
      </c>
      <c r="N25" t="s">
        <v>71</v>
      </c>
      <c r="O25" s="4">
        <f t="shared" si="0"/>
        <v>1.5484210526315789</v>
      </c>
      <c r="P25" s="5">
        <f t="shared" si="1"/>
        <v>47.001497753369947</v>
      </c>
      <c r="Q25" t="str">
        <f t="shared" si="2"/>
        <v>film &amp; video</v>
      </c>
      <c r="R25" t="str">
        <f t="shared" si="3"/>
        <v>animation</v>
      </c>
      <c r="S25" s="9">
        <f t="shared" si="4"/>
        <v>41724.208333333336</v>
      </c>
      <c r="T25" s="9">
        <f t="shared" si="5"/>
        <v>41737.208333333336</v>
      </c>
      <c r="U25" t="str" cm="1">
        <f t="array" ref="U25">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</f>
        <v>Greater than 50000</v>
      </c>
      <c r="V25" t="str" cm="1">
        <f t="array" ref="V25">IF(F25="failed",_xlfn.IFS(D25&lt;1000,"0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/>
      </c>
      <c r="W25" t="str" cm="1">
        <f t="array" ref="W25">IF(F25="successful",_xlfn.IFS(D25&lt;1000,"0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>Greater than 50000</v>
      </c>
      <c r="X25" t="str" cm="1">
        <f t="array" ref="X25">IF(F25="canceled",_xlfn.IFS(D25&lt;1000,"0 to 1000",D25&lt;5000,"1000 to 4999",D25&lt;10000,"5000 to 9999",D25&lt;15000,"10000 to 14999",D25&lt;20000,"15000 to 19999",D25&lt;25000,"20000 to 24999",D25 &lt;30000,"25000 to 29999",D25&lt;35000,"30000 to 34999",D25&lt;40000,"35000 to 39999",D25&lt;45000,"40000 to 44999",D25&lt;50000,"45000 to 49999",TRUE,"Greater than 50000"),"")</f>
        <v/>
      </c>
      <c r="Y25">
        <f t="shared" si="6"/>
        <v>4006</v>
      </c>
      <c r="Z25" t="str">
        <f t="shared" si="7"/>
        <v/>
      </c>
      <c r="AA25">
        <f t="shared" si="8"/>
        <v>1</v>
      </c>
      <c r="AB25" t="str">
        <f t="shared" si="9"/>
        <v/>
      </c>
    </row>
    <row r="26" spans="1:28" x14ac:dyDescent="0.25">
      <c r="A26">
        <v>633</v>
      </c>
      <c r="B26" t="s">
        <v>1308</v>
      </c>
      <c r="C26" s="3" t="s">
        <v>1309</v>
      </c>
      <c r="D26">
        <v>6700</v>
      </c>
      <c r="E26">
        <v>5569</v>
      </c>
      <c r="F26" t="s">
        <v>14</v>
      </c>
      <c r="G26">
        <v>105</v>
      </c>
      <c r="H26" t="s">
        <v>21</v>
      </c>
      <c r="I26" t="s">
        <v>22</v>
      </c>
      <c r="J26">
        <v>1446876000</v>
      </c>
      <c r="K26">
        <v>1447221600</v>
      </c>
      <c r="L26" t="b">
        <v>0</v>
      </c>
      <c r="M26" t="b">
        <v>0</v>
      </c>
      <c r="N26" t="s">
        <v>71</v>
      </c>
      <c r="O26" s="4">
        <f t="shared" si="0"/>
        <v>0.83119402985074631</v>
      </c>
      <c r="P26" s="5">
        <f t="shared" si="1"/>
        <v>53.038095238095238</v>
      </c>
      <c r="Q26" t="str">
        <f t="shared" si="2"/>
        <v>film &amp; video</v>
      </c>
      <c r="R26" t="str">
        <f t="shared" si="3"/>
        <v>animation</v>
      </c>
      <c r="S26" s="9">
        <f t="shared" si="4"/>
        <v>42315.25</v>
      </c>
      <c r="T26" s="9">
        <f t="shared" si="5"/>
        <v>42319.25</v>
      </c>
      <c r="U26" t="str" cm="1">
        <f t="array" ref="U26">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</f>
        <v>5000 to 9999</v>
      </c>
      <c r="V26" t="str" cm="1">
        <f t="array" ref="V26">IF(F26="failed",_xlfn.IFS(D26&lt;1000,"0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>5000 to 9999</v>
      </c>
      <c r="W26" t="str" cm="1">
        <f t="array" ref="W26">IF(F26="successful",_xlfn.IFS(D26&lt;1000,"0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/>
      </c>
      <c r="X26" t="str" cm="1">
        <f t="array" ref="X26">IF(F26="canceled",_xlfn.IFS(D26&lt;1000,"0 to 1000",D26&lt;5000,"1000 to 4999",D26&lt;10000,"5000 to 9999",D26&lt;15000,"10000 to 14999",D26&lt;20000,"15000 to 19999",D26&lt;25000,"20000 to 24999",D26 &lt;30000,"25000 to 29999",D26&lt;35000,"30000 to 34999",D26&lt;40000,"35000 to 39999",D26&lt;45000,"40000 to 44999",D26&lt;50000,"45000 to 49999",TRUE,"Greater than 50000"),"")</f>
        <v/>
      </c>
      <c r="Y26" t="str">
        <f t="shared" si="6"/>
        <v/>
      </c>
      <c r="Z26">
        <f t="shared" si="7"/>
        <v>105</v>
      </c>
      <c r="AA26" t="str">
        <f t="shared" si="8"/>
        <v/>
      </c>
      <c r="AB26">
        <f t="shared" si="9"/>
        <v>1</v>
      </c>
    </row>
    <row r="27" spans="1:28" x14ac:dyDescent="0.25">
      <c r="A27">
        <v>636</v>
      </c>
      <c r="B27" t="s">
        <v>1314</v>
      </c>
      <c r="C27" s="3" t="s">
        <v>1315</v>
      </c>
      <c r="D27">
        <v>197700</v>
      </c>
      <c r="E27">
        <v>127591</v>
      </c>
      <c r="F27" t="s">
        <v>14</v>
      </c>
      <c r="G27">
        <v>2604</v>
      </c>
      <c r="H27" t="s">
        <v>36</v>
      </c>
      <c r="I27" t="s">
        <v>37</v>
      </c>
      <c r="J27">
        <v>1326866400</v>
      </c>
      <c r="K27">
        <v>1330754400</v>
      </c>
      <c r="L27" t="b">
        <v>0</v>
      </c>
      <c r="M27" t="b">
        <v>1</v>
      </c>
      <c r="N27" t="s">
        <v>71</v>
      </c>
      <c r="O27" s="4">
        <f t="shared" si="0"/>
        <v>0.64537683358624176</v>
      </c>
      <c r="P27" s="5">
        <f t="shared" si="1"/>
        <v>48.998079877112133</v>
      </c>
      <c r="Q27" t="str">
        <f t="shared" si="2"/>
        <v>film &amp; video</v>
      </c>
      <c r="R27" t="str">
        <f t="shared" si="3"/>
        <v>animation</v>
      </c>
      <c r="S27" s="9">
        <f t="shared" si="4"/>
        <v>40926.25</v>
      </c>
      <c r="T27" s="9">
        <f t="shared" si="5"/>
        <v>40971.25</v>
      </c>
      <c r="U27" t="str" cm="1">
        <f t="array" ref="U27">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</f>
        <v>Greater than 50000</v>
      </c>
      <c r="V27" t="str" cm="1">
        <f t="array" ref="V27">IF(F27="failed",_xlfn.IFS(D27&lt;1000,"0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>Greater than 50000</v>
      </c>
      <c r="W27" t="str" cm="1">
        <f t="array" ref="W27">IF(F27="successful",_xlfn.IFS(D27&lt;1000,"0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/>
      </c>
      <c r="X27" t="str" cm="1">
        <f t="array" ref="X27">IF(F27="canceled",_xlfn.IFS(D27&lt;1000,"0 to 1000",D27&lt;5000,"1000 to 4999",D27&lt;10000,"5000 to 9999",D27&lt;15000,"10000 to 14999",D27&lt;20000,"15000 to 19999",D27&lt;25000,"20000 to 24999",D27 &lt;30000,"25000 to 29999",D27&lt;35000,"30000 to 34999",D27&lt;40000,"35000 to 39999",D27&lt;45000,"40000 to 44999",D27&lt;50000,"45000 to 49999",TRUE,"Greater than 50000"),"")</f>
        <v/>
      </c>
      <c r="Y27" t="str">
        <f t="shared" si="6"/>
        <v/>
      </c>
      <c r="Z27">
        <f t="shared" si="7"/>
        <v>2604</v>
      </c>
      <c r="AA27" t="str">
        <f t="shared" si="8"/>
        <v/>
      </c>
      <c r="AB27">
        <f t="shared" si="9"/>
        <v>1</v>
      </c>
    </row>
    <row r="28" spans="1:28" ht="31.5" x14ac:dyDescent="0.25">
      <c r="A28">
        <v>704</v>
      </c>
      <c r="B28" t="s">
        <v>1446</v>
      </c>
      <c r="C28" s="3" t="s">
        <v>1447</v>
      </c>
      <c r="D28">
        <v>8700</v>
      </c>
      <c r="E28">
        <v>10682</v>
      </c>
      <c r="F28" t="s">
        <v>20</v>
      </c>
      <c r="G28">
        <v>116</v>
      </c>
      <c r="H28" t="s">
        <v>21</v>
      </c>
      <c r="I28" t="s">
        <v>22</v>
      </c>
      <c r="J28">
        <v>1467608400</v>
      </c>
      <c r="K28">
        <v>1468904400</v>
      </c>
      <c r="L28" t="b">
        <v>0</v>
      </c>
      <c r="M28" t="b">
        <v>0</v>
      </c>
      <c r="N28" t="s">
        <v>71</v>
      </c>
      <c r="O28" s="4">
        <f t="shared" si="0"/>
        <v>1.2278160919540231</v>
      </c>
      <c r="P28" s="5">
        <f t="shared" si="1"/>
        <v>92.08620689655173</v>
      </c>
      <c r="Q28" t="str">
        <f t="shared" si="2"/>
        <v>film &amp; video</v>
      </c>
      <c r="R28" t="str">
        <f t="shared" si="3"/>
        <v>animation</v>
      </c>
      <c r="S28" s="9">
        <f t="shared" si="4"/>
        <v>42555.208333333328</v>
      </c>
      <c r="T28" s="9">
        <f t="shared" si="5"/>
        <v>42570.208333333328</v>
      </c>
      <c r="U28" t="str" cm="1">
        <f t="array" ref="U28">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</f>
        <v>5000 to 9999</v>
      </c>
      <c r="V28" t="str" cm="1">
        <f t="array" ref="V28">IF(F28="failed",_xlfn.IFS(D28&lt;1000,"0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/>
      </c>
      <c r="W28" t="str" cm="1">
        <f t="array" ref="W28">IF(F28="successful",_xlfn.IFS(D28&lt;1000,"0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>5000 to 9999</v>
      </c>
      <c r="X28" t="str" cm="1">
        <f t="array" ref="X28">IF(F28="canceled",_xlfn.IFS(D28&lt;1000,"0 to 1000",D28&lt;5000,"1000 to 4999",D28&lt;10000,"5000 to 9999",D28&lt;15000,"10000 to 14999",D28&lt;20000,"15000 to 19999",D28&lt;25000,"20000 to 24999",D28 &lt;30000,"25000 to 29999",D28&lt;35000,"30000 to 34999",D28&lt;40000,"35000 to 39999",D28&lt;45000,"40000 to 44999",D28&lt;50000,"45000 to 49999",TRUE,"Greater than 50000"),"")</f>
        <v/>
      </c>
      <c r="Y28">
        <f t="shared" si="6"/>
        <v>116</v>
      </c>
      <c r="Z28" t="str">
        <f t="shared" si="7"/>
        <v/>
      </c>
      <c r="AA28">
        <f t="shared" si="8"/>
        <v>1</v>
      </c>
      <c r="AB28" t="str">
        <f t="shared" si="9"/>
        <v/>
      </c>
    </row>
    <row r="29" spans="1:28" x14ac:dyDescent="0.25">
      <c r="A29">
        <v>748</v>
      </c>
      <c r="B29" t="s">
        <v>1532</v>
      </c>
      <c r="C29" s="3" t="s">
        <v>1533</v>
      </c>
      <c r="D29">
        <v>194900</v>
      </c>
      <c r="E29">
        <v>68137</v>
      </c>
      <c r="F29" t="s">
        <v>74</v>
      </c>
      <c r="G29">
        <v>614</v>
      </c>
      <c r="H29" t="s">
        <v>21</v>
      </c>
      <c r="I29" t="s">
        <v>22</v>
      </c>
      <c r="J29">
        <v>1267423200</v>
      </c>
      <c r="K29">
        <v>1269579600</v>
      </c>
      <c r="L29" t="b">
        <v>0</v>
      </c>
      <c r="M29" t="b">
        <v>1</v>
      </c>
      <c r="N29" t="s">
        <v>71</v>
      </c>
      <c r="O29" s="4">
        <f t="shared" si="0"/>
        <v>0.34959979476654696</v>
      </c>
      <c r="P29" s="5">
        <f t="shared" si="1"/>
        <v>110.97231270358306</v>
      </c>
      <c r="Q29" t="str">
        <f t="shared" si="2"/>
        <v>film &amp; video</v>
      </c>
      <c r="R29" t="str">
        <f t="shared" si="3"/>
        <v>animation</v>
      </c>
      <c r="S29" s="9">
        <f t="shared" si="4"/>
        <v>40238.25</v>
      </c>
      <c r="T29" s="9">
        <f t="shared" si="5"/>
        <v>40263.208333333336</v>
      </c>
      <c r="U29" t="str" cm="1">
        <f t="array" ref="U29">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</f>
        <v>Greater than 50000</v>
      </c>
      <c r="V29" t="str" cm="1">
        <f t="array" ref="V29">IF(F29="failed",_xlfn.IFS(D29&lt;1000,"0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/>
      </c>
      <c r="W29" t="str" cm="1">
        <f t="array" ref="W29">IF(F29="successful",_xlfn.IFS(D29&lt;1000,"0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/>
      </c>
      <c r="X29" t="str" cm="1">
        <f t="array" ref="X29">IF(F29="canceled",_xlfn.IFS(D29&lt;1000,"0 to 1000",D29&lt;5000,"1000 to 4999",D29&lt;10000,"5000 to 9999",D29&lt;15000,"10000 to 14999",D29&lt;20000,"15000 to 19999",D29&lt;25000,"20000 to 24999",D29 &lt;30000,"25000 to 29999",D29&lt;35000,"30000 to 34999",D29&lt;40000,"35000 to 39999",D29&lt;45000,"40000 to 44999",D29&lt;50000,"45000 to 49999",TRUE,"Greater than 50000"),"")</f>
        <v>Greater than 50000</v>
      </c>
      <c r="Y29" t="str">
        <f t="shared" si="6"/>
        <v/>
      </c>
      <c r="Z29" t="str">
        <f t="shared" si="7"/>
        <v/>
      </c>
      <c r="AA29" t="str">
        <f t="shared" si="8"/>
        <v/>
      </c>
      <c r="AB29" t="str">
        <f t="shared" si="9"/>
        <v/>
      </c>
    </row>
    <row r="30" spans="1:28" x14ac:dyDescent="0.25">
      <c r="A30">
        <v>778</v>
      </c>
      <c r="B30" t="s">
        <v>1591</v>
      </c>
      <c r="C30" s="3" t="s">
        <v>1592</v>
      </c>
      <c r="D30">
        <v>1300</v>
      </c>
      <c r="E30">
        <v>10243</v>
      </c>
      <c r="F30" t="s">
        <v>20</v>
      </c>
      <c r="G30">
        <v>174</v>
      </c>
      <c r="H30" t="s">
        <v>98</v>
      </c>
      <c r="I30" t="s">
        <v>99</v>
      </c>
      <c r="J30">
        <v>1313211600</v>
      </c>
      <c r="K30">
        <v>1313643600</v>
      </c>
      <c r="L30" t="b">
        <v>0</v>
      </c>
      <c r="M30" t="b">
        <v>0</v>
      </c>
      <c r="N30" t="s">
        <v>71</v>
      </c>
      <c r="O30" s="4">
        <f t="shared" si="0"/>
        <v>7.8792307692307695</v>
      </c>
      <c r="P30" s="5">
        <f t="shared" si="1"/>
        <v>58.867816091954026</v>
      </c>
      <c r="Q30" t="str">
        <f t="shared" si="2"/>
        <v>film &amp; video</v>
      </c>
      <c r="R30" t="str">
        <f t="shared" si="3"/>
        <v>animation</v>
      </c>
      <c r="S30" s="9">
        <f t="shared" si="4"/>
        <v>40768.208333333336</v>
      </c>
      <c r="T30" s="9">
        <f t="shared" si="5"/>
        <v>40773.208333333336</v>
      </c>
      <c r="U30" t="str" cm="1">
        <f t="array" ref="U30">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</f>
        <v>1000 to 4999</v>
      </c>
      <c r="V30" t="str" cm="1">
        <f t="array" ref="V30">IF(F30="failed",_xlfn.IFS(D30&lt;1000,"0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/>
      </c>
      <c r="W30" t="str" cm="1">
        <f t="array" ref="W30">IF(F30="successful",_xlfn.IFS(D30&lt;1000,"0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>1000 to 4999</v>
      </c>
      <c r="X30" t="str" cm="1">
        <f t="array" ref="X30">IF(F30="canceled",_xlfn.IFS(D30&lt;1000,"0 to 1000",D30&lt;5000,"1000 to 4999",D30&lt;10000,"5000 to 9999",D30&lt;15000,"10000 to 14999",D30&lt;20000,"15000 to 19999",D30&lt;25000,"20000 to 24999",D30 &lt;30000,"25000 to 29999",D30&lt;35000,"30000 to 34999",D30&lt;40000,"35000 to 39999",D30&lt;45000,"40000 to 44999",D30&lt;50000,"45000 to 49999",TRUE,"Greater than 50000"),"")</f>
        <v/>
      </c>
      <c r="Y30">
        <f t="shared" si="6"/>
        <v>174</v>
      </c>
      <c r="Z30" t="str">
        <f t="shared" si="7"/>
        <v/>
      </c>
      <c r="AA30">
        <f t="shared" si="8"/>
        <v>1</v>
      </c>
      <c r="AB30" t="str">
        <f t="shared" si="9"/>
        <v/>
      </c>
    </row>
    <row r="31" spans="1:28" x14ac:dyDescent="0.25">
      <c r="A31">
        <v>782</v>
      </c>
      <c r="B31" t="s">
        <v>1599</v>
      </c>
      <c r="C31" s="3" t="s">
        <v>1600</v>
      </c>
      <c r="D31">
        <v>5100</v>
      </c>
      <c r="E31">
        <v>10981</v>
      </c>
      <c r="F31" t="s">
        <v>20</v>
      </c>
      <c r="G31">
        <v>161</v>
      </c>
      <c r="H31" t="s">
        <v>21</v>
      </c>
      <c r="I31" t="s">
        <v>22</v>
      </c>
      <c r="J31">
        <v>1298959200</v>
      </c>
      <c r="K31">
        <v>1301374800</v>
      </c>
      <c r="L31" t="b">
        <v>0</v>
      </c>
      <c r="M31" t="b">
        <v>1</v>
      </c>
      <c r="N31" t="s">
        <v>71</v>
      </c>
      <c r="O31" s="4">
        <f t="shared" si="0"/>
        <v>2.153137254901961</v>
      </c>
      <c r="P31" s="5">
        <f t="shared" si="1"/>
        <v>68.204968944099377</v>
      </c>
      <c r="Q31" t="str">
        <f t="shared" si="2"/>
        <v>film &amp; video</v>
      </c>
      <c r="R31" t="str">
        <f t="shared" si="3"/>
        <v>animation</v>
      </c>
      <c r="S31" s="9">
        <f t="shared" si="4"/>
        <v>40603.25</v>
      </c>
      <c r="T31" s="9">
        <f t="shared" si="5"/>
        <v>40631.208333333336</v>
      </c>
      <c r="U31" t="str" cm="1">
        <f t="array" ref="U31">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</f>
        <v>5000 to 9999</v>
      </c>
      <c r="V31" t="str" cm="1">
        <f t="array" ref="V31">IF(F31="failed",_xlfn.IFS(D31&lt;1000,"0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/>
      </c>
      <c r="W31" t="str" cm="1">
        <f t="array" ref="W31">IF(F31="successful",_xlfn.IFS(D31&lt;1000,"0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>5000 to 9999</v>
      </c>
      <c r="X31" t="str" cm="1">
        <f t="array" ref="X31">IF(F31="canceled",_xlfn.IFS(D31&lt;1000,"0 to 1000",D31&lt;5000,"1000 to 4999",D31&lt;10000,"5000 to 9999",D31&lt;15000,"10000 to 14999",D31&lt;20000,"15000 to 19999",D31&lt;25000,"20000 to 24999",D31 &lt;30000,"25000 to 29999",D31&lt;35000,"30000 to 34999",D31&lt;40000,"35000 to 39999",D31&lt;45000,"40000 to 44999",D31&lt;50000,"45000 to 49999",TRUE,"Greater than 50000"),"")</f>
        <v/>
      </c>
      <c r="Y31">
        <f t="shared" si="6"/>
        <v>161</v>
      </c>
      <c r="Z31" t="str">
        <f t="shared" si="7"/>
        <v/>
      </c>
      <c r="AA31">
        <f t="shared" si="8"/>
        <v>1</v>
      </c>
      <c r="AB31" t="str">
        <f t="shared" si="9"/>
        <v/>
      </c>
    </row>
    <row r="32" spans="1:28" ht="31.5" x14ac:dyDescent="0.25">
      <c r="A32">
        <v>785</v>
      </c>
      <c r="B32" t="s">
        <v>1605</v>
      </c>
      <c r="C32" s="3" t="s">
        <v>1606</v>
      </c>
      <c r="D32">
        <v>6700</v>
      </c>
      <c r="E32">
        <v>12939</v>
      </c>
      <c r="F32" t="s">
        <v>20</v>
      </c>
      <c r="G32">
        <v>127</v>
      </c>
      <c r="H32" t="s">
        <v>26</v>
      </c>
      <c r="I32" t="s">
        <v>27</v>
      </c>
      <c r="J32">
        <v>1556341200</v>
      </c>
      <c r="K32">
        <v>1559278800</v>
      </c>
      <c r="L32" t="b">
        <v>0</v>
      </c>
      <c r="M32" t="b">
        <v>1</v>
      </c>
      <c r="N32" t="s">
        <v>71</v>
      </c>
      <c r="O32" s="4">
        <f t="shared" si="0"/>
        <v>1.9311940298507462</v>
      </c>
      <c r="P32" s="5">
        <f t="shared" si="1"/>
        <v>101.88188976377953</v>
      </c>
      <c r="Q32" t="str">
        <f t="shared" si="2"/>
        <v>film &amp; video</v>
      </c>
      <c r="R32" t="str">
        <f t="shared" si="3"/>
        <v>animation</v>
      </c>
      <c r="S32" s="9">
        <f t="shared" si="4"/>
        <v>43582.208333333328</v>
      </c>
      <c r="T32" s="9">
        <f t="shared" si="5"/>
        <v>43616.208333333328</v>
      </c>
      <c r="U32" t="str" cm="1">
        <f t="array" ref="U32">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</f>
        <v>5000 to 9999</v>
      </c>
      <c r="V32" t="str" cm="1">
        <f t="array" ref="V32">IF(F32="failed",_xlfn.IFS(D32&lt;1000,"0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/>
      </c>
      <c r="W32" t="str" cm="1">
        <f t="array" ref="W32">IF(F32="successful",_xlfn.IFS(D32&lt;1000,"0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>5000 to 9999</v>
      </c>
      <c r="X32" t="str" cm="1">
        <f t="array" ref="X32">IF(F32="canceled",_xlfn.IFS(D32&lt;1000,"0 to 1000",D32&lt;5000,"1000 to 4999",D32&lt;10000,"5000 to 9999",D32&lt;15000,"10000 to 14999",D32&lt;20000,"15000 to 19999",D32&lt;25000,"20000 to 24999",D32 &lt;30000,"25000 to 29999",D32&lt;35000,"30000 to 34999",D32&lt;40000,"35000 to 39999",D32&lt;45000,"40000 to 44999",D32&lt;50000,"45000 to 49999",TRUE,"Greater than 50000"),"")</f>
        <v/>
      </c>
      <c r="Y32">
        <f t="shared" si="6"/>
        <v>127</v>
      </c>
      <c r="Z32" t="str">
        <f t="shared" si="7"/>
        <v/>
      </c>
      <c r="AA32">
        <f t="shared" si="8"/>
        <v>1</v>
      </c>
      <c r="AB32" t="str">
        <f t="shared" si="9"/>
        <v/>
      </c>
    </row>
    <row r="33" spans="1:28" x14ac:dyDescent="0.25">
      <c r="A33">
        <v>788</v>
      </c>
      <c r="B33" t="s">
        <v>1611</v>
      </c>
      <c r="C33" s="3" t="s">
        <v>1612</v>
      </c>
      <c r="D33">
        <v>3600</v>
      </c>
      <c r="E33">
        <v>3174</v>
      </c>
      <c r="F33" t="s">
        <v>47</v>
      </c>
      <c r="G33">
        <v>31</v>
      </c>
      <c r="H33" t="s">
        <v>21</v>
      </c>
      <c r="I33" t="s">
        <v>22</v>
      </c>
      <c r="J33">
        <v>1350709200</v>
      </c>
      <c r="K33">
        <v>1352527200</v>
      </c>
      <c r="L33" t="b">
        <v>0</v>
      </c>
      <c r="M33" t="b">
        <v>0</v>
      </c>
      <c r="N33" t="s">
        <v>71</v>
      </c>
      <c r="O33" s="4">
        <f t="shared" si="0"/>
        <v>0.88166666666666671</v>
      </c>
      <c r="P33" s="5">
        <f t="shared" si="1"/>
        <v>102.38709677419355</v>
      </c>
      <c r="Q33" t="str">
        <f t="shared" si="2"/>
        <v>film &amp; video</v>
      </c>
      <c r="R33" t="str">
        <f t="shared" si="3"/>
        <v>animation</v>
      </c>
      <c r="S33" s="9">
        <f t="shared" si="4"/>
        <v>41202.208333333336</v>
      </c>
      <c r="T33" s="9">
        <f t="shared" si="5"/>
        <v>41223.25</v>
      </c>
      <c r="U33" t="str" cm="1">
        <f t="array" ref="U33">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</f>
        <v>1000 to 4999</v>
      </c>
      <c r="V33" t="str" cm="1">
        <f t="array" ref="V33">IF(F33="failed",_xlfn.IFS(D33&lt;1000,"0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W33" t="str" cm="1">
        <f t="array" ref="W33">IF(F33="successful",_xlfn.IFS(D33&lt;1000,"0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X33" t="str" cm="1">
        <f t="array" ref="X33">IF(F33="canceled",_xlfn.IFS(D33&lt;1000,"0 to 1000",D33&lt;5000,"1000 to 4999",D33&lt;10000,"5000 to 9999",D33&lt;15000,"10000 to 14999",D33&lt;20000,"15000 to 19999",D33&lt;25000,"20000 to 24999",D33 &lt;30000,"25000 to 29999",D33&lt;35000,"30000 to 34999",D33&lt;40000,"35000 to 39999",D33&lt;45000,"40000 to 44999",D33&lt;50000,"45000 to 49999",TRUE,"Greater than 50000"),"")</f>
        <v/>
      </c>
      <c r="Y33" t="str">
        <f t="shared" si="6"/>
        <v/>
      </c>
      <c r="Z33" t="str">
        <f t="shared" si="7"/>
        <v/>
      </c>
      <c r="AA33" t="str">
        <f t="shared" si="8"/>
        <v/>
      </c>
      <c r="AB33" t="str">
        <f t="shared" si="9"/>
        <v/>
      </c>
    </row>
    <row r="34" spans="1:28" x14ac:dyDescent="0.25">
      <c r="A34">
        <v>920</v>
      </c>
      <c r="B34" t="s">
        <v>1872</v>
      </c>
      <c r="C34" s="3" t="s">
        <v>1873</v>
      </c>
      <c r="D34">
        <v>5300</v>
      </c>
      <c r="E34">
        <v>9676</v>
      </c>
      <c r="F34" t="s">
        <v>20</v>
      </c>
      <c r="G34">
        <v>255</v>
      </c>
      <c r="H34" t="s">
        <v>21</v>
      </c>
      <c r="I34" t="s">
        <v>22</v>
      </c>
      <c r="J34">
        <v>1549519200</v>
      </c>
      <c r="K34">
        <v>1551247200</v>
      </c>
      <c r="L34" t="b">
        <v>1</v>
      </c>
      <c r="M34" t="b">
        <v>0</v>
      </c>
      <c r="N34" t="s">
        <v>71</v>
      </c>
      <c r="O34" s="4">
        <f t="shared" si="0"/>
        <v>1.8256603773584905</v>
      </c>
      <c r="P34" s="5">
        <f t="shared" si="1"/>
        <v>37.945098039215686</v>
      </c>
      <c r="Q34" t="str">
        <f t="shared" si="2"/>
        <v>film &amp; video</v>
      </c>
      <c r="R34" t="str">
        <f t="shared" si="3"/>
        <v>animation</v>
      </c>
      <c r="S34" s="9">
        <f t="shared" si="4"/>
        <v>43503.25</v>
      </c>
      <c r="T34" s="9">
        <f t="shared" si="5"/>
        <v>43523.25</v>
      </c>
      <c r="U34" t="str" cm="1">
        <f t="array" ref="U34">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</f>
        <v>5000 to 9999</v>
      </c>
      <c r="V34" t="str" cm="1">
        <f t="array" ref="V34">IF(F34="failed",_xlfn.IFS(D34&lt;1000,"0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/>
      </c>
      <c r="W34" t="str" cm="1">
        <f t="array" ref="W34">IF(F34="successful",_xlfn.IFS(D34&lt;1000,"0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>5000 to 9999</v>
      </c>
      <c r="X34" t="str" cm="1">
        <f t="array" ref="X34">IF(F34="canceled",_xlfn.IFS(D34&lt;1000,"0 to 1000",D34&lt;5000,"1000 to 4999",D34&lt;10000,"5000 to 9999",D34&lt;15000,"10000 to 14999",D34&lt;20000,"15000 to 19999",D34&lt;25000,"20000 to 24999",D34 &lt;30000,"25000 to 29999",D34&lt;35000,"30000 to 34999",D34&lt;40000,"35000 to 39999",D34&lt;45000,"40000 to 44999",D34&lt;50000,"45000 to 49999",TRUE,"Greater than 50000"),"")</f>
        <v/>
      </c>
      <c r="Y34">
        <f t="shared" si="6"/>
        <v>255</v>
      </c>
      <c r="Z34" t="str">
        <f t="shared" si="7"/>
        <v/>
      </c>
      <c r="AA34">
        <f t="shared" si="8"/>
        <v>1</v>
      </c>
      <c r="AB34" t="str">
        <f t="shared" si="9"/>
        <v/>
      </c>
    </row>
    <row r="35" spans="1:28" ht="31.5" x14ac:dyDescent="0.25">
      <c r="A35">
        <v>958</v>
      </c>
      <c r="B35" t="s">
        <v>1946</v>
      </c>
      <c r="C35" s="3" t="s">
        <v>1947</v>
      </c>
      <c r="D35">
        <v>1100</v>
      </c>
      <c r="E35">
        <v>8081</v>
      </c>
      <c r="F35" t="s">
        <v>20</v>
      </c>
      <c r="G35">
        <v>112</v>
      </c>
      <c r="H35" t="s">
        <v>21</v>
      </c>
      <c r="I35" t="s">
        <v>22</v>
      </c>
      <c r="J35">
        <v>1277096400</v>
      </c>
      <c r="K35">
        <v>1278997200</v>
      </c>
      <c r="L35" t="b">
        <v>0</v>
      </c>
      <c r="M35" t="b">
        <v>0</v>
      </c>
      <c r="N35" t="s">
        <v>71</v>
      </c>
      <c r="O35" s="4">
        <f t="shared" si="0"/>
        <v>7.3463636363636367</v>
      </c>
      <c r="P35" s="5">
        <f t="shared" si="1"/>
        <v>72.151785714285708</v>
      </c>
      <c r="Q35" t="str">
        <f t="shared" si="2"/>
        <v>film &amp; video</v>
      </c>
      <c r="R35" t="str">
        <f t="shared" si="3"/>
        <v>animation</v>
      </c>
      <c r="S35" s="9">
        <f t="shared" si="4"/>
        <v>40350.208333333336</v>
      </c>
      <c r="T35" s="9">
        <f t="shared" si="5"/>
        <v>40372.208333333336</v>
      </c>
      <c r="U35" t="str" cm="1">
        <f t="array" ref="U35">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</f>
        <v>1000 to 4999</v>
      </c>
      <c r="V35" t="str" cm="1">
        <f t="array" ref="V35">IF(F35="failed",_xlfn.IFS(D35&lt;1000,"0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/>
      </c>
      <c r="W35" t="str" cm="1">
        <f t="array" ref="W35">IF(F35="successful",_xlfn.IFS(D35&lt;1000,"0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>1000 to 4999</v>
      </c>
      <c r="X35" t="str" cm="1">
        <f t="array" ref="X35">IF(F35="canceled",_xlfn.IFS(D35&lt;1000,"0 to 1000",D35&lt;5000,"1000 to 4999",D35&lt;10000,"5000 to 9999",D35&lt;15000,"10000 to 14999",D35&lt;20000,"15000 to 19999",D35&lt;25000,"20000 to 24999",D35 &lt;30000,"25000 to 29999",D35&lt;35000,"30000 to 34999",D35&lt;40000,"35000 to 39999",D35&lt;45000,"40000 to 44999",D35&lt;50000,"45000 to 49999",TRUE,"Greater than 50000"),"")</f>
        <v/>
      </c>
      <c r="Y35">
        <f t="shared" si="6"/>
        <v>112</v>
      </c>
      <c r="Z35" t="str">
        <f t="shared" si="7"/>
        <v/>
      </c>
      <c r="AA35">
        <f t="shared" si="8"/>
        <v>1</v>
      </c>
      <c r="AB35" t="str">
        <f t="shared" si="9"/>
        <v/>
      </c>
    </row>
    <row r="36" spans="1:28" x14ac:dyDescent="0.25">
      <c r="A36">
        <v>6</v>
      </c>
      <c r="B36" t="s">
        <v>38</v>
      </c>
      <c r="C36" s="3" t="s">
        <v>39</v>
      </c>
      <c r="D36">
        <v>5200</v>
      </c>
      <c r="E36">
        <v>1090</v>
      </c>
      <c r="F36" t="s">
        <v>14</v>
      </c>
      <c r="G36">
        <v>18</v>
      </c>
      <c r="H36" t="s">
        <v>40</v>
      </c>
      <c r="I36" t="s">
        <v>41</v>
      </c>
      <c r="J36">
        <v>1505278800</v>
      </c>
      <c r="K36">
        <v>1505365200</v>
      </c>
      <c r="L36" t="b">
        <v>0</v>
      </c>
      <c r="M36" t="b">
        <v>0</v>
      </c>
      <c r="N36" t="s">
        <v>42</v>
      </c>
      <c r="O36" s="4">
        <f t="shared" si="0"/>
        <v>0.20961538461538462</v>
      </c>
      <c r="P36" s="5">
        <f t="shared" si="1"/>
        <v>60.555555555555557</v>
      </c>
      <c r="Q36" t="str">
        <f t="shared" si="2"/>
        <v>film &amp; video</v>
      </c>
      <c r="R36" t="str">
        <f t="shared" si="3"/>
        <v>documentary</v>
      </c>
      <c r="S36" s="9">
        <f t="shared" si="4"/>
        <v>42991.208333333328</v>
      </c>
      <c r="T36" s="9">
        <f t="shared" si="5"/>
        <v>42992.208333333328</v>
      </c>
      <c r="U36" t="str" cm="1">
        <f t="array" ref="U36">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</f>
        <v>5000 to 9999</v>
      </c>
      <c r="V36" t="str" cm="1">
        <f t="array" ref="V36">IF(F36="failed",_xlfn.IFS(D36&lt;1000,"0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>5000 to 9999</v>
      </c>
      <c r="W36" t="str" cm="1">
        <f t="array" ref="W36">IF(F36="successful",_xlfn.IFS(D36&lt;1000,"0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/>
      </c>
      <c r="X36" t="str" cm="1">
        <f t="array" ref="X36">IF(F36="canceled",_xlfn.IFS(D36&lt;1000,"0 to 1000",D36&lt;5000,"1000 to 4999",D36&lt;10000,"5000 to 9999",D36&lt;15000,"10000 to 14999",D36&lt;20000,"15000 to 19999",D36&lt;25000,"20000 to 24999",D36 &lt;30000,"25000 to 29999",D36&lt;35000,"30000 to 34999",D36&lt;40000,"35000 to 39999",D36&lt;45000,"40000 to 44999",D36&lt;50000,"45000 to 49999",TRUE,"Greater than 50000"),"")</f>
        <v/>
      </c>
      <c r="Y36" t="str">
        <f t="shared" si="6"/>
        <v/>
      </c>
      <c r="Z36">
        <f t="shared" si="7"/>
        <v>18</v>
      </c>
      <c r="AA36" t="str">
        <f t="shared" si="8"/>
        <v/>
      </c>
      <c r="AB36">
        <f t="shared" si="9"/>
        <v>1</v>
      </c>
    </row>
    <row r="37" spans="1:28" x14ac:dyDescent="0.25">
      <c r="A37">
        <v>23</v>
      </c>
      <c r="B37" t="s">
        <v>83</v>
      </c>
      <c r="C37" s="3" t="s">
        <v>84</v>
      </c>
      <c r="D37">
        <v>4500</v>
      </c>
      <c r="E37">
        <v>14942</v>
      </c>
      <c r="F37" t="s">
        <v>20</v>
      </c>
      <c r="G37">
        <v>142</v>
      </c>
      <c r="H37" t="s">
        <v>40</v>
      </c>
      <c r="I37" t="s">
        <v>41</v>
      </c>
      <c r="J37">
        <v>1550124000</v>
      </c>
      <c r="K37">
        <v>1554699600</v>
      </c>
      <c r="L37" t="b">
        <v>0</v>
      </c>
      <c r="M37" t="b">
        <v>0</v>
      </c>
      <c r="N37" t="s">
        <v>42</v>
      </c>
      <c r="O37" s="4">
        <f t="shared" si="0"/>
        <v>3.3204444444444445</v>
      </c>
      <c r="P37" s="5">
        <f t="shared" si="1"/>
        <v>105.22535211267606</v>
      </c>
      <c r="Q37" t="str">
        <f t="shared" si="2"/>
        <v>film &amp; video</v>
      </c>
      <c r="R37" t="str">
        <f t="shared" si="3"/>
        <v>documentary</v>
      </c>
      <c r="S37" s="9">
        <f t="shared" si="4"/>
        <v>43510.25</v>
      </c>
      <c r="T37" s="9">
        <f t="shared" si="5"/>
        <v>43563.208333333328</v>
      </c>
      <c r="U37" t="str" cm="1">
        <f t="array" ref="U37">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</f>
        <v>1000 to 4999</v>
      </c>
      <c r="V37" t="str" cm="1">
        <f t="array" ref="V37">IF(F37="failed",_xlfn.IFS(D37&lt;1000,"0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/>
      </c>
      <c r="W37" t="str" cm="1">
        <f t="array" ref="W37">IF(F37="successful",_xlfn.IFS(D37&lt;1000,"0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>1000 to 4999</v>
      </c>
      <c r="X37" t="str" cm="1">
        <f t="array" ref="X37">IF(F37="canceled",_xlfn.IFS(D37&lt;1000,"0 to 1000",D37&lt;5000,"1000 to 4999",D37&lt;10000,"5000 to 9999",D37&lt;15000,"10000 to 14999",D37&lt;20000,"15000 to 19999",D37&lt;25000,"20000 to 24999",D37 &lt;30000,"25000 to 29999",D37&lt;35000,"30000 to 34999",D37&lt;40000,"35000 to 39999",D37&lt;45000,"40000 to 44999",D37&lt;50000,"45000 to 49999",TRUE,"Greater than 50000"),"")</f>
        <v/>
      </c>
      <c r="Y37">
        <f t="shared" si="6"/>
        <v>142</v>
      </c>
      <c r="Z37" t="str">
        <f t="shared" si="7"/>
        <v/>
      </c>
      <c r="AA37">
        <f t="shared" si="8"/>
        <v>1</v>
      </c>
      <c r="AB37" t="str">
        <f t="shared" si="9"/>
        <v/>
      </c>
    </row>
    <row r="38" spans="1:28" x14ac:dyDescent="0.25">
      <c r="A38">
        <v>32</v>
      </c>
      <c r="B38" t="s">
        <v>105</v>
      </c>
      <c r="C38" s="3" t="s">
        <v>106</v>
      </c>
      <c r="D38">
        <v>101000</v>
      </c>
      <c r="E38">
        <v>87676</v>
      </c>
      <c r="F38" t="s">
        <v>14</v>
      </c>
      <c r="G38">
        <v>2307</v>
      </c>
      <c r="H38" t="s">
        <v>107</v>
      </c>
      <c r="I38" t="s">
        <v>108</v>
      </c>
      <c r="J38">
        <v>1515564000</v>
      </c>
      <c r="K38">
        <v>1517896800</v>
      </c>
      <c r="L38" t="b">
        <v>0</v>
      </c>
      <c r="M38" t="b">
        <v>0</v>
      </c>
      <c r="N38" t="s">
        <v>42</v>
      </c>
      <c r="O38" s="4">
        <f t="shared" si="0"/>
        <v>0.86807920792079207</v>
      </c>
      <c r="P38" s="5">
        <f t="shared" si="1"/>
        <v>38.004334633723452</v>
      </c>
      <c r="Q38" t="str">
        <f t="shared" si="2"/>
        <v>film &amp; video</v>
      </c>
      <c r="R38" t="str">
        <f t="shared" si="3"/>
        <v>documentary</v>
      </c>
      <c r="S38" s="9">
        <f t="shared" si="4"/>
        <v>43110.25</v>
      </c>
      <c r="T38" s="9">
        <f t="shared" si="5"/>
        <v>43137.25</v>
      </c>
      <c r="U38" t="str" cm="1">
        <f t="array" ref="U38">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</f>
        <v>Greater than 50000</v>
      </c>
      <c r="V38" t="str" cm="1">
        <f t="array" ref="V38">IF(F38="failed",_xlfn.IFS(D38&lt;1000,"0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>Greater than 50000</v>
      </c>
      <c r="W38" t="str" cm="1">
        <f t="array" ref="W38">IF(F38="successful",_xlfn.IFS(D38&lt;1000,"0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/>
      </c>
      <c r="X38" t="str" cm="1">
        <f t="array" ref="X38">IF(F38="canceled",_xlfn.IFS(D38&lt;1000,"0 to 1000",D38&lt;5000,"1000 to 4999",D38&lt;10000,"5000 to 9999",D38&lt;15000,"10000 to 14999",D38&lt;20000,"15000 to 19999",D38&lt;25000,"20000 to 24999",D38 &lt;30000,"25000 to 29999",D38&lt;35000,"30000 to 34999",D38&lt;40000,"35000 to 39999",D38&lt;45000,"40000 to 44999",D38&lt;50000,"45000 to 49999",TRUE,"Greater than 50000"),"")</f>
        <v/>
      </c>
      <c r="Y38" t="str">
        <f t="shared" si="6"/>
        <v/>
      </c>
      <c r="Z38">
        <f t="shared" si="7"/>
        <v>2307</v>
      </c>
      <c r="AA38" t="str">
        <f t="shared" si="8"/>
        <v/>
      </c>
      <c r="AB38">
        <f t="shared" si="9"/>
        <v>1</v>
      </c>
    </row>
    <row r="39" spans="1:28" ht="31.5" x14ac:dyDescent="0.25">
      <c r="A39">
        <v>34</v>
      </c>
      <c r="B39" t="s">
        <v>111</v>
      </c>
      <c r="C39" s="3" t="s">
        <v>112</v>
      </c>
      <c r="D39">
        <v>9300</v>
      </c>
      <c r="E39">
        <v>14025</v>
      </c>
      <c r="F39" t="s">
        <v>20</v>
      </c>
      <c r="G39">
        <v>165</v>
      </c>
      <c r="H39" t="s">
        <v>21</v>
      </c>
      <c r="I39" t="s">
        <v>22</v>
      </c>
      <c r="J39">
        <v>1490245200</v>
      </c>
      <c r="K39">
        <v>1490677200</v>
      </c>
      <c r="L39" t="b">
        <v>0</v>
      </c>
      <c r="M39" t="b">
        <v>0</v>
      </c>
      <c r="N39" t="s">
        <v>42</v>
      </c>
      <c r="O39" s="4">
        <f t="shared" si="0"/>
        <v>1.5080645161290323</v>
      </c>
      <c r="P39" s="5">
        <f t="shared" si="1"/>
        <v>85</v>
      </c>
      <c r="Q39" t="str">
        <f t="shared" si="2"/>
        <v>film &amp; video</v>
      </c>
      <c r="R39" t="str">
        <f t="shared" si="3"/>
        <v>documentary</v>
      </c>
      <c r="S39" s="9">
        <f t="shared" si="4"/>
        <v>42817.208333333328</v>
      </c>
      <c r="T39" s="9">
        <f t="shared" si="5"/>
        <v>42822.208333333328</v>
      </c>
      <c r="U39" t="str" cm="1">
        <f t="array" ref="U39">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</f>
        <v>5000 to 9999</v>
      </c>
      <c r="V39" t="str" cm="1">
        <f t="array" ref="V39">IF(F39="failed",_xlfn.IFS(D39&lt;1000,"0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/>
      </c>
      <c r="W39" t="str" cm="1">
        <f t="array" ref="W39">IF(F39="successful",_xlfn.IFS(D39&lt;1000,"0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>5000 to 9999</v>
      </c>
      <c r="X39" t="str" cm="1">
        <f t="array" ref="X39">IF(F39="canceled",_xlfn.IFS(D39&lt;1000,"0 to 1000",D39&lt;5000,"1000 to 4999",D39&lt;10000,"5000 to 9999",D39&lt;15000,"10000 to 14999",D39&lt;20000,"15000 to 19999",D39&lt;25000,"20000 to 24999",D39 &lt;30000,"25000 to 29999",D39&lt;35000,"30000 to 34999",D39&lt;40000,"35000 to 39999",D39&lt;45000,"40000 to 44999",D39&lt;50000,"45000 to 49999",TRUE,"Greater than 50000"),"")</f>
        <v/>
      </c>
      <c r="Y39">
        <f t="shared" si="6"/>
        <v>165</v>
      </c>
      <c r="Z39" t="str">
        <f t="shared" si="7"/>
        <v/>
      </c>
      <c r="AA39">
        <f t="shared" si="8"/>
        <v>1</v>
      </c>
      <c r="AB39" t="str">
        <f t="shared" si="9"/>
        <v/>
      </c>
    </row>
    <row r="40" spans="1:28" ht="31.5" x14ac:dyDescent="0.25">
      <c r="A40">
        <v>95</v>
      </c>
      <c r="B40" t="s">
        <v>239</v>
      </c>
      <c r="C40" s="3" t="s">
        <v>240</v>
      </c>
      <c r="D40">
        <v>900</v>
      </c>
      <c r="E40">
        <v>1017</v>
      </c>
      <c r="F40" t="s">
        <v>20</v>
      </c>
      <c r="G40">
        <v>27</v>
      </c>
      <c r="H40" t="s">
        <v>21</v>
      </c>
      <c r="I40" t="s">
        <v>22</v>
      </c>
      <c r="J40">
        <v>1571029200</v>
      </c>
      <c r="K40">
        <v>1571634000</v>
      </c>
      <c r="L40" t="b">
        <v>0</v>
      </c>
      <c r="M40" t="b">
        <v>0</v>
      </c>
      <c r="N40" t="s">
        <v>42</v>
      </c>
      <c r="O40" s="4">
        <f t="shared" si="0"/>
        <v>1.1299999999999999</v>
      </c>
      <c r="P40" s="5">
        <f t="shared" si="1"/>
        <v>37.666666666666664</v>
      </c>
      <c r="Q40" t="str">
        <f t="shared" si="2"/>
        <v>film &amp; video</v>
      </c>
      <c r="R40" t="str">
        <f t="shared" si="3"/>
        <v>documentary</v>
      </c>
      <c r="S40" s="9">
        <f t="shared" si="4"/>
        <v>43752.208333333328</v>
      </c>
      <c r="T40" s="9">
        <f t="shared" si="5"/>
        <v>43759.208333333328</v>
      </c>
      <c r="U40" t="str" cm="1">
        <f t="array" ref="U40">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</f>
        <v>0 to 1000</v>
      </c>
      <c r="V40" t="str" cm="1">
        <f t="array" ref="V40">IF(F40="failed",_xlfn.IFS(D40&lt;1000,"0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/>
      </c>
      <c r="W40" t="str" cm="1">
        <f t="array" ref="W40">IF(F40="successful",_xlfn.IFS(D40&lt;1000,"0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>0 to 1000</v>
      </c>
      <c r="X40" t="str" cm="1">
        <f t="array" ref="X40">IF(F40="canceled",_xlfn.IFS(D40&lt;1000,"0 to 1000",D40&lt;5000,"1000 to 4999",D40&lt;10000,"5000 to 9999",D40&lt;15000,"10000 to 14999",D40&lt;20000,"15000 to 19999",D40&lt;25000,"20000 to 24999",D40 &lt;30000,"25000 to 29999",D40&lt;35000,"30000 to 34999",D40&lt;40000,"35000 to 39999",D40&lt;45000,"40000 to 44999",D40&lt;50000,"45000 to 49999",TRUE,"Greater than 50000"),"")</f>
        <v/>
      </c>
      <c r="Y40">
        <f t="shared" si="6"/>
        <v>27</v>
      </c>
      <c r="Z40" t="str">
        <f t="shared" si="7"/>
        <v/>
      </c>
      <c r="AA40">
        <f t="shared" si="8"/>
        <v>1</v>
      </c>
      <c r="AB40" t="str">
        <f t="shared" si="9"/>
        <v/>
      </c>
    </row>
    <row r="41" spans="1:28" ht="31.5" x14ac:dyDescent="0.25">
      <c r="A41">
        <v>108</v>
      </c>
      <c r="B41" t="s">
        <v>265</v>
      </c>
      <c r="C41" s="3" t="s">
        <v>266</v>
      </c>
      <c r="D41">
        <v>1500</v>
      </c>
      <c r="E41">
        <v>8929</v>
      </c>
      <c r="F41" t="s">
        <v>20</v>
      </c>
      <c r="G41">
        <v>83</v>
      </c>
      <c r="H41" t="s">
        <v>21</v>
      </c>
      <c r="I41" t="s">
        <v>22</v>
      </c>
      <c r="J41">
        <v>1333688400</v>
      </c>
      <c r="K41">
        <v>1336885200</v>
      </c>
      <c r="L41" t="b">
        <v>0</v>
      </c>
      <c r="M41" t="b">
        <v>0</v>
      </c>
      <c r="N41" t="s">
        <v>42</v>
      </c>
      <c r="O41" s="4">
        <f t="shared" si="0"/>
        <v>5.9526666666666666</v>
      </c>
      <c r="P41" s="5">
        <f t="shared" si="1"/>
        <v>107.57831325301204</v>
      </c>
      <c r="Q41" t="str">
        <f t="shared" si="2"/>
        <v>film &amp; video</v>
      </c>
      <c r="R41" t="str">
        <f t="shared" si="3"/>
        <v>documentary</v>
      </c>
      <c r="S41" s="9">
        <f t="shared" si="4"/>
        <v>41005.208333333336</v>
      </c>
      <c r="T41" s="9">
        <f t="shared" si="5"/>
        <v>41042.208333333336</v>
      </c>
      <c r="U41" t="str" cm="1">
        <f t="array" ref="U41">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</f>
        <v>1000 to 4999</v>
      </c>
      <c r="V41" t="str" cm="1">
        <f t="array" ref="V41">IF(F41="failed",_xlfn.IFS(D41&lt;1000,"0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/>
      </c>
      <c r="W41" t="str" cm="1">
        <f t="array" ref="W41">IF(F41="successful",_xlfn.IFS(D41&lt;1000,"0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>1000 to 4999</v>
      </c>
      <c r="X41" t="str" cm="1">
        <f t="array" ref="X41">IF(F41="canceled",_xlfn.IFS(D41&lt;1000,"0 to 1000",D41&lt;5000,"1000 to 4999",D41&lt;10000,"5000 to 9999",D41&lt;15000,"10000 to 14999",D41&lt;20000,"15000 to 19999",D41&lt;25000,"20000 to 24999",D41 &lt;30000,"25000 to 29999",D41&lt;35000,"30000 to 34999",D41&lt;40000,"35000 to 39999",D41&lt;45000,"40000 to 44999",D41&lt;50000,"45000 to 49999",TRUE,"Greater than 50000"),"")</f>
        <v/>
      </c>
      <c r="Y41">
        <f t="shared" si="6"/>
        <v>83</v>
      </c>
      <c r="Z41" t="str">
        <f t="shared" si="7"/>
        <v/>
      </c>
      <c r="AA41">
        <f t="shared" si="8"/>
        <v>1</v>
      </c>
      <c r="AB41" t="str">
        <f t="shared" si="9"/>
        <v/>
      </c>
    </row>
    <row r="42" spans="1:28" ht="31.5" x14ac:dyDescent="0.25">
      <c r="A42">
        <v>119</v>
      </c>
      <c r="B42" t="s">
        <v>288</v>
      </c>
      <c r="C42" s="3" t="s">
        <v>289</v>
      </c>
      <c r="D42">
        <v>5000</v>
      </c>
      <c r="E42">
        <v>10748</v>
      </c>
      <c r="F42" t="s">
        <v>20</v>
      </c>
      <c r="G42">
        <v>154</v>
      </c>
      <c r="H42" t="s">
        <v>21</v>
      </c>
      <c r="I42" t="s">
        <v>22</v>
      </c>
      <c r="J42">
        <v>1402894800</v>
      </c>
      <c r="K42">
        <v>1404363600</v>
      </c>
      <c r="L42" t="b">
        <v>0</v>
      </c>
      <c r="M42" t="b">
        <v>1</v>
      </c>
      <c r="N42" t="s">
        <v>42</v>
      </c>
      <c r="O42" s="4">
        <f t="shared" si="0"/>
        <v>2.1496</v>
      </c>
      <c r="P42" s="5">
        <f t="shared" si="1"/>
        <v>69.79220779220779</v>
      </c>
      <c r="Q42" t="str">
        <f t="shared" si="2"/>
        <v>film &amp; video</v>
      </c>
      <c r="R42" t="str">
        <f t="shared" si="3"/>
        <v>documentary</v>
      </c>
      <c r="S42" s="9">
        <f t="shared" si="4"/>
        <v>41806.208333333336</v>
      </c>
      <c r="T42" s="9">
        <f t="shared" si="5"/>
        <v>41823.208333333336</v>
      </c>
      <c r="U42" t="str" cm="1">
        <f t="array" ref="U42">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</f>
        <v>5000 to 9999</v>
      </c>
      <c r="V42" t="str" cm="1">
        <f t="array" ref="V42">IF(F42="failed",_xlfn.IFS(D42&lt;1000,"0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/>
      </c>
      <c r="W42" t="str" cm="1">
        <f t="array" ref="W42">IF(F42="successful",_xlfn.IFS(D42&lt;1000,"0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>5000 to 9999</v>
      </c>
      <c r="X42" t="str" cm="1">
        <f t="array" ref="X42">IF(F42="canceled",_xlfn.IFS(D42&lt;1000,"0 to 1000",D42&lt;5000,"1000 to 4999",D42&lt;10000,"5000 to 9999",D42&lt;15000,"10000 to 14999",D42&lt;20000,"15000 to 19999",D42&lt;25000,"20000 to 24999",D42 &lt;30000,"25000 to 29999",D42&lt;35000,"30000 to 34999",D42&lt;40000,"35000 to 39999",D42&lt;45000,"40000 to 44999",D42&lt;50000,"45000 to 49999",TRUE,"Greater than 50000"),"")</f>
        <v/>
      </c>
      <c r="Y42">
        <f t="shared" si="6"/>
        <v>154</v>
      </c>
      <c r="Z42" t="str">
        <f t="shared" si="7"/>
        <v/>
      </c>
      <c r="AA42">
        <f t="shared" si="8"/>
        <v>1</v>
      </c>
      <c r="AB42" t="str">
        <f t="shared" si="9"/>
        <v/>
      </c>
    </row>
    <row r="43" spans="1:28" x14ac:dyDescent="0.25">
      <c r="A43">
        <v>134</v>
      </c>
      <c r="B43" t="s">
        <v>320</v>
      </c>
      <c r="C43" s="3" t="s">
        <v>321</v>
      </c>
      <c r="D43">
        <v>99500</v>
      </c>
      <c r="E43">
        <v>89288</v>
      </c>
      <c r="F43" t="s">
        <v>14</v>
      </c>
      <c r="G43">
        <v>940</v>
      </c>
      <c r="H43" t="s">
        <v>98</v>
      </c>
      <c r="I43" t="s">
        <v>99</v>
      </c>
      <c r="J43">
        <v>1308459600</v>
      </c>
      <c r="K43">
        <v>1312693200</v>
      </c>
      <c r="L43" t="b">
        <v>0</v>
      </c>
      <c r="M43" t="b">
        <v>1</v>
      </c>
      <c r="N43" t="s">
        <v>42</v>
      </c>
      <c r="O43" s="4">
        <f t="shared" si="0"/>
        <v>0.89736683417085428</v>
      </c>
      <c r="P43" s="5">
        <f t="shared" si="1"/>
        <v>94.987234042553197</v>
      </c>
      <c r="Q43" t="str">
        <f t="shared" si="2"/>
        <v>film &amp; video</v>
      </c>
      <c r="R43" t="str">
        <f t="shared" si="3"/>
        <v>documentary</v>
      </c>
      <c r="S43" s="9">
        <f t="shared" si="4"/>
        <v>40713.208333333336</v>
      </c>
      <c r="T43" s="9">
        <f t="shared" si="5"/>
        <v>40762.208333333336</v>
      </c>
      <c r="U43" t="str" cm="1">
        <f t="array" ref="U43">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</f>
        <v>Greater than 50000</v>
      </c>
      <c r="V43" t="str" cm="1">
        <f t="array" ref="V43">IF(F43="failed",_xlfn.IFS(D43&lt;1000,"0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>Greater than 50000</v>
      </c>
      <c r="W43" t="str" cm="1">
        <f t="array" ref="W43">IF(F43="successful",_xlfn.IFS(D43&lt;1000,"0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/>
      </c>
      <c r="X43" t="str" cm="1">
        <f t="array" ref="X43">IF(F43="canceled",_xlfn.IFS(D43&lt;1000,"0 to 1000",D43&lt;5000,"1000 to 4999",D43&lt;10000,"5000 to 9999",D43&lt;15000,"10000 to 14999",D43&lt;20000,"15000 to 19999",D43&lt;25000,"20000 to 24999",D43 &lt;30000,"25000 to 29999",D43&lt;35000,"30000 to 34999",D43&lt;40000,"35000 to 39999",D43&lt;45000,"40000 to 44999",D43&lt;50000,"45000 to 49999",TRUE,"Greater than 50000"),"")</f>
        <v/>
      </c>
      <c r="Y43" t="str">
        <f t="shared" si="6"/>
        <v/>
      </c>
      <c r="Z43">
        <f t="shared" si="7"/>
        <v>940</v>
      </c>
      <c r="AA43" t="str">
        <f t="shared" si="8"/>
        <v/>
      </c>
      <c r="AB43">
        <f t="shared" si="9"/>
        <v>1</v>
      </c>
    </row>
    <row r="44" spans="1:28" ht="31.5" x14ac:dyDescent="0.25">
      <c r="A44">
        <v>140</v>
      </c>
      <c r="B44" t="s">
        <v>332</v>
      </c>
      <c r="C44" s="3" t="s">
        <v>333</v>
      </c>
      <c r="D44">
        <v>5500</v>
      </c>
      <c r="E44">
        <v>12274</v>
      </c>
      <c r="F44" t="s">
        <v>20</v>
      </c>
      <c r="G44">
        <v>186</v>
      </c>
      <c r="H44" t="s">
        <v>21</v>
      </c>
      <c r="I44" t="s">
        <v>22</v>
      </c>
      <c r="J44">
        <v>1519538400</v>
      </c>
      <c r="K44">
        <v>1519970400</v>
      </c>
      <c r="L44" t="b">
        <v>0</v>
      </c>
      <c r="M44" t="b">
        <v>0</v>
      </c>
      <c r="N44" t="s">
        <v>42</v>
      </c>
      <c r="O44" s="4">
        <f t="shared" si="0"/>
        <v>2.2316363636363636</v>
      </c>
      <c r="P44" s="5">
        <f t="shared" si="1"/>
        <v>65.989247311827953</v>
      </c>
      <c r="Q44" t="str">
        <f t="shared" si="2"/>
        <v>film &amp; video</v>
      </c>
      <c r="R44" t="str">
        <f t="shared" si="3"/>
        <v>documentary</v>
      </c>
      <c r="S44" s="9">
        <f t="shared" si="4"/>
        <v>43156.25</v>
      </c>
      <c r="T44" s="9">
        <f t="shared" si="5"/>
        <v>43161.25</v>
      </c>
      <c r="U44" t="str" cm="1">
        <f t="array" ref="U44">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</f>
        <v>5000 to 9999</v>
      </c>
      <c r="V44" t="str" cm="1">
        <f t="array" ref="V44">IF(F44="failed",_xlfn.IFS(D44&lt;1000,"0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/>
      </c>
      <c r="W44" t="str" cm="1">
        <f t="array" ref="W44">IF(F44="successful",_xlfn.IFS(D44&lt;1000,"0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>5000 to 9999</v>
      </c>
      <c r="X44" t="str" cm="1">
        <f t="array" ref="X44">IF(F44="canceled",_xlfn.IFS(D44&lt;1000,"0 to 1000",D44&lt;5000,"1000 to 4999",D44&lt;10000,"5000 to 9999",D44&lt;15000,"10000 to 14999",D44&lt;20000,"15000 to 19999",D44&lt;25000,"20000 to 24999",D44 &lt;30000,"25000 to 29999",D44&lt;35000,"30000 to 34999",D44&lt;40000,"35000 to 39999",D44&lt;45000,"40000 to 44999",D44&lt;50000,"45000 to 49999",TRUE,"Greater than 50000"),"")</f>
        <v/>
      </c>
      <c r="Y44">
        <f t="shared" si="6"/>
        <v>186</v>
      </c>
      <c r="Z44" t="str">
        <f t="shared" si="7"/>
        <v/>
      </c>
      <c r="AA44">
        <f t="shared" si="8"/>
        <v>1</v>
      </c>
      <c r="AB44" t="str">
        <f t="shared" si="9"/>
        <v/>
      </c>
    </row>
    <row r="45" spans="1:28" x14ac:dyDescent="0.25">
      <c r="A45">
        <v>172</v>
      </c>
      <c r="B45" t="s">
        <v>396</v>
      </c>
      <c r="C45" s="3" t="s">
        <v>397</v>
      </c>
      <c r="D45">
        <v>800</v>
      </c>
      <c r="E45">
        <v>663</v>
      </c>
      <c r="F45" t="s">
        <v>14</v>
      </c>
      <c r="G45">
        <v>26</v>
      </c>
      <c r="H45" t="s">
        <v>21</v>
      </c>
      <c r="I45" t="s">
        <v>22</v>
      </c>
      <c r="J45">
        <v>1405746000</v>
      </c>
      <c r="K45">
        <v>1407042000</v>
      </c>
      <c r="L45" t="b">
        <v>0</v>
      </c>
      <c r="M45" t="b">
        <v>1</v>
      </c>
      <c r="N45" t="s">
        <v>42</v>
      </c>
      <c r="O45" s="4">
        <f t="shared" si="0"/>
        <v>0.82874999999999999</v>
      </c>
      <c r="P45" s="5">
        <f t="shared" si="1"/>
        <v>25.5</v>
      </c>
      <c r="Q45" t="str">
        <f t="shared" si="2"/>
        <v>film &amp; video</v>
      </c>
      <c r="R45" t="str">
        <f t="shared" si="3"/>
        <v>documentary</v>
      </c>
      <c r="S45" s="9">
        <f t="shared" si="4"/>
        <v>41839.208333333336</v>
      </c>
      <c r="T45" s="9">
        <f t="shared" si="5"/>
        <v>41854.208333333336</v>
      </c>
      <c r="U45" t="str" cm="1">
        <f t="array" ref="U45">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</f>
        <v>0 to 1000</v>
      </c>
      <c r="V45" t="str" cm="1">
        <f t="array" ref="V45">IF(F45="failed",_xlfn.IFS(D45&lt;1000,"0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>0 to 1000</v>
      </c>
      <c r="W45" t="str" cm="1">
        <f t="array" ref="W45">IF(F45="successful",_xlfn.IFS(D45&lt;1000,"0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/>
      </c>
      <c r="X45" t="str" cm="1">
        <f t="array" ref="X45">IF(F45="canceled",_xlfn.IFS(D45&lt;1000,"0 to 1000",D45&lt;5000,"1000 to 4999",D45&lt;10000,"5000 to 9999",D45&lt;15000,"10000 to 14999",D45&lt;20000,"15000 to 19999",D45&lt;25000,"20000 to 24999",D45 &lt;30000,"25000 to 29999",D45&lt;35000,"30000 to 34999",D45&lt;40000,"35000 to 39999",D45&lt;45000,"40000 to 44999",D45&lt;50000,"45000 to 49999",TRUE,"Greater than 50000"),"")</f>
        <v/>
      </c>
      <c r="Y45" t="str">
        <f t="shared" si="6"/>
        <v/>
      </c>
      <c r="Z45">
        <f t="shared" si="7"/>
        <v>26</v>
      </c>
      <c r="AA45" t="str">
        <f t="shared" si="8"/>
        <v/>
      </c>
      <c r="AB45">
        <f t="shared" si="9"/>
        <v>1</v>
      </c>
    </row>
    <row r="46" spans="1:28" x14ac:dyDescent="0.25">
      <c r="A46">
        <v>208</v>
      </c>
      <c r="B46" t="s">
        <v>468</v>
      </c>
      <c r="C46" s="3" t="s">
        <v>469</v>
      </c>
      <c r="D46">
        <v>196900</v>
      </c>
      <c r="E46">
        <v>199110</v>
      </c>
      <c r="F46" t="s">
        <v>20</v>
      </c>
      <c r="G46">
        <v>2053</v>
      </c>
      <c r="H46" t="s">
        <v>21</v>
      </c>
      <c r="I46" t="s">
        <v>22</v>
      </c>
      <c r="J46">
        <v>1510207200</v>
      </c>
      <c r="K46">
        <v>1512280800</v>
      </c>
      <c r="L46" t="b">
        <v>0</v>
      </c>
      <c r="M46" t="b">
        <v>0</v>
      </c>
      <c r="N46" t="s">
        <v>42</v>
      </c>
      <c r="O46" s="4">
        <f t="shared" si="0"/>
        <v>1.0112239715591671</v>
      </c>
      <c r="P46" s="5">
        <f t="shared" si="1"/>
        <v>96.984900146127615</v>
      </c>
      <c r="Q46" t="str">
        <f t="shared" si="2"/>
        <v>film &amp; video</v>
      </c>
      <c r="R46" t="str">
        <f t="shared" si="3"/>
        <v>documentary</v>
      </c>
      <c r="S46" s="9">
        <f t="shared" si="4"/>
        <v>43048.25</v>
      </c>
      <c r="T46" s="9">
        <f t="shared" si="5"/>
        <v>43072.25</v>
      </c>
      <c r="U46" t="str" cm="1">
        <f t="array" ref="U46">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</f>
        <v>Greater than 50000</v>
      </c>
      <c r="V46" t="str" cm="1">
        <f t="array" ref="V46">IF(F46="failed",_xlfn.IFS(D46&lt;1000,"0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/>
      </c>
      <c r="W46" t="str" cm="1">
        <f t="array" ref="W46">IF(F46="successful",_xlfn.IFS(D46&lt;1000,"0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>Greater than 50000</v>
      </c>
      <c r="X46" t="str" cm="1">
        <f t="array" ref="X46">IF(F46="canceled",_xlfn.IFS(D46&lt;1000,"0 to 1000",D46&lt;5000,"1000 to 4999",D46&lt;10000,"5000 to 9999",D46&lt;15000,"10000 to 14999",D46&lt;20000,"15000 to 19999",D46&lt;25000,"20000 to 24999",D46 &lt;30000,"25000 to 29999",D46&lt;35000,"30000 to 34999",D46&lt;40000,"35000 to 39999",D46&lt;45000,"40000 to 44999",D46&lt;50000,"45000 to 49999",TRUE,"Greater than 50000"),"")</f>
        <v/>
      </c>
      <c r="Y46">
        <f t="shared" si="6"/>
        <v>2053</v>
      </c>
      <c r="Z46" t="str">
        <f t="shared" si="7"/>
        <v/>
      </c>
      <c r="AA46">
        <f t="shared" si="8"/>
        <v>1</v>
      </c>
      <c r="AB46" t="str">
        <f t="shared" si="9"/>
        <v/>
      </c>
    </row>
    <row r="47" spans="1:28" x14ac:dyDescent="0.25">
      <c r="A47">
        <v>209</v>
      </c>
      <c r="B47" t="s">
        <v>470</v>
      </c>
      <c r="C47" s="3" t="s">
        <v>471</v>
      </c>
      <c r="D47">
        <v>194500</v>
      </c>
      <c r="E47">
        <v>41212</v>
      </c>
      <c r="F47" t="s">
        <v>47</v>
      </c>
      <c r="G47">
        <v>808</v>
      </c>
      <c r="H47" t="s">
        <v>26</v>
      </c>
      <c r="I47" t="s">
        <v>27</v>
      </c>
      <c r="J47">
        <v>1462510800</v>
      </c>
      <c r="K47">
        <v>1463115600</v>
      </c>
      <c r="L47" t="b">
        <v>0</v>
      </c>
      <c r="M47" t="b">
        <v>0</v>
      </c>
      <c r="N47" t="s">
        <v>42</v>
      </c>
      <c r="O47" s="4">
        <f t="shared" si="0"/>
        <v>0.21188688946015424</v>
      </c>
      <c r="P47" s="5">
        <f t="shared" si="1"/>
        <v>51.004950495049506</v>
      </c>
      <c r="Q47" t="str">
        <f t="shared" si="2"/>
        <v>film &amp; video</v>
      </c>
      <c r="R47" t="str">
        <f t="shared" si="3"/>
        <v>documentary</v>
      </c>
      <c r="S47" s="9">
        <f t="shared" si="4"/>
        <v>42496.208333333328</v>
      </c>
      <c r="T47" s="9">
        <f t="shared" si="5"/>
        <v>42503.208333333328</v>
      </c>
      <c r="U47" t="str" cm="1">
        <f t="array" ref="U47">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</f>
        <v>Greater than 50000</v>
      </c>
      <c r="V47" t="str" cm="1">
        <f t="array" ref="V47">IF(F47="failed",_xlfn.IFS(D47&lt;1000,"0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W47" t="str" cm="1">
        <f t="array" ref="W47">IF(F47="successful",_xlfn.IFS(D47&lt;1000,"0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X47" t="str" cm="1">
        <f t="array" ref="X47">IF(F47="canceled",_xlfn.IFS(D47&lt;1000,"0 to 1000",D47&lt;5000,"1000 to 4999",D47&lt;10000,"5000 to 9999",D47&lt;15000,"10000 to 14999",D47&lt;20000,"15000 to 19999",D47&lt;25000,"20000 to 24999",D47 &lt;30000,"25000 to 29999",D47&lt;35000,"30000 to 34999",D47&lt;40000,"35000 to 39999",D47&lt;45000,"40000 to 44999",D47&lt;50000,"45000 to 49999",TRUE,"Greater than 50000"),"")</f>
        <v/>
      </c>
      <c r="Y47" t="str">
        <f t="shared" si="6"/>
        <v/>
      </c>
      <c r="Z47" t="str">
        <f t="shared" si="7"/>
        <v/>
      </c>
      <c r="AA47" t="str">
        <f t="shared" si="8"/>
        <v/>
      </c>
      <c r="AB47" t="str">
        <f t="shared" si="9"/>
        <v/>
      </c>
    </row>
    <row r="48" spans="1:28" x14ac:dyDescent="0.25">
      <c r="A48">
        <v>268</v>
      </c>
      <c r="B48" t="s">
        <v>588</v>
      </c>
      <c r="C48" s="3" t="s">
        <v>589</v>
      </c>
      <c r="D48">
        <v>1500</v>
      </c>
      <c r="E48">
        <v>2708</v>
      </c>
      <c r="F48" t="s">
        <v>20</v>
      </c>
      <c r="G48">
        <v>48</v>
      </c>
      <c r="H48" t="s">
        <v>21</v>
      </c>
      <c r="I48" t="s">
        <v>22</v>
      </c>
      <c r="J48">
        <v>1349326800</v>
      </c>
      <c r="K48">
        <v>1353304800</v>
      </c>
      <c r="L48" t="b">
        <v>0</v>
      </c>
      <c r="M48" t="b">
        <v>0</v>
      </c>
      <c r="N48" t="s">
        <v>42</v>
      </c>
      <c r="O48" s="4">
        <f t="shared" si="0"/>
        <v>1.8053333333333332</v>
      </c>
      <c r="P48" s="5">
        <f t="shared" si="1"/>
        <v>56.416666666666664</v>
      </c>
      <c r="Q48" t="str">
        <f t="shared" si="2"/>
        <v>film &amp; video</v>
      </c>
      <c r="R48" t="str">
        <f t="shared" si="3"/>
        <v>documentary</v>
      </c>
      <c r="S48" s="9">
        <f t="shared" si="4"/>
        <v>41186.208333333336</v>
      </c>
      <c r="T48" s="9">
        <f t="shared" si="5"/>
        <v>41232.25</v>
      </c>
      <c r="U48" t="str" cm="1">
        <f t="array" ref="U48">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</f>
        <v>1000 to 4999</v>
      </c>
      <c r="V48" t="str" cm="1">
        <f t="array" ref="V48">IF(F48="failed",_xlfn.IFS(D48&lt;1000,"0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/>
      </c>
      <c r="W48" t="str" cm="1">
        <f t="array" ref="W48">IF(F48="successful",_xlfn.IFS(D48&lt;1000,"0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>1000 to 4999</v>
      </c>
      <c r="X48" t="str" cm="1">
        <f t="array" ref="X48">IF(F48="canceled",_xlfn.IFS(D48&lt;1000,"0 to 1000",D48&lt;5000,"1000 to 4999",D48&lt;10000,"5000 to 9999",D48&lt;15000,"10000 to 14999",D48&lt;20000,"15000 to 19999",D48&lt;25000,"20000 to 24999",D48 &lt;30000,"25000 to 29999",D48&lt;35000,"30000 to 34999",D48&lt;40000,"35000 to 39999",D48&lt;45000,"40000 to 44999",D48&lt;50000,"45000 to 49999",TRUE,"Greater than 50000"),"")</f>
        <v/>
      </c>
      <c r="Y48">
        <f t="shared" si="6"/>
        <v>48</v>
      </c>
      <c r="Z48" t="str">
        <f t="shared" si="7"/>
        <v/>
      </c>
      <c r="AA48">
        <f t="shared" si="8"/>
        <v>1</v>
      </c>
      <c r="AB48" t="str">
        <f t="shared" si="9"/>
        <v/>
      </c>
    </row>
    <row r="49" spans="1:28" x14ac:dyDescent="0.25">
      <c r="A49">
        <v>290</v>
      </c>
      <c r="B49" t="s">
        <v>632</v>
      </c>
      <c r="C49" s="3" t="s">
        <v>633</v>
      </c>
      <c r="D49">
        <v>168600</v>
      </c>
      <c r="E49">
        <v>91722</v>
      </c>
      <c r="F49" t="s">
        <v>14</v>
      </c>
      <c r="G49">
        <v>908</v>
      </c>
      <c r="H49" t="s">
        <v>21</v>
      </c>
      <c r="I49" t="s">
        <v>22</v>
      </c>
      <c r="J49">
        <v>1368162000</v>
      </c>
      <c r="K49">
        <v>1370926800</v>
      </c>
      <c r="L49" t="b">
        <v>0</v>
      </c>
      <c r="M49" t="b">
        <v>1</v>
      </c>
      <c r="N49" t="s">
        <v>42</v>
      </c>
      <c r="O49" s="4">
        <f t="shared" si="0"/>
        <v>0.54402135231316728</v>
      </c>
      <c r="P49" s="5">
        <f t="shared" si="1"/>
        <v>101.01541850220265</v>
      </c>
      <c r="Q49" t="str">
        <f t="shared" si="2"/>
        <v>film &amp; video</v>
      </c>
      <c r="R49" t="str">
        <f t="shared" si="3"/>
        <v>documentary</v>
      </c>
      <c r="S49" s="9">
        <f t="shared" si="4"/>
        <v>41404.208333333336</v>
      </c>
      <c r="T49" s="9">
        <f t="shared" si="5"/>
        <v>41436.208333333336</v>
      </c>
      <c r="U49" t="str" cm="1">
        <f t="array" ref="U49">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</f>
        <v>Greater than 50000</v>
      </c>
      <c r="V49" t="str" cm="1">
        <f t="array" ref="V49">IF(F49="failed",_xlfn.IFS(D49&lt;1000,"0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>Greater than 50000</v>
      </c>
      <c r="W49" t="str" cm="1">
        <f t="array" ref="W49">IF(F49="successful",_xlfn.IFS(D49&lt;1000,"0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/>
      </c>
      <c r="X49" t="str" cm="1">
        <f t="array" ref="X49">IF(F49="canceled",_xlfn.IFS(D49&lt;1000,"0 to 1000",D49&lt;5000,"1000 to 4999",D49&lt;10000,"5000 to 9999",D49&lt;15000,"10000 to 14999",D49&lt;20000,"15000 to 19999",D49&lt;25000,"20000 to 24999",D49 &lt;30000,"25000 to 29999",D49&lt;35000,"30000 to 34999",D49&lt;40000,"35000 to 39999",D49&lt;45000,"40000 to 44999",D49&lt;50000,"45000 to 49999",TRUE,"Greater than 50000"),"")</f>
        <v/>
      </c>
      <c r="Y49" t="str">
        <f t="shared" si="6"/>
        <v/>
      </c>
      <c r="Z49">
        <f t="shared" si="7"/>
        <v>908</v>
      </c>
      <c r="AA49" t="str">
        <f t="shared" si="8"/>
        <v/>
      </c>
      <c r="AB49">
        <f t="shared" si="9"/>
        <v>1</v>
      </c>
    </row>
    <row r="50" spans="1:28" x14ac:dyDescent="0.25">
      <c r="A50">
        <v>301</v>
      </c>
      <c r="B50" t="s">
        <v>654</v>
      </c>
      <c r="C50" s="3" t="s">
        <v>655</v>
      </c>
      <c r="D50">
        <v>900</v>
      </c>
      <c r="E50">
        <v>12102</v>
      </c>
      <c r="F50" t="s">
        <v>20</v>
      </c>
      <c r="G50">
        <v>295</v>
      </c>
      <c r="H50" t="s">
        <v>21</v>
      </c>
      <c r="I50" t="s">
        <v>22</v>
      </c>
      <c r="J50">
        <v>1424930400</v>
      </c>
      <c r="K50">
        <v>1426395600</v>
      </c>
      <c r="L50" t="b">
        <v>0</v>
      </c>
      <c r="M50" t="b">
        <v>0</v>
      </c>
      <c r="N50" t="s">
        <v>42</v>
      </c>
      <c r="O50" s="4">
        <f t="shared" si="0"/>
        <v>13.446666666666667</v>
      </c>
      <c r="P50" s="5">
        <f t="shared" si="1"/>
        <v>41.023728813559323</v>
      </c>
      <c r="Q50" t="str">
        <f t="shared" si="2"/>
        <v>film &amp; video</v>
      </c>
      <c r="R50" t="str">
        <f t="shared" si="3"/>
        <v>documentary</v>
      </c>
      <c r="S50" s="9">
        <f t="shared" si="4"/>
        <v>42061.25</v>
      </c>
      <c r="T50" s="9">
        <f t="shared" si="5"/>
        <v>42078.208333333328</v>
      </c>
      <c r="U50" t="str" cm="1">
        <f t="array" ref="U50">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</f>
        <v>0 to 1000</v>
      </c>
      <c r="V50" t="str" cm="1">
        <f t="array" ref="V50">IF(F50="failed",_xlfn.IFS(D50&lt;1000,"0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/>
      </c>
      <c r="W50" t="str" cm="1">
        <f t="array" ref="W50">IF(F50="successful",_xlfn.IFS(D50&lt;1000,"0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>0 to 1000</v>
      </c>
      <c r="X50" t="str" cm="1">
        <f t="array" ref="X50">IF(F50="canceled",_xlfn.IFS(D50&lt;1000,"0 to 1000",D50&lt;5000,"1000 to 4999",D50&lt;10000,"5000 to 9999",D50&lt;15000,"10000 to 14999",D50&lt;20000,"15000 to 19999",D50&lt;25000,"20000 to 24999",D50 &lt;30000,"25000 to 29999",D50&lt;35000,"30000 to 34999",D50&lt;40000,"35000 to 39999",D50&lt;45000,"40000 to 44999",D50&lt;50000,"45000 to 49999",TRUE,"Greater than 50000"),"")</f>
        <v/>
      </c>
      <c r="Y50">
        <f t="shared" si="6"/>
        <v>295</v>
      </c>
      <c r="Z50" t="str">
        <f t="shared" si="7"/>
        <v/>
      </c>
      <c r="AA50">
        <f t="shared" si="8"/>
        <v>1</v>
      </c>
      <c r="AB50" t="str">
        <f t="shared" si="9"/>
        <v/>
      </c>
    </row>
    <row r="51" spans="1:28" x14ac:dyDescent="0.25">
      <c r="A51">
        <v>304</v>
      </c>
      <c r="B51" t="s">
        <v>660</v>
      </c>
      <c r="C51" s="3" t="s">
        <v>661</v>
      </c>
      <c r="D51">
        <v>2100</v>
      </c>
      <c r="E51">
        <v>11469</v>
      </c>
      <c r="F51" t="s">
        <v>20</v>
      </c>
      <c r="G51">
        <v>142</v>
      </c>
      <c r="H51" t="s">
        <v>21</v>
      </c>
      <c r="I51" t="s">
        <v>22</v>
      </c>
      <c r="J51">
        <v>1470546000</v>
      </c>
      <c r="K51">
        <v>1474088400</v>
      </c>
      <c r="L51" t="b">
        <v>0</v>
      </c>
      <c r="M51" t="b">
        <v>0</v>
      </c>
      <c r="N51" t="s">
        <v>42</v>
      </c>
      <c r="O51" s="4">
        <f t="shared" si="0"/>
        <v>5.4614285714285717</v>
      </c>
      <c r="P51" s="5">
        <f t="shared" si="1"/>
        <v>80.767605633802816</v>
      </c>
      <c r="Q51" t="str">
        <f t="shared" si="2"/>
        <v>film &amp; video</v>
      </c>
      <c r="R51" t="str">
        <f t="shared" si="3"/>
        <v>documentary</v>
      </c>
      <c r="S51" s="9">
        <f t="shared" si="4"/>
        <v>42589.208333333328</v>
      </c>
      <c r="T51" s="9">
        <f t="shared" si="5"/>
        <v>42630.208333333328</v>
      </c>
      <c r="U51" t="str" cm="1">
        <f t="array" ref="U51">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</f>
        <v>1000 to 4999</v>
      </c>
      <c r="V51" t="str" cm="1">
        <f t="array" ref="V51">IF(F51="failed",_xlfn.IFS(D51&lt;1000,"0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/>
      </c>
      <c r="W51" t="str" cm="1">
        <f t="array" ref="W51">IF(F51="successful",_xlfn.IFS(D51&lt;1000,"0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>1000 to 4999</v>
      </c>
      <c r="X51" t="str" cm="1">
        <f t="array" ref="X51">IF(F51="canceled",_xlfn.IFS(D51&lt;1000,"0 to 1000",D51&lt;5000,"1000 to 4999",D51&lt;10000,"5000 to 9999",D51&lt;15000,"10000 to 14999",D51&lt;20000,"15000 to 19999",D51&lt;25000,"20000 to 24999",D51 &lt;30000,"25000 to 29999",D51&lt;35000,"30000 to 34999",D51&lt;40000,"35000 to 39999",D51&lt;45000,"40000 to 44999",D51&lt;50000,"45000 to 49999",TRUE,"Greater than 50000"),"")</f>
        <v/>
      </c>
      <c r="Y51">
        <f t="shared" si="6"/>
        <v>142</v>
      </c>
      <c r="Z51" t="str">
        <f t="shared" si="7"/>
        <v/>
      </c>
      <c r="AA51">
        <f t="shared" si="8"/>
        <v>1</v>
      </c>
      <c r="AB51" t="str">
        <f t="shared" si="9"/>
        <v/>
      </c>
    </row>
    <row r="52" spans="1:28" x14ac:dyDescent="0.25">
      <c r="A52">
        <v>314</v>
      </c>
      <c r="B52" t="s">
        <v>680</v>
      </c>
      <c r="C52" s="3" t="s">
        <v>681</v>
      </c>
      <c r="D52">
        <v>1400</v>
      </c>
      <c r="E52">
        <v>4126</v>
      </c>
      <c r="F52" t="s">
        <v>20</v>
      </c>
      <c r="G52">
        <v>133</v>
      </c>
      <c r="H52" t="s">
        <v>21</v>
      </c>
      <c r="I52" t="s">
        <v>22</v>
      </c>
      <c r="J52">
        <v>1552366800</v>
      </c>
      <c r="K52">
        <v>1552798800</v>
      </c>
      <c r="L52" t="b">
        <v>0</v>
      </c>
      <c r="M52" t="b">
        <v>1</v>
      </c>
      <c r="N52" t="s">
        <v>42</v>
      </c>
      <c r="O52" s="4">
        <f t="shared" si="0"/>
        <v>2.9471428571428571</v>
      </c>
      <c r="P52" s="5">
        <f t="shared" si="1"/>
        <v>31.022556390977442</v>
      </c>
      <c r="Q52" t="str">
        <f t="shared" si="2"/>
        <v>film &amp; video</v>
      </c>
      <c r="R52" t="str">
        <f t="shared" si="3"/>
        <v>documentary</v>
      </c>
      <c r="S52" s="9">
        <f t="shared" si="4"/>
        <v>43536.208333333328</v>
      </c>
      <c r="T52" s="9">
        <f t="shared" si="5"/>
        <v>43541.208333333328</v>
      </c>
      <c r="U52" t="str" cm="1">
        <f t="array" ref="U52">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</f>
        <v>1000 to 4999</v>
      </c>
      <c r="V52" t="str" cm="1">
        <f t="array" ref="V52">IF(F52="failed",_xlfn.IFS(D52&lt;1000,"0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/>
      </c>
      <c r="W52" t="str" cm="1">
        <f t="array" ref="W52">IF(F52="successful",_xlfn.IFS(D52&lt;1000,"0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>1000 to 4999</v>
      </c>
      <c r="X52" t="str" cm="1">
        <f t="array" ref="X52">IF(F52="canceled",_xlfn.IFS(D52&lt;1000,"0 to 1000",D52&lt;5000,"1000 to 4999",D52&lt;10000,"5000 to 9999",D52&lt;15000,"10000 to 14999",D52&lt;20000,"15000 to 19999",D52&lt;25000,"20000 to 24999",D52 &lt;30000,"25000 to 29999",D52&lt;35000,"30000 to 34999",D52&lt;40000,"35000 to 39999",D52&lt;45000,"40000 to 44999",D52&lt;50000,"45000 to 49999",TRUE,"Greater than 50000"),"")</f>
        <v/>
      </c>
      <c r="Y52">
        <f t="shared" si="6"/>
        <v>133</v>
      </c>
      <c r="Z52" t="str">
        <f t="shared" si="7"/>
        <v/>
      </c>
      <c r="AA52">
        <f t="shared" si="8"/>
        <v>1</v>
      </c>
      <c r="AB52" t="str">
        <f t="shared" si="9"/>
        <v/>
      </c>
    </row>
    <row r="53" spans="1:28" x14ac:dyDescent="0.25">
      <c r="A53">
        <v>323</v>
      </c>
      <c r="B53" t="s">
        <v>698</v>
      </c>
      <c r="C53" s="3" t="s">
        <v>699</v>
      </c>
      <c r="D53">
        <v>8900</v>
      </c>
      <c r="E53">
        <v>2148</v>
      </c>
      <c r="F53" t="s">
        <v>14</v>
      </c>
      <c r="G53">
        <v>26</v>
      </c>
      <c r="H53" t="s">
        <v>40</v>
      </c>
      <c r="I53" t="s">
        <v>41</v>
      </c>
      <c r="J53">
        <v>1395896400</v>
      </c>
      <c r="K53">
        <v>1396069200</v>
      </c>
      <c r="L53" t="b">
        <v>0</v>
      </c>
      <c r="M53" t="b">
        <v>0</v>
      </c>
      <c r="N53" t="s">
        <v>42</v>
      </c>
      <c r="O53" s="4">
        <f t="shared" si="0"/>
        <v>0.24134831460674158</v>
      </c>
      <c r="P53" s="5">
        <f t="shared" si="1"/>
        <v>82.615384615384613</v>
      </c>
      <c r="Q53" t="str">
        <f t="shared" si="2"/>
        <v>film &amp; video</v>
      </c>
      <c r="R53" t="str">
        <f t="shared" si="3"/>
        <v>documentary</v>
      </c>
      <c r="S53" s="9">
        <f t="shared" si="4"/>
        <v>41725.208333333336</v>
      </c>
      <c r="T53" s="9">
        <f t="shared" si="5"/>
        <v>41727.208333333336</v>
      </c>
      <c r="U53" t="str" cm="1">
        <f t="array" ref="U53">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</f>
        <v>5000 to 9999</v>
      </c>
      <c r="V53" t="str" cm="1">
        <f t="array" ref="V53">IF(F53="failed",_xlfn.IFS(D53&lt;1000,"0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>5000 to 9999</v>
      </c>
      <c r="W53" t="str" cm="1">
        <f t="array" ref="W53">IF(F53="successful",_xlfn.IFS(D53&lt;1000,"0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/>
      </c>
      <c r="X53" t="str" cm="1">
        <f t="array" ref="X53">IF(F53="canceled",_xlfn.IFS(D53&lt;1000,"0 to 1000",D53&lt;5000,"1000 to 4999",D53&lt;10000,"5000 to 9999",D53&lt;15000,"10000 to 14999",D53&lt;20000,"15000 to 19999",D53&lt;25000,"20000 to 24999",D53 &lt;30000,"25000 to 29999",D53&lt;35000,"30000 to 34999",D53&lt;40000,"35000 to 39999",D53&lt;45000,"40000 to 44999",D53&lt;50000,"45000 to 49999",TRUE,"Greater than 50000"),"")</f>
        <v/>
      </c>
      <c r="Y53" t="str">
        <f t="shared" si="6"/>
        <v/>
      </c>
      <c r="Z53">
        <f t="shared" si="7"/>
        <v>26</v>
      </c>
      <c r="AA53" t="str">
        <f t="shared" si="8"/>
        <v/>
      </c>
      <c r="AB53">
        <f t="shared" si="9"/>
        <v>1</v>
      </c>
    </row>
    <row r="54" spans="1:28" ht="31.5" x14ac:dyDescent="0.25">
      <c r="A54">
        <v>330</v>
      </c>
      <c r="B54" t="s">
        <v>712</v>
      </c>
      <c r="C54" s="3" t="s">
        <v>713</v>
      </c>
      <c r="D54">
        <v>33700</v>
      </c>
      <c r="E54">
        <v>62330</v>
      </c>
      <c r="F54" t="s">
        <v>20</v>
      </c>
      <c r="G54">
        <v>1385</v>
      </c>
      <c r="H54" t="s">
        <v>40</v>
      </c>
      <c r="I54" t="s">
        <v>41</v>
      </c>
      <c r="J54">
        <v>1512712800</v>
      </c>
      <c r="K54">
        <v>1512799200</v>
      </c>
      <c r="L54" t="b">
        <v>0</v>
      </c>
      <c r="M54" t="b">
        <v>0</v>
      </c>
      <c r="N54" t="s">
        <v>42</v>
      </c>
      <c r="O54" s="4">
        <f t="shared" si="0"/>
        <v>1.8495548961424333</v>
      </c>
      <c r="P54" s="5">
        <f t="shared" si="1"/>
        <v>45.003610108303249</v>
      </c>
      <c r="Q54" t="str">
        <f t="shared" si="2"/>
        <v>film &amp; video</v>
      </c>
      <c r="R54" t="str">
        <f t="shared" si="3"/>
        <v>documentary</v>
      </c>
      <c r="S54" s="9">
        <f t="shared" si="4"/>
        <v>43077.25</v>
      </c>
      <c r="T54" s="9">
        <f t="shared" si="5"/>
        <v>43078.25</v>
      </c>
      <c r="U54" t="str" cm="1">
        <f t="array" ref="U54">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</f>
        <v>30000 to 34999</v>
      </c>
      <c r="V54" t="str" cm="1">
        <f t="array" ref="V54">IF(F54="failed",_xlfn.IFS(D54&lt;1000,"0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/>
      </c>
      <c r="W54" t="str" cm="1">
        <f t="array" ref="W54">IF(F54="successful",_xlfn.IFS(D54&lt;1000,"0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>30000 to 34999</v>
      </c>
      <c r="X54" t="str" cm="1">
        <f t="array" ref="X54">IF(F54="canceled",_xlfn.IFS(D54&lt;1000,"0 to 1000",D54&lt;5000,"1000 to 4999",D54&lt;10000,"5000 to 9999",D54&lt;15000,"10000 to 14999",D54&lt;20000,"15000 to 19999",D54&lt;25000,"20000 to 24999",D54 &lt;30000,"25000 to 29999",D54&lt;35000,"30000 to 34999",D54&lt;40000,"35000 to 39999",D54&lt;45000,"40000 to 44999",D54&lt;50000,"45000 to 49999",TRUE,"Greater than 50000"),"")</f>
        <v/>
      </c>
      <c r="Y54">
        <f t="shared" si="6"/>
        <v>1385</v>
      </c>
      <c r="Z54" t="str">
        <f t="shared" si="7"/>
        <v/>
      </c>
      <c r="AA54">
        <f t="shared" si="8"/>
        <v>1</v>
      </c>
      <c r="AB54" t="str">
        <f t="shared" si="9"/>
        <v/>
      </c>
    </row>
    <row r="55" spans="1:28" x14ac:dyDescent="0.25">
      <c r="A55">
        <v>354</v>
      </c>
      <c r="B55" t="s">
        <v>760</v>
      </c>
      <c r="C55" s="3" t="s">
        <v>761</v>
      </c>
      <c r="D55">
        <v>6100</v>
      </c>
      <c r="E55">
        <v>7548</v>
      </c>
      <c r="F55" t="s">
        <v>20</v>
      </c>
      <c r="G55">
        <v>80</v>
      </c>
      <c r="H55" t="s">
        <v>36</v>
      </c>
      <c r="I55" t="s">
        <v>37</v>
      </c>
      <c r="J55">
        <v>1378184400</v>
      </c>
      <c r="K55">
        <v>1378789200</v>
      </c>
      <c r="L55" t="b">
        <v>0</v>
      </c>
      <c r="M55" t="b">
        <v>0</v>
      </c>
      <c r="N55" t="s">
        <v>42</v>
      </c>
      <c r="O55" s="4">
        <f t="shared" si="0"/>
        <v>1.2373770491803278</v>
      </c>
      <c r="P55" s="5">
        <f t="shared" si="1"/>
        <v>94.35</v>
      </c>
      <c r="Q55" t="str">
        <f t="shared" si="2"/>
        <v>film &amp; video</v>
      </c>
      <c r="R55" t="str">
        <f t="shared" si="3"/>
        <v>documentary</v>
      </c>
      <c r="S55" s="9">
        <f t="shared" si="4"/>
        <v>41520.208333333336</v>
      </c>
      <c r="T55" s="9">
        <f t="shared" si="5"/>
        <v>41527.208333333336</v>
      </c>
      <c r="U55" t="str" cm="1">
        <f t="array" ref="U55">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</f>
        <v>5000 to 9999</v>
      </c>
      <c r="V55" t="str" cm="1">
        <f t="array" ref="V55">IF(F55="failed",_xlfn.IFS(D55&lt;1000,"0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/>
      </c>
      <c r="W55" t="str" cm="1">
        <f t="array" ref="W55">IF(F55="successful",_xlfn.IFS(D55&lt;1000,"0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>5000 to 9999</v>
      </c>
      <c r="X55" t="str" cm="1">
        <f t="array" ref="X55">IF(F55="canceled",_xlfn.IFS(D55&lt;1000,"0 to 1000",D55&lt;5000,"1000 to 4999",D55&lt;10000,"5000 to 9999",D55&lt;15000,"10000 to 14999",D55&lt;20000,"15000 to 19999",D55&lt;25000,"20000 to 24999",D55 &lt;30000,"25000 to 29999",D55&lt;35000,"30000 to 34999",D55&lt;40000,"35000 to 39999",D55&lt;45000,"40000 to 44999",D55&lt;50000,"45000 to 49999",TRUE,"Greater than 50000"),"")</f>
        <v/>
      </c>
      <c r="Y55">
        <f t="shared" si="6"/>
        <v>80</v>
      </c>
      <c r="Z55" t="str">
        <f t="shared" si="7"/>
        <v/>
      </c>
      <c r="AA55">
        <f t="shared" si="8"/>
        <v>1</v>
      </c>
      <c r="AB55" t="str">
        <f t="shared" si="9"/>
        <v/>
      </c>
    </row>
    <row r="56" spans="1:28" x14ac:dyDescent="0.25">
      <c r="A56">
        <v>368</v>
      </c>
      <c r="B56" t="s">
        <v>788</v>
      </c>
      <c r="C56" s="3" t="s">
        <v>789</v>
      </c>
      <c r="D56">
        <v>5200</v>
      </c>
      <c r="E56">
        <v>14394</v>
      </c>
      <c r="F56" t="s">
        <v>20</v>
      </c>
      <c r="G56">
        <v>206</v>
      </c>
      <c r="H56" t="s">
        <v>40</v>
      </c>
      <c r="I56" t="s">
        <v>41</v>
      </c>
      <c r="J56">
        <v>1286946000</v>
      </c>
      <c r="K56">
        <v>1288933200</v>
      </c>
      <c r="L56" t="b">
        <v>0</v>
      </c>
      <c r="M56" t="b">
        <v>1</v>
      </c>
      <c r="N56" t="s">
        <v>42</v>
      </c>
      <c r="O56" s="4">
        <f t="shared" si="0"/>
        <v>2.7680769230769231</v>
      </c>
      <c r="P56" s="5">
        <f t="shared" si="1"/>
        <v>69.873786407766985</v>
      </c>
      <c r="Q56" t="str">
        <f t="shared" si="2"/>
        <v>film &amp; video</v>
      </c>
      <c r="R56" t="str">
        <f t="shared" si="3"/>
        <v>documentary</v>
      </c>
      <c r="S56" s="9">
        <f t="shared" si="4"/>
        <v>40464.208333333336</v>
      </c>
      <c r="T56" s="9">
        <f t="shared" si="5"/>
        <v>40487.208333333336</v>
      </c>
      <c r="U56" t="str" cm="1">
        <f t="array" ref="U56">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</f>
        <v>5000 to 9999</v>
      </c>
      <c r="V56" t="str" cm="1">
        <f t="array" ref="V56">IF(F56="failed",_xlfn.IFS(D56&lt;1000,"0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/>
      </c>
      <c r="W56" t="str" cm="1">
        <f t="array" ref="W56">IF(F56="successful",_xlfn.IFS(D56&lt;1000,"0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>5000 to 9999</v>
      </c>
      <c r="X56" t="str" cm="1">
        <f t="array" ref="X56">IF(F56="canceled",_xlfn.IFS(D56&lt;1000,"0 to 1000",D56&lt;5000,"1000 to 4999",D56&lt;10000,"5000 to 9999",D56&lt;15000,"10000 to 14999",D56&lt;20000,"15000 to 19999",D56&lt;25000,"20000 to 24999",D56 &lt;30000,"25000 to 29999",D56&lt;35000,"30000 to 34999",D56&lt;40000,"35000 to 39999",D56&lt;45000,"40000 to 44999",D56&lt;50000,"45000 to 49999",TRUE,"Greater than 50000"),"")</f>
        <v/>
      </c>
      <c r="Y56">
        <f t="shared" si="6"/>
        <v>206</v>
      </c>
      <c r="Z56" t="str">
        <f t="shared" si="7"/>
        <v/>
      </c>
      <c r="AA56">
        <f t="shared" si="8"/>
        <v>1</v>
      </c>
      <c r="AB56" t="str">
        <f t="shared" si="9"/>
        <v/>
      </c>
    </row>
    <row r="57" spans="1:28" ht="31.5" x14ac:dyDescent="0.25">
      <c r="A57">
        <v>372</v>
      </c>
      <c r="B57" t="s">
        <v>796</v>
      </c>
      <c r="C57" s="3" t="s">
        <v>797</v>
      </c>
      <c r="D57">
        <v>900</v>
      </c>
      <c r="E57">
        <v>14324</v>
      </c>
      <c r="F57" t="s">
        <v>20</v>
      </c>
      <c r="G57">
        <v>169</v>
      </c>
      <c r="H57" t="s">
        <v>21</v>
      </c>
      <c r="I57" t="s">
        <v>22</v>
      </c>
      <c r="J57">
        <v>1420696800</v>
      </c>
      <c r="K57">
        <v>1422424800</v>
      </c>
      <c r="L57" t="b">
        <v>0</v>
      </c>
      <c r="M57" t="b">
        <v>1</v>
      </c>
      <c r="N57" t="s">
        <v>42</v>
      </c>
      <c r="O57" s="4">
        <f t="shared" si="0"/>
        <v>15.915555555555555</v>
      </c>
      <c r="P57" s="5">
        <f t="shared" si="1"/>
        <v>84.757396449704146</v>
      </c>
      <c r="Q57" t="str">
        <f t="shared" si="2"/>
        <v>film &amp; video</v>
      </c>
      <c r="R57" t="str">
        <f t="shared" si="3"/>
        <v>documentary</v>
      </c>
      <c r="S57" s="9">
        <f t="shared" si="4"/>
        <v>42012.25</v>
      </c>
      <c r="T57" s="9">
        <f t="shared" si="5"/>
        <v>42032.25</v>
      </c>
      <c r="U57" t="str" cm="1">
        <f t="array" ref="U57">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</f>
        <v>0 to 1000</v>
      </c>
      <c r="V57" t="str" cm="1">
        <f t="array" ref="V57">IF(F57="failed",_xlfn.IFS(D57&lt;1000,"0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/>
      </c>
      <c r="W57" t="str" cm="1">
        <f t="array" ref="W57">IF(F57="successful",_xlfn.IFS(D57&lt;1000,"0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>0 to 1000</v>
      </c>
      <c r="X57" t="str" cm="1">
        <f t="array" ref="X57">IF(F57="canceled",_xlfn.IFS(D57&lt;1000,"0 to 1000",D57&lt;5000,"1000 to 4999",D57&lt;10000,"5000 to 9999",D57&lt;15000,"10000 to 14999",D57&lt;20000,"15000 to 19999",D57&lt;25000,"20000 to 24999",D57 &lt;30000,"25000 to 29999",D57&lt;35000,"30000 to 34999",D57&lt;40000,"35000 to 39999",D57&lt;45000,"40000 to 44999",D57&lt;50000,"45000 to 49999",TRUE,"Greater than 50000"),"")</f>
        <v/>
      </c>
      <c r="Y57">
        <f t="shared" si="6"/>
        <v>169</v>
      </c>
      <c r="Z57" t="str">
        <f t="shared" si="7"/>
        <v/>
      </c>
      <c r="AA57">
        <f t="shared" si="8"/>
        <v>1</v>
      </c>
      <c r="AB57" t="str">
        <f t="shared" si="9"/>
        <v/>
      </c>
    </row>
    <row r="58" spans="1:28" ht="31.5" x14ac:dyDescent="0.25">
      <c r="A58">
        <v>374</v>
      </c>
      <c r="B58" t="s">
        <v>800</v>
      </c>
      <c r="C58" s="3" t="s">
        <v>801</v>
      </c>
      <c r="D58">
        <v>167400</v>
      </c>
      <c r="E58">
        <v>22073</v>
      </c>
      <c r="F58" t="s">
        <v>14</v>
      </c>
      <c r="G58">
        <v>441</v>
      </c>
      <c r="H58" t="s">
        <v>21</v>
      </c>
      <c r="I58" t="s">
        <v>22</v>
      </c>
      <c r="J58">
        <v>1547186400</v>
      </c>
      <c r="K58">
        <v>1547618400</v>
      </c>
      <c r="L58" t="b">
        <v>0</v>
      </c>
      <c r="M58" t="b">
        <v>1</v>
      </c>
      <c r="N58" t="s">
        <v>42</v>
      </c>
      <c r="O58" s="4">
        <f t="shared" si="0"/>
        <v>0.13185782556750297</v>
      </c>
      <c r="P58" s="5">
        <f t="shared" si="1"/>
        <v>50.05215419501134</v>
      </c>
      <c r="Q58" t="str">
        <f t="shared" si="2"/>
        <v>film &amp; video</v>
      </c>
      <c r="R58" t="str">
        <f t="shared" si="3"/>
        <v>documentary</v>
      </c>
      <c r="S58" s="9">
        <f t="shared" si="4"/>
        <v>43476.25</v>
      </c>
      <c r="T58" s="9">
        <f t="shared" si="5"/>
        <v>43481.25</v>
      </c>
      <c r="U58" t="str" cm="1">
        <f t="array" ref="U58">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</f>
        <v>Greater than 50000</v>
      </c>
      <c r="V58" t="str" cm="1">
        <f t="array" ref="V58">IF(F58="failed",_xlfn.IFS(D58&lt;1000,"0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>Greater than 50000</v>
      </c>
      <c r="W58" t="str" cm="1">
        <f t="array" ref="W58">IF(F58="successful",_xlfn.IFS(D58&lt;1000,"0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/>
      </c>
      <c r="X58" t="str" cm="1">
        <f t="array" ref="X58">IF(F58="canceled",_xlfn.IFS(D58&lt;1000,"0 to 1000",D58&lt;5000,"1000 to 4999",D58&lt;10000,"5000 to 9999",D58&lt;15000,"10000 to 14999",D58&lt;20000,"15000 to 19999",D58&lt;25000,"20000 to 24999",D58 &lt;30000,"25000 to 29999",D58&lt;35000,"30000 to 34999",D58&lt;40000,"35000 to 39999",D58&lt;45000,"40000 to 44999",D58&lt;50000,"45000 to 49999",TRUE,"Greater than 50000"),"")</f>
        <v/>
      </c>
      <c r="Y58" t="str">
        <f t="shared" si="6"/>
        <v/>
      </c>
      <c r="Z58">
        <f t="shared" si="7"/>
        <v>441</v>
      </c>
      <c r="AA58" t="str">
        <f t="shared" si="8"/>
        <v/>
      </c>
      <c r="AB58">
        <f t="shared" si="9"/>
        <v>1</v>
      </c>
    </row>
    <row r="59" spans="1:28" x14ac:dyDescent="0.25">
      <c r="A59">
        <v>378</v>
      </c>
      <c r="B59" t="s">
        <v>808</v>
      </c>
      <c r="C59" s="3" t="s">
        <v>809</v>
      </c>
      <c r="D59">
        <v>178200</v>
      </c>
      <c r="E59">
        <v>24882</v>
      </c>
      <c r="F59" t="s">
        <v>14</v>
      </c>
      <c r="G59">
        <v>355</v>
      </c>
      <c r="H59" t="s">
        <v>21</v>
      </c>
      <c r="I59" t="s">
        <v>22</v>
      </c>
      <c r="J59">
        <v>1526878800</v>
      </c>
      <c r="K59">
        <v>1530162000</v>
      </c>
      <c r="L59" t="b">
        <v>0</v>
      </c>
      <c r="M59" t="b">
        <v>0</v>
      </c>
      <c r="N59" t="s">
        <v>42</v>
      </c>
      <c r="O59" s="4">
        <f t="shared" si="0"/>
        <v>0.13962962962962963</v>
      </c>
      <c r="P59" s="5">
        <f t="shared" si="1"/>
        <v>70.090140845070422</v>
      </c>
      <c r="Q59" t="str">
        <f t="shared" si="2"/>
        <v>film &amp; video</v>
      </c>
      <c r="R59" t="str">
        <f t="shared" si="3"/>
        <v>documentary</v>
      </c>
      <c r="S59" s="9">
        <f t="shared" si="4"/>
        <v>43241.208333333328</v>
      </c>
      <c r="T59" s="9">
        <f t="shared" si="5"/>
        <v>43279.208333333328</v>
      </c>
      <c r="U59" t="str" cm="1">
        <f t="array" ref="U59">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</f>
        <v>Greater than 50000</v>
      </c>
      <c r="V59" t="str" cm="1">
        <f t="array" ref="V59">IF(F59="failed",_xlfn.IFS(D59&lt;1000,"0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>Greater than 50000</v>
      </c>
      <c r="W59" t="str" cm="1">
        <f t="array" ref="W59">IF(F59="successful",_xlfn.IFS(D59&lt;1000,"0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/>
      </c>
      <c r="X59" t="str" cm="1">
        <f t="array" ref="X59">IF(F59="canceled",_xlfn.IFS(D59&lt;1000,"0 to 1000",D59&lt;5000,"1000 to 4999",D59&lt;10000,"5000 to 9999",D59&lt;15000,"10000 to 14999",D59&lt;20000,"15000 to 19999",D59&lt;25000,"20000 to 24999",D59 &lt;30000,"25000 to 29999",D59&lt;35000,"30000 to 34999",D59&lt;40000,"35000 to 39999",D59&lt;45000,"40000 to 44999",D59&lt;50000,"45000 to 49999",TRUE,"Greater than 50000"),"")</f>
        <v/>
      </c>
      <c r="Y59" t="str">
        <f t="shared" si="6"/>
        <v/>
      </c>
      <c r="Z59">
        <f t="shared" si="7"/>
        <v>355</v>
      </c>
      <c r="AA59" t="str">
        <f t="shared" si="8"/>
        <v/>
      </c>
      <c r="AB59">
        <f t="shared" si="9"/>
        <v>1</v>
      </c>
    </row>
    <row r="60" spans="1:28" x14ac:dyDescent="0.25">
      <c r="A60">
        <v>384</v>
      </c>
      <c r="B60" t="s">
        <v>820</v>
      </c>
      <c r="C60" s="3" t="s">
        <v>821</v>
      </c>
      <c r="D60">
        <v>114400</v>
      </c>
      <c r="E60">
        <v>196779</v>
      </c>
      <c r="F60" t="s">
        <v>20</v>
      </c>
      <c r="G60">
        <v>4799</v>
      </c>
      <c r="H60" t="s">
        <v>21</v>
      </c>
      <c r="I60" t="s">
        <v>22</v>
      </c>
      <c r="J60">
        <v>1486706400</v>
      </c>
      <c r="K60">
        <v>1489039200</v>
      </c>
      <c r="L60" t="b">
        <v>1</v>
      </c>
      <c r="M60" t="b">
        <v>1</v>
      </c>
      <c r="N60" t="s">
        <v>42</v>
      </c>
      <c r="O60" s="4">
        <f t="shared" si="0"/>
        <v>1.7200961538461539</v>
      </c>
      <c r="P60" s="5">
        <f t="shared" si="1"/>
        <v>41.004167534903104</v>
      </c>
      <c r="Q60" t="str">
        <f t="shared" si="2"/>
        <v>film &amp; video</v>
      </c>
      <c r="R60" t="str">
        <f t="shared" si="3"/>
        <v>documentary</v>
      </c>
      <c r="S60" s="9">
        <f t="shared" si="4"/>
        <v>42776.25</v>
      </c>
      <c r="T60" s="9">
        <f t="shared" si="5"/>
        <v>42803.25</v>
      </c>
      <c r="U60" t="str" cm="1">
        <f t="array" ref="U60">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</f>
        <v>Greater than 50000</v>
      </c>
      <c r="V60" t="str" cm="1">
        <f t="array" ref="V60">IF(F60="failed",_xlfn.IFS(D60&lt;1000,"0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/>
      </c>
      <c r="W60" t="str" cm="1">
        <f t="array" ref="W60">IF(F60="successful",_xlfn.IFS(D60&lt;1000,"0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>Greater than 50000</v>
      </c>
      <c r="X60" t="str" cm="1">
        <f t="array" ref="X60">IF(F60="canceled",_xlfn.IFS(D60&lt;1000,"0 to 1000",D60&lt;5000,"1000 to 4999",D60&lt;10000,"5000 to 9999",D60&lt;15000,"10000 to 14999",D60&lt;20000,"15000 to 19999",D60&lt;25000,"20000 to 24999",D60 &lt;30000,"25000 to 29999",D60&lt;35000,"30000 to 34999",D60&lt;40000,"35000 to 39999",D60&lt;45000,"40000 to 44999",D60&lt;50000,"45000 to 49999",TRUE,"Greater than 50000"),"")</f>
        <v/>
      </c>
      <c r="Y60">
        <f t="shared" si="6"/>
        <v>4799</v>
      </c>
      <c r="Z60" t="str">
        <f t="shared" si="7"/>
        <v/>
      </c>
      <c r="AA60">
        <f t="shared" si="8"/>
        <v>1</v>
      </c>
      <c r="AB60" t="str">
        <f t="shared" si="9"/>
        <v/>
      </c>
    </row>
    <row r="61" spans="1:28" x14ac:dyDescent="0.25">
      <c r="A61">
        <v>394</v>
      </c>
      <c r="B61" t="s">
        <v>840</v>
      </c>
      <c r="C61" s="3" t="s">
        <v>841</v>
      </c>
      <c r="D61">
        <v>800</v>
      </c>
      <c r="E61">
        <v>3755</v>
      </c>
      <c r="F61" t="s">
        <v>20</v>
      </c>
      <c r="G61">
        <v>34</v>
      </c>
      <c r="H61" t="s">
        <v>21</v>
      </c>
      <c r="I61" t="s">
        <v>22</v>
      </c>
      <c r="J61">
        <v>1375074000</v>
      </c>
      <c r="K61">
        <v>1375938000</v>
      </c>
      <c r="L61" t="b">
        <v>0</v>
      </c>
      <c r="M61" t="b">
        <v>1</v>
      </c>
      <c r="N61" t="s">
        <v>42</v>
      </c>
      <c r="O61" s="4">
        <f t="shared" si="0"/>
        <v>4.6937499999999996</v>
      </c>
      <c r="P61" s="5">
        <f t="shared" si="1"/>
        <v>110.44117647058823</v>
      </c>
      <c r="Q61" t="str">
        <f t="shared" si="2"/>
        <v>film &amp; video</v>
      </c>
      <c r="R61" t="str">
        <f t="shared" si="3"/>
        <v>documentary</v>
      </c>
      <c r="S61" s="9">
        <f t="shared" si="4"/>
        <v>41484.208333333336</v>
      </c>
      <c r="T61" s="9">
        <f t="shared" si="5"/>
        <v>41494.208333333336</v>
      </c>
      <c r="U61" t="str" cm="1">
        <f t="array" ref="U61">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</f>
        <v>0 to 1000</v>
      </c>
      <c r="V61" t="str" cm="1">
        <f t="array" ref="V61">IF(F61="failed",_xlfn.IFS(D61&lt;1000,"0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/>
      </c>
      <c r="W61" t="str" cm="1">
        <f t="array" ref="W61">IF(F61="successful",_xlfn.IFS(D61&lt;1000,"0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>0 to 1000</v>
      </c>
      <c r="X61" t="str" cm="1">
        <f t="array" ref="X61">IF(F61="canceled",_xlfn.IFS(D61&lt;1000,"0 to 1000",D61&lt;5000,"1000 to 4999",D61&lt;10000,"5000 to 9999",D61&lt;15000,"10000 to 14999",D61&lt;20000,"15000 to 19999",D61&lt;25000,"20000 to 24999",D61 &lt;30000,"25000 to 29999",D61&lt;35000,"30000 to 34999",D61&lt;40000,"35000 to 39999",D61&lt;45000,"40000 to 44999",D61&lt;50000,"45000 to 49999",TRUE,"Greater than 50000"),"")</f>
        <v/>
      </c>
      <c r="Y61">
        <f t="shared" si="6"/>
        <v>34</v>
      </c>
      <c r="Z61" t="str">
        <f t="shared" si="7"/>
        <v/>
      </c>
      <c r="AA61">
        <f t="shared" si="8"/>
        <v>1</v>
      </c>
      <c r="AB61" t="str">
        <f t="shared" si="9"/>
        <v/>
      </c>
    </row>
    <row r="62" spans="1:28" x14ac:dyDescent="0.25">
      <c r="A62">
        <v>406</v>
      </c>
      <c r="B62" t="s">
        <v>863</v>
      </c>
      <c r="C62" s="3" t="s">
        <v>864</v>
      </c>
      <c r="D62">
        <v>39300</v>
      </c>
      <c r="E62">
        <v>71583</v>
      </c>
      <c r="F62" t="s">
        <v>20</v>
      </c>
      <c r="G62">
        <v>645</v>
      </c>
      <c r="H62" t="s">
        <v>21</v>
      </c>
      <c r="I62" t="s">
        <v>22</v>
      </c>
      <c r="J62">
        <v>1359525600</v>
      </c>
      <c r="K62">
        <v>1360562400</v>
      </c>
      <c r="L62" t="b">
        <v>1</v>
      </c>
      <c r="M62" t="b">
        <v>0</v>
      </c>
      <c r="N62" t="s">
        <v>42</v>
      </c>
      <c r="O62" s="4">
        <f t="shared" si="0"/>
        <v>1.8214503816793892</v>
      </c>
      <c r="P62" s="5">
        <f t="shared" si="1"/>
        <v>110.98139534883721</v>
      </c>
      <c r="Q62" t="str">
        <f t="shared" si="2"/>
        <v>film &amp; video</v>
      </c>
      <c r="R62" t="str">
        <f t="shared" si="3"/>
        <v>documentary</v>
      </c>
      <c r="S62" s="9">
        <f t="shared" si="4"/>
        <v>41304.25</v>
      </c>
      <c r="T62" s="9">
        <f t="shared" si="5"/>
        <v>41316.25</v>
      </c>
      <c r="U62" t="str" cm="1">
        <f t="array" ref="U62">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</f>
        <v>35000 to 39999</v>
      </c>
      <c r="V62" t="str" cm="1">
        <f t="array" ref="V62">IF(F62="failed",_xlfn.IFS(D62&lt;1000,"0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/>
      </c>
      <c r="W62" t="str" cm="1">
        <f t="array" ref="W62">IF(F62="successful",_xlfn.IFS(D62&lt;1000,"0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>35000 to 39999</v>
      </c>
      <c r="X62" t="str" cm="1">
        <f t="array" ref="X62">IF(F62="canceled",_xlfn.IFS(D62&lt;1000,"0 to 1000",D62&lt;5000,"1000 to 4999",D62&lt;10000,"5000 to 9999",D62&lt;15000,"10000 to 14999",D62&lt;20000,"15000 to 19999",D62&lt;25000,"20000 to 24999",D62 &lt;30000,"25000 to 29999",D62&lt;35000,"30000 to 34999",D62&lt;40000,"35000 to 39999",D62&lt;45000,"40000 to 44999",D62&lt;50000,"45000 to 49999",TRUE,"Greater than 50000"),"")</f>
        <v/>
      </c>
      <c r="Y62">
        <f t="shared" si="6"/>
        <v>645</v>
      </c>
      <c r="Z62" t="str">
        <f t="shared" si="7"/>
        <v/>
      </c>
      <c r="AA62">
        <f t="shared" si="8"/>
        <v>1</v>
      </c>
      <c r="AB62" t="str">
        <f t="shared" si="9"/>
        <v/>
      </c>
    </row>
    <row r="63" spans="1:28" x14ac:dyDescent="0.25">
      <c r="A63">
        <v>408</v>
      </c>
      <c r="B63" t="s">
        <v>867</v>
      </c>
      <c r="C63" s="3" t="s">
        <v>868</v>
      </c>
      <c r="D63">
        <v>9200</v>
      </c>
      <c r="E63">
        <v>12129</v>
      </c>
      <c r="F63" t="s">
        <v>20</v>
      </c>
      <c r="G63">
        <v>154</v>
      </c>
      <c r="H63" t="s">
        <v>15</v>
      </c>
      <c r="I63" t="s">
        <v>16</v>
      </c>
      <c r="J63">
        <v>1466398800</v>
      </c>
      <c r="K63">
        <v>1468126800</v>
      </c>
      <c r="L63" t="b">
        <v>0</v>
      </c>
      <c r="M63" t="b">
        <v>0</v>
      </c>
      <c r="N63" t="s">
        <v>42</v>
      </c>
      <c r="O63" s="4">
        <f t="shared" si="0"/>
        <v>1.3183695652173912</v>
      </c>
      <c r="P63" s="5">
        <f t="shared" si="1"/>
        <v>78.759740259740255</v>
      </c>
      <c r="Q63" t="str">
        <f t="shared" si="2"/>
        <v>film &amp; video</v>
      </c>
      <c r="R63" t="str">
        <f t="shared" si="3"/>
        <v>documentary</v>
      </c>
      <c r="S63" s="9">
        <f t="shared" si="4"/>
        <v>42541.208333333328</v>
      </c>
      <c r="T63" s="9">
        <f t="shared" si="5"/>
        <v>42561.208333333328</v>
      </c>
      <c r="U63" t="str" cm="1">
        <f t="array" ref="U63">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</f>
        <v>5000 to 9999</v>
      </c>
      <c r="V63" t="str" cm="1">
        <f t="array" ref="V63">IF(F63="failed",_xlfn.IFS(D63&lt;1000,"0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/>
      </c>
      <c r="W63" t="str" cm="1">
        <f t="array" ref="W63">IF(F63="successful",_xlfn.IFS(D63&lt;1000,"0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>5000 to 9999</v>
      </c>
      <c r="X63" t="str" cm="1">
        <f t="array" ref="X63">IF(F63="canceled",_xlfn.IFS(D63&lt;1000,"0 to 1000",D63&lt;5000,"1000 to 4999",D63&lt;10000,"5000 to 9999",D63&lt;15000,"10000 to 14999",D63&lt;20000,"15000 to 19999",D63&lt;25000,"20000 to 24999",D63 &lt;30000,"25000 to 29999",D63&lt;35000,"30000 to 34999",D63&lt;40000,"35000 to 39999",D63&lt;45000,"40000 to 44999",D63&lt;50000,"45000 to 49999",TRUE,"Greater than 50000"),"")</f>
        <v/>
      </c>
      <c r="Y63">
        <f t="shared" si="6"/>
        <v>154</v>
      </c>
      <c r="Z63" t="str">
        <f t="shared" si="7"/>
        <v/>
      </c>
      <c r="AA63">
        <f t="shared" si="8"/>
        <v>1</v>
      </c>
      <c r="AB63" t="str">
        <f t="shared" si="9"/>
        <v/>
      </c>
    </row>
    <row r="64" spans="1:28" ht="31.5" x14ac:dyDescent="0.25">
      <c r="A64">
        <v>416</v>
      </c>
      <c r="B64" t="s">
        <v>882</v>
      </c>
      <c r="C64" s="3" t="s">
        <v>883</v>
      </c>
      <c r="D64">
        <v>134600</v>
      </c>
      <c r="E64">
        <v>59007</v>
      </c>
      <c r="F64" t="s">
        <v>14</v>
      </c>
      <c r="G64">
        <v>1439</v>
      </c>
      <c r="H64" t="s">
        <v>21</v>
      </c>
      <c r="I64" t="s">
        <v>22</v>
      </c>
      <c r="J64">
        <v>1295244000</v>
      </c>
      <c r="K64">
        <v>1296021600</v>
      </c>
      <c r="L64" t="b">
        <v>0</v>
      </c>
      <c r="M64" t="b">
        <v>1</v>
      </c>
      <c r="N64" t="s">
        <v>42</v>
      </c>
      <c r="O64" s="4">
        <f t="shared" si="0"/>
        <v>0.43838781575037145</v>
      </c>
      <c r="P64" s="5">
        <f t="shared" si="1"/>
        <v>41.005559416261292</v>
      </c>
      <c r="Q64" t="str">
        <f t="shared" si="2"/>
        <v>film &amp; video</v>
      </c>
      <c r="R64" t="str">
        <f t="shared" si="3"/>
        <v>documentary</v>
      </c>
      <c r="S64" s="9">
        <f t="shared" si="4"/>
        <v>40560.25</v>
      </c>
      <c r="T64" s="9">
        <f t="shared" si="5"/>
        <v>40569.25</v>
      </c>
      <c r="U64" t="str" cm="1">
        <f t="array" ref="U64">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</f>
        <v>Greater than 50000</v>
      </c>
      <c r="V64" t="str" cm="1">
        <f t="array" ref="V64">IF(F64="failed",_xlfn.IFS(D64&lt;1000,"0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>Greater than 50000</v>
      </c>
      <c r="W64" t="str" cm="1">
        <f t="array" ref="W64">IF(F64="successful",_xlfn.IFS(D64&lt;1000,"0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/>
      </c>
      <c r="X64" t="str" cm="1">
        <f t="array" ref="X64">IF(F64="canceled",_xlfn.IFS(D64&lt;1000,"0 to 1000",D64&lt;5000,"1000 to 4999",D64&lt;10000,"5000 to 9999",D64&lt;15000,"10000 to 14999",D64&lt;20000,"15000 to 19999",D64&lt;25000,"20000 to 24999",D64 &lt;30000,"25000 to 29999",D64&lt;35000,"30000 to 34999",D64&lt;40000,"35000 to 39999",D64&lt;45000,"40000 to 44999",D64&lt;50000,"45000 to 49999",TRUE,"Greater than 50000"),"")</f>
        <v/>
      </c>
      <c r="Y64" t="str">
        <f t="shared" si="6"/>
        <v/>
      </c>
      <c r="Z64">
        <f t="shared" si="7"/>
        <v>1439</v>
      </c>
      <c r="AA64" t="str">
        <f t="shared" si="8"/>
        <v/>
      </c>
      <c r="AB64">
        <f t="shared" si="9"/>
        <v>1</v>
      </c>
    </row>
    <row r="65" spans="1:28" x14ac:dyDescent="0.25">
      <c r="A65">
        <v>418</v>
      </c>
      <c r="B65" t="s">
        <v>105</v>
      </c>
      <c r="C65" s="3" t="s">
        <v>886</v>
      </c>
      <c r="D65">
        <v>163700</v>
      </c>
      <c r="E65">
        <v>93963</v>
      </c>
      <c r="F65" t="s">
        <v>14</v>
      </c>
      <c r="G65">
        <v>1999</v>
      </c>
      <c r="H65" t="s">
        <v>15</v>
      </c>
      <c r="I65" t="s">
        <v>16</v>
      </c>
      <c r="J65">
        <v>1336280400</v>
      </c>
      <c r="K65">
        <v>1336366800</v>
      </c>
      <c r="L65" t="b">
        <v>0</v>
      </c>
      <c r="M65" t="b">
        <v>0</v>
      </c>
      <c r="N65" t="s">
        <v>42</v>
      </c>
      <c r="O65" s="4">
        <f t="shared" si="0"/>
        <v>0.57399511301160655</v>
      </c>
      <c r="P65" s="5">
        <f t="shared" si="1"/>
        <v>47.005002501250623</v>
      </c>
      <c r="Q65" t="str">
        <f t="shared" si="2"/>
        <v>film &amp; video</v>
      </c>
      <c r="R65" t="str">
        <f t="shared" si="3"/>
        <v>documentary</v>
      </c>
      <c r="S65" s="9">
        <f t="shared" si="4"/>
        <v>41035.208333333336</v>
      </c>
      <c r="T65" s="9">
        <f t="shared" si="5"/>
        <v>41036.208333333336</v>
      </c>
      <c r="U65" t="str" cm="1">
        <f t="array" ref="U65">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</f>
        <v>Greater than 50000</v>
      </c>
      <c r="V65" t="str" cm="1">
        <f t="array" ref="V65">IF(F65="failed",_xlfn.IFS(D65&lt;1000,"0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>Greater than 50000</v>
      </c>
      <c r="W65" t="str" cm="1">
        <f t="array" ref="W65">IF(F65="successful",_xlfn.IFS(D65&lt;1000,"0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/>
      </c>
      <c r="X65" t="str" cm="1">
        <f t="array" ref="X65">IF(F65="canceled",_xlfn.IFS(D65&lt;1000,"0 to 1000",D65&lt;5000,"1000 to 4999",D65&lt;10000,"5000 to 9999",D65&lt;15000,"10000 to 14999",D65&lt;20000,"15000 to 19999",D65&lt;25000,"20000 to 24999",D65 &lt;30000,"25000 to 29999",D65&lt;35000,"30000 to 34999",D65&lt;40000,"35000 to 39999",D65&lt;45000,"40000 to 44999",D65&lt;50000,"45000 to 49999",TRUE,"Greater than 50000"),"")</f>
        <v/>
      </c>
      <c r="Y65" t="str">
        <f t="shared" si="6"/>
        <v/>
      </c>
      <c r="Z65">
        <f t="shared" si="7"/>
        <v>1999</v>
      </c>
      <c r="AA65" t="str">
        <f t="shared" si="8"/>
        <v/>
      </c>
      <c r="AB65">
        <f t="shared" si="9"/>
        <v>1</v>
      </c>
    </row>
    <row r="66" spans="1:28" x14ac:dyDescent="0.25">
      <c r="A66">
        <v>433</v>
      </c>
      <c r="B66" t="s">
        <v>915</v>
      </c>
      <c r="C66" s="3" t="s">
        <v>916</v>
      </c>
      <c r="D66">
        <v>121400</v>
      </c>
      <c r="E66">
        <v>65755</v>
      </c>
      <c r="F66" t="s">
        <v>14</v>
      </c>
      <c r="G66">
        <v>792</v>
      </c>
      <c r="H66" t="s">
        <v>21</v>
      </c>
      <c r="I66" t="s">
        <v>22</v>
      </c>
      <c r="J66">
        <v>1385359200</v>
      </c>
      <c r="K66">
        <v>1386741600</v>
      </c>
      <c r="L66" t="b">
        <v>0</v>
      </c>
      <c r="M66" t="b">
        <v>1</v>
      </c>
      <c r="N66" t="s">
        <v>42</v>
      </c>
      <c r="O66" s="4">
        <f t="shared" ref="O66:O129" si="10">+E66/D66</f>
        <v>0.54163920922570019</v>
      </c>
      <c r="P66" s="5">
        <f t="shared" ref="P66:P129" si="11">+IF(G66&gt;0,E66/G66,"no backers")</f>
        <v>83.023989898989896</v>
      </c>
      <c r="Q66" t="str">
        <f t="shared" ref="Q66:Q129" si="12">VLOOKUP(N66,CategoryTable,2,FALSE)</f>
        <v>film &amp; video</v>
      </c>
      <c r="R66" t="str">
        <f t="shared" ref="R66:R129" si="13">VLOOKUP(N66,CategoryTable,3,FALSE)</f>
        <v>documentary</v>
      </c>
      <c r="S66" s="9">
        <f t="shared" si="4"/>
        <v>41603.25</v>
      </c>
      <c r="T66" s="9">
        <f t="shared" si="5"/>
        <v>41619.25</v>
      </c>
      <c r="U66" t="str" cm="1">
        <f t="array" ref="U66">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</f>
        <v>Greater than 50000</v>
      </c>
      <c r="V66" t="str" cm="1">
        <f t="array" ref="V66">IF(F66="failed",_xlfn.IFS(D66&lt;1000,"0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>Greater than 50000</v>
      </c>
      <c r="W66" t="str" cm="1">
        <f t="array" ref="W66">IF(F66="successful",_xlfn.IFS(D66&lt;1000,"0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/>
      </c>
      <c r="X66" t="str" cm="1">
        <f t="array" ref="X66">IF(F66="canceled",_xlfn.IFS(D66&lt;1000,"0 to 1000",D66&lt;5000,"1000 to 4999",D66&lt;10000,"5000 to 9999",D66&lt;15000,"10000 to 14999",D66&lt;20000,"15000 to 19999",D66&lt;25000,"20000 to 24999",D66 &lt;30000,"25000 to 29999",D66&lt;35000,"30000 to 34999",D66&lt;40000,"35000 to 39999",D66&lt;45000,"40000 to 44999",D66&lt;50000,"45000 to 49999",TRUE,"Greater than 50000"),"")</f>
        <v/>
      </c>
      <c r="Y66" t="str">
        <f t="shared" si="6"/>
        <v/>
      </c>
      <c r="Z66">
        <f t="shared" si="7"/>
        <v>792</v>
      </c>
      <c r="AA66" t="str">
        <f t="shared" si="8"/>
        <v/>
      </c>
      <c r="AB66">
        <f t="shared" si="9"/>
        <v>1</v>
      </c>
    </row>
    <row r="67" spans="1:28" x14ac:dyDescent="0.25">
      <c r="A67">
        <v>459</v>
      </c>
      <c r="B67" t="s">
        <v>966</v>
      </c>
      <c r="C67" s="3" t="s">
        <v>967</v>
      </c>
      <c r="D67">
        <v>6300</v>
      </c>
      <c r="E67">
        <v>5674</v>
      </c>
      <c r="F67" t="s">
        <v>14</v>
      </c>
      <c r="G67">
        <v>105</v>
      </c>
      <c r="H67" t="s">
        <v>21</v>
      </c>
      <c r="I67" t="s">
        <v>22</v>
      </c>
      <c r="J67">
        <v>1419746400</v>
      </c>
      <c r="K67">
        <v>1421906400</v>
      </c>
      <c r="L67" t="b">
        <v>0</v>
      </c>
      <c r="M67" t="b">
        <v>0</v>
      </c>
      <c r="N67" t="s">
        <v>42</v>
      </c>
      <c r="O67" s="4">
        <f t="shared" si="10"/>
        <v>0.90063492063492068</v>
      </c>
      <c r="P67" s="5">
        <f t="shared" si="11"/>
        <v>54.038095238095238</v>
      </c>
      <c r="Q67" t="str">
        <f t="shared" si="12"/>
        <v>film &amp; video</v>
      </c>
      <c r="R67" t="str">
        <f t="shared" si="13"/>
        <v>documentary</v>
      </c>
      <c r="S67" s="9">
        <f t="shared" ref="S67:S130" si="14">(((J67/60/60)/24)+DATE(1970,1,1))</f>
        <v>42001.25</v>
      </c>
      <c r="T67" s="9">
        <f t="shared" ref="T67:T130" si="15">(((K67/60)/60/24)+DATE(1970,1,1))</f>
        <v>42026.25</v>
      </c>
      <c r="U67" t="str" cm="1">
        <f t="array" ref="U67">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</f>
        <v>5000 to 9999</v>
      </c>
      <c r="V67" t="str" cm="1">
        <f t="array" ref="V67">IF(F67="failed",_xlfn.IFS(D67&lt;1000,"0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>5000 to 9999</v>
      </c>
      <c r="W67" t="str" cm="1">
        <f t="array" ref="W67">IF(F67="successful",_xlfn.IFS(D67&lt;1000,"0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/>
      </c>
      <c r="X67" t="str" cm="1">
        <f t="array" ref="X67">IF(F67="canceled",_xlfn.IFS(D67&lt;1000,"0 to 1000",D67&lt;5000,"1000 to 4999",D67&lt;10000,"5000 to 9999",D67&lt;15000,"10000 to 14999",D67&lt;20000,"15000 to 19999",D67&lt;25000,"20000 to 24999",D67 &lt;30000,"25000 to 29999",D67&lt;35000,"30000 to 34999",D67&lt;40000,"35000 to 39999",D67&lt;45000,"40000 to 44999",D67&lt;50000,"45000 to 49999",TRUE,"Greater than 50000"),"")</f>
        <v/>
      </c>
      <c r="Y67" t="str">
        <f t="shared" ref="Y67:Y130" si="16">+IF(F67="successful",G67,"")</f>
        <v/>
      </c>
      <c r="Z67">
        <f t="shared" ref="Z67:Z130" si="17">+IF(F67="failed",G67,"")</f>
        <v>105</v>
      </c>
      <c r="AA67" t="str">
        <f t="shared" ref="AA67:AA130" si="18">+IF(F67="successful",1,"")</f>
        <v/>
      </c>
      <c r="AB67">
        <f t="shared" ref="AB67:AB130" si="19">+IF(F67="failed",1,"")</f>
        <v>1</v>
      </c>
    </row>
    <row r="68" spans="1:28" ht="31.5" x14ac:dyDescent="0.25">
      <c r="A68">
        <v>499</v>
      </c>
      <c r="B68" t="s">
        <v>1046</v>
      </c>
      <c r="C68" s="3" t="s">
        <v>1047</v>
      </c>
      <c r="D68">
        <v>163800</v>
      </c>
      <c r="E68">
        <v>78743</v>
      </c>
      <c r="F68" t="s">
        <v>14</v>
      </c>
      <c r="G68">
        <v>2072</v>
      </c>
      <c r="H68" t="s">
        <v>21</v>
      </c>
      <c r="I68" t="s">
        <v>22</v>
      </c>
      <c r="J68">
        <v>1458018000</v>
      </c>
      <c r="K68">
        <v>1458450000</v>
      </c>
      <c r="L68" t="b">
        <v>0</v>
      </c>
      <c r="M68" t="b">
        <v>1</v>
      </c>
      <c r="N68" t="s">
        <v>42</v>
      </c>
      <c r="O68" s="4">
        <f t="shared" si="10"/>
        <v>0.48072649572649573</v>
      </c>
      <c r="P68" s="5">
        <f t="shared" si="11"/>
        <v>38.003378378378379</v>
      </c>
      <c r="Q68" t="str">
        <f t="shared" si="12"/>
        <v>film &amp; video</v>
      </c>
      <c r="R68" t="str">
        <f t="shared" si="13"/>
        <v>documentary</v>
      </c>
      <c r="S68" s="9">
        <f t="shared" si="14"/>
        <v>42444.208333333328</v>
      </c>
      <c r="T68" s="9">
        <f t="shared" si="15"/>
        <v>42449.208333333328</v>
      </c>
      <c r="U68" t="str" cm="1">
        <f t="array" ref="U68">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</f>
        <v>Greater than 50000</v>
      </c>
      <c r="V68" t="str" cm="1">
        <f t="array" ref="V68">IF(F68="failed",_xlfn.IFS(D68&lt;1000,"0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>Greater than 50000</v>
      </c>
      <c r="W68" t="str" cm="1">
        <f t="array" ref="W68">IF(F68="successful",_xlfn.IFS(D68&lt;1000,"0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/>
      </c>
      <c r="X68" t="str" cm="1">
        <f t="array" ref="X68">IF(F68="canceled",_xlfn.IFS(D68&lt;1000,"0 to 1000",D68&lt;5000,"1000 to 4999",D68&lt;10000,"5000 to 9999",D68&lt;15000,"10000 to 14999",D68&lt;20000,"15000 to 19999",D68&lt;25000,"20000 to 24999",D68 &lt;30000,"25000 to 29999",D68&lt;35000,"30000 to 34999",D68&lt;40000,"35000 to 39999",D68&lt;45000,"40000 to 44999",D68&lt;50000,"45000 to 49999",TRUE,"Greater than 50000"),"")</f>
        <v/>
      </c>
      <c r="Y68" t="str">
        <f t="shared" si="16"/>
        <v/>
      </c>
      <c r="Z68">
        <f t="shared" si="17"/>
        <v>2072</v>
      </c>
      <c r="AA68" t="str">
        <f t="shared" si="18"/>
        <v/>
      </c>
      <c r="AB68">
        <f t="shared" si="19"/>
        <v>1</v>
      </c>
    </row>
    <row r="69" spans="1:28" x14ac:dyDescent="0.25">
      <c r="A69">
        <v>501</v>
      </c>
      <c r="B69" t="s">
        <v>1050</v>
      </c>
      <c r="C69" s="3" t="s">
        <v>1051</v>
      </c>
      <c r="D69">
        <v>153600</v>
      </c>
      <c r="E69">
        <v>107743</v>
      </c>
      <c r="F69" t="s">
        <v>14</v>
      </c>
      <c r="G69">
        <v>1796</v>
      </c>
      <c r="H69" t="s">
        <v>21</v>
      </c>
      <c r="I69" t="s">
        <v>22</v>
      </c>
      <c r="J69">
        <v>1363064400</v>
      </c>
      <c r="K69">
        <v>1363237200</v>
      </c>
      <c r="L69" t="b">
        <v>0</v>
      </c>
      <c r="M69" t="b">
        <v>0</v>
      </c>
      <c r="N69" t="s">
        <v>42</v>
      </c>
      <c r="O69" s="4">
        <f t="shared" si="10"/>
        <v>0.70145182291666663</v>
      </c>
      <c r="P69" s="5">
        <f t="shared" si="11"/>
        <v>59.990534521158132</v>
      </c>
      <c r="Q69" t="str">
        <f t="shared" si="12"/>
        <v>film &amp; video</v>
      </c>
      <c r="R69" t="str">
        <f t="shared" si="13"/>
        <v>documentary</v>
      </c>
      <c r="S69" s="9">
        <f t="shared" si="14"/>
        <v>41345.208333333336</v>
      </c>
      <c r="T69" s="9">
        <f t="shared" si="15"/>
        <v>41347.208333333336</v>
      </c>
      <c r="U69" t="str" cm="1">
        <f t="array" ref="U69">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</f>
        <v>Greater than 50000</v>
      </c>
      <c r="V69" t="str" cm="1">
        <f t="array" ref="V69">IF(F69="failed",_xlfn.IFS(D69&lt;1000,"0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>Greater than 50000</v>
      </c>
      <c r="W69" t="str" cm="1">
        <f t="array" ref="W69">IF(F69="successful",_xlfn.IFS(D69&lt;1000,"0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/>
      </c>
      <c r="X69" t="str" cm="1">
        <f t="array" ref="X69">IF(F69="canceled",_xlfn.IFS(D69&lt;1000,"0 to 1000",D69&lt;5000,"1000 to 4999",D69&lt;10000,"5000 to 9999",D69&lt;15000,"10000 to 14999",D69&lt;20000,"15000 to 19999",D69&lt;25000,"20000 to 24999",D69 &lt;30000,"25000 to 29999",D69&lt;35000,"30000 to 34999",D69&lt;40000,"35000 to 39999",D69&lt;45000,"40000 to 44999",D69&lt;50000,"45000 to 49999",TRUE,"Greater than 50000"),"")</f>
        <v/>
      </c>
      <c r="Y69" t="str">
        <f t="shared" si="16"/>
        <v/>
      </c>
      <c r="Z69">
        <f t="shared" si="17"/>
        <v>1796</v>
      </c>
      <c r="AA69" t="str">
        <f t="shared" si="18"/>
        <v/>
      </c>
      <c r="AB69">
        <f t="shared" si="19"/>
        <v>1</v>
      </c>
    </row>
    <row r="70" spans="1:28" x14ac:dyDescent="0.25">
      <c r="A70">
        <v>537</v>
      </c>
      <c r="B70" t="s">
        <v>1119</v>
      </c>
      <c r="C70" s="3" t="s">
        <v>1120</v>
      </c>
      <c r="D70">
        <v>84400</v>
      </c>
      <c r="E70">
        <v>98935</v>
      </c>
      <c r="F70" t="s">
        <v>20</v>
      </c>
      <c r="G70">
        <v>1052</v>
      </c>
      <c r="H70" t="s">
        <v>36</v>
      </c>
      <c r="I70" t="s">
        <v>37</v>
      </c>
      <c r="J70">
        <v>1535605200</v>
      </c>
      <c r="K70">
        <v>1537592400</v>
      </c>
      <c r="L70" t="b">
        <v>1</v>
      </c>
      <c r="M70" t="b">
        <v>1</v>
      </c>
      <c r="N70" t="s">
        <v>42</v>
      </c>
      <c r="O70" s="4">
        <f t="shared" si="10"/>
        <v>1.1722156398104266</v>
      </c>
      <c r="P70" s="5">
        <f t="shared" si="11"/>
        <v>94.044676806083643</v>
      </c>
      <c r="Q70" t="str">
        <f t="shared" si="12"/>
        <v>film &amp; video</v>
      </c>
      <c r="R70" t="str">
        <f t="shared" si="13"/>
        <v>documentary</v>
      </c>
      <c r="S70" s="9">
        <f t="shared" si="14"/>
        <v>43342.208333333328</v>
      </c>
      <c r="T70" s="9">
        <f t="shared" si="15"/>
        <v>43365.208333333328</v>
      </c>
      <c r="U70" t="str" cm="1">
        <f t="array" ref="U70">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</f>
        <v>Greater than 50000</v>
      </c>
      <c r="V70" t="str" cm="1">
        <f t="array" ref="V70">IF(F70="failed",_xlfn.IFS(D70&lt;1000,"0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/>
      </c>
      <c r="W70" t="str" cm="1">
        <f t="array" ref="W70">IF(F70="successful",_xlfn.IFS(D70&lt;1000,"0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>Greater than 50000</v>
      </c>
      <c r="X70" t="str" cm="1">
        <f t="array" ref="X70">IF(F70="canceled",_xlfn.IFS(D70&lt;1000,"0 to 1000",D70&lt;5000,"1000 to 4999",D70&lt;10000,"5000 to 9999",D70&lt;15000,"10000 to 14999",D70&lt;20000,"15000 to 19999",D70&lt;25000,"20000 to 24999",D70 &lt;30000,"25000 to 29999",D70&lt;35000,"30000 to 34999",D70&lt;40000,"35000 to 39999",D70&lt;45000,"40000 to 44999",D70&lt;50000,"45000 to 49999",TRUE,"Greater than 50000"),"")</f>
        <v/>
      </c>
      <c r="Y70">
        <f t="shared" si="16"/>
        <v>1052</v>
      </c>
      <c r="Z70" t="str">
        <f t="shared" si="17"/>
        <v/>
      </c>
      <c r="AA70">
        <f t="shared" si="18"/>
        <v>1</v>
      </c>
      <c r="AB70" t="str">
        <f t="shared" si="19"/>
        <v/>
      </c>
    </row>
    <row r="71" spans="1:28" x14ac:dyDescent="0.25">
      <c r="A71">
        <v>563</v>
      </c>
      <c r="B71" t="s">
        <v>1170</v>
      </c>
      <c r="C71" s="3" t="s">
        <v>1171</v>
      </c>
      <c r="D71">
        <v>3700</v>
      </c>
      <c r="E71">
        <v>5107</v>
      </c>
      <c r="F71" t="s">
        <v>20</v>
      </c>
      <c r="G71">
        <v>85</v>
      </c>
      <c r="H71" t="s">
        <v>26</v>
      </c>
      <c r="I71" t="s">
        <v>27</v>
      </c>
      <c r="J71">
        <v>1542088800</v>
      </c>
      <c r="K71">
        <v>1543816800</v>
      </c>
      <c r="L71" t="b">
        <v>0</v>
      </c>
      <c r="M71" t="b">
        <v>0</v>
      </c>
      <c r="N71" t="s">
        <v>42</v>
      </c>
      <c r="O71" s="4">
        <f t="shared" si="10"/>
        <v>1.3802702702702703</v>
      </c>
      <c r="P71" s="5">
        <f t="shared" si="11"/>
        <v>60.082352941176474</v>
      </c>
      <c r="Q71" t="str">
        <f t="shared" si="12"/>
        <v>film &amp; video</v>
      </c>
      <c r="R71" t="str">
        <f t="shared" si="13"/>
        <v>documentary</v>
      </c>
      <c r="S71" s="9">
        <f t="shared" si="14"/>
        <v>43417.25</v>
      </c>
      <c r="T71" s="9">
        <f t="shared" si="15"/>
        <v>43437.25</v>
      </c>
      <c r="U71" t="str" cm="1">
        <f t="array" ref="U71">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</f>
        <v>1000 to 4999</v>
      </c>
      <c r="V71" t="str" cm="1">
        <f t="array" ref="V71">IF(F71="failed",_xlfn.IFS(D71&lt;1000,"0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/>
      </c>
      <c r="W71" t="str" cm="1">
        <f t="array" ref="W71">IF(F71="successful",_xlfn.IFS(D71&lt;1000,"0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>1000 to 4999</v>
      </c>
      <c r="X71" t="str" cm="1">
        <f t="array" ref="X71">IF(F71="canceled",_xlfn.IFS(D71&lt;1000,"0 to 1000",D71&lt;5000,"1000 to 4999",D71&lt;10000,"5000 to 9999",D71&lt;15000,"10000 to 14999",D71&lt;20000,"15000 to 19999",D71&lt;25000,"20000 to 24999",D71 &lt;30000,"25000 to 29999",D71&lt;35000,"30000 to 34999",D71&lt;40000,"35000 to 39999",D71&lt;45000,"40000 to 44999",D71&lt;50000,"45000 to 49999",TRUE,"Greater than 50000"),"")</f>
        <v/>
      </c>
      <c r="Y71">
        <f t="shared" si="16"/>
        <v>85</v>
      </c>
      <c r="Z71" t="str">
        <f t="shared" si="17"/>
        <v/>
      </c>
      <c r="AA71">
        <f t="shared" si="18"/>
        <v>1</v>
      </c>
      <c r="AB71" t="str">
        <f t="shared" si="19"/>
        <v/>
      </c>
    </row>
    <row r="72" spans="1:28" ht="31.5" x14ac:dyDescent="0.25">
      <c r="A72">
        <v>583</v>
      </c>
      <c r="B72" t="s">
        <v>1209</v>
      </c>
      <c r="C72" s="3" t="s">
        <v>1210</v>
      </c>
      <c r="D72">
        <v>18900</v>
      </c>
      <c r="E72">
        <v>60934</v>
      </c>
      <c r="F72" t="s">
        <v>20</v>
      </c>
      <c r="G72">
        <v>909</v>
      </c>
      <c r="H72" t="s">
        <v>21</v>
      </c>
      <c r="I72" t="s">
        <v>22</v>
      </c>
      <c r="J72">
        <v>1329717600</v>
      </c>
      <c r="K72">
        <v>1331186400</v>
      </c>
      <c r="L72" t="b">
        <v>0</v>
      </c>
      <c r="M72" t="b">
        <v>0</v>
      </c>
      <c r="N72" t="s">
        <v>42</v>
      </c>
      <c r="O72" s="4">
        <f t="shared" si="10"/>
        <v>3.2240211640211642</v>
      </c>
      <c r="P72" s="5">
        <f t="shared" si="11"/>
        <v>67.034103410341032</v>
      </c>
      <c r="Q72" t="str">
        <f t="shared" si="12"/>
        <v>film &amp; video</v>
      </c>
      <c r="R72" t="str">
        <f t="shared" si="13"/>
        <v>documentary</v>
      </c>
      <c r="S72" s="9">
        <f t="shared" si="14"/>
        <v>40959.25</v>
      </c>
      <c r="T72" s="9">
        <f t="shared" si="15"/>
        <v>40976.25</v>
      </c>
      <c r="U72" t="str" cm="1">
        <f t="array" ref="U72">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</f>
        <v>15000 to 19999</v>
      </c>
      <c r="V72" t="str" cm="1">
        <f t="array" ref="V72">IF(F72="failed",_xlfn.IFS(D72&lt;1000,"0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/>
      </c>
      <c r="W72" t="str" cm="1">
        <f t="array" ref="W72">IF(F72="successful",_xlfn.IFS(D72&lt;1000,"0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>15000 to 19999</v>
      </c>
      <c r="X72" t="str" cm="1">
        <f t="array" ref="X72">IF(F72="canceled",_xlfn.IFS(D72&lt;1000,"0 to 1000",D72&lt;5000,"1000 to 4999",D72&lt;10000,"5000 to 9999",D72&lt;15000,"10000 to 14999",D72&lt;20000,"15000 to 19999",D72&lt;25000,"20000 to 24999",D72 &lt;30000,"25000 to 29999",D72&lt;35000,"30000 to 34999",D72&lt;40000,"35000 to 39999",D72&lt;45000,"40000 to 44999",D72&lt;50000,"45000 to 49999",TRUE,"Greater than 50000"),"")</f>
        <v/>
      </c>
      <c r="Y72">
        <f t="shared" si="16"/>
        <v>909</v>
      </c>
      <c r="Z72" t="str">
        <f t="shared" si="17"/>
        <v/>
      </c>
      <c r="AA72">
        <f t="shared" si="18"/>
        <v>1</v>
      </c>
      <c r="AB72" t="str">
        <f t="shared" si="19"/>
        <v/>
      </c>
    </row>
    <row r="73" spans="1:28" x14ac:dyDescent="0.25">
      <c r="A73">
        <v>589</v>
      </c>
      <c r="B73" t="s">
        <v>1220</v>
      </c>
      <c r="C73" s="3" t="s">
        <v>1221</v>
      </c>
      <c r="D73">
        <v>7900</v>
      </c>
      <c r="E73">
        <v>5113</v>
      </c>
      <c r="F73" t="s">
        <v>14</v>
      </c>
      <c r="G73">
        <v>102</v>
      </c>
      <c r="H73" t="s">
        <v>21</v>
      </c>
      <c r="I73" t="s">
        <v>22</v>
      </c>
      <c r="J73">
        <v>1436072400</v>
      </c>
      <c r="K73">
        <v>1436677200</v>
      </c>
      <c r="L73" t="b">
        <v>0</v>
      </c>
      <c r="M73" t="b">
        <v>0</v>
      </c>
      <c r="N73" t="s">
        <v>42</v>
      </c>
      <c r="O73" s="4">
        <f t="shared" si="10"/>
        <v>0.64721518987341775</v>
      </c>
      <c r="P73" s="5">
        <f t="shared" si="11"/>
        <v>50.127450980392155</v>
      </c>
      <c r="Q73" t="str">
        <f t="shared" si="12"/>
        <v>film &amp; video</v>
      </c>
      <c r="R73" t="str">
        <f t="shared" si="13"/>
        <v>documentary</v>
      </c>
      <c r="S73" s="9">
        <f t="shared" si="14"/>
        <v>42190.208333333328</v>
      </c>
      <c r="T73" s="9">
        <f t="shared" si="15"/>
        <v>42197.208333333328</v>
      </c>
      <c r="U73" t="str" cm="1">
        <f t="array" ref="U73">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</f>
        <v>5000 to 9999</v>
      </c>
      <c r="V73" t="str" cm="1">
        <f t="array" ref="V73">IF(F73="failed",_xlfn.IFS(D73&lt;1000,"0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>5000 to 9999</v>
      </c>
      <c r="W73" t="str" cm="1">
        <f t="array" ref="W73">IF(F73="successful",_xlfn.IFS(D73&lt;1000,"0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/>
      </c>
      <c r="X73" t="str" cm="1">
        <f t="array" ref="X73">IF(F73="canceled",_xlfn.IFS(D73&lt;1000,"0 to 1000",D73&lt;5000,"1000 to 4999",D73&lt;10000,"5000 to 9999",D73&lt;15000,"10000 to 14999",D73&lt;20000,"15000 to 19999",D73&lt;25000,"20000 to 24999",D73 &lt;30000,"25000 to 29999",D73&lt;35000,"30000 to 34999",D73&lt;40000,"35000 to 39999",D73&lt;45000,"40000 to 44999",D73&lt;50000,"45000 to 49999",TRUE,"Greater than 50000"),"")</f>
        <v/>
      </c>
      <c r="Y73" t="str">
        <f t="shared" si="16"/>
        <v/>
      </c>
      <c r="Z73">
        <f t="shared" si="17"/>
        <v>102</v>
      </c>
      <c r="AA73" t="str">
        <f t="shared" si="18"/>
        <v/>
      </c>
      <c r="AB73">
        <f t="shared" si="19"/>
        <v>1</v>
      </c>
    </row>
    <row r="74" spans="1:28" ht="31.5" x14ac:dyDescent="0.25">
      <c r="A74">
        <v>599</v>
      </c>
      <c r="B74" t="s">
        <v>1240</v>
      </c>
      <c r="C74" s="3" t="s">
        <v>1241</v>
      </c>
      <c r="D74">
        <v>140300</v>
      </c>
      <c r="E74">
        <v>5112</v>
      </c>
      <c r="F74" t="s">
        <v>14</v>
      </c>
      <c r="G74">
        <v>82</v>
      </c>
      <c r="H74" t="s">
        <v>36</v>
      </c>
      <c r="I74" t="s">
        <v>37</v>
      </c>
      <c r="J74">
        <v>1423720800</v>
      </c>
      <c r="K74">
        <v>1424412000</v>
      </c>
      <c r="L74" t="b">
        <v>0</v>
      </c>
      <c r="M74" t="b">
        <v>0</v>
      </c>
      <c r="N74" t="s">
        <v>42</v>
      </c>
      <c r="O74" s="4">
        <f t="shared" si="10"/>
        <v>3.6436208125445471E-2</v>
      </c>
      <c r="P74" s="5">
        <f t="shared" si="11"/>
        <v>62.341463414634148</v>
      </c>
      <c r="Q74" t="str">
        <f t="shared" si="12"/>
        <v>film &amp; video</v>
      </c>
      <c r="R74" t="str">
        <f t="shared" si="13"/>
        <v>documentary</v>
      </c>
      <c r="S74" s="9">
        <f t="shared" si="14"/>
        <v>42047.25</v>
      </c>
      <c r="T74" s="9">
        <f t="shared" si="15"/>
        <v>42055.25</v>
      </c>
      <c r="U74" t="str" cm="1">
        <f t="array" ref="U74">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</f>
        <v>Greater than 50000</v>
      </c>
      <c r="V74" t="str" cm="1">
        <f t="array" ref="V74">IF(F74="failed",_xlfn.IFS(D74&lt;1000,"0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>Greater than 50000</v>
      </c>
      <c r="W74" t="str" cm="1">
        <f t="array" ref="W74">IF(F74="successful",_xlfn.IFS(D74&lt;1000,"0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/>
      </c>
      <c r="X74" t="str" cm="1">
        <f t="array" ref="X74">IF(F74="canceled",_xlfn.IFS(D74&lt;1000,"0 to 1000",D74&lt;5000,"1000 to 4999",D74&lt;10000,"5000 to 9999",D74&lt;15000,"10000 to 14999",D74&lt;20000,"15000 to 19999",D74&lt;25000,"20000 to 24999",D74 &lt;30000,"25000 to 29999",D74&lt;35000,"30000 to 34999",D74&lt;40000,"35000 to 39999",D74&lt;45000,"40000 to 44999",D74&lt;50000,"45000 to 49999",TRUE,"Greater than 50000"),"")</f>
        <v/>
      </c>
      <c r="Y74" t="str">
        <f t="shared" si="16"/>
        <v/>
      </c>
      <c r="Z74">
        <f t="shared" si="17"/>
        <v>82</v>
      </c>
      <c r="AA74" t="str">
        <f t="shared" si="18"/>
        <v/>
      </c>
      <c r="AB74">
        <f t="shared" si="19"/>
        <v>1</v>
      </c>
    </row>
    <row r="75" spans="1:28" x14ac:dyDescent="0.25">
      <c r="A75">
        <v>659</v>
      </c>
      <c r="B75" t="s">
        <v>1360</v>
      </c>
      <c r="C75" s="3" t="s">
        <v>1361</v>
      </c>
      <c r="D75">
        <v>120700</v>
      </c>
      <c r="E75">
        <v>57010</v>
      </c>
      <c r="F75" t="s">
        <v>14</v>
      </c>
      <c r="G75">
        <v>750</v>
      </c>
      <c r="H75" t="s">
        <v>40</v>
      </c>
      <c r="I75" t="s">
        <v>41</v>
      </c>
      <c r="J75">
        <v>1296108000</v>
      </c>
      <c r="K75">
        <v>1296194400</v>
      </c>
      <c r="L75" t="b">
        <v>0</v>
      </c>
      <c r="M75" t="b">
        <v>0</v>
      </c>
      <c r="N75" t="s">
        <v>42</v>
      </c>
      <c r="O75" s="4">
        <f t="shared" si="10"/>
        <v>0.47232808616404309</v>
      </c>
      <c r="P75" s="5">
        <f t="shared" si="11"/>
        <v>76.013333333333335</v>
      </c>
      <c r="Q75" t="str">
        <f t="shared" si="12"/>
        <v>film &amp; video</v>
      </c>
      <c r="R75" t="str">
        <f t="shared" si="13"/>
        <v>documentary</v>
      </c>
      <c r="S75" s="9">
        <f t="shared" si="14"/>
        <v>40570.25</v>
      </c>
      <c r="T75" s="9">
        <f t="shared" si="15"/>
        <v>40571.25</v>
      </c>
      <c r="U75" t="str" cm="1">
        <f t="array" ref="U75">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</f>
        <v>Greater than 50000</v>
      </c>
      <c r="V75" t="str" cm="1">
        <f t="array" ref="V75">IF(F75="failed",_xlfn.IFS(D75&lt;1000,"0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>Greater than 50000</v>
      </c>
      <c r="W75" t="str" cm="1">
        <f t="array" ref="W75">IF(F75="successful",_xlfn.IFS(D75&lt;1000,"0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/>
      </c>
      <c r="X75" t="str" cm="1">
        <f t="array" ref="X75">IF(F75="canceled",_xlfn.IFS(D75&lt;1000,"0 to 1000",D75&lt;5000,"1000 to 4999",D75&lt;10000,"5000 to 9999",D75&lt;15000,"10000 to 14999",D75&lt;20000,"15000 to 19999",D75&lt;25000,"20000 to 24999",D75 &lt;30000,"25000 to 29999",D75&lt;35000,"30000 to 34999",D75&lt;40000,"35000 to 39999",D75&lt;45000,"40000 to 44999",D75&lt;50000,"45000 to 49999",TRUE,"Greater than 50000"),"")</f>
        <v/>
      </c>
      <c r="Y75" t="str">
        <f t="shared" si="16"/>
        <v/>
      </c>
      <c r="Z75">
        <f t="shared" si="17"/>
        <v>750</v>
      </c>
      <c r="AA75" t="str">
        <f t="shared" si="18"/>
        <v/>
      </c>
      <c r="AB75">
        <f t="shared" si="19"/>
        <v>1</v>
      </c>
    </row>
    <row r="76" spans="1:28" x14ac:dyDescent="0.25">
      <c r="A76">
        <v>665</v>
      </c>
      <c r="B76" t="s">
        <v>1371</v>
      </c>
      <c r="C76" s="3" t="s">
        <v>1372</v>
      </c>
      <c r="D76">
        <v>5100</v>
      </c>
      <c r="E76">
        <v>12219</v>
      </c>
      <c r="F76" t="s">
        <v>20</v>
      </c>
      <c r="G76">
        <v>272</v>
      </c>
      <c r="H76" t="s">
        <v>21</v>
      </c>
      <c r="I76" t="s">
        <v>22</v>
      </c>
      <c r="J76">
        <v>1310187600</v>
      </c>
      <c r="K76">
        <v>1311397200</v>
      </c>
      <c r="L76" t="b">
        <v>0</v>
      </c>
      <c r="M76" t="b">
        <v>1</v>
      </c>
      <c r="N76" t="s">
        <v>42</v>
      </c>
      <c r="O76" s="4">
        <f t="shared" si="10"/>
        <v>2.3958823529411766</v>
      </c>
      <c r="P76" s="5">
        <f t="shared" si="11"/>
        <v>44.922794117647058</v>
      </c>
      <c r="Q76" t="str">
        <f t="shared" si="12"/>
        <v>film &amp; video</v>
      </c>
      <c r="R76" t="str">
        <f t="shared" si="13"/>
        <v>documentary</v>
      </c>
      <c r="S76" s="9">
        <f t="shared" si="14"/>
        <v>40733.208333333336</v>
      </c>
      <c r="T76" s="9">
        <f t="shared" si="15"/>
        <v>40747.208333333336</v>
      </c>
      <c r="U76" t="str" cm="1">
        <f t="array" ref="U76">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</f>
        <v>5000 to 9999</v>
      </c>
      <c r="V76" t="str" cm="1">
        <f t="array" ref="V76">IF(F76="failed",_xlfn.IFS(D76&lt;1000,"0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/>
      </c>
      <c r="W76" t="str" cm="1">
        <f t="array" ref="W76">IF(F76="successful",_xlfn.IFS(D76&lt;1000,"0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>5000 to 9999</v>
      </c>
      <c r="X76" t="str" cm="1">
        <f t="array" ref="X76">IF(F76="canceled",_xlfn.IFS(D76&lt;1000,"0 to 1000",D76&lt;5000,"1000 to 4999",D76&lt;10000,"5000 to 9999",D76&lt;15000,"10000 to 14999",D76&lt;20000,"15000 to 19999",D76&lt;25000,"20000 to 24999",D76 &lt;30000,"25000 to 29999",D76&lt;35000,"30000 to 34999",D76&lt;40000,"35000 to 39999",D76&lt;45000,"40000 to 44999",D76&lt;50000,"45000 to 49999",TRUE,"Greater than 50000"),"")</f>
        <v/>
      </c>
      <c r="Y76">
        <f t="shared" si="16"/>
        <v>272</v>
      </c>
      <c r="Z76" t="str">
        <f t="shared" si="17"/>
        <v/>
      </c>
      <c r="AA76">
        <f t="shared" si="18"/>
        <v>1</v>
      </c>
      <c r="AB76" t="str">
        <f t="shared" si="19"/>
        <v/>
      </c>
    </row>
    <row r="77" spans="1:28" x14ac:dyDescent="0.25">
      <c r="A77">
        <v>690</v>
      </c>
      <c r="B77" t="s">
        <v>1419</v>
      </c>
      <c r="C77" s="3" t="s">
        <v>1420</v>
      </c>
      <c r="D77">
        <v>3600</v>
      </c>
      <c r="E77">
        <v>8158</v>
      </c>
      <c r="F77" t="s">
        <v>20</v>
      </c>
      <c r="G77">
        <v>190</v>
      </c>
      <c r="H77" t="s">
        <v>21</v>
      </c>
      <c r="I77" t="s">
        <v>22</v>
      </c>
      <c r="J77">
        <v>1322373600</v>
      </c>
      <c r="K77">
        <v>1322892000</v>
      </c>
      <c r="L77" t="b">
        <v>0</v>
      </c>
      <c r="M77" t="b">
        <v>1</v>
      </c>
      <c r="N77" t="s">
        <v>42</v>
      </c>
      <c r="O77" s="4">
        <f t="shared" si="10"/>
        <v>2.266111111111111</v>
      </c>
      <c r="P77" s="5">
        <f t="shared" si="11"/>
        <v>42.93684210526316</v>
      </c>
      <c r="Q77" t="str">
        <f t="shared" si="12"/>
        <v>film &amp; video</v>
      </c>
      <c r="R77" t="str">
        <f t="shared" si="13"/>
        <v>documentary</v>
      </c>
      <c r="S77" s="9">
        <f t="shared" si="14"/>
        <v>40874.25</v>
      </c>
      <c r="T77" s="9">
        <f t="shared" si="15"/>
        <v>40880.25</v>
      </c>
      <c r="U77" t="str" cm="1">
        <f t="array" ref="U77">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</f>
        <v>1000 to 4999</v>
      </c>
      <c r="V77" t="str" cm="1">
        <f t="array" ref="V77">IF(F77="failed",_xlfn.IFS(D77&lt;1000,"0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/>
      </c>
      <c r="W77" t="str" cm="1">
        <f t="array" ref="W77">IF(F77="successful",_xlfn.IFS(D77&lt;1000,"0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>1000 to 4999</v>
      </c>
      <c r="X77" t="str" cm="1">
        <f t="array" ref="X77">IF(F77="canceled",_xlfn.IFS(D77&lt;1000,"0 to 1000",D77&lt;5000,"1000 to 4999",D77&lt;10000,"5000 to 9999",D77&lt;15000,"10000 to 14999",D77&lt;20000,"15000 to 19999",D77&lt;25000,"20000 to 24999",D77 &lt;30000,"25000 to 29999",D77&lt;35000,"30000 to 34999",D77&lt;40000,"35000 to 39999",D77&lt;45000,"40000 to 44999",D77&lt;50000,"45000 to 49999",TRUE,"Greater than 50000"),"")</f>
        <v/>
      </c>
      <c r="Y77">
        <f t="shared" si="16"/>
        <v>190</v>
      </c>
      <c r="Z77" t="str">
        <f t="shared" si="17"/>
        <v/>
      </c>
      <c r="AA77">
        <f t="shared" si="18"/>
        <v>1</v>
      </c>
      <c r="AB77" t="str">
        <f t="shared" si="19"/>
        <v/>
      </c>
    </row>
    <row r="78" spans="1:28" x14ac:dyDescent="0.25">
      <c r="A78">
        <v>691</v>
      </c>
      <c r="B78" t="s">
        <v>1421</v>
      </c>
      <c r="C78" s="3" t="s">
        <v>1422</v>
      </c>
      <c r="D78">
        <v>5000</v>
      </c>
      <c r="E78">
        <v>7119</v>
      </c>
      <c r="F78" t="s">
        <v>20</v>
      </c>
      <c r="G78">
        <v>237</v>
      </c>
      <c r="H78" t="s">
        <v>21</v>
      </c>
      <c r="I78" t="s">
        <v>22</v>
      </c>
      <c r="J78">
        <v>1349240400</v>
      </c>
      <c r="K78">
        <v>1350709200</v>
      </c>
      <c r="L78" t="b">
        <v>1</v>
      </c>
      <c r="M78" t="b">
        <v>1</v>
      </c>
      <c r="N78" t="s">
        <v>42</v>
      </c>
      <c r="O78" s="4">
        <f t="shared" si="10"/>
        <v>1.4238</v>
      </c>
      <c r="P78" s="5">
        <f t="shared" si="11"/>
        <v>30.037974683544302</v>
      </c>
      <c r="Q78" t="str">
        <f t="shared" si="12"/>
        <v>film &amp; video</v>
      </c>
      <c r="R78" t="str">
        <f t="shared" si="13"/>
        <v>documentary</v>
      </c>
      <c r="S78" s="9">
        <f t="shared" si="14"/>
        <v>41185.208333333336</v>
      </c>
      <c r="T78" s="9">
        <f t="shared" si="15"/>
        <v>41202.208333333336</v>
      </c>
      <c r="U78" t="str" cm="1">
        <f t="array" ref="U78">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</f>
        <v>5000 to 9999</v>
      </c>
      <c r="V78" t="str" cm="1">
        <f t="array" ref="V78">IF(F78="failed",_xlfn.IFS(D78&lt;1000,"0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/>
      </c>
      <c r="W78" t="str" cm="1">
        <f t="array" ref="W78">IF(F78="successful",_xlfn.IFS(D78&lt;1000,"0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>5000 to 9999</v>
      </c>
      <c r="X78" t="str" cm="1">
        <f t="array" ref="X78">IF(F78="canceled",_xlfn.IFS(D78&lt;1000,"0 to 1000",D78&lt;5000,"1000 to 4999",D78&lt;10000,"5000 to 9999",D78&lt;15000,"10000 to 14999",D78&lt;20000,"15000 to 19999",D78&lt;25000,"20000 to 24999",D78 &lt;30000,"25000 to 29999",D78&lt;35000,"30000 to 34999",D78&lt;40000,"35000 to 39999",D78&lt;45000,"40000 to 44999",D78&lt;50000,"45000 to 49999",TRUE,"Greater than 50000"),"")</f>
        <v/>
      </c>
      <c r="Y78">
        <f t="shared" si="16"/>
        <v>237</v>
      </c>
      <c r="Z78" t="str">
        <f t="shared" si="17"/>
        <v/>
      </c>
      <c r="AA78">
        <f t="shared" si="18"/>
        <v>1</v>
      </c>
      <c r="AB78" t="str">
        <f t="shared" si="19"/>
        <v/>
      </c>
    </row>
    <row r="79" spans="1:28" ht="31.5" x14ac:dyDescent="0.25">
      <c r="A79">
        <v>717</v>
      </c>
      <c r="B79" t="s">
        <v>1472</v>
      </c>
      <c r="C79" s="3" t="s">
        <v>1473</v>
      </c>
      <c r="D79">
        <v>5600</v>
      </c>
      <c r="E79">
        <v>13868</v>
      </c>
      <c r="F79" t="s">
        <v>20</v>
      </c>
      <c r="G79">
        <v>555</v>
      </c>
      <c r="H79" t="s">
        <v>21</v>
      </c>
      <c r="I79" t="s">
        <v>22</v>
      </c>
      <c r="J79">
        <v>1313989200</v>
      </c>
      <c r="K79">
        <v>1315803600</v>
      </c>
      <c r="L79" t="b">
        <v>0</v>
      </c>
      <c r="M79" t="b">
        <v>0</v>
      </c>
      <c r="N79" t="s">
        <v>42</v>
      </c>
      <c r="O79" s="4">
        <f t="shared" si="10"/>
        <v>2.4764285714285714</v>
      </c>
      <c r="P79" s="5">
        <f t="shared" si="11"/>
        <v>24.987387387387386</v>
      </c>
      <c r="Q79" t="str">
        <f t="shared" si="12"/>
        <v>film &amp; video</v>
      </c>
      <c r="R79" t="str">
        <f t="shared" si="13"/>
        <v>documentary</v>
      </c>
      <c r="S79" s="9">
        <f t="shared" si="14"/>
        <v>40777.208333333336</v>
      </c>
      <c r="T79" s="9">
        <f t="shared" si="15"/>
        <v>40798.208333333336</v>
      </c>
      <c r="U79" t="str" cm="1">
        <f t="array" ref="U79">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</f>
        <v>5000 to 9999</v>
      </c>
      <c r="V79" t="str" cm="1">
        <f t="array" ref="V79">IF(F79="failed",_xlfn.IFS(D79&lt;1000,"0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/>
      </c>
      <c r="W79" t="str" cm="1">
        <f t="array" ref="W79">IF(F79="successful",_xlfn.IFS(D79&lt;1000,"0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>5000 to 9999</v>
      </c>
      <c r="X79" t="str" cm="1">
        <f t="array" ref="X79">IF(F79="canceled",_xlfn.IFS(D79&lt;1000,"0 to 1000",D79&lt;5000,"1000 to 4999",D79&lt;10000,"5000 to 9999",D79&lt;15000,"10000 to 14999",D79&lt;20000,"15000 to 19999",D79&lt;25000,"20000 to 24999",D79 &lt;30000,"25000 to 29999",D79&lt;35000,"30000 to 34999",D79&lt;40000,"35000 to 39999",D79&lt;45000,"40000 to 44999",D79&lt;50000,"45000 to 49999",TRUE,"Greater than 50000"),"")</f>
        <v/>
      </c>
      <c r="Y79">
        <f t="shared" si="16"/>
        <v>555</v>
      </c>
      <c r="Z79" t="str">
        <f t="shared" si="17"/>
        <v/>
      </c>
      <c r="AA79">
        <f t="shared" si="18"/>
        <v>1</v>
      </c>
      <c r="AB79" t="str">
        <f t="shared" si="19"/>
        <v/>
      </c>
    </row>
    <row r="80" spans="1:28" x14ac:dyDescent="0.25">
      <c r="A80">
        <v>722</v>
      </c>
      <c r="B80" t="s">
        <v>1482</v>
      </c>
      <c r="C80" s="3" t="s">
        <v>1483</v>
      </c>
      <c r="D80">
        <v>48500</v>
      </c>
      <c r="E80">
        <v>75906</v>
      </c>
      <c r="F80" t="s">
        <v>20</v>
      </c>
      <c r="G80">
        <v>3036</v>
      </c>
      <c r="H80" t="s">
        <v>21</v>
      </c>
      <c r="I80" t="s">
        <v>22</v>
      </c>
      <c r="J80">
        <v>1509948000</v>
      </c>
      <c r="K80">
        <v>1512280800</v>
      </c>
      <c r="L80" t="b">
        <v>0</v>
      </c>
      <c r="M80" t="b">
        <v>0</v>
      </c>
      <c r="N80" t="s">
        <v>42</v>
      </c>
      <c r="O80" s="4">
        <f t="shared" si="10"/>
        <v>1.5650721649484536</v>
      </c>
      <c r="P80" s="5">
        <f t="shared" si="11"/>
        <v>25.00197628458498</v>
      </c>
      <c r="Q80" t="str">
        <f t="shared" si="12"/>
        <v>film &amp; video</v>
      </c>
      <c r="R80" t="str">
        <f t="shared" si="13"/>
        <v>documentary</v>
      </c>
      <c r="S80" s="9">
        <f t="shared" si="14"/>
        <v>43045.25</v>
      </c>
      <c r="T80" s="9">
        <f t="shared" si="15"/>
        <v>43072.25</v>
      </c>
      <c r="U80" t="str" cm="1">
        <f t="array" ref="U80">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</f>
        <v>45000 to 49999</v>
      </c>
      <c r="V80" t="str" cm="1">
        <f t="array" ref="V80">IF(F80="failed",_xlfn.IFS(D80&lt;1000,"0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/>
      </c>
      <c r="W80" t="str" cm="1">
        <f t="array" ref="W80">IF(F80="successful",_xlfn.IFS(D80&lt;1000,"0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>45000 to 49999</v>
      </c>
      <c r="X80" t="str" cm="1">
        <f t="array" ref="X80">IF(F80="canceled",_xlfn.IFS(D80&lt;1000,"0 to 1000",D80&lt;5000,"1000 to 4999",D80&lt;10000,"5000 to 9999",D80&lt;15000,"10000 to 14999",D80&lt;20000,"15000 to 19999",D80&lt;25000,"20000 to 24999",D80 &lt;30000,"25000 to 29999",D80&lt;35000,"30000 to 34999",D80&lt;40000,"35000 to 39999",D80&lt;45000,"40000 to 44999",D80&lt;50000,"45000 to 49999",TRUE,"Greater than 50000"),"")</f>
        <v/>
      </c>
      <c r="Y80">
        <f t="shared" si="16"/>
        <v>3036</v>
      </c>
      <c r="Z80" t="str">
        <f t="shared" si="17"/>
        <v/>
      </c>
      <c r="AA80">
        <f t="shared" si="18"/>
        <v>1</v>
      </c>
      <c r="AB80" t="str">
        <f t="shared" si="19"/>
        <v/>
      </c>
    </row>
    <row r="81" spans="1:28" ht="31.5" x14ac:dyDescent="0.25">
      <c r="A81">
        <v>805</v>
      </c>
      <c r="B81" t="s">
        <v>1645</v>
      </c>
      <c r="C81" s="3" t="s">
        <v>1646</v>
      </c>
      <c r="D81">
        <v>9700</v>
      </c>
      <c r="E81">
        <v>4932</v>
      </c>
      <c r="F81" t="s">
        <v>14</v>
      </c>
      <c r="G81">
        <v>67</v>
      </c>
      <c r="H81" t="s">
        <v>26</v>
      </c>
      <c r="I81" t="s">
        <v>27</v>
      </c>
      <c r="J81">
        <v>1416031200</v>
      </c>
      <c r="K81">
        <v>1420437600</v>
      </c>
      <c r="L81" t="b">
        <v>0</v>
      </c>
      <c r="M81" t="b">
        <v>0</v>
      </c>
      <c r="N81" t="s">
        <v>42</v>
      </c>
      <c r="O81" s="4">
        <f t="shared" si="10"/>
        <v>0.50845360824742269</v>
      </c>
      <c r="P81" s="5">
        <f t="shared" si="11"/>
        <v>73.611940298507463</v>
      </c>
      <c r="Q81" t="str">
        <f t="shared" si="12"/>
        <v>film &amp; video</v>
      </c>
      <c r="R81" t="str">
        <f t="shared" si="13"/>
        <v>documentary</v>
      </c>
      <c r="S81" s="9">
        <f t="shared" si="14"/>
        <v>41958.25</v>
      </c>
      <c r="T81" s="9">
        <f t="shared" si="15"/>
        <v>42009.25</v>
      </c>
      <c r="U81" t="str" cm="1">
        <f t="array" ref="U81">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</f>
        <v>5000 to 9999</v>
      </c>
      <c r="V81" t="str" cm="1">
        <f t="array" ref="V81">IF(F81="failed",_xlfn.IFS(D81&lt;1000,"0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>5000 to 9999</v>
      </c>
      <c r="W81" t="str" cm="1">
        <f t="array" ref="W81">IF(F81="successful",_xlfn.IFS(D81&lt;1000,"0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/>
      </c>
      <c r="X81" t="str" cm="1">
        <f t="array" ref="X81">IF(F81="canceled",_xlfn.IFS(D81&lt;1000,"0 to 1000",D81&lt;5000,"1000 to 4999",D81&lt;10000,"5000 to 9999",D81&lt;15000,"10000 to 14999",D81&lt;20000,"15000 to 19999",D81&lt;25000,"20000 to 24999",D81 &lt;30000,"25000 to 29999",D81&lt;35000,"30000 to 34999",D81&lt;40000,"35000 to 39999",D81&lt;45000,"40000 to 44999",D81&lt;50000,"45000 to 49999",TRUE,"Greater than 50000"),"")</f>
        <v/>
      </c>
      <c r="Y81" t="str">
        <f t="shared" si="16"/>
        <v/>
      </c>
      <c r="Z81">
        <f t="shared" si="17"/>
        <v>67</v>
      </c>
      <c r="AA81" t="str">
        <f t="shared" si="18"/>
        <v/>
      </c>
      <c r="AB81">
        <f t="shared" si="19"/>
        <v>1</v>
      </c>
    </row>
    <row r="82" spans="1:28" x14ac:dyDescent="0.25">
      <c r="A82">
        <v>809</v>
      </c>
      <c r="B82" t="s">
        <v>1599</v>
      </c>
      <c r="C82" s="3" t="s">
        <v>1653</v>
      </c>
      <c r="D82">
        <v>140800</v>
      </c>
      <c r="E82">
        <v>88536</v>
      </c>
      <c r="F82" t="s">
        <v>14</v>
      </c>
      <c r="G82">
        <v>2108</v>
      </c>
      <c r="H82" t="s">
        <v>98</v>
      </c>
      <c r="I82" t="s">
        <v>99</v>
      </c>
      <c r="J82">
        <v>1344920400</v>
      </c>
      <c r="K82">
        <v>1345006800</v>
      </c>
      <c r="L82" t="b">
        <v>0</v>
      </c>
      <c r="M82" t="b">
        <v>0</v>
      </c>
      <c r="N82" t="s">
        <v>42</v>
      </c>
      <c r="O82" s="4">
        <f t="shared" si="10"/>
        <v>0.62880681818181816</v>
      </c>
      <c r="P82" s="5">
        <f t="shared" si="11"/>
        <v>42</v>
      </c>
      <c r="Q82" t="str">
        <f t="shared" si="12"/>
        <v>film &amp; video</v>
      </c>
      <c r="R82" t="str">
        <f t="shared" si="13"/>
        <v>documentary</v>
      </c>
      <c r="S82" s="9">
        <f t="shared" si="14"/>
        <v>41135.208333333336</v>
      </c>
      <c r="T82" s="9">
        <f t="shared" si="15"/>
        <v>41136.208333333336</v>
      </c>
      <c r="U82" t="str" cm="1">
        <f t="array" ref="U82">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</f>
        <v>Greater than 50000</v>
      </c>
      <c r="V82" t="str" cm="1">
        <f t="array" ref="V82">IF(F82="failed",_xlfn.IFS(D82&lt;1000,"0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>Greater than 50000</v>
      </c>
      <c r="W82" t="str" cm="1">
        <f t="array" ref="W82">IF(F82="successful",_xlfn.IFS(D82&lt;1000,"0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/>
      </c>
      <c r="X82" t="str" cm="1">
        <f t="array" ref="X82">IF(F82="canceled",_xlfn.IFS(D82&lt;1000,"0 to 1000",D82&lt;5000,"1000 to 4999",D82&lt;10000,"5000 to 9999",D82&lt;15000,"10000 to 14999",D82&lt;20000,"15000 to 19999",D82&lt;25000,"20000 to 24999",D82 &lt;30000,"25000 to 29999",D82&lt;35000,"30000 to 34999",D82&lt;40000,"35000 to 39999",D82&lt;45000,"40000 to 44999",D82&lt;50000,"45000 to 49999",TRUE,"Greater than 50000"),"")</f>
        <v/>
      </c>
      <c r="Y82" t="str">
        <f t="shared" si="16"/>
        <v/>
      </c>
      <c r="Z82">
        <f t="shared" si="17"/>
        <v>2108</v>
      </c>
      <c r="AA82" t="str">
        <f t="shared" si="18"/>
        <v/>
      </c>
      <c r="AB82">
        <f t="shared" si="19"/>
        <v>1</v>
      </c>
    </row>
    <row r="83" spans="1:28" x14ac:dyDescent="0.25">
      <c r="A83">
        <v>821</v>
      </c>
      <c r="B83" t="s">
        <v>1675</v>
      </c>
      <c r="C83" s="3" t="s">
        <v>1676</v>
      </c>
      <c r="D83">
        <v>4900</v>
      </c>
      <c r="E83">
        <v>14273</v>
      </c>
      <c r="F83" t="s">
        <v>20</v>
      </c>
      <c r="G83">
        <v>210</v>
      </c>
      <c r="H83" t="s">
        <v>21</v>
      </c>
      <c r="I83" t="s">
        <v>22</v>
      </c>
      <c r="J83">
        <v>1488261600</v>
      </c>
      <c r="K83">
        <v>1489381200</v>
      </c>
      <c r="L83" t="b">
        <v>0</v>
      </c>
      <c r="M83" t="b">
        <v>0</v>
      </c>
      <c r="N83" t="s">
        <v>42</v>
      </c>
      <c r="O83" s="4">
        <f t="shared" si="10"/>
        <v>2.9128571428571428</v>
      </c>
      <c r="P83" s="5">
        <f t="shared" si="11"/>
        <v>67.966666666666669</v>
      </c>
      <c r="Q83" t="str">
        <f t="shared" si="12"/>
        <v>film &amp; video</v>
      </c>
      <c r="R83" t="str">
        <f t="shared" si="13"/>
        <v>documentary</v>
      </c>
      <c r="S83" s="9">
        <f t="shared" si="14"/>
        <v>42794.25</v>
      </c>
      <c r="T83" s="9">
        <f t="shared" si="15"/>
        <v>42807.208333333328</v>
      </c>
      <c r="U83" t="str" cm="1">
        <f t="array" ref="U83">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</f>
        <v>1000 to 4999</v>
      </c>
      <c r="V83" t="str" cm="1">
        <f t="array" ref="V83">IF(F83="failed",_xlfn.IFS(D83&lt;1000,"0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/>
      </c>
      <c r="W83" t="str" cm="1">
        <f t="array" ref="W83">IF(F83="successful",_xlfn.IFS(D83&lt;1000,"0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>1000 to 4999</v>
      </c>
      <c r="X83" t="str" cm="1">
        <f t="array" ref="X83">IF(F83="canceled",_xlfn.IFS(D83&lt;1000,"0 to 1000",D83&lt;5000,"1000 to 4999",D83&lt;10000,"5000 to 9999",D83&lt;15000,"10000 to 14999",D83&lt;20000,"15000 to 19999",D83&lt;25000,"20000 to 24999",D83 &lt;30000,"25000 to 29999",D83&lt;35000,"30000 to 34999",D83&lt;40000,"35000 to 39999",D83&lt;45000,"40000 to 44999",D83&lt;50000,"45000 to 49999",TRUE,"Greater than 50000"),"")</f>
        <v/>
      </c>
      <c r="Y83">
        <f t="shared" si="16"/>
        <v>210</v>
      </c>
      <c r="Z83" t="str">
        <f t="shared" si="17"/>
        <v/>
      </c>
      <c r="AA83">
        <f t="shared" si="18"/>
        <v>1</v>
      </c>
      <c r="AB83" t="str">
        <f t="shared" si="19"/>
        <v/>
      </c>
    </row>
    <row r="84" spans="1:28" x14ac:dyDescent="0.25">
      <c r="A84">
        <v>839</v>
      </c>
      <c r="B84" t="s">
        <v>1711</v>
      </c>
      <c r="C84" s="3" t="s">
        <v>1712</v>
      </c>
      <c r="D84">
        <v>7700</v>
      </c>
      <c r="E84">
        <v>14644</v>
      </c>
      <c r="F84" t="s">
        <v>20</v>
      </c>
      <c r="G84">
        <v>157</v>
      </c>
      <c r="H84" t="s">
        <v>21</v>
      </c>
      <c r="I84" t="s">
        <v>22</v>
      </c>
      <c r="J84">
        <v>1395032400</v>
      </c>
      <c r="K84">
        <v>1398920400</v>
      </c>
      <c r="L84" t="b">
        <v>0</v>
      </c>
      <c r="M84" t="b">
        <v>1</v>
      </c>
      <c r="N84" t="s">
        <v>42</v>
      </c>
      <c r="O84" s="4">
        <f t="shared" si="10"/>
        <v>1.9018181818181819</v>
      </c>
      <c r="P84" s="5">
        <f t="shared" si="11"/>
        <v>93.273885350318466</v>
      </c>
      <c r="Q84" t="str">
        <f t="shared" si="12"/>
        <v>film &amp; video</v>
      </c>
      <c r="R84" t="str">
        <f t="shared" si="13"/>
        <v>documentary</v>
      </c>
      <c r="S84" s="9">
        <f t="shared" si="14"/>
        <v>41715.208333333336</v>
      </c>
      <c r="T84" s="9">
        <f t="shared" si="15"/>
        <v>41760.208333333336</v>
      </c>
      <c r="U84" t="str" cm="1">
        <f t="array" ref="U84">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</f>
        <v>5000 to 9999</v>
      </c>
      <c r="V84" t="str" cm="1">
        <f t="array" ref="V84">IF(F84="failed",_xlfn.IFS(D84&lt;1000,"0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/>
      </c>
      <c r="W84" t="str" cm="1">
        <f t="array" ref="W84">IF(F84="successful",_xlfn.IFS(D84&lt;1000,"0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>5000 to 9999</v>
      </c>
      <c r="X84" t="str" cm="1">
        <f t="array" ref="X84">IF(F84="canceled",_xlfn.IFS(D84&lt;1000,"0 to 1000",D84&lt;5000,"1000 to 4999",D84&lt;10000,"5000 to 9999",D84&lt;15000,"10000 to 14999",D84&lt;20000,"15000 to 19999",D84&lt;25000,"20000 to 24999",D84 &lt;30000,"25000 to 29999",D84&lt;35000,"30000 to 34999",D84&lt;40000,"35000 to 39999",D84&lt;45000,"40000 to 44999",D84&lt;50000,"45000 to 49999",TRUE,"Greater than 50000"),"")</f>
        <v/>
      </c>
      <c r="Y84">
        <f t="shared" si="16"/>
        <v>157</v>
      </c>
      <c r="Z84" t="str">
        <f t="shared" si="17"/>
        <v/>
      </c>
      <c r="AA84">
        <f t="shared" si="18"/>
        <v>1</v>
      </c>
      <c r="AB84" t="str">
        <f t="shared" si="19"/>
        <v/>
      </c>
    </row>
    <row r="85" spans="1:28" x14ac:dyDescent="0.25">
      <c r="A85">
        <v>844</v>
      </c>
      <c r="B85" t="s">
        <v>1721</v>
      </c>
      <c r="C85" s="3" t="s">
        <v>1722</v>
      </c>
      <c r="D85">
        <v>8800</v>
      </c>
      <c r="E85">
        <v>8747</v>
      </c>
      <c r="F85" t="s">
        <v>74</v>
      </c>
      <c r="G85">
        <v>94</v>
      </c>
      <c r="H85" t="s">
        <v>21</v>
      </c>
      <c r="I85" t="s">
        <v>22</v>
      </c>
      <c r="J85">
        <v>1327212000</v>
      </c>
      <c r="K85">
        <v>1327471200</v>
      </c>
      <c r="L85" t="b">
        <v>0</v>
      </c>
      <c r="M85" t="b">
        <v>0</v>
      </c>
      <c r="N85" t="s">
        <v>42</v>
      </c>
      <c r="O85" s="4">
        <f t="shared" si="10"/>
        <v>0.99397727272727276</v>
      </c>
      <c r="P85" s="5">
        <f t="shared" si="11"/>
        <v>93.053191489361708</v>
      </c>
      <c r="Q85" t="str">
        <f t="shared" si="12"/>
        <v>film &amp; video</v>
      </c>
      <c r="R85" t="str">
        <f t="shared" si="13"/>
        <v>documentary</v>
      </c>
      <c r="S85" s="9">
        <f t="shared" si="14"/>
        <v>40930.25</v>
      </c>
      <c r="T85" s="9">
        <f t="shared" si="15"/>
        <v>40933.25</v>
      </c>
      <c r="U85" t="str" cm="1">
        <f t="array" ref="U85">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</f>
        <v>5000 to 9999</v>
      </c>
      <c r="V85" t="str" cm="1">
        <f t="array" ref="V85">IF(F85="failed",_xlfn.IFS(D85&lt;1000,"0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/>
      </c>
      <c r="W85" t="str" cm="1">
        <f t="array" ref="W85">IF(F85="successful",_xlfn.IFS(D85&lt;1000,"0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/>
      </c>
      <c r="X85" t="str" cm="1">
        <f t="array" ref="X85">IF(F85="canceled",_xlfn.IFS(D85&lt;1000,"0 to 1000",D85&lt;5000,"1000 to 4999",D85&lt;10000,"5000 to 9999",D85&lt;15000,"10000 to 14999",D85&lt;20000,"15000 to 19999",D85&lt;25000,"20000 to 24999",D85 &lt;30000,"25000 to 29999",D85&lt;35000,"30000 to 34999",D85&lt;40000,"35000 to 39999",D85&lt;45000,"40000 to 44999",D85&lt;50000,"45000 to 49999",TRUE,"Greater than 50000"),"")</f>
        <v>5000 to 9999</v>
      </c>
      <c r="Y85" t="str">
        <f t="shared" si="16"/>
        <v/>
      </c>
      <c r="Z85" t="str">
        <f t="shared" si="17"/>
        <v/>
      </c>
      <c r="AA85" t="str">
        <f t="shared" si="18"/>
        <v/>
      </c>
      <c r="AB85" t="str">
        <f t="shared" si="19"/>
        <v/>
      </c>
    </row>
    <row r="86" spans="1:28" ht="31.5" x14ac:dyDescent="0.25">
      <c r="A86">
        <v>891</v>
      </c>
      <c r="B86" t="s">
        <v>1814</v>
      </c>
      <c r="C86" s="3" t="s">
        <v>1815</v>
      </c>
      <c r="D86">
        <v>3000</v>
      </c>
      <c r="E86">
        <v>7758</v>
      </c>
      <c r="F86" t="s">
        <v>20</v>
      </c>
      <c r="G86">
        <v>165</v>
      </c>
      <c r="H86" t="s">
        <v>15</v>
      </c>
      <c r="I86" t="s">
        <v>16</v>
      </c>
      <c r="J86">
        <v>1322892000</v>
      </c>
      <c r="K86">
        <v>1326693600</v>
      </c>
      <c r="L86" t="b">
        <v>0</v>
      </c>
      <c r="M86" t="b">
        <v>0</v>
      </c>
      <c r="N86" t="s">
        <v>42</v>
      </c>
      <c r="O86" s="4">
        <f t="shared" si="10"/>
        <v>2.5859999999999999</v>
      </c>
      <c r="P86" s="5">
        <f t="shared" si="11"/>
        <v>47.018181818181816</v>
      </c>
      <c r="Q86" t="str">
        <f t="shared" si="12"/>
        <v>film &amp; video</v>
      </c>
      <c r="R86" t="str">
        <f t="shared" si="13"/>
        <v>documentary</v>
      </c>
      <c r="S86" s="9">
        <f t="shared" si="14"/>
        <v>40880.25</v>
      </c>
      <c r="T86" s="9">
        <f t="shared" si="15"/>
        <v>40924.25</v>
      </c>
      <c r="U86" t="str" cm="1">
        <f t="array" ref="U86">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</f>
        <v>1000 to 4999</v>
      </c>
      <c r="V86" t="str" cm="1">
        <f t="array" ref="V86">IF(F86="failed",_xlfn.IFS(D86&lt;1000,"0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/>
      </c>
      <c r="W86" t="str" cm="1">
        <f t="array" ref="W86">IF(F86="successful",_xlfn.IFS(D86&lt;1000,"0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>1000 to 4999</v>
      </c>
      <c r="X86" t="str" cm="1">
        <f t="array" ref="X86">IF(F86="canceled",_xlfn.IFS(D86&lt;1000,"0 to 1000",D86&lt;5000,"1000 to 4999",D86&lt;10000,"5000 to 9999",D86&lt;15000,"10000 to 14999",D86&lt;20000,"15000 to 19999",D86&lt;25000,"20000 to 24999",D86 &lt;30000,"25000 to 29999",D86&lt;35000,"30000 to 34999",D86&lt;40000,"35000 to 39999",D86&lt;45000,"40000 to 44999",D86&lt;50000,"45000 to 49999",TRUE,"Greater than 50000"),"")</f>
        <v/>
      </c>
      <c r="Y86">
        <f t="shared" si="16"/>
        <v>165</v>
      </c>
      <c r="Z86" t="str">
        <f t="shared" si="17"/>
        <v/>
      </c>
      <c r="AA86">
        <f t="shared" si="18"/>
        <v>1</v>
      </c>
      <c r="AB86" t="str">
        <f t="shared" si="19"/>
        <v/>
      </c>
    </row>
    <row r="87" spans="1:28" x14ac:dyDescent="0.25">
      <c r="A87">
        <v>893</v>
      </c>
      <c r="B87" t="s">
        <v>1818</v>
      </c>
      <c r="C87" s="3" t="s">
        <v>1819</v>
      </c>
      <c r="D87">
        <v>8400</v>
      </c>
      <c r="E87">
        <v>10770</v>
      </c>
      <c r="F87" t="s">
        <v>20</v>
      </c>
      <c r="G87">
        <v>199</v>
      </c>
      <c r="H87" t="s">
        <v>107</v>
      </c>
      <c r="I87" t="s">
        <v>108</v>
      </c>
      <c r="J87">
        <v>1434344400</v>
      </c>
      <c r="K87">
        <v>1434690000</v>
      </c>
      <c r="L87" t="b">
        <v>0</v>
      </c>
      <c r="M87" t="b">
        <v>1</v>
      </c>
      <c r="N87" t="s">
        <v>42</v>
      </c>
      <c r="O87" s="4">
        <f t="shared" si="10"/>
        <v>1.2821428571428573</v>
      </c>
      <c r="P87" s="5">
        <f t="shared" si="11"/>
        <v>54.120603015075375</v>
      </c>
      <c r="Q87" t="str">
        <f t="shared" si="12"/>
        <v>film &amp; video</v>
      </c>
      <c r="R87" t="str">
        <f t="shared" si="13"/>
        <v>documentary</v>
      </c>
      <c r="S87" s="9">
        <f t="shared" si="14"/>
        <v>42170.208333333328</v>
      </c>
      <c r="T87" s="9">
        <f t="shared" si="15"/>
        <v>42174.208333333328</v>
      </c>
      <c r="U87" t="str" cm="1">
        <f t="array" ref="U87">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</f>
        <v>5000 to 9999</v>
      </c>
      <c r="V87" t="str" cm="1">
        <f t="array" ref="V87">IF(F87="failed",_xlfn.IFS(D87&lt;1000,"0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/>
      </c>
      <c r="W87" t="str" cm="1">
        <f t="array" ref="W87">IF(F87="successful",_xlfn.IFS(D87&lt;1000,"0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>5000 to 9999</v>
      </c>
      <c r="X87" t="str" cm="1">
        <f t="array" ref="X87">IF(F87="canceled",_xlfn.IFS(D87&lt;1000,"0 to 1000",D87&lt;5000,"1000 to 4999",D87&lt;10000,"5000 to 9999",D87&lt;15000,"10000 to 14999",D87&lt;20000,"15000 to 19999",D87&lt;25000,"20000 to 24999",D87 &lt;30000,"25000 to 29999",D87&lt;35000,"30000 to 34999",D87&lt;40000,"35000 to 39999",D87&lt;45000,"40000 to 44999",D87&lt;50000,"45000 to 49999",TRUE,"Greater than 50000"),"")</f>
        <v/>
      </c>
      <c r="Y87">
        <f t="shared" si="16"/>
        <v>199</v>
      </c>
      <c r="Z87" t="str">
        <f t="shared" si="17"/>
        <v/>
      </c>
      <c r="AA87">
        <f t="shared" si="18"/>
        <v>1</v>
      </c>
      <c r="AB87" t="str">
        <f t="shared" si="19"/>
        <v/>
      </c>
    </row>
    <row r="88" spans="1:28" x14ac:dyDescent="0.25">
      <c r="A88">
        <v>898</v>
      </c>
      <c r="B88" t="s">
        <v>1828</v>
      </c>
      <c r="C88" s="3" t="s">
        <v>1829</v>
      </c>
      <c r="D88">
        <v>179100</v>
      </c>
      <c r="E88">
        <v>93991</v>
      </c>
      <c r="F88" t="s">
        <v>14</v>
      </c>
      <c r="G88">
        <v>1221</v>
      </c>
      <c r="H88" t="s">
        <v>21</v>
      </c>
      <c r="I88" t="s">
        <v>22</v>
      </c>
      <c r="J88">
        <v>1576476000</v>
      </c>
      <c r="K88">
        <v>1576994400</v>
      </c>
      <c r="L88" t="b">
        <v>0</v>
      </c>
      <c r="M88" t="b">
        <v>0</v>
      </c>
      <c r="N88" t="s">
        <v>42</v>
      </c>
      <c r="O88" s="4">
        <f t="shared" si="10"/>
        <v>0.52479620323841425</v>
      </c>
      <c r="P88" s="5">
        <f t="shared" si="11"/>
        <v>76.978705978705975</v>
      </c>
      <c r="Q88" t="str">
        <f t="shared" si="12"/>
        <v>film &amp; video</v>
      </c>
      <c r="R88" t="str">
        <f t="shared" si="13"/>
        <v>documentary</v>
      </c>
      <c r="S88" s="9">
        <f t="shared" si="14"/>
        <v>43815.25</v>
      </c>
      <c r="T88" s="9">
        <f t="shared" si="15"/>
        <v>43821.25</v>
      </c>
      <c r="U88" t="str" cm="1">
        <f t="array" ref="U88">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</f>
        <v>Greater than 50000</v>
      </c>
      <c r="V88" t="str" cm="1">
        <f t="array" ref="V88">IF(F88="failed",_xlfn.IFS(D88&lt;1000,"0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>Greater than 50000</v>
      </c>
      <c r="W88" t="str" cm="1">
        <f t="array" ref="W88">IF(F88="successful",_xlfn.IFS(D88&lt;1000,"0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/>
      </c>
      <c r="X88" t="str" cm="1">
        <f t="array" ref="X88">IF(F88="canceled",_xlfn.IFS(D88&lt;1000,"0 to 1000",D88&lt;5000,"1000 to 4999",D88&lt;10000,"5000 to 9999",D88&lt;15000,"10000 to 14999",D88&lt;20000,"15000 to 19999",D88&lt;25000,"20000 to 24999",D88 &lt;30000,"25000 to 29999",D88&lt;35000,"30000 to 34999",D88&lt;40000,"35000 to 39999",D88&lt;45000,"40000 to 44999",D88&lt;50000,"45000 to 49999",TRUE,"Greater than 50000"),"")</f>
        <v/>
      </c>
      <c r="Y88" t="str">
        <f t="shared" si="16"/>
        <v/>
      </c>
      <c r="Z88">
        <f t="shared" si="17"/>
        <v>1221</v>
      </c>
      <c r="AA88" t="str">
        <f t="shared" si="18"/>
        <v/>
      </c>
      <c r="AB88">
        <f t="shared" si="19"/>
        <v>1</v>
      </c>
    </row>
    <row r="89" spans="1:28" ht="31.5" x14ac:dyDescent="0.25">
      <c r="A89">
        <v>906</v>
      </c>
      <c r="B89" t="s">
        <v>1844</v>
      </c>
      <c r="C89" s="3" t="s">
        <v>1845</v>
      </c>
      <c r="D89">
        <v>5500</v>
      </c>
      <c r="E89">
        <v>8964</v>
      </c>
      <c r="F89" t="s">
        <v>20</v>
      </c>
      <c r="G89">
        <v>191</v>
      </c>
      <c r="H89" t="s">
        <v>21</v>
      </c>
      <c r="I89" t="s">
        <v>22</v>
      </c>
      <c r="J89">
        <v>1494651600</v>
      </c>
      <c r="K89">
        <v>1497762000</v>
      </c>
      <c r="L89" t="b">
        <v>1</v>
      </c>
      <c r="M89" t="b">
        <v>1</v>
      </c>
      <c r="N89" t="s">
        <v>42</v>
      </c>
      <c r="O89" s="4">
        <f t="shared" si="10"/>
        <v>1.6298181818181818</v>
      </c>
      <c r="P89" s="5">
        <f t="shared" si="11"/>
        <v>46.931937172774866</v>
      </c>
      <c r="Q89" t="str">
        <f t="shared" si="12"/>
        <v>film &amp; video</v>
      </c>
      <c r="R89" t="str">
        <f t="shared" si="13"/>
        <v>documentary</v>
      </c>
      <c r="S89" s="9">
        <f t="shared" si="14"/>
        <v>42868.208333333328</v>
      </c>
      <c r="T89" s="9">
        <f t="shared" si="15"/>
        <v>42904.208333333328</v>
      </c>
      <c r="U89" t="str" cm="1">
        <f t="array" ref="U89">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</f>
        <v>5000 to 9999</v>
      </c>
      <c r="V89" t="str" cm="1">
        <f t="array" ref="V89">IF(F89="failed",_xlfn.IFS(D89&lt;1000,"0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/>
      </c>
      <c r="W89" t="str" cm="1">
        <f t="array" ref="W89">IF(F89="successful",_xlfn.IFS(D89&lt;1000,"0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>5000 to 9999</v>
      </c>
      <c r="X89" t="str" cm="1">
        <f t="array" ref="X89">IF(F89="canceled",_xlfn.IFS(D89&lt;1000,"0 to 1000",D89&lt;5000,"1000 to 4999",D89&lt;10000,"5000 to 9999",D89&lt;15000,"10000 to 14999",D89&lt;20000,"15000 to 19999",D89&lt;25000,"20000 to 24999",D89 &lt;30000,"25000 to 29999",D89&lt;35000,"30000 to 34999",D89&lt;40000,"35000 to 39999",D89&lt;45000,"40000 to 44999",D89&lt;50000,"45000 to 49999",TRUE,"Greater than 50000"),"")</f>
        <v/>
      </c>
      <c r="Y89">
        <f t="shared" si="16"/>
        <v>191</v>
      </c>
      <c r="Z89" t="str">
        <f t="shared" si="17"/>
        <v/>
      </c>
      <c r="AA89">
        <f t="shared" si="18"/>
        <v>1</v>
      </c>
      <c r="AB89" t="str">
        <f t="shared" si="19"/>
        <v/>
      </c>
    </row>
    <row r="90" spans="1:28" x14ac:dyDescent="0.25">
      <c r="A90">
        <v>937</v>
      </c>
      <c r="B90" t="s">
        <v>1905</v>
      </c>
      <c r="C90" s="3" t="s">
        <v>1906</v>
      </c>
      <c r="D90">
        <v>171000</v>
      </c>
      <c r="E90">
        <v>84891</v>
      </c>
      <c r="F90" t="s">
        <v>74</v>
      </c>
      <c r="G90">
        <v>976</v>
      </c>
      <c r="H90" t="s">
        <v>21</v>
      </c>
      <c r="I90" t="s">
        <v>22</v>
      </c>
      <c r="J90">
        <v>1448517600</v>
      </c>
      <c r="K90">
        <v>1449295200</v>
      </c>
      <c r="L90" t="b">
        <v>0</v>
      </c>
      <c r="M90" t="b">
        <v>0</v>
      </c>
      <c r="N90" t="s">
        <v>42</v>
      </c>
      <c r="O90" s="4">
        <f t="shared" si="10"/>
        <v>0.49643859649122807</v>
      </c>
      <c r="P90" s="5">
        <f t="shared" si="11"/>
        <v>86.978483606557376</v>
      </c>
      <c r="Q90" t="str">
        <f t="shared" si="12"/>
        <v>film &amp; video</v>
      </c>
      <c r="R90" t="str">
        <f t="shared" si="13"/>
        <v>documentary</v>
      </c>
      <c r="S90" s="9">
        <f t="shared" si="14"/>
        <v>42334.25</v>
      </c>
      <c r="T90" s="9">
        <f t="shared" si="15"/>
        <v>42343.25</v>
      </c>
      <c r="U90" t="str" cm="1">
        <f t="array" ref="U90">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</f>
        <v>Greater than 50000</v>
      </c>
      <c r="V90" t="str" cm="1">
        <f t="array" ref="V90">IF(F90="failed",_xlfn.IFS(D90&lt;1000,"0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/>
      </c>
      <c r="W90" t="str" cm="1">
        <f t="array" ref="W90">IF(F90="successful",_xlfn.IFS(D90&lt;1000,"0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/>
      </c>
      <c r="X90" t="str" cm="1">
        <f t="array" ref="X90">IF(F90="canceled",_xlfn.IFS(D90&lt;1000,"0 to 1000",D90&lt;5000,"1000 to 4999",D90&lt;10000,"5000 to 9999",D90&lt;15000,"10000 to 14999",D90&lt;20000,"15000 to 19999",D90&lt;25000,"20000 to 24999",D90 &lt;30000,"25000 to 29999",D90&lt;35000,"30000 to 34999",D90&lt;40000,"35000 to 39999",D90&lt;45000,"40000 to 44999",D90&lt;50000,"45000 to 49999",TRUE,"Greater than 50000"),"")</f>
        <v>Greater than 50000</v>
      </c>
      <c r="Y90" t="str">
        <f t="shared" si="16"/>
        <v/>
      </c>
      <c r="Z90" t="str">
        <f t="shared" si="17"/>
        <v/>
      </c>
      <c r="AA90" t="str">
        <f t="shared" si="18"/>
        <v/>
      </c>
      <c r="AB90" t="str">
        <f t="shared" si="19"/>
        <v/>
      </c>
    </row>
    <row r="91" spans="1:28" x14ac:dyDescent="0.25">
      <c r="A91">
        <v>948</v>
      </c>
      <c r="B91" t="s">
        <v>1926</v>
      </c>
      <c r="C91" s="3" t="s">
        <v>1927</v>
      </c>
      <c r="D91">
        <v>9400</v>
      </c>
      <c r="E91">
        <v>5918</v>
      </c>
      <c r="F91" t="s">
        <v>74</v>
      </c>
      <c r="G91">
        <v>160</v>
      </c>
      <c r="H91" t="s">
        <v>21</v>
      </c>
      <c r="I91" t="s">
        <v>22</v>
      </c>
      <c r="J91">
        <v>1418364000</v>
      </c>
      <c r="K91">
        <v>1419228000</v>
      </c>
      <c r="L91" t="b">
        <v>1</v>
      </c>
      <c r="M91" t="b">
        <v>1</v>
      </c>
      <c r="N91" t="s">
        <v>42</v>
      </c>
      <c r="O91" s="4">
        <f t="shared" si="10"/>
        <v>0.62957446808510642</v>
      </c>
      <c r="P91" s="5">
        <f t="shared" si="11"/>
        <v>36.987499999999997</v>
      </c>
      <c r="Q91" t="str">
        <f t="shared" si="12"/>
        <v>film &amp; video</v>
      </c>
      <c r="R91" t="str">
        <f t="shared" si="13"/>
        <v>documentary</v>
      </c>
      <c r="S91" s="9">
        <f t="shared" si="14"/>
        <v>41985.25</v>
      </c>
      <c r="T91" s="9">
        <f t="shared" si="15"/>
        <v>41995.25</v>
      </c>
      <c r="U91" t="str" cm="1">
        <f t="array" ref="U91">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</f>
        <v>5000 to 9999</v>
      </c>
      <c r="V91" t="str" cm="1">
        <f t="array" ref="V91">IF(F91="failed",_xlfn.IFS(D91&lt;1000,"0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/>
      </c>
      <c r="W91" t="str" cm="1">
        <f t="array" ref="W91">IF(F91="successful",_xlfn.IFS(D91&lt;1000,"0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/>
      </c>
      <c r="X91" t="str" cm="1">
        <f t="array" ref="X91">IF(F91="canceled",_xlfn.IFS(D91&lt;1000,"0 to 1000",D91&lt;5000,"1000 to 4999",D91&lt;10000,"5000 to 9999",D91&lt;15000,"10000 to 14999",D91&lt;20000,"15000 to 19999",D91&lt;25000,"20000 to 24999",D91 &lt;30000,"25000 to 29999",D91&lt;35000,"30000 to 34999",D91&lt;40000,"35000 to 39999",D91&lt;45000,"40000 to 44999",D91&lt;50000,"45000 to 49999",TRUE,"Greater than 50000"),"")</f>
        <v>5000 to 9999</v>
      </c>
      <c r="Y91" t="str">
        <f t="shared" si="16"/>
        <v/>
      </c>
      <c r="Z91" t="str">
        <f t="shared" si="17"/>
        <v/>
      </c>
      <c r="AA91" t="str">
        <f t="shared" si="18"/>
        <v/>
      </c>
      <c r="AB91" t="str">
        <f t="shared" si="19"/>
        <v/>
      </c>
    </row>
    <row r="92" spans="1:28" x14ac:dyDescent="0.25">
      <c r="A92">
        <v>952</v>
      </c>
      <c r="B92" t="s">
        <v>1934</v>
      </c>
      <c r="C92" s="3" t="s">
        <v>1935</v>
      </c>
      <c r="D92">
        <v>145500</v>
      </c>
      <c r="E92">
        <v>101987</v>
      </c>
      <c r="F92" t="s">
        <v>74</v>
      </c>
      <c r="G92">
        <v>2266</v>
      </c>
      <c r="H92" t="s">
        <v>21</v>
      </c>
      <c r="I92" t="s">
        <v>22</v>
      </c>
      <c r="J92">
        <v>1470718800</v>
      </c>
      <c r="K92">
        <v>1471928400</v>
      </c>
      <c r="L92" t="b">
        <v>0</v>
      </c>
      <c r="M92" t="b">
        <v>0</v>
      </c>
      <c r="N92" t="s">
        <v>42</v>
      </c>
      <c r="O92" s="4">
        <f t="shared" si="10"/>
        <v>0.70094158075601376</v>
      </c>
      <c r="P92" s="5">
        <f t="shared" si="11"/>
        <v>45.007502206531335</v>
      </c>
      <c r="Q92" t="str">
        <f t="shared" si="12"/>
        <v>film &amp; video</v>
      </c>
      <c r="R92" t="str">
        <f t="shared" si="13"/>
        <v>documentary</v>
      </c>
      <c r="S92" s="9">
        <f t="shared" si="14"/>
        <v>42591.208333333328</v>
      </c>
      <c r="T92" s="9">
        <f t="shared" si="15"/>
        <v>42605.208333333328</v>
      </c>
      <c r="U92" t="str" cm="1">
        <f t="array" ref="U92">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</f>
        <v>Greater than 50000</v>
      </c>
      <c r="V92" t="str" cm="1">
        <f t="array" ref="V92">IF(F92="failed",_xlfn.IFS(D92&lt;1000,"0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/>
      </c>
      <c r="W92" t="str" cm="1">
        <f t="array" ref="W92">IF(F92="successful",_xlfn.IFS(D92&lt;1000,"0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/>
      </c>
      <c r="X92" t="str" cm="1">
        <f t="array" ref="X92">IF(F92="canceled",_xlfn.IFS(D92&lt;1000,"0 to 1000",D92&lt;5000,"1000 to 4999",D92&lt;10000,"5000 to 9999",D92&lt;15000,"10000 to 14999",D92&lt;20000,"15000 to 19999",D92&lt;25000,"20000 to 24999",D92 &lt;30000,"25000 to 29999",D92&lt;35000,"30000 to 34999",D92&lt;40000,"35000 to 39999",D92&lt;45000,"40000 to 44999",D92&lt;50000,"45000 to 49999",TRUE,"Greater than 50000"),"")</f>
        <v>Greater than 50000</v>
      </c>
      <c r="Y92" t="str">
        <f t="shared" si="16"/>
        <v/>
      </c>
      <c r="Z92" t="str">
        <f t="shared" si="17"/>
        <v/>
      </c>
      <c r="AA92" t="str">
        <f t="shared" si="18"/>
        <v/>
      </c>
      <c r="AB92" t="str">
        <f t="shared" si="19"/>
        <v/>
      </c>
    </row>
    <row r="93" spans="1:28" x14ac:dyDescent="0.25">
      <c r="A93">
        <v>982</v>
      </c>
      <c r="B93" t="s">
        <v>1992</v>
      </c>
      <c r="C93" s="3" t="s">
        <v>1993</v>
      </c>
      <c r="D93">
        <v>7200</v>
      </c>
      <c r="E93">
        <v>6115</v>
      </c>
      <c r="F93" t="s">
        <v>14</v>
      </c>
      <c r="G93">
        <v>75</v>
      </c>
      <c r="H93" t="s">
        <v>21</v>
      </c>
      <c r="I93" t="s">
        <v>22</v>
      </c>
      <c r="J93">
        <v>1311051600</v>
      </c>
      <c r="K93">
        <v>1311224400</v>
      </c>
      <c r="L93" t="b">
        <v>0</v>
      </c>
      <c r="M93" t="b">
        <v>1</v>
      </c>
      <c r="N93" t="s">
        <v>42</v>
      </c>
      <c r="O93" s="4">
        <f t="shared" si="10"/>
        <v>0.84930555555555554</v>
      </c>
      <c r="P93" s="5">
        <f t="shared" si="11"/>
        <v>81.533333333333331</v>
      </c>
      <c r="Q93" t="str">
        <f t="shared" si="12"/>
        <v>film &amp; video</v>
      </c>
      <c r="R93" t="str">
        <f t="shared" si="13"/>
        <v>documentary</v>
      </c>
      <c r="S93" s="9">
        <f t="shared" si="14"/>
        <v>40743.208333333336</v>
      </c>
      <c r="T93" s="9">
        <f t="shared" si="15"/>
        <v>40745.208333333336</v>
      </c>
      <c r="U93" t="str" cm="1">
        <f t="array" ref="U93">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</f>
        <v>5000 to 9999</v>
      </c>
      <c r="V93" t="str" cm="1">
        <f t="array" ref="V93">IF(F93="failed",_xlfn.IFS(D93&lt;1000,"0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>5000 to 9999</v>
      </c>
      <c r="W93" t="str" cm="1">
        <f t="array" ref="W93">IF(F93="successful",_xlfn.IFS(D93&lt;1000,"0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/>
      </c>
      <c r="X93" t="str" cm="1">
        <f t="array" ref="X93">IF(F93="canceled",_xlfn.IFS(D93&lt;1000,"0 to 1000",D93&lt;5000,"1000 to 4999",D93&lt;10000,"5000 to 9999",D93&lt;15000,"10000 to 14999",D93&lt;20000,"15000 to 19999",D93&lt;25000,"20000 to 24999",D93 &lt;30000,"25000 to 29999",D93&lt;35000,"30000 to 34999",D93&lt;40000,"35000 to 39999",D93&lt;45000,"40000 to 44999",D93&lt;50000,"45000 to 49999",TRUE,"Greater than 50000"),"")</f>
        <v/>
      </c>
      <c r="Y93" t="str">
        <f t="shared" si="16"/>
        <v/>
      </c>
      <c r="Z93">
        <f t="shared" si="17"/>
        <v>75</v>
      </c>
      <c r="AA93" t="str">
        <f t="shared" si="18"/>
        <v/>
      </c>
      <c r="AB93">
        <f t="shared" si="19"/>
        <v>1</v>
      </c>
    </row>
    <row r="94" spans="1:28" x14ac:dyDescent="0.25">
      <c r="A94">
        <v>983</v>
      </c>
      <c r="B94" t="s">
        <v>1994</v>
      </c>
      <c r="C94" s="3" t="s">
        <v>1995</v>
      </c>
      <c r="D94">
        <v>129100</v>
      </c>
      <c r="E94">
        <v>188404</v>
      </c>
      <c r="F94" t="s">
        <v>20</v>
      </c>
      <c r="G94">
        <v>2326</v>
      </c>
      <c r="H94" t="s">
        <v>21</v>
      </c>
      <c r="I94" t="s">
        <v>22</v>
      </c>
      <c r="J94">
        <v>1564894800</v>
      </c>
      <c r="K94">
        <v>1566190800</v>
      </c>
      <c r="L94" t="b">
        <v>0</v>
      </c>
      <c r="M94" t="b">
        <v>0</v>
      </c>
      <c r="N94" t="s">
        <v>42</v>
      </c>
      <c r="O94" s="4">
        <f t="shared" si="10"/>
        <v>1.4593648334624323</v>
      </c>
      <c r="P94" s="5">
        <f t="shared" si="11"/>
        <v>80.999140154772135</v>
      </c>
      <c r="Q94" t="str">
        <f t="shared" si="12"/>
        <v>film &amp; video</v>
      </c>
      <c r="R94" t="str">
        <f t="shared" si="13"/>
        <v>documentary</v>
      </c>
      <c r="S94" s="9">
        <f t="shared" si="14"/>
        <v>43681.208333333328</v>
      </c>
      <c r="T94" s="9">
        <f t="shared" si="15"/>
        <v>43696.208333333328</v>
      </c>
      <c r="U94" t="str" cm="1">
        <f t="array" ref="U94">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</f>
        <v>Greater than 50000</v>
      </c>
      <c r="V94" t="str" cm="1">
        <f t="array" ref="V94">IF(F94="failed",_xlfn.IFS(D94&lt;1000,"0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/>
      </c>
      <c r="W94" t="str" cm="1">
        <f t="array" ref="W94">IF(F94="successful",_xlfn.IFS(D94&lt;1000,"0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>Greater than 50000</v>
      </c>
      <c r="X94" t="str" cm="1">
        <f t="array" ref="X94">IF(F94="canceled",_xlfn.IFS(D94&lt;1000,"0 to 1000",D94&lt;5000,"1000 to 4999",D94&lt;10000,"5000 to 9999",D94&lt;15000,"10000 to 14999",D94&lt;20000,"15000 to 19999",D94&lt;25000,"20000 to 24999",D94 &lt;30000,"25000 to 29999",D94&lt;35000,"30000 to 34999",D94&lt;40000,"35000 to 39999",D94&lt;45000,"40000 to 44999",D94&lt;50000,"45000 to 49999",TRUE,"Greater than 50000"),"")</f>
        <v/>
      </c>
      <c r="Y94">
        <f t="shared" si="16"/>
        <v>2326</v>
      </c>
      <c r="Z94" t="str">
        <f t="shared" si="17"/>
        <v/>
      </c>
      <c r="AA94">
        <f t="shared" si="18"/>
        <v>1</v>
      </c>
      <c r="AB94" t="str">
        <f t="shared" si="19"/>
        <v/>
      </c>
    </row>
    <row r="95" spans="1:28" x14ac:dyDescent="0.25">
      <c r="A95">
        <v>987</v>
      </c>
      <c r="B95" t="s">
        <v>2002</v>
      </c>
      <c r="C95" s="3" t="s">
        <v>2003</v>
      </c>
      <c r="D95">
        <v>6200</v>
      </c>
      <c r="E95">
        <v>13441</v>
      </c>
      <c r="F95" t="s">
        <v>20</v>
      </c>
      <c r="G95">
        <v>480</v>
      </c>
      <c r="H95" t="s">
        <v>21</v>
      </c>
      <c r="I95" t="s">
        <v>22</v>
      </c>
      <c r="J95">
        <v>1493269200</v>
      </c>
      <c r="K95">
        <v>1494478800</v>
      </c>
      <c r="L95" t="b">
        <v>0</v>
      </c>
      <c r="M95" t="b">
        <v>0</v>
      </c>
      <c r="N95" t="s">
        <v>42</v>
      </c>
      <c r="O95" s="4">
        <f t="shared" si="10"/>
        <v>2.1679032258064517</v>
      </c>
      <c r="P95" s="5">
        <f t="shared" si="11"/>
        <v>28.002083333333335</v>
      </c>
      <c r="Q95" t="str">
        <f t="shared" si="12"/>
        <v>film &amp; video</v>
      </c>
      <c r="R95" t="str">
        <f t="shared" si="13"/>
        <v>documentary</v>
      </c>
      <c r="S95" s="9">
        <f t="shared" si="14"/>
        <v>42852.208333333328</v>
      </c>
      <c r="T95" s="9">
        <f t="shared" si="15"/>
        <v>42866.208333333328</v>
      </c>
      <c r="U95" t="str" cm="1">
        <f t="array" ref="U95">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</f>
        <v>5000 to 9999</v>
      </c>
      <c r="V95" t="str" cm="1">
        <f t="array" ref="V95">IF(F95="failed",_xlfn.IFS(D95&lt;1000,"0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/>
      </c>
      <c r="W95" t="str" cm="1">
        <f t="array" ref="W95">IF(F95="successful",_xlfn.IFS(D95&lt;1000,"0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>5000 to 9999</v>
      </c>
      <c r="X95" t="str" cm="1">
        <f t="array" ref="X95">IF(F95="canceled",_xlfn.IFS(D95&lt;1000,"0 to 1000",D95&lt;5000,"1000 to 4999",D95&lt;10000,"5000 to 9999",D95&lt;15000,"10000 to 14999",D95&lt;20000,"15000 to 19999",D95&lt;25000,"20000 to 24999",D95 &lt;30000,"25000 to 29999",D95&lt;35000,"30000 to 34999",D95&lt;40000,"35000 to 39999",D95&lt;45000,"40000 to 44999",D95&lt;50000,"45000 to 49999",TRUE,"Greater than 50000"),"")</f>
        <v/>
      </c>
      <c r="Y95">
        <f t="shared" si="16"/>
        <v>480</v>
      </c>
      <c r="Z95" t="str">
        <f t="shared" si="17"/>
        <v/>
      </c>
      <c r="AA95">
        <f t="shared" si="18"/>
        <v>1</v>
      </c>
      <c r="AB95" t="str">
        <f t="shared" si="19"/>
        <v/>
      </c>
    </row>
    <row r="96" spans="1:28" x14ac:dyDescent="0.25">
      <c r="A96">
        <v>10</v>
      </c>
      <c r="B96" t="s">
        <v>51</v>
      </c>
      <c r="C96" s="3" t="s">
        <v>52</v>
      </c>
      <c r="D96">
        <v>5200</v>
      </c>
      <c r="E96">
        <v>13838</v>
      </c>
      <c r="F96" t="s">
        <v>20</v>
      </c>
      <c r="G96">
        <v>220</v>
      </c>
      <c r="H96" t="s">
        <v>21</v>
      </c>
      <c r="I96" t="s">
        <v>22</v>
      </c>
      <c r="J96">
        <v>1281762000</v>
      </c>
      <c r="K96">
        <v>1285909200</v>
      </c>
      <c r="L96" t="b">
        <v>0</v>
      </c>
      <c r="M96" t="b">
        <v>0</v>
      </c>
      <c r="N96" t="s">
        <v>53</v>
      </c>
      <c r="O96" s="4">
        <f t="shared" si="10"/>
        <v>2.6611538461538462</v>
      </c>
      <c r="P96" s="5">
        <f t="shared" si="11"/>
        <v>62.9</v>
      </c>
      <c r="Q96" t="str">
        <f t="shared" si="12"/>
        <v>film &amp; video</v>
      </c>
      <c r="R96" t="str">
        <f t="shared" si="13"/>
        <v>drama</v>
      </c>
      <c r="S96" s="9">
        <f t="shared" si="14"/>
        <v>40404.208333333336</v>
      </c>
      <c r="T96" s="9">
        <f t="shared" si="15"/>
        <v>40452.208333333336</v>
      </c>
      <c r="U96" t="str" cm="1">
        <f t="array" ref="U96">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</f>
        <v>5000 to 9999</v>
      </c>
      <c r="V96" t="str" cm="1">
        <f t="array" ref="V96">IF(F96="failed",_xlfn.IFS(D96&lt;1000,"0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/>
      </c>
      <c r="W96" t="str" cm="1">
        <f t="array" ref="W96">IF(F96="successful",_xlfn.IFS(D96&lt;1000,"0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>5000 to 9999</v>
      </c>
      <c r="X96" t="str" cm="1">
        <f t="array" ref="X96">IF(F96="canceled",_xlfn.IFS(D96&lt;1000,"0 to 1000",D96&lt;5000,"1000 to 4999",D96&lt;10000,"5000 to 9999",D96&lt;15000,"10000 to 14999",D96&lt;20000,"15000 to 19999",D96&lt;25000,"20000 to 24999",D96 &lt;30000,"25000 to 29999",D96&lt;35000,"30000 to 34999",D96&lt;40000,"35000 to 39999",D96&lt;45000,"40000 to 44999",D96&lt;50000,"45000 to 49999",TRUE,"Greater than 50000"),"")</f>
        <v/>
      </c>
      <c r="Y96">
        <f t="shared" si="16"/>
        <v>220</v>
      </c>
      <c r="Z96" t="str">
        <f t="shared" si="17"/>
        <v/>
      </c>
      <c r="AA96">
        <f t="shared" si="18"/>
        <v>1</v>
      </c>
      <c r="AB96" t="str">
        <f t="shared" si="19"/>
        <v/>
      </c>
    </row>
    <row r="97" spans="1:28" x14ac:dyDescent="0.25">
      <c r="A97">
        <v>12</v>
      </c>
      <c r="B97" t="s">
        <v>56</v>
      </c>
      <c r="C97" s="3" t="s">
        <v>57</v>
      </c>
      <c r="D97">
        <v>6300</v>
      </c>
      <c r="E97">
        <v>5629</v>
      </c>
      <c r="F97" t="s">
        <v>14</v>
      </c>
      <c r="G97">
        <v>55</v>
      </c>
      <c r="H97" t="s">
        <v>21</v>
      </c>
      <c r="I97" t="s">
        <v>22</v>
      </c>
      <c r="J97">
        <v>1571720400</v>
      </c>
      <c r="K97">
        <v>1572411600</v>
      </c>
      <c r="L97" t="b">
        <v>0</v>
      </c>
      <c r="M97" t="b">
        <v>0</v>
      </c>
      <c r="N97" t="s">
        <v>53</v>
      </c>
      <c r="O97" s="4">
        <f t="shared" si="10"/>
        <v>0.89349206349206345</v>
      </c>
      <c r="P97" s="5">
        <f t="shared" si="11"/>
        <v>102.34545454545454</v>
      </c>
      <c r="Q97" t="str">
        <f t="shared" si="12"/>
        <v>film &amp; video</v>
      </c>
      <c r="R97" t="str">
        <f t="shared" si="13"/>
        <v>drama</v>
      </c>
      <c r="S97" s="9">
        <f t="shared" si="14"/>
        <v>43760.208333333328</v>
      </c>
      <c r="T97" s="9">
        <f t="shared" si="15"/>
        <v>43768.208333333328</v>
      </c>
      <c r="U97" t="str" cm="1">
        <f t="array" ref="U97">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</f>
        <v>5000 to 9999</v>
      </c>
      <c r="V97" t="str" cm="1">
        <f t="array" ref="V97">IF(F97="failed",_xlfn.IFS(D97&lt;1000,"0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>5000 to 9999</v>
      </c>
      <c r="W97" t="str" cm="1">
        <f t="array" ref="W97">IF(F97="successful",_xlfn.IFS(D97&lt;1000,"0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/>
      </c>
      <c r="X97" t="str" cm="1">
        <f t="array" ref="X97">IF(F97="canceled",_xlfn.IFS(D97&lt;1000,"0 to 1000",D97&lt;5000,"1000 to 4999",D97&lt;10000,"5000 to 9999",D97&lt;15000,"10000 to 14999",D97&lt;20000,"15000 to 19999",D97&lt;25000,"20000 to 24999",D97 &lt;30000,"25000 to 29999",D97&lt;35000,"30000 to 34999",D97&lt;40000,"35000 to 39999",D97&lt;45000,"40000 to 44999",D97&lt;50000,"45000 to 49999",TRUE,"Greater than 50000"),"")</f>
        <v/>
      </c>
      <c r="Y97" t="str">
        <f t="shared" si="16"/>
        <v/>
      </c>
      <c r="Z97">
        <f t="shared" si="17"/>
        <v>55</v>
      </c>
      <c r="AA97" t="str">
        <f t="shared" si="18"/>
        <v/>
      </c>
      <c r="AB97">
        <f t="shared" si="19"/>
        <v>1</v>
      </c>
    </row>
    <row r="98" spans="1:28" x14ac:dyDescent="0.25">
      <c r="A98">
        <v>20</v>
      </c>
      <c r="B98" t="s">
        <v>77</v>
      </c>
      <c r="C98" s="3" t="s">
        <v>78</v>
      </c>
      <c r="D98">
        <v>131800</v>
      </c>
      <c r="E98">
        <v>147936</v>
      </c>
      <c r="F98" t="s">
        <v>20</v>
      </c>
      <c r="G98">
        <v>1396</v>
      </c>
      <c r="H98" t="s">
        <v>21</v>
      </c>
      <c r="I98" t="s">
        <v>22</v>
      </c>
      <c r="J98">
        <v>1406523600</v>
      </c>
      <c r="K98">
        <v>1406523600</v>
      </c>
      <c r="L98" t="b">
        <v>0</v>
      </c>
      <c r="M98" t="b">
        <v>0</v>
      </c>
      <c r="N98" t="s">
        <v>53</v>
      </c>
      <c r="O98" s="4">
        <f t="shared" si="10"/>
        <v>1.1224279210925645</v>
      </c>
      <c r="P98" s="5">
        <f t="shared" si="11"/>
        <v>105.97134670487107</v>
      </c>
      <c r="Q98" t="str">
        <f t="shared" si="12"/>
        <v>film &amp; video</v>
      </c>
      <c r="R98" t="str">
        <f t="shared" si="13"/>
        <v>drama</v>
      </c>
      <c r="S98" s="9">
        <f t="shared" si="14"/>
        <v>41848.208333333336</v>
      </c>
      <c r="T98" s="9">
        <f t="shared" si="15"/>
        <v>41848.208333333336</v>
      </c>
      <c r="U98" t="str" cm="1">
        <f t="array" ref="U98">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</f>
        <v>Greater than 50000</v>
      </c>
      <c r="V98" t="str" cm="1">
        <f t="array" ref="V98">IF(F98="failed",_xlfn.IFS(D98&lt;1000,"0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/>
      </c>
      <c r="W98" t="str" cm="1">
        <f t="array" ref="W98">IF(F98="successful",_xlfn.IFS(D98&lt;1000,"0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>Greater than 50000</v>
      </c>
      <c r="X98" t="str" cm="1">
        <f t="array" ref="X98">IF(F98="canceled",_xlfn.IFS(D98&lt;1000,"0 to 1000",D98&lt;5000,"1000 to 4999",D98&lt;10000,"5000 to 9999",D98&lt;15000,"10000 to 14999",D98&lt;20000,"15000 to 19999",D98&lt;25000,"20000 to 24999",D98 &lt;30000,"25000 to 29999",D98&lt;35000,"30000 to 34999",D98&lt;40000,"35000 to 39999",D98&lt;45000,"40000 to 44999",D98&lt;50000,"45000 to 49999",TRUE,"Greater than 50000"),"")</f>
        <v/>
      </c>
      <c r="Y98">
        <f t="shared" si="16"/>
        <v>1396</v>
      </c>
      <c r="Z98" t="str">
        <f t="shared" si="17"/>
        <v/>
      </c>
      <c r="AA98">
        <f t="shared" si="18"/>
        <v>1</v>
      </c>
      <c r="AB98" t="str">
        <f t="shared" si="19"/>
        <v/>
      </c>
    </row>
    <row r="99" spans="1:28" x14ac:dyDescent="0.25">
      <c r="A99">
        <v>35</v>
      </c>
      <c r="B99" t="s">
        <v>113</v>
      </c>
      <c r="C99" s="3" t="s">
        <v>114</v>
      </c>
      <c r="D99">
        <v>125500</v>
      </c>
      <c r="E99">
        <v>188628</v>
      </c>
      <c r="F99" t="s">
        <v>20</v>
      </c>
      <c r="G99">
        <v>1965</v>
      </c>
      <c r="H99" t="s">
        <v>36</v>
      </c>
      <c r="I99" t="s">
        <v>37</v>
      </c>
      <c r="J99">
        <v>1547877600</v>
      </c>
      <c r="K99">
        <v>1551506400</v>
      </c>
      <c r="L99" t="b">
        <v>0</v>
      </c>
      <c r="M99" t="b">
        <v>1</v>
      </c>
      <c r="N99" t="s">
        <v>53</v>
      </c>
      <c r="O99" s="4">
        <f t="shared" si="10"/>
        <v>1.5030119521912351</v>
      </c>
      <c r="P99" s="5">
        <f t="shared" si="11"/>
        <v>95.993893129770996</v>
      </c>
      <c r="Q99" t="str">
        <f t="shared" si="12"/>
        <v>film &amp; video</v>
      </c>
      <c r="R99" t="str">
        <f t="shared" si="13"/>
        <v>drama</v>
      </c>
      <c r="S99" s="9">
        <f t="shared" si="14"/>
        <v>43484.25</v>
      </c>
      <c r="T99" s="9">
        <f t="shared" si="15"/>
        <v>43526.25</v>
      </c>
      <c r="U99" t="str" cm="1">
        <f t="array" ref="U99">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</f>
        <v>Greater than 50000</v>
      </c>
      <c r="V99" t="str" cm="1">
        <f t="array" ref="V99">IF(F99="failed",_xlfn.IFS(D99&lt;1000,"0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/>
      </c>
      <c r="W99" t="str" cm="1">
        <f t="array" ref="W99">IF(F99="successful",_xlfn.IFS(D99&lt;1000,"0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>Greater than 50000</v>
      </c>
      <c r="X99" t="str" cm="1">
        <f t="array" ref="X99">IF(F99="canceled",_xlfn.IFS(D99&lt;1000,"0 to 1000",D99&lt;5000,"1000 to 4999",D99&lt;10000,"5000 to 9999",D99&lt;15000,"10000 to 14999",D99&lt;20000,"15000 to 19999",D99&lt;25000,"20000 to 24999",D99 &lt;30000,"25000 to 29999",D99&lt;35000,"30000 to 34999",D99&lt;40000,"35000 to 39999",D99&lt;45000,"40000 to 44999",D99&lt;50000,"45000 to 49999",TRUE,"Greater than 50000"),"")</f>
        <v/>
      </c>
      <c r="Y99">
        <f t="shared" si="16"/>
        <v>1965</v>
      </c>
      <c r="Z99" t="str">
        <f t="shared" si="17"/>
        <v/>
      </c>
      <c r="AA99">
        <f t="shared" si="18"/>
        <v>1</v>
      </c>
      <c r="AB99" t="str">
        <f t="shared" si="19"/>
        <v/>
      </c>
    </row>
    <row r="100" spans="1:28" x14ac:dyDescent="0.25">
      <c r="A100">
        <v>53</v>
      </c>
      <c r="B100" t="s">
        <v>153</v>
      </c>
      <c r="C100" s="3" t="s">
        <v>154</v>
      </c>
      <c r="D100">
        <v>8800</v>
      </c>
      <c r="E100">
        <v>12356</v>
      </c>
      <c r="F100" t="s">
        <v>20</v>
      </c>
      <c r="G100">
        <v>209</v>
      </c>
      <c r="H100" t="s">
        <v>21</v>
      </c>
      <c r="I100" t="s">
        <v>22</v>
      </c>
      <c r="J100">
        <v>1400562000</v>
      </c>
      <c r="K100">
        <v>1403931600</v>
      </c>
      <c r="L100" t="b">
        <v>0</v>
      </c>
      <c r="M100" t="b">
        <v>0</v>
      </c>
      <c r="N100" t="s">
        <v>53</v>
      </c>
      <c r="O100" s="4">
        <f t="shared" si="10"/>
        <v>1.4040909090909091</v>
      </c>
      <c r="P100" s="5">
        <f t="shared" si="11"/>
        <v>59.119617224880386</v>
      </c>
      <c r="Q100" t="str">
        <f t="shared" si="12"/>
        <v>film &amp; video</v>
      </c>
      <c r="R100" t="str">
        <f t="shared" si="13"/>
        <v>drama</v>
      </c>
      <c r="S100" s="9">
        <f t="shared" si="14"/>
        <v>41779.208333333336</v>
      </c>
      <c r="T100" s="9">
        <f t="shared" si="15"/>
        <v>41818.208333333336</v>
      </c>
      <c r="U100" t="str" cm="1">
        <f t="array" ref="U100">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</f>
        <v>5000 to 9999</v>
      </c>
      <c r="V100" t="str" cm="1">
        <f t="array" ref="V100">IF(F100="failed",_xlfn.IFS(D100&lt;1000,"0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/>
      </c>
      <c r="W100" t="str" cm="1">
        <f t="array" ref="W100">IF(F100="successful",_xlfn.IFS(D100&lt;1000,"0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>5000 to 9999</v>
      </c>
      <c r="X100" t="str" cm="1">
        <f t="array" ref="X100">IF(F100="canceled",_xlfn.IFS(D100&lt;1000,"0 to 1000",D100&lt;5000,"1000 to 4999",D100&lt;10000,"5000 to 9999",D100&lt;15000,"10000 to 14999",D100&lt;20000,"15000 to 19999",D100&lt;25000,"20000 to 24999",D100 &lt;30000,"25000 to 29999",D100&lt;35000,"30000 to 34999",D100&lt;40000,"35000 to 39999",D100&lt;45000,"40000 to 44999",D100&lt;50000,"45000 to 49999",TRUE,"Greater than 50000"),"")</f>
        <v/>
      </c>
      <c r="Y100">
        <f t="shared" si="16"/>
        <v>209</v>
      </c>
      <c r="Z100" t="str">
        <f t="shared" si="17"/>
        <v/>
      </c>
      <c r="AA100">
        <f t="shared" si="18"/>
        <v>1</v>
      </c>
      <c r="AB100" t="str">
        <f t="shared" si="19"/>
        <v/>
      </c>
    </row>
    <row r="101" spans="1:28" x14ac:dyDescent="0.25">
      <c r="A101">
        <v>130</v>
      </c>
      <c r="B101" t="s">
        <v>311</v>
      </c>
      <c r="C101" s="3" t="s">
        <v>312</v>
      </c>
      <c r="D101">
        <v>9600</v>
      </c>
      <c r="E101">
        <v>14925</v>
      </c>
      <c r="F101" t="s">
        <v>20</v>
      </c>
      <c r="G101">
        <v>533</v>
      </c>
      <c r="H101" t="s">
        <v>36</v>
      </c>
      <c r="I101" t="s">
        <v>37</v>
      </c>
      <c r="J101">
        <v>1319605200</v>
      </c>
      <c r="K101">
        <v>1320991200</v>
      </c>
      <c r="L101" t="b">
        <v>0</v>
      </c>
      <c r="M101" t="b">
        <v>0</v>
      </c>
      <c r="N101" t="s">
        <v>53</v>
      </c>
      <c r="O101" s="4">
        <f t="shared" si="10"/>
        <v>1.5546875</v>
      </c>
      <c r="P101" s="5">
        <f t="shared" si="11"/>
        <v>28.001876172607879</v>
      </c>
      <c r="Q101" t="str">
        <f t="shared" si="12"/>
        <v>film &amp; video</v>
      </c>
      <c r="R101" t="str">
        <f t="shared" si="13"/>
        <v>drama</v>
      </c>
      <c r="S101" s="9">
        <f t="shared" si="14"/>
        <v>40842.208333333336</v>
      </c>
      <c r="T101" s="9">
        <f t="shared" si="15"/>
        <v>40858.25</v>
      </c>
      <c r="U101" t="str" cm="1">
        <f t="array" ref="U101">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</f>
        <v>5000 to 9999</v>
      </c>
      <c r="V101" t="str" cm="1">
        <f t="array" ref="V101">IF(F101="failed",_xlfn.IFS(D101&lt;1000,"0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/>
      </c>
      <c r="W101" t="str" cm="1">
        <f t="array" ref="W101">IF(F101="successful",_xlfn.IFS(D101&lt;1000,"0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>5000 to 9999</v>
      </c>
      <c r="X101" t="str" cm="1">
        <f t="array" ref="X101">IF(F101="canceled",_xlfn.IFS(D101&lt;1000,"0 to 1000",D101&lt;5000,"1000 to 4999",D101&lt;10000,"5000 to 9999",D101&lt;15000,"10000 to 14999",D101&lt;20000,"15000 to 19999",D101&lt;25000,"20000 to 24999",D101 &lt;30000,"25000 to 29999",D101&lt;35000,"30000 to 34999",D101&lt;40000,"35000 to 39999",D101&lt;45000,"40000 to 44999",D101&lt;50000,"45000 to 49999",TRUE,"Greater than 50000"),"")</f>
        <v/>
      </c>
      <c r="Y101">
        <f t="shared" si="16"/>
        <v>533</v>
      </c>
      <c r="Z101" t="str">
        <f t="shared" si="17"/>
        <v/>
      </c>
      <c r="AA101">
        <f t="shared" si="18"/>
        <v>1</v>
      </c>
      <c r="AB101" t="str">
        <f t="shared" si="19"/>
        <v/>
      </c>
    </row>
    <row r="102" spans="1:28" x14ac:dyDescent="0.25">
      <c r="A102">
        <v>136</v>
      </c>
      <c r="B102" t="s">
        <v>324</v>
      </c>
      <c r="C102" s="3" t="s">
        <v>325</v>
      </c>
      <c r="D102">
        <v>82800</v>
      </c>
      <c r="E102">
        <v>2721</v>
      </c>
      <c r="F102" t="s">
        <v>74</v>
      </c>
      <c r="G102">
        <v>58</v>
      </c>
      <c r="H102" t="s">
        <v>21</v>
      </c>
      <c r="I102" t="s">
        <v>22</v>
      </c>
      <c r="J102">
        <v>1402117200</v>
      </c>
      <c r="K102">
        <v>1403154000</v>
      </c>
      <c r="L102" t="b">
        <v>0</v>
      </c>
      <c r="M102" t="b">
        <v>1</v>
      </c>
      <c r="N102" t="s">
        <v>53</v>
      </c>
      <c r="O102" s="4">
        <f t="shared" si="10"/>
        <v>3.2862318840579711E-2</v>
      </c>
      <c r="P102" s="5">
        <f t="shared" si="11"/>
        <v>46.913793103448278</v>
      </c>
      <c r="Q102" t="str">
        <f t="shared" si="12"/>
        <v>film &amp; video</v>
      </c>
      <c r="R102" t="str">
        <f t="shared" si="13"/>
        <v>drama</v>
      </c>
      <c r="S102" s="9">
        <f t="shared" si="14"/>
        <v>41797.208333333336</v>
      </c>
      <c r="T102" s="9">
        <f t="shared" si="15"/>
        <v>41809.208333333336</v>
      </c>
      <c r="U102" t="str" cm="1">
        <f t="array" ref="U102">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</f>
        <v>Greater than 50000</v>
      </c>
      <c r="V102" t="str" cm="1">
        <f t="array" ref="V102">IF(F102="failed",_xlfn.IFS(D102&lt;1000,"0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/>
      </c>
      <c r="W102" t="str" cm="1">
        <f t="array" ref="W102">IF(F102="successful",_xlfn.IFS(D102&lt;1000,"0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/>
      </c>
      <c r="X102" t="str" cm="1">
        <f t="array" ref="X102">IF(F102="canceled",_xlfn.IFS(D102&lt;1000,"0 to 1000",D102&lt;5000,"1000 to 4999",D102&lt;10000,"5000 to 9999",D102&lt;15000,"10000 to 14999",D102&lt;20000,"15000 to 19999",D102&lt;25000,"20000 to 24999",D102 &lt;30000,"25000 to 29999",D102&lt;35000,"30000 to 34999",D102&lt;40000,"35000 to 39999",D102&lt;45000,"40000 to 44999",D102&lt;50000,"45000 to 49999",TRUE,"Greater than 50000"),"")</f>
        <v>Greater than 50000</v>
      </c>
      <c r="Y102" t="str">
        <f t="shared" si="16"/>
        <v/>
      </c>
      <c r="Z102" t="str">
        <f t="shared" si="17"/>
        <v/>
      </c>
      <c r="AA102" t="str">
        <f t="shared" si="18"/>
        <v/>
      </c>
      <c r="AB102" t="str">
        <f t="shared" si="19"/>
        <v/>
      </c>
    </row>
    <row r="103" spans="1:28" x14ac:dyDescent="0.25">
      <c r="A103">
        <v>197</v>
      </c>
      <c r="B103" t="s">
        <v>446</v>
      </c>
      <c r="C103" s="3" t="s">
        <v>447</v>
      </c>
      <c r="D103">
        <v>54700</v>
      </c>
      <c r="E103">
        <v>163118</v>
      </c>
      <c r="F103" t="s">
        <v>20</v>
      </c>
      <c r="G103">
        <v>1989</v>
      </c>
      <c r="H103" t="s">
        <v>21</v>
      </c>
      <c r="I103" t="s">
        <v>22</v>
      </c>
      <c r="J103">
        <v>1498194000</v>
      </c>
      <c r="K103">
        <v>1499403600</v>
      </c>
      <c r="L103" t="b">
        <v>0</v>
      </c>
      <c r="M103" t="b">
        <v>0</v>
      </c>
      <c r="N103" t="s">
        <v>53</v>
      </c>
      <c r="O103" s="4">
        <f t="shared" si="10"/>
        <v>2.9820475319926874</v>
      </c>
      <c r="P103" s="5">
        <f t="shared" si="11"/>
        <v>82.010055304172951</v>
      </c>
      <c r="Q103" t="str">
        <f t="shared" si="12"/>
        <v>film &amp; video</v>
      </c>
      <c r="R103" t="str">
        <f t="shared" si="13"/>
        <v>drama</v>
      </c>
      <c r="S103" s="9">
        <f t="shared" si="14"/>
        <v>42909.208333333328</v>
      </c>
      <c r="T103" s="9">
        <f t="shared" si="15"/>
        <v>42923.208333333328</v>
      </c>
      <c r="U103" t="str" cm="1">
        <f t="array" ref="U103">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</f>
        <v>Greater than 50000</v>
      </c>
      <c r="V103" t="str" cm="1">
        <f t="array" ref="V103">IF(F103="failed",_xlfn.IFS(D103&lt;1000,"0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/>
      </c>
      <c r="W103" t="str" cm="1">
        <f t="array" ref="W103">IF(F103="successful",_xlfn.IFS(D103&lt;1000,"0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>Greater than 50000</v>
      </c>
      <c r="X103" t="str" cm="1">
        <f t="array" ref="X103">IF(F103="canceled",_xlfn.IFS(D103&lt;1000,"0 to 1000",D103&lt;5000,"1000 to 4999",D103&lt;10000,"5000 to 9999",D103&lt;15000,"10000 to 14999",D103&lt;20000,"15000 to 19999",D103&lt;25000,"20000 to 24999",D103 &lt;30000,"25000 to 29999",D103&lt;35000,"30000 to 34999",D103&lt;40000,"35000 to 39999",D103&lt;45000,"40000 to 44999",D103&lt;50000,"45000 to 49999",TRUE,"Greater than 50000"),"")</f>
        <v/>
      </c>
      <c r="Y103">
        <f t="shared" si="16"/>
        <v>1989</v>
      </c>
      <c r="Z103" t="str">
        <f t="shared" si="17"/>
        <v/>
      </c>
      <c r="AA103">
        <f t="shared" si="18"/>
        <v>1</v>
      </c>
      <c r="AB103" t="str">
        <f t="shared" si="19"/>
        <v/>
      </c>
    </row>
    <row r="104" spans="1:28" x14ac:dyDescent="0.25">
      <c r="A104">
        <v>253</v>
      </c>
      <c r="B104" t="s">
        <v>558</v>
      </c>
      <c r="C104" s="3" t="s">
        <v>559</v>
      </c>
      <c r="D104">
        <v>121500</v>
      </c>
      <c r="E104">
        <v>108161</v>
      </c>
      <c r="F104" t="s">
        <v>14</v>
      </c>
      <c r="G104">
        <v>1335</v>
      </c>
      <c r="H104" t="s">
        <v>15</v>
      </c>
      <c r="I104" t="s">
        <v>16</v>
      </c>
      <c r="J104">
        <v>1302238800</v>
      </c>
      <c r="K104">
        <v>1303275600</v>
      </c>
      <c r="L104" t="b">
        <v>0</v>
      </c>
      <c r="M104" t="b">
        <v>0</v>
      </c>
      <c r="N104" t="s">
        <v>53</v>
      </c>
      <c r="O104" s="4">
        <f t="shared" si="10"/>
        <v>0.8902139917695473</v>
      </c>
      <c r="P104" s="5">
        <f t="shared" si="11"/>
        <v>81.019475655430711</v>
      </c>
      <c r="Q104" t="str">
        <f t="shared" si="12"/>
        <v>film &amp; video</v>
      </c>
      <c r="R104" t="str">
        <f t="shared" si="13"/>
        <v>drama</v>
      </c>
      <c r="S104" s="9">
        <f t="shared" si="14"/>
        <v>40641.208333333336</v>
      </c>
      <c r="T104" s="9">
        <f t="shared" si="15"/>
        <v>40653.208333333336</v>
      </c>
      <c r="U104" t="str" cm="1">
        <f t="array" ref="U104">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</f>
        <v>Greater than 50000</v>
      </c>
      <c r="V104" t="str" cm="1">
        <f t="array" ref="V104">IF(F104="failed",_xlfn.IFS(D104&lt;1000,"0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>Greater than 50000</v>
      </c>
      <c r="W104" t="str" cm="1">
        <f t="array" ref="W104">IF(F104="successful",_xlfn.IFS(D104&lt;1000,"0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/>
      </c>
      <c r="X104" t="str" cm="1">
        <f t="array" ref="X104">IF(F104="canceled",_xlfn.IFS(D104&lt;1000,"0 to 1000",D104&lt;5000,"1000 to 4999",D104&lt;10000,"5000 to 9999",D104&lt;15000,"10000 to 14999",D104&lt;20000,"15000 to 19999",D104&lt;25000,"20000 to 24999",D104 &lt;30000,"25000 to 29999",D104&lt;35000,"30000 to 34999",D104&lt;40000,"35000 to 39999",D104&lt;45000,"40000 to 44999",D104&lt;50000,"45000 to 49999",TRUE,"Greater than 50000"),"")</f>
        <v/>
      </c>
      <c r="Y104" t="str">
        <f t="shared" si="16"/>
        <v/>
      </c>
      <c r="Z104">
        <f t="shared" si="17"/>
        <v>1335</v>
      </c>
      <c r="AA104" t="str">
        <f t="shared" si="18"/>
        <v/>
      </c>
      <c r="AB104">
        <f t="shared" si="19"/>
        <v>1</v>
      </c>
    </row>
    <row r="105" spans="1:28" x14ac:dyDescent="0.25">
      <c r="A105">
        <v>345</v>
      </c>
      <c r="B105" t="s">
        <v>742</v>
      </c>
      <c r="C105" s="3" t="s">
        <v>743</v>
      </c>
      <c r="D105">
        <v>157600</v>
      </c>
      <c r="E105">
        <v>23159</v>
      </c>
      <c r="F105" t="s">
        <v>14</v>
      </c>
      <c r="G105">
        <v>331</v>
      </c>
      <c r="H105" t="s">
        <v>40</v>
      </c>
      <c r="I105" t="s">
        <v>41</v>
      </c>
      <c r="J105">
        <v>1436418000</v>
      </c>
      <c r="K105">
        <v>1436504400</v>
      </c>
      <c r="L105" t="b">
        <v>0</v>
      </c>
      <c r="M105" t="b">
        <v>0</v>
      </c>
      <c r="N105" t="s">
        <v>53</v>
      </c>
      <c r="O105" s="4">
        <f t="shared" si="10"/>
        <v>0.14694796954314721</v>
      </c>
      <c r="P105" s="5">
        <f t="shared" si="11"/>
        <v>69.966767371601208</v>
      </c>
      <c r="Q105" t="str">
        <f t="shared" si="12"/>
        <v>film &amp; video</v>
      </c>
      <c r="R105" t="str">
        <f t="shared" si="13"/>
        <v>drama</v>
      </c>
      <c r="S105" s="9">
        <f t="shared" si="14"/>
        <v>42194.208333333328</v>
      </c>
      <c r="T105" s="9">
        <f t="shared" si="15"/>
        <v>42195.208333333328</v>
      </c>
      <c r="U105" t="str" cm="1">
        <f t="array" ref="U105">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</f>
        <v>Greater than 50000</v>
      </c>
      <c r="V105" t="str" cm="1">
        <f t="array" ref="V105">IF(F105="failed",_xlfn.IFS(D105&lt;1000,"0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>Greater than 50000</v>
      </c>
      <c r="W105" t="str" cm="1">
        <f t="array" ref="W105">IF(F105="successful",_xlfn.IFS(D105&lt;1000,"0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/>
      </c>
      <c r="X105" t="str" cm="1">
        <f t="array" ref="X105">IF(F105="canceled",_xlfn.IFS(D105&lt;1000,"0 to 1000",D105&lt;5000,"1000 to 4999",D105&lt;10000,"5000 to 9999",D105&lt;15000,"10000 to 14999",D105&lt;20000,"15000 to 19999",D105&lt;25000,"20000 to 24999",D105 &lt;30000,"25000 to 29999",D105&lt;35000,"30000 to 34999",D105&lt;40000,"35000 to 39999",D105&lt;45000,"40000 to 44999",D105&lt;50000,"45000 to 49999",TRUE,"Greater than 50000"),"")</f>
        <v/>
      </c>
      <c r="Y105" t="str">
        <f t="shared" si="16"/>
        <v/>
      </c>
      <c r="Z105">
        <f t="shared" si="17"/>
        <v>331</v>
      </c>
      <c r="AA105" t="str">
        <f t="shared" si="18"/>
        <v/>
      </c>
      <c r="AB105">
        <f t="shared" si="19"/>
        <v>1</v>
      </c>
    </row>
    <row r="106" spans="1:28" x14ac:dyDescent="0.25">
      <c r="A106">
        <v>396</v>
      </c>
      <c r="B106" t="s">
        <v>843</v>
      </c>
      <c r="C106" s="3" t="s">
        <v>844</v>
      </c>
      <c r="D106">
        <v>46100</v>
      </c>
      <c r="E106">
        <v>77012</v>
      </c>
      <c r="F106" t="s">
        <v>20</v>
      </c>
      <c r="G106">
        <v>1604</v>
      </c>
      <c r="H106" t="s">
        <v>26</v>
      </c>
      <c r="I106" t="s">
        <v>27</v>
      </c>
      <c r="J106">
        <v>1538715600</v>
      </c>
      <c r="K106">
        <v>1539406800</v>
      </c>
      <c r="L106" t="b">
        <v>0</v>
      </c>
      <c r="M106" t="b">
        <v>0</v>
      </c>
      <c r="N106" t="s">
        <v>53</v>
      </c>
      <c r="O106" s="4">
        <f t="shared" si="10"/>
        <v>1.6705422993492407</v>
      </c>
      <c r="P106" s="5">
        <f t="shared" si="11"/>
        <v>48.012468827930178</v>
      </c>
      <c r="Q106" t="str">
        <f t="shared" si="12"/>
        <v>film &amp; video</v>
      </c>
      <c r="R106" t="str">
        <f t="shared" si="13"/>
        <v>drama</v>
      </c>
      <c r="S106" s="9">
        <f t="shared" si="14"/>
        <v>43378.208333333328</v>
      </c>
      <c r="T106" s="9">
        <f t="shared" si="15"/>
        <v>43386.208333333328</v>
      </c>
      <c r="U106" t="str" cm="1">
        <f t="array" ref="U106">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</f>
        <v>45000 to 49999</v>
      </c>
      <c r="V106" t="str" cm="1">
        <f t="array" ref="V106">IF(F106="failed",_xlfn.IFS(D106&lt;1000,"0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/>
      </c>
      <c r="W106" t="str" cm="1">
        <f t="array" ref="W106">IF(F106="successful",_xlfn.IFS(D106&lt;1000,"0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>45000 to 49999</v>
      </c>
      <c r="X106" t="str" cm="1">
        <f t="array" ref="X106">IF(F106="canceled",_xlfn.IFS(D106&lt;1000,"0 to 1000",D106&lt;5000,"1000 to 4999",D106&lt;10000,"5000 to 9999",D106&lt;15000,"10000 to 14999",D106&lt;20000,"15000 to 19999",D106&lt;25000,"20000 to 24999",D106 &lt;30000,"25000 to 29999",D106&lt;35000,"30000 to 34999",D106&lt;40000,"35000 to 39999",D106&lt;45000,"40000 to 44999",D106&lt;50000,"45000 to 49999",TRUE,"Greater than 50000"),"")</f>
        <v/>
      </c>
      <c r="Y106">
        <f t="shared" si="16"/>
        <v>1604</v>
      </c>
      <c r="Z106" t="str">
        <f t="shared" si="17"/>
        <v/>
      </c>
      <c r="AA106">
        <f t="shared" si="18"/>
        <v>1</v>
      </c>
      <c r="AB106" t="str">
        <f t="shared" si="19"/>
        <v/>
      </c>
    </row>
    <row r="107" spans="1:28" ht="31.5" x14ac:dyDescent="0.25">
      <c r="A107">
        <v>452</v>
      </c>
      <c r="B107" t="s">
        <v>952</v>
      </c>
      <c r="C107" s="3" t="s">
        <v>953</v>
      </c>
      <c r="D107">
        <v>4800</v>
      </c>
      <c r="E107">
        <v>3045</v>
      </c>
      <c r="F107" t="s">
        <v>14</v>
      </c>
      <c r="G107">
        <v>31</v>
      </c>
      <c r="H107" t="s">
        <v>21</v>
      </c>
      <c r="I107" t="s">
        <v>22</v>
      </c>
      <c r="J107">
        <v>1278392400</v>
      </c>
      <c r="K107">
        <v>1278478800</v>
      </c>
      <c r="L107" t="b">
        <v>0</v>
      </c>
      <c r="M107" t="b">
        <v>0</v>
      </c>
      <c r="N107" t="s">
        <v>53</v>
      </c>
      <c r="O107" s="4">
        <f t="shared" si="10"/>
        <v>0.63437500000000002</v>
      </c>
      <c r="P107" s="5">
        <f t="shared" si="11"/>
        <v>98.225806451612897</v>
      </c>
      <c r="Q107" t="str">
        <f t="shared" si="12"/>
        <v>film &amp; video</v>
      </c>
      <c r="R107" t="str">
        <f t="shared" si="13"/>
        <v>drama</v>
      </c>
      <c r="S107" s="9">
        <f t="shared" si="14"/>
        <v>40365.208333333336</v>
      </c>
      <c r="T107" s="9">
        <f t="shared" si="15"/>
        <v>40366.208333333336</v>
      </c>
      <c r="U107" t="str" cm="1">
        <f t="array" ref="U107">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</f>
        <v>1000 to 4999</v>
      </c>
      <c r="V107" t="str" cm="1">
        <f t="array" ref="V107">IF(F107="failed",_xlfn.IFS(D107&lt;1000,"0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>1000 to 4999</v>
      </c>
      <c r="W107" t="str" cm="1">
        <f t="array" ref="W107">IF(F107="successful",_xlfn.IFS(D107&lt;1000,"0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/>
      </c>
      <c r="X107" t="str" cm="1">
        <f t="array" ref="X107">IF(F107="canceled",_xlfn.IFS(D107&lt;1000,"0 to 1000",D107&lt;5000,"1000 to 4999",D107&lt;10000,"5000 to 9999",D107&lt;15000,"10000 to 14999",D107&lt;20000,"15000 to 19999",D107&lt;25000,"20000 to 24999",D107 &lt;30000,"25000 to 29999",D107&lt;35000,"30000 to 34999",D107&lt;40000,"35000 to 39999",D107&lt;45000,"40000 to 44999",D107&lt;50000,"45000 to 49999",TRUE,"Greater than 50000"),"")</f>
        <v/>
      </c>
      <c r="Y107" t="str">
        <f t="shared" si="16"/>
        <v/>
      </c>
      <c r="Z107">
        <f t="shared" si="17"/>
        <v>31</v>
      </c>
      <c r="AA107" t="str">
        <f t="shared" si="18"/>
        <v/>
      </c>
      <c r="AB107">
        <f t="shared" si="19"/>
        <v>1</v>
      </c>
    </row>
    <row r="108" spans="1:28" x14ac:dyDescent="0.25">
      <c r="A108">
        <v>454</v>
      </c>
      <c r="B108" t="s">
        <v>956</v>
      </c>
      <c r="C108" s="3" t="s">
        <v>957</v>
      </c>
      <c r="D108">
        <v>4000</v>
      </c>
      <c r="E108">
        <v>1763</v>
      </c>
      <c r="F108" t="s">
        <v>14</v>
      </c>
      <c r="G108">
        <v>39</v>
      </c>
      <c r="H108" t="s">
        <v>21</v>
      </c>
      <c r="I108" t="s">
        <v>22</v>
      </c>
      <c r="J108">
        <v>1382331600</v>
      </c>
      <c r="K108">
        <v>1385445600</v>
      </c>
      <c r="L108" t="b">
        <v>0</v>
      </c>
      <c r="M108" t="b">
        <v>1</v>
      </c>
      <c r="N108" t="s">
        <v>53</v>
      </c>
      <c r="O108" s="4">
        <f t="shared" si="10"/>
        <v>0.44074999999999998</v>
      </c>
      <c r="P108" s="5">
        <f t="shared" si="11"/>
        <v>45.205128205128204</v>
      </c>
      <c r="Q108" t="str">
        <f t="shared" si="12"/>
        <v>film &amp; video</v>
      </c>
      <c r="R108" t="str">
        <f t="shared" si="13"/>
        <v>drama</v>
      </c>
      <c r="S108" s="9">
        <f t="shared" si="14"/>
        <v>41568.208333333336</v>
      </c>
      <c r="T108" s="9">
        <f t="shared" si="15"/>
        <v>41604.25</v>
      </c>
      <c r="U108" t="str" cm="1">
        <f t="array" ref="U108">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</f>
        <v>1000 to 4999</v>
      </c>
      <c r="V108" t="str" cm="1">
        <f t="array" ref="V108">IF(F108="failed",_xlfn.IFS(D108&lt;1000,"0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>1000 to 4999</v>
      </c>
      <c r="W108" t="str" cm="1">
        <f t="array" ref="W108">IF(F108="successful",_xlfn.IFS(D108&lt;1000,"0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/>
      </c>
      <c r="X108" t="str" cm="1">
        <f t="array" ref="X108">IF(F108="canceled",_xlfn.IFS(D108&lt;1000,"0 to 1000",D108&lt;5000,"1000 to 4999",D108&lt;10000,"5000 to 9999",D108&lt;15000,"10000 to 14999",D108&lt;20000,"15000 to 19999",D108&lt;25000,"20000 to 24999",D108 &lt;30000,"25000 to 29999",D108&lt;35000,"30000 to 34999",D108&lt;40000,"35000 to 39999",D108&lt;45000,"40000 to 44999",D108&lt;50000,"45000 to 49999",TRUE,"Greater than 50000"),"")</f>
        <v/>
      </c>
      <c r="Y108" t="str">
        <f t="shared" si="16"/>
        <v/>
      </c>
      <c r="Z108">
        <f t="shared" si="17"/>
        <v>39</v>
      </c>
      <c r="AA108" t="str">
        <f t="shared" si="18"/>
        <v/>
      </c>
      <c r="AB108">
        <f t="shared" si="19"/>
        <v>1</v>
      </c>
    </row>
    <row r="109" spans="1:28" x14ac:dyDescent="0.25">
      <c r="A109">
        <v>461</v>
      </c>
      <c r="B109" t="s">
        <v>970</v>
      </c>
      <c r="C109" s="3" t="s">
        <v>971</v>
      </c>
      <c r="D109">
        <v>98800</v>
      </c>
      <c r="E109">
        <v>139354</v>
      </c>
      <c r="F109" t="s">
        <v>20</v>
      </c>
      <c r="G109">
        <v>2080</v>
      </c>
      <c r="H109" t="s">
        <v>21</v>
      </c>
      <c r="I109" t="s">
        <v>22</v>
      </c>
      <c r="J109">
        <v>1398661200</v>
      </c>
      <c r="K109">
        <v>1400389200</v>
      </c>
      <c r="L109" t="b">
        <v>0</v>
      </c>
      <c r="M109" t="b">
        <v>0</v>
      </c>
      <c r="N109" t="s">
        <v>53</v>
      </c>
      <c r="O109" s="4">
        <f t="shared" si="10"/>
        <v>1.4104655870445344</v>
      </c>
      <c r="P109" s="5">
        <f t="shared" si="11"/>
        <v>66.997115384615384</v>
      </c>
      <c r="Q109" t="str">
        <f t="shared" si="12"/>
        <v>film &amp; video</v>
      </c>
      <c r="R109" t="str">
        <f t="shared" si="13"/>
        <v>drama</v>
      </c>
      <c r="S109" s="9">
        <f t="shared" si="14"/>
        <v>41757.208333333336</v>
      </c>
      <c r="T109" s="9">
        <f t="shared" si="15"/>
        <v>41777.208333333336</v>
      </c>
      <c r="U109" t="str" cm="1">
        <f t="array" ref="U109">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</f>
        <v>Greater than 50000</v>
      </c>
      <c r="V109" t="str" cm="1">
        <f t="array" ref="V109">IF(F109="failed",_xlfn.IFS(D109&lt;1000,"0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/>
      </c>
      <c r="W109" t="str" cm="1">
        <f t="array" ref="W109">IF(F109="successful",_xlfn.IFS(D109&lt;1000,"0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>Greater than 50000</v>
      </c>
      <c r="X109" t="str" cm="1">
        <f t="array" ref="X109">IF(F109="canceled",_xlfn.IFS(D109&lt;1000,"0 to 1000",D109&lt;5000,"1000 to 4999",D109&lt;10000,"5000 to 9999",D109&lt;15000,"10000 to 14999",D109&lt;20000,"15000 to 19999",D109&lt;25000,"20000 to 24999",D109 &lt;30000,"25000 to 29999",D109&lt;35000,"30000 to 34999",D109&lt;40000,"35000 to 39999",D109&lt;45000,"40000 to 44999",D109&lt;50000,"45000 to 49999",TRUE,"Greater than 50000"),"")</f>
        <v/>
      </c>
      <c r="Y109">
        <f t="shared" si="16"/>
        <v>2080</v>
      </c>
      <c r="Z109" t="str">
        <f t="shared" si="17"/>
        <v/>
      </c>
      <c r="AA109">
        <f t="shared" si="18"/>
        <v>1</v>
      </c>
      <c r="AB109" t="str">
        <f t="shared" si="19"/>
        <v/>
      </c>
    </row>
    <row r="110" spans="1:28" x14ac:dyDescent="0.25">
      <c r="A110">
        <v>469</v>
      </c>
      <c r="B110" t="s">
        <v>986</v>
      </c>
      <c r="C110" s="3" t="s">
        <v>987</v>
      </c>
      <c r="D110">
        <v>5600</v>
      </c>
      <c r="E110">
        <v>10328</v>
      </c>
      <c r="F110" t="s">
        <v>20</v>
      </c>
      <c r="G110">
        <v>159</v>
      </c>
      <c r="H110" t="s">
        <v>21</v>
      </c>
      <c r="I110" t="s">
        <v>22</v>
      </c>
      <c r="J110">
        <v>1431925200</v>
      </c>
      <c r="K110">
        <v>1432098000</v>
      </c>
      <c r="L110" t="b">
        <v>0</v>
      </c>
      <c r="M110" t="b">
        <v>0</v>
      </c>
      <c r="N110" t="s">
        <v>53</v>
      </c>
      <c r="O110" s="4">
        <f t="shared" si="10"/>
        <v>1.8442857142857143</v>
      </c>
      <c r="P110" s="5">
        <f t="shared" si="11"/>
        <v>64.95597484276729</v>
      </c>
      <c r="Q110" t="str">
        <f t="shared" si="12"/>
        <v>film &amp; video</v>
      </c>
      <c r="R110" t="str">
        <f t="shared" si="13"/>
        <v>drama</v>
      </c>
      <c r="S110" s="9">
        <f t="shared" si="14"/>
        <v>42142.208333333328</v>
      </c>
      <c r="T110" s="9">
        <f t="shared" si="15"/>
        <v>42144.208333333328</v>
      </c>
      <c r="U110" t="str" cm="1">
        <f t="array" ref="U110">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</f>
        <v>5000 to 9999</v>
      </c>
      <c r="V110" t="str" cm="1">
        <f t="array" ref="V110">IF(F110="failed",_xlfn.IFS(D110&lt;1000,"0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/>
      </c>
      <c r="W110" t="str" cm="1">
        <f t="array" ref="W110">IF(F110="successful",_xlfn.IFS(D110&lt;1000,"0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>5000 to 9999</v>
      </c>
      <c r="X110" t="str" cm="1">
        <f t="array" ref="X110">IF(F110="canceled",_xlfn.IFS(D110&lt;1000,"0 to 1000",D110&lt;5000,"1000 to 4999",D110&lt;10000,"5000 to 9999",D110&lt;15000,"10000 to 14999",D110&lt;20000,"15000 to 19999",D110&lt;25000,"20000 to 24999",D110 &lt;30000,"25000 to 29999",D110&lt;35000,"30000 to 34999",D110&lt;40000,"35000 to 39999",D110&lt;45000,"40000 to 44999",D110&lt;50000,"45000 to 49999",TRUE,"Greater than 50000"),"")</f>
        <v/>
      </c>
      <c r="Y110">
        <f t="shared" si="16"/>
        <v>159</v>
      </c>
      <c r="Z110" t="str">
        <f t="shared" si="17"/>
        <v/>
      </c>
      <c r="AA110">
        <f t="shared" si="18"/>
        <v>1</v>
      </c>
      <c r="AB110" t="str">
        <f t="shared" si="19"/>
        <v/>
      </c>
    </row>
    <row r="111" spans="1:28" ht="31.5" x14ac:dyDescent="0.25">
      <c r="A111">
        <v>503</v>
      </c>
      <c r="B111" t="s">
        <v>1053</v>
      </c>
      <c r="C111" s="3" t="s">
        <v>1054</v>
      </c>
      <c r="D111">
        <v>25500</v>
      </c>
      <c r="E111">
        <v>45983</v>
      </c>
      <c r="F111" t="s">
        <v>20</v>
      </c>
      <c r="G111">
        <v>460</v>
      </c>
      <c r="H111" t="s">
        <v>21</v>
      </c>
      <c r="I111" t="s">
        <v>22</v>
      </c>
      <c r="J111">
        <v>1435726800</v>
      </c>
      <c r="K111">
        <v>1437454800</v>
      </c>
      <c r="L111" t="b">
        <v>0</v>
      </c>
      <c r="M111" t="b">
        <v>0</v>
      </c>
      <c r="N111" t="s">
        <v>53</v>
      </c>
      <c r="O111" s="4">
        <f t="shared" si="10"/>
        <v>1.8032549019607844</v>
      </c>
      <c r="P111" s="5">
        <f t="shared" si="11"/>
        <v>99.963043478260872</v>
      </c>
      <c r="Q111" t="str">
        <f t="shared" si="12"/>
        <v>film &amp; video</v>
      </c>
      <c r="R111" t="str">
        <f t="shared" si="13"/>
        <v>drama</v>
      </c>
      <c r="S111" s="9">
        <f t="shared" si="14"/>
        <v>42186.208333333328</v>
      </c>
      <c r="T111" s="9">
        <f t="shared" si="15"/>
        <v>42206.208333333328</v>
      </c>
      <c r="U111" t="str" cm="1">
        <f t="array" ref="U111">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</f>
        <v>25000 to 29999</v>
      </c>
      <c r="V111" t="str" cm="1">
        <f t="array" ref="V111">IF(F111="failed",_xlfn.IFS(D111&lt;1000,"0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/>
      </c>
      <c r="W111" t="str" cm="1">
        <f t="array" ref="W111">IF(F111="successful",_xlfn.IFS(D111&lt;1000,"0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>25000 to 29999</v>
      </c>
      <c r="X111" t="str" cm="1">
        <f t="array" ref="X111">IF(F111="canceled",_xlfn.IFS(D111&lt;1000,"0 to 1000",D111&lt;5000,"1000 to 4999",D111&lt;10000,"5000 to 9999",D111&lt;15000,"10000 to 14999",D111&lt;20000,"15000 to 19999",D111&lt;25000,"20000 to 24999",D111 &lt;30000,"25000 to 29999",D111&lt;35000,"30000 to 34999",D111&lt;40000,"35000 to 39999",D111&lt;45000,"40000 to 44999",D111&lt;50000,"45000 to 49999",TRUE,"Greater than 50000"),"")</f>
        <v/>
      </c>
      <c r="Y111">
        <f t="shared" si="16"/>
        <v>460</v>
      </c>
      <c r="Z111" t="str">
        <f t="shared" si="17"/>
        <v/>
      </c>
      <c r="AA111">
        <f t="shared" si="18"/>
        <v>1</v>
      </c>
      <c r="AB111" t="str">
        <f t="shared" si="19"/>
        <v/>
      </c>
    </row>
    <row r="112" spans="1:28" x14ac:dyDescent="0.25">
      <c r="A112">
        <v>510</v>
      </c>
      <c r="B112" t="s">
        <v>1066</v>
      </c>
      <c r="C112" s="3" t="s">
        <v>1067</v>
      </c>
      <c r="D112">
        <v>7800</v>
      </c>
      <c r="E112">
        <v>9289</v>
      </c>
      <c r="F112" t="s">
        <v>20</v>
      </c>
      <c r="G112">
        <v>131</v>
      </c>
      <c r="H112" t="s">
        <v>26</v>
      </c>
      <c r="I112" t="s">
        <v>27</v>
      </c>
      <c r="J112">
        <v>1527742800</v>
      </c>
      <c r="K112">
        <v>1529816400</v>
      </c>
      <c r="L112" t="b">
        <v>0</v>
      </c>
      <c r="M112" t="b">
        <v>0</v>
      </c>
      <c r="N112" t="s">
        <v>53</v>
      </c>
      <c r="O112" s="4">
        <f t="shared" si="10"/>
        <v>1.1908974358974358</v>
      </c>
      <c r="P112" s="5">
        <f t="shared" si="11"/>
        <v>70.908396946564892</v>
      </c>
      <c r="Q112" t="str">
        <f t="shared" si="12"/>
        <v>film &amp; video</v>
      </c>
      <c r="R112" t="str">
        <f t="shared" si="13"/>
        <v>drama</v>
      </c>
      <c r="S112" s="9">
        <f t="shared" si="14"/>
        <v>43251.208333333328</v>
      </c>
      <c r="T112" s="9">
        <f t="shared" si="15"/>
        <v>43275.208333333328</v>
      </c>
      <c r="U112" t="str" cm="1">
        <f t="array" ref="U112">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</f>
        <v>5000 to 9999</v>
      </c>
      <c r="V112" t="str" cm="1">
        <f t="array" ref="V112">IF(F112="failed",_xlfn.IFS(D112&lt;1000,"0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/>
      </c>
      <c r="W112" t="str" cm="1">
        <f t="array" ref="W112">IF(F112="successful",_xlfn.IFS(D112&lt;1000,"0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>5000 to 9999</v>
      </c>
      <c r="X112" t="str" cm="1">
        <f t="array" ref="X112">IF(F112="canceled",_xlfn.IFS(D112&lt;1000,"0 to 1000",D112&lt;5000,"1000 to 4999",D112&lt;10000,"5000 to 9999",D112&lt;15000,"10000 to 14999",D112&lt;20000,"15000 to 19999",D112&lt;25000,"20000 to 24999",D112 &lt;30000,"25000 to 29999",D112&lt;35000,"30000 to 34999",D112&lt;40000,"35000 to 39999",D112&lt;45000,"40000 to 44999",D112&lt;50000,"45000 to 49999",TRUE,"Greater than 50000"),"")</f>
        <v/>
      </c>
      <c r="Y112">
        <f t="shared" si="16"/>
        <v>131</v>
      </c>
      <c r="Z112" t="str">
        <f t="shared" si="17"/>
        <v/>
      </c>
      <c r="AA112">
        <f t="shared" si="18"/>
        <v>1</v>
      </c>
      <c r="AB112" t="str">
        <f t="shared" si="19"/>
        <v/>
      </c>
    </row>
    <row r="113" spans="1:28" x14ac:dyDescent="0.25">
      <c r="A113">
        <v>521</v>
      </c>
      <c r="B113" t="s">
        <v>1088</v>
      </c>
      <c r="C113" s="3" t="s">
        <v>141</v>
      </c>
      <c r="D113">
        <v>7600</v>
      </c>
      <c r="E113">
        <v>11061</v>
      </c>
      <c r="F113" t="s">
        <v>20</v>
      </c>
      <c r="G113">
        <v>369</v>
      </c>
      <c r="H113" t="s">
        <v>21</v>
      </c>
      <c r="I113" t="s">
        <v>22</v>
      </c>
      <c r="J113">
        <v>1471928400</v>
      </c>
      <c r="K113">
        <v>1472446800</v>
      </c>
      <c r="L113" t="b">
        <v>0</v>
      </c>
      <c r="M113" t="b">
        <v>1</v>
      </c>
      <c r="N113" t="s">
        <v>53</v>
      </c>
      <c r="O113" s="4">
        <f t="shared" si="10"/>
        <v>1.4553947368421052</v>
      </c>
      <c r="P113" s="5">
        <f t="shared" si="11"/>
        <v>29.975609756097562</v>
      </c>
      <c r="Q113" t="str">
        <f t="shared" si="12"/>
        <v>film &amp; video</v>
      </c>
      <c r="R113" t="str">
        <f t="shared" si="13"/>
        <v>drama</v>
      </c>
      <c r="S113" s="9">
        <f t="shared" si="14"/>
        <v>42605.208333333328</v>
      </c>
      <c r="T113" s="9">
        <f t="shared" si="15"/>
        <v>42611.208333333328</v>
      </c>
      <c r="U113" t="str" cm="1">
        <f t="array" ref="U113">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</f>
        <v>5000 to 9999</v>
      </c>
      <c r="V113" t="str" cm="1">
        <f t="array" ref="V113">IF(F113="failed",_xlfn.IFS(D113&lt;1000,"0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/>
      </c>
      <c r="W113" t="str" cm="1">
        <f t="array" ref="W113">IF(F113="successful",_xlfn.IFS(D113&lt;1000,"0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>5000 to 9999</v>
      </c>
      <c r="X113" t="str" cm="1">
        <f t="array" ref="X113">IF(F113="canceled",_xlfn.IFS(D113&lt;1000,"0 to 1000",D113&lt;5000,"1000 to 4999",D113&lt;10000,"5000 to 9999",D113&lt;15000,"10000 to 14999",D113&lt;20000,"15000 to 19999",D113&lt;25000,"20000 to 24999",D113 &lt;30000,"25000 to 29999",D113&lt;35000,"30000 to 34999",D113&lt;40000,"35000 to 39999",D113&lt;45000,"40000 to 44999",D113&lt;50000,"45000 to 49999",TRUE,"Greater than 50000"),"")</f>
        <v/>
      </c>
      <c r="Y113">
        <f t="shared" si="16"/>
        <v>369</v>
      </c>
      <c r="Z113" t="str">
        <f t="shared" si="17"/>
        <v/>
      </c>
      <c r="AA113">
        <f t="shared" si="18"/>
        <v>1</v>
      </c>
      <c r="AB113" t="str">
        <f t="shared" si="19"/>
        <v/>
      </c>
    </row>
    <row r="114" spans="1:28" x14ac:dyDescent="0.25">
      <c r="A114">
        <v>534</v>
      </c>
      <c r="B114" t="s">
        <v>1113</v>
      </c>
      <c r="C114" s="3" t="s">
        <v>1114</v>
      </c>
      <c r="D114">
        <v>89100</v>
      </c>
      <c r="E114">
        <v>13385</v>
      </c>
      <c r="F114" t="s">
        <v>14</v>
      </c>
      <c r="G114">
        <v>243</v>
      </c>
      <c r="H114" t="s">
        <v>21</v>
      </c>
      <c r="I114" t="s">
        <v>22</v>
      </c>
      <c r="J114">
        <v>1534482000</v>
      </c>
      <c r="K114">
        <v>1534568400</v>
      </c>
      <c r="L114" t="b">
        <v>0</v>
      </c>
      <c r="M114" t="b">
        <v>1</v>
      </c>
      <c r="N114" t="s">
        <v>53</v>
      </c>
      <c r="O114" s="4">
        <f t="shared" si="10"/>
        <v>0.15022446689113356</v>
      </c>
      <c r="P114" s="5">
        <f t="shared" si="11"/>
        <v>55.08230452674897</v>
      </c>
      <c r="Q114" t="str">
        <f t="shared" si="12"/>
        <v>film &amp; video</v>
      </c>
      <c r="R114" t="str">
        <f t="shared" si="13"/>
        <v>drama</v>
      </c>
      <c r="S114" s="9">
        <f t="shared" si="14"/>
        <v>43329.208333333328</v>
      </c>
      <c r="T114" s="9">
        <f t="shared" si="15"/>
        <v>43330.208333333328</v>
      </c>
      <c r="U114" t="str" cm="1">
        <f t="array" ref="U114">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</f>
        <v>Greater than 50000</v>
      </c>
      <c r="V114" t="str" cm="1">
        <f t="array" ref="V114">IF(F114="failed",_xlfn.IFS(D114&lt;1000,"0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>Greater than 50000</v>
      </c>
      <c r="W114" t="str" cm="1">
        <f t="array" ref="W114">IF(F114="successful",_xlfn.IFS(D114&lt;1000,"0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/>
      </c>
      <c r="X114" t="str" cm="1">
        <f t="array" ref="X114">IF(F114="canceled",_xlfn.IFS(D114&lt;1000,"0 to 1000",D114&lt;5000,"1000 to 4999",D114&lt;10000,"5000 to 9999",D114&lt;15000,"10000 to 14999",D114&lt;20000,"15000 to 19999",D114&lt;25000,"20000 to 24999",D114 &lt;30000,"25000 to 29999",D114&lt;35000,"30000 to 34999",D114&lt;40000,"35000 to 39999",D114&lt;45000,"40000 to 44999",D114&lt;50000,"45000 to 49999",TRUE,"Greater than 50000"),"")</f>
        <v/>
      </c>
      <c r="Y114" t="str">
        <f t="shared" si="16"/>
        <v/>
      </c>
      <c r="Z114">
        <f t="shared" si="17"/>
        <v>243</v>
      </c>
      <c r="AA114" t="str">
        <f t="shared" si="18"/>
        <v/>
      </c>
      <c r="AB114">
        <f t="shared" si="19"/>
        <v>1</v>
      </c>
    </row>
    <row r="115" spans="1:28" x14ac:dyDescent="0.25">
      <c r="A115">
        <v>547</v>
      </c>
      <c r="B115" t="s">
        <v>1139</v>
      </c>
      <c r="C115" s="3" t="s">
        <v>1140</v>
      </c>
      <c r="D115">
        <v>1300</v>
      </c>
      <c r="E115">
        <v>12597</v>
      </c>
      <c r="F115" t="s">
        <v>20</v>
      </c>
      <c r="G115">
        <v>156</v>
      </c>
      <c r="H115" t="s">
        <v>21</v>
      </c>
      <c r="I115" t="s">
        <v>22</v>
      </c>
      <c r="J115">
        <v>1422165600</v>
      </c>
      <c r="K115">
        <v>1423202400</v>
      </c>
      <c r="L115" t="b">
        <v>0</v>
      </c>
      <c r="M115" t="b">
        <v>0</v>
      </c>
      <c r="N115" t="s">
        <v>53</v>
      </c>
      <c r="O115" s="4">
        <f t="shared" si="10"/>
        <v>9.69</v>
      </c>
      <c r="P115" s="5">
        <f t="shared" si="11"/>
        <v>80.75</v>
      </c>
      <c r="Q115" t="str">
        <f t="shared" si="12"/>
        <v>film &amp; video</v>
      </c>
      <c r="R115" t="str">
        <f t="shared" si="13"/>
        <v>drama</v>
      </c>
      <c r="S115" s="9">
        <f t="shared" si="14"/>
        <v>42029.25</v>
      </c>
      <c r="T115" s="9">
        <f t="shared" si="15"/>
        <v>42041.25</v>
      </c>
      <c r="U115" t="str" cm="1">
        <f t="array" ref="U115">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</f>
        <v>1000 to 4999</v>
      </c>
      <c r="V115" t="str" cm="1">
        <f t="array" ref="V115">IF(F115="failed",_xlfn.IFS(D115&lt;1000,"0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/>
      </c>
      <c r="W115" t="str" cm="1">
        <f t="array" ref="W115">IF(F115="successful",_xlfn.IFS(D115&lt;1000,"0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>1000 to 4999</v>
      </c>
      <c r="X115" t="str" cm="1">
        <f t="array" ref="X115">IF(F115="canceled",_xlfn.IFS(D115&lt;1000,"0 to 1000",D115&lt;5000,"1000 to 4999",D115&lt;10000,"5000 to 9999",D115&lt;15000,"10000 to 14999",D115&lt;20000,"15000 to 19999",D115&lt;25000,"20000 to 24999",D115 &lt;30000,"25000 to 29999",D115&lt;35000,"30000 to 34999",D115&lt;40000,"35000 to 39999",D115&lt;45000,"40000 to 44999",D115&lt;50000,"45000 to 49999",TRUE,"Greater than 50000"),"")</f>
        <v/>
      </c>
      <c r="Y115">
        <f t="shared" si="16"/>
        <v>156</v>
      </c>
      <c r="Z115" t="str">
        <f t="shared" si="17"/>
        <v/>
      </c>
      <c r="AA115">
        <f t="shared" si="18"/>
        <v>1</v>
      </c>
      <c r="AB115" t="str">
        <f t="shared" si="19"/>
        <v/>
      </c>
    </row>
    <row r="116" spans="1:28" x14ac:dyDescent="0.25">
      <c r="A116">
        <v>596</v>
      </c>
      <c r="B116" t="s">
        <v>1234</v>
      </c>
      <c r="C116" s="3" t="s">
        <v>1235</v>
      </c>
      <c r="D116">
        <v>7900</v>
      </c>
      <c r="E116">
        <v>7875</v>
      </c>
      <c r="F116" t="s">
        <v>14</v>
      </c>
      <c r="G116">
        <v>183</v>
      </c>
      <c r="H116" t="s">
        <v>21</v>
      </c>
      <c r="I116" t="s">
        <v>22</v>
      </c>
      <c r="J116">
        <v>1457157600</v>
      </c>
      <c r="K116">
        <v>1457762400</v>
      </c>
      <c r="L116" t="b">
        <v>0</v>
      </c>
      <c r="M116" t="b">
        <v>1</v>
      </c>
      <c r="N116" t="s">
        <v>53</v>
      </c>
      <c r="O116" s="4">
        <f t="shared" si="10"/>
        <v>0.99683544303797467</v>
      </c>
      <c r="P116" s="5">
        <f t="shared" si="11"/>
        <v>43.032786885245905</v>
      </c>
      <c r="Q116" t="str">
        <f t="shared" si="12"/>
        <v>film &amp; video</v>
      </c>
      <c r="R116" t="str">
        <f t="shared" si="13"/>
        <v>drama</v>
      </c>
      <c r="S116" s="9">
        <f t="shared" si="14"/>
        <v>42434.25</v>
      </c>
      <c r="T116" s="9">
        <f t="shared" si="15"/>
        <v>42441.25</v>
      </c>
      <c r="U116" t="str" cm="1">
        <f t="array" ref="U116">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</f>
        <v>5000 to 9999</v>
      </c>
      <c r="V116" t="str" cm="1">
        <f t="array" ref="V116">IF(F116="failed",_xlfn.IFS(D116&lt;1000,"0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>5000 to 9999</v>
      </c>
      <c r="W116" t="str" cm="1">
        <f t="array" ref="W116">IF(F116="successful",_xlfn.IFS(D116&lt;1000,"0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/>
      </c>
      <c r="X116" t="str" cm="1">
        <f t="array" ref="X116">IF(F116="canceled",_xlfn.IFS(D116&lt;1000,"0 to 1000",D116&lt;5000,"1000 to 4999",D116&lt;10000,"5000 to 9999",D116&lt;15000,"10000 to 14999",D116&lt;20000,"15000 to 19999",D116&lt;25000,"20000 to 24999",D116 &lt;30000,"25000 to 29999",D116&lt;35000,"30000 to 34999",D116&lt;40000,"35000 to 39999",D116&lt;45000,"40000 to 44999",D116&lt;50000,"45000 to 49999",TRUE,"Greater than 50000"),"")</f>
        <v/>
      </c>
      <c r="Y116" t="str">
        <f t="shared" si="16"/>
        <v/>
      </c>
      <c r="Z116">
        <f t="shared" si="17"/>
        <v>183</v>
      </c>
      <c r="AA116" t="str">
        <f t="shared" si="18"/>
        <v/>
      </c>
      <c r="AB116">
        <f t="shared" si="19"/>
        <v>1</v>
      </c>
    </row>
    <row r="117" spans="1:28" x14ac:dyDescent="0.25">
      <c r="A117">
        <v>639</v>
      </c>
      <c r="B117" t="s">
        <v>1320</v>
      </c>
      <c r="C117" s="3" t="s">
        <v>1321</v>
      </c>
      <c r="D117">
        <v>8600</v>
      </c>
      <c r="E117">
        <v>4832</v>
      </c>
      <c r="F117" t="s">
        <v>47</v>
      </c>
      <c r="G117">
        <v>45</v>
      </c>
      <c r="H117" t="s">
        <v>21</v>
      </c>
      <c r="I117" t="s">
        <v>22</v>
      </c>
      <c r="J117">
        <v>1532754000</v>
      </c>
      <c r="K117">
        <v>1532754000</v>
      </c>
      <c r="L117" t="b">
        <v>0</v>
      </c>
      <c r="M117" t="b">
        <v>1</v>
      </c>
      <c r="N117" t="s">
        <v>53</v>
      </c>
      <c r="O117" s="4">
        <f t="shared" si="10"/>
        <v>0.56186046511627907</v>
      </c>
      <c r="P117" s="5">
        <f t="shared" si="11"/>
        <v>107.37777777777778</v>
      </c>
      <c r="Q117" t="str">
        <f t="shared" si="12"/>
        <v>film &amp; video</v>
      </c>
      <c r="R117" t="str">
        <f t="shared" si="13"/>
        <v>drama</v>
      </c>
      <c r="S117" s="9">
        <f t="shared" si="14"/>
        <v>43309.208333333328</v>
      </c>
      <c r="T117" s="9">
        <f t="shared" si="15"/>
        <v>43309.208333333328</v>
      </c>
      <c r="U117" t="str" cm="1">
        <f t="array" ref="U117">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</f>
        <v>5000 to 9999</v>
      </c>
      <c r="V117" t="str" cm="1">
        <f t="array" ref="V117">IF(F117="failed",_xlfn.IFS(D117&lt;1000,"0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W117" t="str" cm="1">
        <f t="array" ref="W117">IF(F117="successful",_xlfn.IFS(D117&lt;1000,"0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X117" t="str" cm="1">
        <f t="array" ref="X117">IF(F117="canceled",_xlfn.IFS(D117&lt;1000,"0 to 1000",D117&lt;5000,"1000 to 4999",D117&lt;10000,"5000 to 9999",D117&lt;15000,"10000 to 14999",D117&lt;20000,"15000 to 19999",D117&lt;25000,"20000 to 24999",D117 &lt;30000,"25000 to 29999",D117&lt;35000,"30000 to 34999",D117&lt;40000,"35000 to 39999",D117&lt;45000,"40000 to 44999",D117&lt;50000,"45000 to 49999",TRUE,"Greater than 50000"),"")</f>
        <v/>
      </c>
      <c r="Y117" t="str">
        <f t="shared" si="16"/>
        <v/>
      </c>
      <c r="Z117" t="str">
        <f t="shared" si="17"/>
        <v/>
      </c>
      <c r="AA117" t="str">
        <f t="shared" si="18"/>
        <v/>
      </c>
      <c r="AB117" t="str">
        <f t="shared" si="19"/>
        <v/>
      </c>
    </row>
    <row r="118" spans="1:28" x14ac:dyDescent="0.25">
      <c r="A118">
        <v>678</v>
      </c>
      <c r="B118" t="s">
        <v>1396</v>
      </c>
      <c r="C118" s="3" t="s">
        <v>1397</v>
      </c>
      <c r="D118">
        <v>99500</v>
      </c>
      <c r="E118">
        <v>17879</v>
      </c>
      <c r="F118" t="s">
        <v>74</v>
      </c>
      <c r="G118">
        <v>215</v>
      </c>
      <c r="H118" t="s">
        <v>21</v>
      </c>
      <c r="I118" t="s">
        <v>22</v>
      </c>
      <c r="J118">
        <v>1547877600</v>
      </c>
      <c r="K118">
        <v>1548050400</v>
      </c>
      <c r="L118" t="b">
        <v>0</v>
      </c>
      <c r="M118" t="b">
        <v>0</v>
      </c>
      <c r="N118" t="s">
        <v>53</v>
      </c>
      <c r="O118" s="4">
        <f t="shared" si="10"/>
        <v>0.17968844221105529</v>
      </c>
      <c r="P118" s="5">
        <f t="shared" si="11"/>
        <v>83.158139534883716</v>
      </c>
      <c r="Q118" t="str">
        <f t="shared" si="12"/>
        <v>film &amp; video</v>
      </c>
      <c r="R118" t="str">
        <f t="shared" si="13"/>
        <v>drama</v>
      </c>
      <c r="S118" s="9">
        <f t="shared" si="14"/>
        <v>43484.25</v>
      </c>
      <c r="T118" s="9">
        <f t="shared" si="15"/>
        <v>43486.25</v>
      </c>
      <c r="U118" t="str" cm="1">
        <f t="array" ref="U118">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</f>
        <v>Greater than 50000</v>
      </c>
      <c r="V118" t="str" cm="1">
        <f t="array" ref="V118">IF(F118="failed",_xlfn.IFS(D118&lt;1000,"0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/>
      </c>
      <c r="W118" t="str" cm="1">
        <f t="array" ref="W118">IF(F118="successful",_xlfn.IFS(D118&lt;1000,"0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/>
      </c>
      <c r="X118" t="str" cm="1">
        <f t="array" ref="X118">IF(F118="canceled",_xlfn.IFS(D118&lt;1000,"0 to 1000",D118&lt;5000,"1000 to 4999",D118&lt;10000,"5000 to 9999",D118&lt;15000,"10000 to 14999",D118&lt;20000,"15000 to 19999",D118&lt;25000,"20000 to 24999",D118 &lt;30000,"25000 to 29999",D118&lt;35000,"30000 to 34999",D118&lt;40000,"35000 to 39999",D118&lt;45000,"40000 to 44999",D118&lt;50000,"45000 to 49999",TRUE,"Greater than 50000"),"")</f>
        <v>Greater than 50000</v>
      </c>
      <c r="Y118" t="str">
        <f t="shared" si="16"/>
        <v/>
      </c>
      <c r="Z118" t="str">
        <f t="shared" si="17"/>
        <v/>
      </c>
      <c r="AA118" t="str">
        <f t="shared" si="18"/>
        <v/>
      </c>
      <c r="AB118" t="str">
        <f t="shared" si="19"/>
        <v/>
      </c>
    </row>
    <row r="119" spans="1:28" x14ac:dyDescent="0.25">
      <c r="A119">
        <v>699</v>
      </c>
      <c r="B119" t="s">
        <v>444</v>
      </c>
      <c r="C119" s="3" t="s">
        <v>1437</v>
      </c>
      <c r="D119">
        <v>7400</v>
      </c>
      <c r="E119">
        <v>6245</v>
      </c>
      <c r="F119" t="s">
        <v>14</v>
      </c>
      <c r="G119">
        <v>56</v>
      </c>
      <c r="H119" t="s">
        <v>21</v>
      </c>
      <c r="I119" t="s">
        <v>22</v>
      </c>
      <c r="J119">
        <v>1561438800</v>
      </c>
      <c r="K119">
        <v>1561525200</v>
      </c>
      <c r="L119" t="b">
        <v>0</v>
      </c>
      <c r="M119" t="b">
        <v>0</v>
      </c>
      <c r="N119" t="s">
        <v>53</v>
      </c>
      <c r="O119" s="4">
        <f t="shared" si="10"/>
        <v>0.8439189189189189</v>
      </c>
      <c r="P119" s="5">
        <f t="shared" si="11"/>
        <v>111.51785714285714</v>
      </c>
      <c r="Q119" t="str">
        <f t="shared" si="12"/>
        <v>film &amp; video</v>
      </c>
      <c r="R119" t="str">
        <f t="shared" si="13"/>
        <v>drama</v>
      </c>
      <c r="S119" s="9">
        <f t="shared" si="14"/>
        <v>43641.208333333328</v>
      </c>
      <c r="T119" s="9">
        <f t="shared" si="15"/>
        <v>43642.208333333328</v>
      </c>
      <c r="U119" t="str" cm="1">
        <f t="array" ref="U119">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</f>
        <v>5000 to 9999</v>
      </c>
      <c r="V119" t="str" cm="1">
        <f t="array" ref="V119">IF(F119="failed",_xlfn.IFS(D119&lt;1000,"0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>5000 to 9999</v>
      </c>
      <c r="W119" t="str" cm="1">
        <f t="array" ref="W119">IF(F119="successful",_xlfn.IFS(D119&lt;1000,"0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/>
      </c>
      <c r="X119" t="str" cm="1">
        <f t="array" ref="X119">IF(F119="canceled",_xlfn.IFS(D119&lt;1000,"0 to 1000",D119&lt;5000,"1000 to 4999",D119&lt;10000,"5000 to 9999",D119&lt;15000,"10000 to 14999",D119&lt;20000,"15000 to 19999",D119&lt;25000,"20000 to 24999",D119 &lt;30000,"25000 to 29999",D119&lt;35000,"30000 to 34999",D119&lt;40000,"35000 to 39999",D119&lt;45000,"40000 to 44999",D119&lt;50000,"45000 to 49999",TRUE,"Greater than 50000"),"")</f>
        <v/>
      </c>
      <c r="Y119" t="str">
        <f t="shared" si="16"/>
        <v/>
      </c>
      <c r="Z119">
        <f t="shared" si="17"/>
        <v>56</v>
      </c>
      <c r="AA119" t="str">
        <f t="shared" si="18"/>
        <v/>
      </c>
      <c r="AB119">
        <f t="shared" si="19"/>
        <v>1</v>
      </c>
    </row>
    <row r="120" spans="1:28" ht="31.5" x14ac:dyDescent="0.25">
      <c r="A120">
        <v>707</v>
      </c>
      <c r="B120" t="s">
        <v>1452</v>
      </c>
      <c r="C120" s="3" t="s">
        <v>1453</v>
      </c>
      <c r="D120">
        <v>7300</v>
      </c>
      <c r="E120">
        <v>11579</v>
      </c>
      <c r="F120" t="s">
        <v>20</v>
      </c>
      <c r="G120">
        <v>168</v>
      </c>
      <c r="H120" t="s">
        <v>21</v>
      </c>
      <c r="I120" t="s">
        <v>22</v>
      </c>
      <c r="J120">
        <v>1544248800</v>
      </c>
      <c r="K120">
        <v>1547359200</v>
      </c>
      <c r="L120" t="b">
        <v>0</v>
      </c>
      <c r="M120" t="b">
        <v>0</v>
      </c>
      <c r="N120" t="s">
        <v>53</v>
      </c>
      <c r="O120" s="4">
        <f t="shared" si="10"/>
        <v>1.5861643835616439</v>
      </c>
      <c r="P120" s="5">
        <f t="shared" si="11"/>
        <v>68.922619047619051</v>
      </c>
      <c r="Q120" t="str">
        <f t="shared" si="12"/>
        <v>film &amp; video</v>
      </c>
      <c r="R120" t="str">
        <f t="shared" si="13"/>
        <v>drama</v>
      </c>
      <c r="S120" s="9">
        <f t="shared" si="14"/>
        <v>43442.25</v>
      </c>
      <c r="T120" s="9">
        <f t="shared" si="15"/>
        <v>43478.25</v>
      </c>
      <c r="U120" t="str" cm="1">
        <f t="array" ref="U120">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</f>
        <v>5000 to 9999</v>
      </c>
      <c r="V120" t="str" cm="1">
        <f t="array" ref="V120">IF(F120="failed",_xlfn.IFS(D120&lt;1000,"0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/>
      </c>
      <c r="W120" t="str" cm="1">
        <f t="array" ref="W120">IF(F120="successful",_xlfn.IFS(D120&lt;1000,"0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>5000 to 9999</v>
      </c>
      <c r="X120" t="str" cm="1">
        <f t="array" ref="X120">IF(F120="canceled",_xlfn.IFS(D120&lt;1000,"0 to 1000",D120&lt;5000,"1000 to 4999",D120&lt;10000,"5000 to 9999",D120&lt;15000,"10000 to 14999",D120&lt;20000,"15000 to 19999",D120&lt;25000,"20000 to 24999",D120 &lt;30000,"25000 to 29999",D120&lt;35000,"30000 to 34999",D120&lt;40000,"35000 to 39999",D120&lt;45000,"40000 to 44999",D120&lt;50000,"45000 to 49999",TRUE,"Greater than 50000"),"")</f>
        <v/>
      </c>
      <c r="Y120">
        <f t="shared" si="16"/>
        <v>168</v>
      </c>
      <c r="Z120" t="str">
        <f t="shared" si="17"/>
        <v/>
      </c>
      <c r="AA120">
        <f t="shared" si="18"/>
        <v>1</v>
      </c>
      <c r="AB120" t="str">
        <f t="shared" si="19"/>
        <v/>
      </c>
    </row>
    <row r="121" spans="1:28" ht="31.5" x14ac:dyDescent="0.25">
      <c r="A121">
        <v>729</v>
      </c>
      <c r="B121" t="s">
        <v>1496</v>
      </c>
      <c r="C121" s="3" t="s">
        <v>1497</v>
      </c>
      <c r="D121">
        <v>5600</v>
      </c>
      <c r="E121">
        <v>10397</v>
      </c>
      <c r="F121" t="s">
        <v>20</v>
      </c>
      <c r="G121">
        <v>122</v>
      </c>
      <c r="H121" t="s">
        <v>21</v>
      </c>
      <c r="I121" t="s">
        <v>22</v>
      </c>
      <c r="J121">
        <v>1359957600</v>
      </c>
      <c r="K121">
        <v>1360130400</v>
      </c>
      <c r="L121" t="b">
        <v>0</v>
      </c>
      <c r="M121" t="b">
        <v>0</v>
      </c>
      <c r="N121" t="s">
        <v>53</v>
      </c>
      <c r="O121" s="4">
        <f t="shared" si="10"/>
        <v>1.8566071428571429</v>
      </c>
      <c r="P121" s="5">
        <f t="shared" si="11"/>
        <v>85.221311475409834</v>
      </c>
      <c r="Q121" t="str">
        <f t="shared" si="12"/>
        <v>film &amp; video</v>
      </c>
      <c r="R121" t="str">
        <f t="shared" si="13"/>
        <v>drama</v>
      </c>
      <c r="S121" s="9">
        <f t="shared" si="14"/>
        <v>41309.25</v>
      </c>
      <c r="T121" s="9">
        <f t="shared" si="15"/>
        <v>41311.25</v>
      </c>
      <c r="U121" t="str" cm="1">
        <f t="array" ref="U121">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</f>
        <v>5000 to 9999</v>
      </c>
      <c r="V121" t="str" cm="1">
        <f t="array" ref="V121">IF(F121="failed",_xlfn.IFS(D121&lt;1000,"0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/>
      </c>
      <c r="W121" t="str" cm="1">
        <f t="array" ref="W121">IF(F121="successful",_xlfn.IFS(D121&lt;1000,"0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>5000 to 9999</v>
      </c>
      <c r="X121" t="str" cm="1">
        <f t="array" ref="X121">IF(F121="canceled",_xlfn.IFS(D121&lt;1000,"0 to 1000",D121&lt;5000,"1000 to 4999",D121&lt;10000,"5000 to 9999",D121&lt;15000,"10000 to 14999",D121&lt;20000,"15000 to 19999",D121&lt;25000,"20000 to 24999",D121 &lt;30000,"25000 to 29999",D121&lt;35000,"30000 to 34999",D121&lt;40000,"35000 to 39999",D121&lt;45000,"40000 to 44999",D121&lt;50000,"45000 to 49999",TRUE,"Greater than 50000"),"")</f>
        <v/>
      </c>
      <c r="Y121">
        <f t="shared" si="16"/>
        <v>122</v>
      </c>
      <c r="Z121" t="str">
        <f t="shared" si="17"/>
        <v/>
      </c>
      <c r="AA121">
        <f t="shared" si="18"/>
        <v>1</v>
      </c>
      <c r="AB121" t="str">
        <f t="shared" si="19"/>
        <v/>
      </c>
    </row>
    <row r="122" spans="1:28" x14ac:dyDescent="0.25">
      <c r="A122">
        <v>757</v>
      </c>
      <c r="B122" t="s">
        <v>1550</v>
      </c>
      <c r="C122" s="3" t="s">
        <v>1551</v>
      </c>
      <c r="D122">
        <v>1400</v>
      </c>
      <c r="E122">
        <v>5696</v>
      </c>
      <c r="F122" t="s">
        <v>20</v>
      </c>
      <c r="G122">
        <v>114</v>
      </c>
      <c r="H122" t="s">
        <v>21</v>
      </c>
      <c r="I122" t="s">
        <v>22</v>
      </c>
      <c r="J122">
        <v>1305176400</v>
      </c>
      <c r="K122">
        <v>1305522000</v>
      </c>
      <c r="L122" t="b">
        <v>0</v>
      </c>
      <c r="M122" t="b">
        <v>0</v>
      </c>
      <c r="N122" t="s">
        <v>53</v>
      </c>
      <c r="O122" s="4">
        <f t="shared" si="10"/>
        <v>4.0685714285714285</v>
      </c>
      <c r="P122" s="5">
        <f t="shared" si="11"/>
        <v>49.964912280701753</v>
      </c>
      <c r="Q122" t="str">
        <f t="shared" si="12"/>
        <v>film &amp; video</v>
      </c>
      <c r="R122" t="str">
        <f t="shared" si="13"/>
        <v>drama</v>
      </c>
      <c r="S122" s="9">
        <f t="shared" si="14"/>
        <v>40675.208333333336</v>
      </c>
      <c r="T122" s="9">
        <f t="shared" si="15"/>
        <v>40679.208333333336</v>
      </c>
      <c r="U122" t="str" cm="1">
        <f t="array" ref="U122">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</f>
        <v>1000 to 4999</v>
      </c>
      <c r="V122" t="str" cm="1">
        <f t="array" ref="V122">IF(F122="failed",_xlfn.IFS(D122&lt;1000,"0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/>
      </c>
      <c r="W122" t="str" cm="1">
        <f t="array" ref="W122">IF(F122="successful",_xlfn.IFS(D122&lt;1000,"0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>1000 to 4999</v>
      </c>
      <c r="X122" t="str" cm="1">
        <f t="array" ref="X122">IF(F122="canceled",_xlfn.IFS(D122&lt;1000,"0 to 1000",D122&lt;5000,"1000 to 4999",D122&lt;10000,"5000 to 9999",D122&lt;15000,"10000 to 14999",D122&lt;20000,"15000 to 19999",D122&lt;25000,"20000 to 24999",D122 &lt;30000,"25000 to 29999",D122&lt;35000,"30000 to 34999",D122&lt;40000,"35000 to 39999",D122&lt;45000,"40000 to 44999",D122&lt;50000,"45000 to 49999",TRUE,"Greater than 50000"),"")</f>
        <v/>
      </c>
      <c r="Y122">
        <f t="shared" si="16"/>
        <v>114</v>
      </c>
      <c r="Z122" t="str">
        <f t="shared" si="17"/>
        <v/>
      </c>
      <c r="AA122">
        <f t="shared" si="18"/>
        <v>1</v>
      </c>
      <c r="AB122" t="str">
        <f t="shared" si="19"/>
        <v/>
      </c>
    </row>
    <row r="123" spans="1:28" x14ac:dyDescent="0.25">
      <c r="A123">
        <v>780</v>
      </c>
      <c r="B123" t="s">
        <v>1595</v>
      </c>
      <c r="C123" s="3" t="s">
        <v>1596</v>
      </c>
      <c r="D123">
        <v>5100</v>
      </c>
      <c r="E123">
        <v>5421</v>
      </c>
      <c r="F123" t="s">
        <v>20</v>
      </c>
      <c r="G123">
        <v>164</v>
      </c>
      <c r="H123" t="s">
        <v>21</v>
      </c>
      <c r="I123" t="s">
        <v>22</v>
      </c>
      <c r="J123">
        <v>1469163600</v>
      </c>
      <c r="K123">
        <v>1470805200</v>
      </c>
      <c r="L123" t="b">
        <v>0</v>
      </c>
      <c r="M123" t="b">
        <v>1</v>
      </c>
      <c r="N123" t="s">
        <v>53</v>
      </c>
      <c r="O123" s="4">
        <f t="shared" si="10"/>
        <v>1.0629411764705883</v>
      </c>
      <c r="P123" s="5">
        <f t="shared" si="11"/>
        <v>33.054878048780488</v>
      </c>
      <c r="Q123" t="str">
        <f t="shared" si="12"/>
        <v>film &amp; video</v>
      </c>
      <c r="R123" t="str">
        <f t="shared" si="13"/>
        <v>drama</v>
      </c>
      <c r="S123" s="9">
        <f t="shared" si="14"/>
        <v>42573.208333333328</v>
      </c>
      <c r="T123" s="9">
        <f t="shared" si="15"/>
        <v>42592.208333333328</v>
      </c>
      <c r="U123" t="str" cm="1">
        <f t="array" ref="U123">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</f>
        <v>5000 to 9999</v>
      </c>
      <c r="V123" t="str" cm="1">
        <f t="array" ref="V123">IF(F123="failed",_xlfn.IFS(D123&lt;1000,"0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/>
      </c>
      <c r="W123" t="str" cm="1">
        <f t="array" ref="W123">IF(F123="successful",_xlfn.IFS(D123&lt;1000,"0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>5000 to 9999</v>
      </c>
      <c r="X123" t="str" cm="1">
        <f t="array" ref="X123">IF(F123="canceled",_xlfn.IFS(D123&lt;1000,"0 to 1000",D123&lt;5000,"1000 to 4999",D123&lt;10000,"5000 to 9999",D123&lt;15000,"10000 to 14999",D123&lt;20000,"15000 to 19999",D123&lt;25000,"20000 to 24999",D123 &lt;30000,"25000 to 29999",D123&lt;35000,"30000 to 34999",D123&lt;40000,"35000 to 39999",D123&lt;45000,"40000 to 44999",D123&lt;50000,"45000 to 49999",TRUE,"Greater than 50000"),"")</f>
        <v/>
      </c>
      <c r="Y123">
        <f t="shared" si="16"/>
        <v>164</v>
      </c>
      <c r="Z123" t="str">
        <f t="shared" si="17"/>
        <v/>
      </c>
      <c r="AA123">
        <f t="shared" si="18"/>
        <v>1</v>
      </c>
      <c r="AB123" t="str">
        <f t="shared" si="19"/>
        <v/>
      </c>
    </row>
    <row r="124" spans="1:28" ht="31.5" x14ac:dyDescent="0.25">
      <c r="A124">
        <v>795</v>
      </c>
      <c r="B124" t="s">
        <v>1625</v>
      </c>
      <c r="C124" s="3" t="s">
        <v>1626</v>
      </c>
      <c r="D124">
        <v>7100</v>
      </c>
      <c r="E124">
        <v>1022</v>
      </c>
      <c r="F124" t="s">
        <v>14</v>
      </c>
      <c r="G124">
        <v>31</v>
      </c>
      <c r="H124" t="s">
        <v>21</v>
      </c>
      <c r="I124" t="s">
        <v>22</v>
      </c>
      <c r="J124">
        <v>1477976400</v>
      </c>
      <c r="K124">
        <v>1478235600</v>
      </c>
      <c r="L124" t="b">
        <v>0</v>
      </c>
      <c r="M124" t="b">
        <v>0</v>
      </c>
      <c r="N124" t="s">
        <v>53</v>
      </c>
      <c r="O124" s="4">
        <f t="shared" si="10"/>
        <v>0.14394366197183098</v>
      </c>
      <c r="P124" s="5">
        <f t="shared" si="11"/>
        <v>32.967741935483872</v>
      </c>
      <c r="Q124" t="str">
        <f t="shared" si="12"/>
        <v>film &amp; video</v>
      </c>
      <c r="R124" t="str">
        <f t="shared" si="13"/>
        <v>drama</v>
      </c>
      <c r="S124" s="9">
        <f t="shared" si="14"/>
        <v>42675.208333333328</v>
      </c>
      <c r="T124" s="9">
        <f t="shared" si="15"/>
        <v>42678.208333333328</v>
      </c>
      <c r="U124" t="str" cm="1">
        <f t="array" ref="U124">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</f>
        <v>5000 to 9999</v>
      </c>
      <c r="V124" t="str" cm="1">
        <f t="array" ref="V124">IF(F124="failed",_xlfn.IFS(D124&lt;1000,"0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>5000 to 9999</v>
      </c>
      <c r="W124" t="str" cm="1">
        <f t="array" ref="W124">IF(F124="successful",_xlfn.IFS(D124&lt;1000,"0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/>
      </c>
      <c r="X124" t="str" cm="1">
        <f t="array" ref="X124">IF(F124="canceled",_xlfn.IFS(D124&lt;1000,"0 to 1000",D124&lt;5000,"1000 to 4999",D124&lt;10000,"5000 to 9999",D124&lt;15000,"10000 to 14999",D124&lt;20000,"15000 to 19999",D124&lt;25000,"20000 to 24999",D124 &lt;30000,"25000 to 29999",D124&lt;35000,"30000 to 34999",D124&lt;40000,"35000 to 39999",D124&lt;45000,"40000 to 44999",D124&lt;50000,"45000 to 49999",TRUE,"Greater than 50000"),"")</f>
        <v/>
      </c>
      <c r="Y124" t="str">
        <f t="shared" si="16"/>
        <v/>
      </c>
      <c r="Z124">
        <f t="shared" si="17"/>
        <v>31</v>
      </c>
      <c r="AA124" t="str">
        <f t="shared" si="18"/>
        <v/>
      </c>
      <c r="AB124">
        <f t="shared" si="19"/>
        <v>1</v>
      </c>
    </row>
    <row r="125" spans="1:28" x14ac:dyDescent="0.25">
      <c r="A125">
        <v>806</v>
      </c>
      <c r="B125" t="s">
        <v>1647</v>
      </c>
      <c r="C125" s="3" t="s">
        <v>1648</v>
      </c>
      <c r="D125">
        <v>700</v>
      </c>
      <c r="E125">
        <v>8262</v>
      </c>
      <c r="F125" t="s">
        <v>20</v>
      </c>
      <c r="G125">
        <v>76</v>
      </c>
      <c r="H125" t="s">
        <v>21</v>
      </c>
      <c r="I125" t="s">
        <v>22</v>
      </c>
      <c r="J125">
        <v>1330927200</v>
      </c>
      <c r="K125">
        <v>1332997200</v>
      </c>
      <c r="L125" t="b">
        <v>0</v>
      </c>
      <c r="M125" t="b">
        <v>1</v>
      </c>
      <c r="N125" t="s">
        <v>53</v>
      </c>
      <c r="O125" s="4">
        <f t="shared" si="10"/>
        <v>11.802857142857142</v>
      </c>
      <c r="P125" s="5">
        <f t="shared" si="11"/>
        <v>108.71052631578948</v>
      </c>
      <c r="Q125" t="str">
        <f t="shared" si="12"/>
        <v>film &amp; video</v>
      </c>
      <c r="R125" t="str">
        <f t="shared" si="13"/>
        <v>drama</v>
      </c>
      <c r="S125" s="9">
        <f t="shared" si="14"/>
        <v>40973.25</v>
      </c>
      <c r="T125" s="9">
        <f t="shared" si="15"/>
        <v>40997.208333333336</v>
      </c>
      <c r="U125" t="str" cm="1">
        <f t="array" ref="U125">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</f>
        <v>0 to 1000</v>
      </c>
      <c r="V125" t="str" cm="1">
        <f t="array" ref="V125">IF(F125="failed",_xlfn.IFS(D125&lt;1000,"0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/>
      </c>
      <c r="W125" t="str" cm="1">
        <f t="array" ref="W125">IF(F125="successful",_xlfn.IFS(D125&lt;1000,"0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>0 to 1000</v>
      </c>
      <c r="X125" t="str" cm="1">
        <f t="array" ref="X125">IF(F125="canceled",_xlfn.IFS(D125&lt;1000,"0 to 1000",D125&lt;5000,"1000 to 4999",D125&lt;10000,"5000 to 9999",D125&lt;15000,"10000 to 14999",D125&lt;20000,"15000 to 19999",D125&lt;25000,"20000 to 24999",D125 &lt;30000,"25000 to 29999",D125&lt;35000,"30000 to 34999",D125&lt;40000,"35000 to 39999",D125&lt;45000,"40000 to 44999",D125&lt;50000,"45000 to 49999",TRUE,"Greater than 50000"),"")</f>
        <v/>
      </c>
      <c r="Y125">
        <f t="shared" si="16"/>
        <v>76</v>
      </c>
      <c r="Z125" t="str">
        <f t="shared" si="17"/>
        <v/>
      </c>
      <c r="AA125">
        <f t="shared" si="18"/>
        <v>1</v>
      </c>
      <c r="AB125" t="str">
        <f t="shared" si="19"/>
        <v/>
      </c>
    </row>
    <row r="126" spans="1:28" ht="31.5" x14ac:dyDescent="0.25">
      <c r="A126">
        <v>827</v>
      </c>
      <c r="B126" t="s">
        <v>1687</v>
      </c>
      <c r="C126" s="3" t="s">
        <v>1688</v>
      </c>
      <c r="D126">
        <v>2300</v>
      </c>
      <c r="E126">
        <v>6134</v>
      </c>
      <c r="F126" t="s">
        <v>20</v>
      </c>
      <c r="G126">
        <v>82</v>
      </c>
      <c r="H126" t="s">
        <v>26</v>
      </c>
      <c r="I126" t="s">
        <v>27</v>
      </c>
      <c r="J126">
        <v>1304398800</v>
      </c>
      <c r="K126">
        <v>1305435600</v>
      </c>
      <c r="L126" t="b">
        <v>0</v>
      </c>
      <c r="M126" t="b">
        <v>1</v>
      </c>
      <c r="N126" t="s">
        <v>53</v>
      </c>
      <c r="O126" s="4">
        <f t="shared" si="10"/>
        <v>2.6669565217391304</v>
      </c>
      <c r="P126" s="5">
        <f t="shared" si="11"/>
        <v>74.804878048780495</v>
      </c>
      <c r="Q126" t="str">
        <f t="shared" si="12"/>
        <v>film &amp; video</v>
      </c>
      <c r="R126" t="str">
        <f t="shared" si="13"/>
        <v>drama</v>
      </c>
      <c r="S126" s="9">
        <f t="shared" si="14"/>
        <v>40666.208333333336</v>
      </c>
      <c r="T126" s="9">
        <f t="shared" si="15"/>
        <v>40678.208333333336</v>
      </c>
      <c r="U126" t="str" cm="1">
        <f t="array" ref="U126">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</f>
        <v>1000 to 4999</v>
      </c>
      <c r="V126" t="str" cm="1">
        <f t="array" ref="V126">IF(F126="failed",_xlfn.IFS(D126&lt;1000,"0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/>
      </c>
      <c r="W126" t="str" cm="1">
        <f t="array" ref="W126">IF(F126="successful",_xlfn.IFS(D126&lt;1000,"0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>1000 to 4999</v>
      </c>
      <c r="X126" t="str" cm="1">
        <f t="array" ref="X126">IF(F126="canceled",_xlfn.IFS(D126&lt;1000,"0 to 1000",D126&lt;5000,"1000 to 4999",D126&lt;10000,"5000 to 9999",D126&lt;15000,"10000 to 14999",D126&lt;20000,"15000 to 19999",D126&lt;25000,"20000 to 24999",D126 &lt;30000,"25000 to 29999",D126&lt;35000,"30000 to 34999",D126&lt;40000,"35000 to 39999",D126&lt;45000,"40000 to 44999",D126&lt;50000,"45000 to 49999",TRUE,"Greater than 50000"),"")</f>
        <v/>
      </c>
      <c r="Y126">
        <f t="shared" si="16"/>
        <v>82</v>
      </c>
      <c r="Z126" t="str">
        <f t="shared" si="17"/>
        <v/>
      </c>
      <c r="AA126">
        <f t="shared" si="18"/>
        <v>1</v>
      </c>
      <c r="AB126" t="str">
        <f t="shared" si="19"/>
        <v/>
      </c>
    </row>
    <row r="127" spans="1:28" x14ac:dyDescent="0.25">
      <c r="A127">
        <v>848</v>
      </c>
      <c r="B127" t="s">
        <v>1729</v>
      </c>
      <c r="C127" s="3" t="s">
        <v>1730</v>
      </c>
      <c r="D127">
        <v>3200</v>
      </c>
      <c r="E127">
        <v>10831</v>
      </c>
      <c r="F127" t="s">
        <v>20</v>
      </c>
      <c r="G127">
        <v>172</v>
      </c>
      <c r="H127" t="s">
        <v>21</v>
      </c>
      <c r="I127" t="s">
        <v>22</v>
      </c>
      <c r="J127">
        <v>1276318800</v>
      </c>
      <c r="K127">
        <v>1277096400</v>
      </c>
      <c r="L127" t="b">
        <v>0</v>
      </c>
      <c r="M127" t="b">
        <v>0</v>
      </c>
      <c r="N127" t="s">
        <v>53</v>
      </c>
      <c r="O127" s="4">
        <f t="shared" si="10"/>
        <v>3.3846875000000001</v>
      </c>
      <c r="P127" s="5">
        <f t="shared" si="11"/>
        <v>62.970930232558139</v>
      </c>
      <c r="Q127" t="str">
        <f t="shared" si="12"/>
        <v>film &amp; video</v>
      </c>
      <c r="R127" t="str">
        <f t="shared" si="13"/>
        <v>drama</v>
      </c>
      <c r="S127" s="9">
        <f t="shared" si="14"/>
        <v>40341.208333333336</v>
      </c>
      <c r="T127" s="9">
        <f t="shared" si="15"/>
        <v>40350.208333333336</v>
      </c>
      <c r="U127" t="str" cm="1">
        <f t="array" ref="U127">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</f>
        <v>1000 to 4999</v>
      </c>
      <c r="V127" t="str" cm="1">
        <f t="array" ref="V127">IF(F127="failed",_xlfn.IFS(D127&lt;1000,"0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/>
      </c>
      <c r="W127" t="str" cm="1">
        <f t="array" ref="W127">IF(F127="successful",_xlfn.IFS(D127&lt;1000,"0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>1000 to 4999</v>
      </c>
      <c r="X127" t="str" cm="1">
        <f t="array" ref="X127">IF(F127="canceled",_xlfn.IFS(D127&lt;1000,"0 to 1000",D127&lt;5000,"1000 to 4999",D127&lt;10000,"5000 to 9999",D127&lt;15000,"10000 to 14999",D127&lt;20000,"15000 to 19999",D127&lt;25000,"20000 to 24999",D127 &lt;30000,"25000 to 29999",D127&lt;35000,"30000 to 34999",D127&lt;40000,"35000 to 39999",D127&lt;45000,"40000 to 44999",D127&lt;50000,"45000 to 49999",TRUE,"Greater than 50000"),"")</f>
        <v/>
      </c>
      <c r="Y127">
        <f t="shared" si="16"/>
        <v>172</v>
      </c>
      <c r="Z127" t="str">
        <f t="shared" si="17"/>
        <v/>
      </c>
      <c r="AA127">
        <f t="shared" si="18"/>
        <v>1</v>
      </c>
      <c r="AB127" t="str">
        <f t="shared" si="19"/>
        <v/>
      </c>
    </row>
    <row r="128" spans="1:28" x14ac:dyDescent="0.25">
      <c r="A128">
        <v>869</v>
      </c>
      <c r="B128" t="s">
        <v>1770</v>
      </c>
      <c r="C128" s="3" t="s">
        <v>1771</v>
      </c>
      <c r="D128">
        <v>161900</v>
      </c>
      <c r="E128">
        <v>38376</v>
      </c>
      <c r="F128" t="s">
        <v>14</v>
      </c>
      <c r="G128">
        <v>526</v>
      </c>
      <c r="H128" t="s">
        <v>21</v>
      </c>
      <c r="I128" t="s">
        <v>22</v>
      </c>
      <c r="J128">
        <v>1277096400</v>
      </c>
      <c r="K128">
        <v>1278306000</v>
      </c>
      <c r="L128" t="b">
        <v>0</v>
      </c>
      <c r="M128" t="b">
        <v>0</v>
      </c>
      <c r="N128" t="s">
        <v>53</v>
      </c>
      <c r="O128" s="4">
        <f t="shared" si="10"/>
        <v>0.23703520691785052</v>
      </c>
      <c r="P128" s="5">
        <f t="shared" si="11"/>
        <v>72.958174904942965</v>
      </c>
      <c r="Q128" t="str">
        <f t="shared" si="12"/>
        <v>film &amp; video</v>
      </c>
      <c r="R128" t="str">
        <f t="shared" si="13"/>
        <v>drama</v>
      </c>
      <c r="S128" s="9">
        <f t="shared" si="14"/>
        <v>40350.208333333336</v>
      </c>
      <c r="T128" s="9">
        <f t="shared" si="15"/>
        <v>40364.208333333336</v>
      </c>
      <c r="U128" t="str" cm="1">
        <f t="array" ref="U128">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</f>
        <v>Greater than 50000</v>
      </c>
      <c r="V128" t="str" cm="1">
        <f t="array" ref="V128">IF(F128="failed",_xlfn.IFS(D128&lt;1000,"0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>Greater than 50000</v>
      </c>
      <c r="W128" t="str" cm="1">
        <f t="array" ref="W128">IF(F128="successful",_xlfn.IFS(D128&lt;1000,"0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/>
      </c>
      <c r="X128" t="str" cm="1">
        <f t="array" ref="X128">IF(F128="canceled",_xlfn.IFS(D128&lt;1000,"0 to 1000",D128&lt;5000,"1000 to 4999",D128&lt;10000,"5000 to 9999",D128&lt;15000,"10000 to 14999",D128&lt;20000,"15000 to 19999",D128&lt;25000,"20000 to 24999",D128 &lt;30000,"25000 to 29999",D128&lt;35000,"30000 to 34999",D128&lt;40000,"35000 to 39999",D128&lt;45000,"40000 to 44999",D128&lt;50000,"45000 to 49999",TRUE,"Greater than 50000"),"")</f>
        <v/>
      </c>
      <c r="Y128" t="str">
        <f t="shared" si="16"/>
        <v/>
      </c>
      <c r="Z128">
        <f t="shared" si="17"/>
        <v>526</v>
      </c>
      <c r="AA128" t="str">
        <f t="shared" si="18"/>
        <v/>
      </c>
      <c r="AB128">
        <f t="shared" si="19"/>
        <v>1</v>
      </c>
    </row>
    <row r="129" spans="1:28" x14ac:dyDescent="0.25">
      <c r="A129">
        <v>912</v>
      </c>
      <c r="B129" t="s">
        <v>1856</v>
      </c>
      <c r="C129" s="3" t="s">
        <v>1857</v>
      </c>
      <c r="D129">
        <v>1800</v>
      </c>
      <c r="E129">
        <v>14310</v>
      </c>
      <c r="F129" t="s">
        <v>20</v>
      </c>
      <c r="G129">
        <v>179</v>
      </c>
      <c r="H129" t="s">
        <v>21</v>
      </c>
      <c r="I129" t="s">
        <v>22</v>
      </c>
      <c r="J129">
        <v>1346821200</v>
      </c>
      <c r="K129">
        <v>1347944400</v>
      </c>
      <c r="L129" t="b">
        <v>1</v>
      </c>
      <c r="M129" t="b">
        <v>0</v>
      </c>
      <c r="N129" t="s">
        <v>53</v>
      </c>
      <c r="O129" s="4">
        <f t="shared" si="10"/>
        <v>7.95</v>
      </c>
      <c r="P129" s="5">
        <f t="shared" si="11"/>
        <v>79.944134078212286</v>
      </c>
      <c r="Q129" t="str">
        <f t="shared" si="12"/>
        <v>film &amp; video</v>
      </c>
      <c r="R129" t="str">
        <f t="shared" si="13"/>
        <v>drama</v>
      </c>
      <c r="S129" s="9">
        <f t="shared" si="14"/>
        <v>41157.208333333336</v>
      </c>
      <c r="T129" s="9">
        <f t="shared" si="15"/>
        <v>41170.208333333336</v>
      </c>
      <c r="U129" t="str" cm="1">
        <f t="array" ref="U129">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</f>
        <v>1000 to 4999</v>
      </c>
      <c r="V129" t="str" cm="1">
        <f t="array" ref="V129">IF(F129="failed",_xlfn.IFS(D129&lt;1000,"0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/>
      </c>
      <c r="W129" t="str" cm="1">
        <f t="array" ref="W129">IF(F129="successful",_xlfn.IFS(D129&lt;1000,"0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>1000 to 4999</v>
      </c>
      <c r="X129" t="str" cm="1">
        <f t="array" ref="X129">IF(F129="canceled",_xlfn.IFS(D129&lt;1000,"0 to 1000",D129&lt;5000,"1000 to 4999",D129&lt;10000,"5000 to 9999",D129&lt;15000,"10000 to 14999",D129&lt;20000,"15000 to 19999",D129&lt;25000,"20000 to 24999",D129 &lt;30000,"25000 to 29999",D129&lt;35000,"30000 to 34999",D129&lt;40000,"35000 to 39999",D129&lt;45000,"40000 to 44999",D129&lt;50000,"45000 to 49999",TRUE,"Greater than 50000"),"")</f>
        <v/>
      </c>
      <c r="Y129">
        <f t="shared" si="16"/>
        <v>179</v>
      </c>
      <c r="Z129" t="str">
        <f t="shared" si="17"/>
        <v/>
      </c>
      <c r="AA129">
        <f t="shared" si="18"/>
        <v>1</v>
      </c>
      <c r="AB129" t="str">
        <f t="shared" si="19"/>
        <v/>
      </c>
    </row>
    <row r="130" spans="1:28" x14ac:dyDescent="0.25">
      <c r="A130">
        <v>913</v>
      </c>
      <c r="B130" t="s">
        <v>1858</v>
      </c>
      <c r="C130" s="3" t="s">
        <v>1859</v>
      </c>
      <c r="D130">
        <v>70200</v>
      </c>
      <c r="E130">
        <v>35536</v>
      </c>
      <c r="F130" t="s">
        <v>14</v>
      </c>
      <c r="G130">
        <v>523</v>
      </c>
      <c r="H130" t="s">
        <v>26</v>
      </c>
      <c r="I130" t="s">
        <v>27</v>
      </c>
      <c r="J130">
        <v>1557637200</v>
      </c>
      <c r="K130">
        <v>1558760400</v>
      </c>
      <c r="L130" t="b">
        <v>0</v>
      </c>
      <c r="M130" t="b">
        <v>0</v>
      </c>
      <c r="N130" t="s">
        <v>53</v>
      </c>
      <c r="O130" s="4">
        <f t="shared" ref="O130:O193" si="20">+E130/D130</f>
        <v>0.50621082621082625</v>
      </c>
      <c r="P130" s="5">
        <f t="shared" ref="P130:P193" si="21">+IF(G130&gt;0,E130/G130,"no backers")</f>
        <v>67.946462715105156</v>
      </c>
      <c r="Q130" t="str">
        <f t="shared" ref="Q130:Q193" si="22">VLOOKUP(N130,CategoryTable,2,FALSE)</f>
        <v>film &amp; video</v>
      </c>
      <c r="R130" t="str">
        <f t="shared" ref="R130:R193" si="23">VLOOKUP(N130,CategoryTable,3,FALSE)</f>
        <v>drama</v>
      </c>
      <c r="S130" s="9">
        <f t="shared" si="14"/>
        <v>43597.208333333328</v>
      </c>
      <c r="T130" s="9">
        <f t="shared" si="15"/>
        <v>43610.208333333328</v>
      </c>
      <c r="U130" t="str" cm="1">
        <f t="array" ref="U130">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</f>
        <v>Greater than 50000</v>
      </c>
      <c r="V130" t="str" cm="1">
        <f t="array" ref="V130">IF(F130="failed",_xlfn.IFS(D130&lt;1000,"0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>Greater than 50000</v>
      </c>
      <c r="W130" t="str" cm="1">
        <f t="array" ref="W130">IF(F130="successful",_xlfn.IFS(D130&lt;1000,"0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/>
      </c>
      <c r="X130" t="str" cm="1">
        <f t="array" ref="X130">IF(F130="canceled",_xlfn.IFS(D130&lt;1000,"0 to 1000",D130&lt;5000,"1000 to 4999",D130&lt;10000,"5000 to 9999",D130&lt;15000,"10000 to 14999",D130&lt;20000,"15000 to 19999",D130&lt;25000,"20000 to 24999",D130 &lt;30000,"25000 to 29999",D130&lt;35000,"30000 to 34999",D130&lt;40000,"35000 to 39999",D130&lt;45000,"40000 to 44999",D130&lt;50000,"45000 to 49999",TRUE,"Greater than 50000"),"")</f>
        <v/>
      </c>
      <c r="Y130" t="str">
        <f t="shared" si="16"/>
        <v/>
      </c>
      <c r="Z130">
        <f t="shared" si="17"/>
        <v>523</v>
      </c>
      <c r="AA130" t="str">
        <f t="shared" si="18"/>
        <v/>
      </c>
      <c r="AB130">
        <f t="shared" si="19"/>
        <v>1</v>
      </c>
    </row>
    <row r="131" spans="1:28" x14ac:dyDescent="0.25">
      <c r="A131">
        <v>990</v>
      </c>
      <c r="B131" t="s">
        <v>2008</v>
      </c>
      <c r="C131" s="3" t="s">
        <v>2009</v>
      </c>
      <c r="D131">
        <v>7800</v>
      </c>
      <c r="E131">
        <v>6839</v>
      </c>
      <c r="F131" t="s">
        <v>14</v>
      </c>
      <c r="G131">
        <v>64</v>
      </c>
      <c r="H131" t="s">
        <v>21</v>
      </c>
      <c r="I131" t="s">
        <v>22</v>
      </c>
      <c r="J131">
        <v>1456984800</v>
      </c>
      <c r="K131">
        <v>1458882000</v>
      </c>
      <c r="L131" t="b">
        <v>0</v>
      </c>
      <c r="M131" t="b">
        <v>1</v>
      </c>
      <c r="N131" t="s">
        <v>53</v>
      </c>
      <c r="O131" s="4">
        <f t="shared" si="20"/>
        <v>0.87679487179487181</v>
      </c>
      <c r="P131" s="5">
        <f t="shared" si="21"/>
        <v>106.859375</v>
      </c>
      <c r="Q131" t="str">
        <f t="shared" si="22"/>
        <v>film &amp; video</v>
      </c>
      <c r="R131" t="str">
        <f t="shared" si="23"/>
        <v>drama</v>
      </c>
      <c r="S131" s="9">
        <f t="shared" ref="S131:S194" si="24">(((J131/60/60)/24)+DATE(1970,1,1))</f>
        <v>42432.25</v>
      </c>
      <c r="T131" s="9">
        <f t="shared" ref="T131:T194" si="25">(((K131/60)/60/24)+DATE(1970,1,1))</f>
        <v>42454.208333333328</v>
      </c>
      <c r="U131" t="str" cm="1">
        <f t="array" ref="U131">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</f>
        <v>5000 to 9999</v>
      </c>
      <c r="V131" t="str" cm="1">
        <f t="array" ref="V131">IF(F131="failed",_xlfn.IFS(D131&lt;1000,"0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>5000 to 9999</v>
      </c>
      <c r="W131" t="str" cm="1">
        <f t="array" ref="W131">IF(F131="successful",_xlfn.IFS(D131&lt;1000,"0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/>
      </c>
      <c r="X131" t="str" cm="1">
        <f t="array" ref="X131">IF(F131="canceled",_xlfn.IFS(D131&lt;1000,"0 to 1000",D131&lt;5000,"1000 to 4999",D131&lt;10000,"5000 to 9999",D131&lt;15000,"10000 to 14999",D131&lt;20000,"15000 to 19999",D131&lt;25000,"20000 to 24999",D131 &lt;30000,"25000 to 29999",D131&lt;35000,"30000 to 34999",D131&lt;40000,"35000 to 39999",D131&lt;45000,"40000 to 44999",D131&lt;50000,"45000 to 49999",TRUE,"Greater than 50000"),"")</f>
        <v/>
      </c>
      <c r="Y131" t="str">
        <f t="shared" ref="Y131:Y194" si="26">+IF(F131="successful",G131,"")</f>
        <v/>
      </c>
      <c r="Z131">
        <f t="shared" ref="Z131:Z194" si="27">+IF(F131="failed",G131,"")</f>
        <v>64</v>
      </c>
      <c r="AA131" t="str">
        <f t="shared" ref="AA131:AA194" si="28">+IF(F131="successful",1,"")</f>
        <v/>
      </c>
      <c r="AB131">
        <f t="shared" ref="AB131:AB194" si="29">+IF(F131="failed",1,"")</f>
        <v>1</v>
      </c>
    </row>
    <row r="132" spans="1:28" x14ac:dyDescent="0.25">
      <c r="A132">
        <v>992</v>
      </c>
      <c r="B132" t="s">
        <v>2011</v>
      </c>
      <c r="C132" s="3" t="s">
        <v>2012</v>
      </c>
      <c r="D132">
        <v>3100</v>
      </c>
      <c r="E132">
        <v>13223</v>
      </c>
      <c r="F132" t="s">
        <v>20</v>
      </c>
      <c r="G132">
        <v>132</v>
      </c>
      <c r="H132" t="s">
        <v>21</v>
      </c>
      <c r="I132" t="s">
        <v>22</v>
      </c>
      <c r="J132">
        <v>1525669200</v>
      </c>
      <c r="K132">
        <v>1526878800</v>
      </c>
      <c r="L132" t="b">
        <v>0</v>
      </c>
      <c r="M132" t="b">
        <v>1</v>
      </c>
      <c r="N132" t="s">
        <v>53</v>
      </c>
      <c r="O132" s="4">
        <f t="shared" si="20"/>
        <v>4.2654838709677421</v>
      </c>
      <c r="P132" s="5">
        <f t="shared" si="21"/>
        <v>100.17424242424242</v>
      </c>
      <c r="Q132" t="str">
        <f t="shared" si="22"/>
        <v>film &amp; video</v>
      </c>
      <c r="R132" t="str">
        <f t="shared" si="23"/>
        <v>drama</v>
      </c>
      <c r="S132" s="9">
        <f t="shared" si="24"/>
        <v>43227.208333333328</v>
      </c>
      <c r="T132" s="9">
        <f t="shared" si="25"/>
        <v>43241.208333333328</v>
      </c>
      <c r="U132" t="str" cm="1">
        <f t="array" ref="U132">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</f>
        <v>1000 to 4999</v>
      </c>
      <c r="V132" t="str" cm="1">
        <f t="array" ref="V132">IF(F132="failed",_xlfn.IFS(D132&lt;1000,"0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/>
      </c>
      <c r="W132" t="str" cm="1">
        <f t="array" ref="W132">IF(F132="successful",_xlfn.IFS(D132&lt;1000,"0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>1000 to 4999</v>
      </c>
      <c r="X132" t="str" cm="1">
        <f t="array" ref="X132">IF(F132="canceled",_xlfn.IFS(D132&lt;1000,"0 to 1000",D132&lt;5000,"1000 to 4999",D132&lt;10000,"5000 to 9999",D132&lt;15000,"10000 to 14999",D132&lt;20000,"15000 to 19999",D132&lt;25000,"20000 to 24999",D132 &lt;30000,"25000 to 29999",D132&lt;35000,"30000 to 34999",D132&lt;40000,"35000 to 39999",D132&lt;45000,"40000 to 44999",D132&lt;50000,"45000 to 49999",TRUE,"Greater than 50000"),"")</f>
        <v/>
      </c>
      <c r="Y132">
        <f t="shared" si="26"/>
        <v>132</v>
      </c>
      <c r="Z132" t="str">
        <f t="shared" si="27"/>
        <v/>
      </c>
      <c r="AA132">
        <f t="shared" si="28"/>
        <v>1</v>
      </c>
      <c r="AB132" t="str">
        <f t="shared" si="29"/>
        <v/>
      </c>
    </row>
    <row r="133" spans="1:28" x14ac:dyDescent="0.25">
      <c r="A133">
        <v>210</v>
      </c>
      <c r="B133" t="s">
        <v>472</v>
      </c>
      <c r="C133" s="3" t="s">
        <v>473</v>
      </c>
      <c r="D133">
        <v>9400</v>
      </c>
      <c r="E133">
        <v>6338</v>
      </c>
      <c r="F133" t="s">
        <v>14</v>
      </c>
      <c r="G133">
        <v>226</v>
      </c>
      <c r="H133" t="s">
        <v>36</v>
      </c>
      <c r="I133" t="s">
        <v>37</v>
      </c>
      <c r="J133">
        <v>1488520800</v>
      </c>
      <c r="K133">
        <v>1490850000</v>
      </c>
      <c r="L133" t="b">
        <v>0</v>
      </c>
      <c r="M133" t="b">
        <v>0</v>
      </c>
      <c r="N133" t="s">
        <v>474</v>
      </c>
      <c r="O133" s="4">
        <f t="shared" si="20"/>
        <v>0.67425531914893622</v>
      </c>
      <c r="P133" s="5">
        <f t="shared" si="21"/>
        <v>28.044247787610619</v>
      </c>
      <c r="Q133" t="str">
        <f t="shared" si="22"/>
        <v>film &amp; video</v>
      </c>
      <c r="R133" t="str">
        <f t="shared" si="23"/>
        <v>science fiction</v>
      </c>
      <c r="S133" s="9">
        <f t="shared" si="24"/>
        <v>42797.25</v>
      </c>
      <c r="T133" s="9">
        <f t="shared" si="25"/>
        <v>42824.208333333328</v>
      </c>
      <c r="U133" t="str" cm="1">
        <f t="array" ref="U133">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</f>
        <v>5000 to 9999</v>
      </c>
      <c r="V133" t="str" cm="1">
        <f t="array" ref="V133">IF(F133="failed",_xlfn.IFS(D133&lt;1000,"0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>5000 to 9999</v>
      </c>
      <c r="W133" t="str" cm="1">
        <f t="array" ref="W133">IF(F133="successful",_xlfn.IFS(D133&lt;1000,"0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/>
      </c>
      <c r="X133" t="str" cm="1">
        <f t="array" ref="X133">IF(F133="canceled",_xlfn.IFS(D133&lt;1000,"0 to 1000",D133&lt;5000,"1000 to 4999",D133&lt;10000,"5000 to 9999",D133&lt;15000,"10000 to 14999",D133&lt;20000,"15000 to 19999",D133&lt;25000,"20000 to 24999",D133 &lt;30000,"25000 to 29999",D133&lt;35000,"30000 to 34999",D133&lt;40000,"35000 to 39999",D133&lt;45000,"40000 to 44999",D133&lt;50000,"45000 to 49999",TRUE,"Greater than 50000"),"")</f>
        <v/>
      </c>
      <c r="Y133" t="str">
        <f t="shared" si="26"/>
        <v/>
      </c>
      <c r="Z133">
        <f t="shared" si="27"/>
        <v>226</v>
      </c>
      <c r="AA133" t="str">
        <f t="shared" si="28"/>
        <v/>
      </c>
      <c r="AB133">
        <f t="shared" si="29"/>
        <v>1</v>
      </c>
    </row>
    <row r="134" spans="1:28" x14ac:dyDescent="0.25">
      <c r="A134">
        <v>217</v>
      </c>
      <c r="B134" t="s">
        <v>487</v>
      </c>
      <c r="C134" s="3" t="s">
        <v>488</v>
      </c>
      <c r="D134">
        <v>129400</v>
      </c>
      <c r="E134">
        <v>57911</v>
      </c>
      <c r="F134" t="s">
        <v>14</v>
      </c>
      <c r="G134">
        <v>934</v>
      </c>
      <c r="H134" t="s">
        <v>21</v>
      </c>
      <c r="I134" t="s">
        <v>22</v>
      </c>
      <c r="J134">
        <v>1556427600</v>
      </c>
      <c r="K134">
        <v>1557205200</v>
      </c>
      <c r="L134" t="b">
        <v>0</v>
      </c>
      <c r="M134" t="b">
        <v>0</v>
      </c>
      <c r="N134" t="s">
        <v>474</v>
      </c>
      <c r="O134" s="4">
        <f t="shared" si="20"/>
        <v>0.44753477588871715</v>
      </c>
      <c r="P134" s="5">
        <f t="shared" si="21"/>
        <v>62.003211991434689</v>
      </c>
      <c r="Q134" t="str">
        <f t="shared" si="22"/>
        <v>film &amp; video</v>
      </c>
      <c r="R134" t="str">
        <f t="shared" si="23"/>
        <v>science fiction</v>
      </c>
      <c r="S134" s="9">
        <f t="shared" si="24"/>
        <v>43583.208333333328</v>
      </c>
      <c r="T134" s="9">
        <f t="shared" si="25"/>
        <v>43592.208333333328</v>
      </c>
      <c r="U134" t="str" cm="1">
        <f t="array" ref="U134">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</f>
        <v>Greater than 50000</v>
      </c>
      <c r="V134" t="str" cm="1">
        <f t="array" ref="V134">IF(F134="failed",_xlfn.IFS(D134&lt;1000,"0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>Greater than 50000</v>
      </c>
      <c r="W134" t="str" cm="1">
        <f t="array" ref="W134">IF(F134="successful",_xlfn.IFS(D134&lt;1000,"0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/>
      </c>
      <c r="X134" t="str" cm="1">
        <f t="array" ref="X134">IF(F134="canceled",_xlfn.IFS(D134&lt;1000,"0 to 1000",D134&lt;5000,"1000 to 4999",D134&lt;10000,"5000 to 9999",D134&lt;15000,"10000 to 14999",D134&lt;20000,"15000 to 19999",D134&lt;25000,"20000 to 24999",D134 &lt;30000,"25000 to 29999",D134&lt;35000,"30000 to 34999",D134&lt;40000,"35000 to 39999",D134&lt;45000,"40000 to 44999",D134&lt;50000,"45000 to 49999",TRUE,"Greater than 50000"),"")</f>
        <v/>
      </c>
      <c r="Y134" t="str">
        <f t="shared" si="26"/>
        <v/>
      </c>
      <c r="Z134">
        <f t="shared" si="27"/>
        <v>934</v>
      </c>
      <c r="AA134" t="str">
        <f t="shared" si="28"/>
        <v/>
      </c>
      <c r="AB134">
        <f t="shared" si="29"/>
        <v>1</v>
      </c>
    </row>
    <row r="135" spans="1:28" x14ac:dyDescent="0.25">
      <c r="A135">
        <v>224</v>
      </c>
      <c r="B135" t="s">
        <v>501</v>
      </c>
      <c r="C135" s="3" t="s">
        <v>502</v>
      </c>
      <c r="D135">
        <v>46300</v>
      </c>
      <c r="E135">
        <v>186885</v>
      </c>
      <c r="F135" t="s">
        <v>20</v>
      </c>
      <c r="G135">
        <v>3594</v>
      </c>
      <c r="H135" t="s">
        <v>21</v>
      </c>
      <c r="I135" t="s">
        <v>22</v>
      </c>
      <c r="J135">
        <v>1411534800</v>
      </c>
      <c r="K135">
        <v>1415426400</v>
      </c>
      <c r="L135" t="b">
        <v>0</v>
      </c>
      <c r="M135" t="b">
        <v>0</v>
      </c>
      <c r="N135" t="s">
        <v>474</v>
      </c>
      <c r="O135" s="4">
        <f t="shared" si="20"/>
        <v>4.0363930885529156</v>
      </c>
      <c r="P135" s="5">
        <f t="shared" si="21"/>
        <v>51.999165275459099</v>
      </c>
      <c r="Q135" t="str">
        <f t="shared" si="22"/>
        <v>film &amp; video</v>
      </c>
      <c r="R135" t="str">
        <f t="shared" si="23"/>
        <v>science fiction</v>
      </c>
      <c r="S135" s="9">
        <f t="shared" si="24"/>
        <v>41906.208333333336</v>
      </c>
      <c r="T135" s="9">
        <f t="shared" si="25"/>
        <v>41951.25</v>
      </c>
      <c r="U135" t="str" cm="1">
        <f t="array" ref="U135">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</f>
        <v>45000 to 49999</v>
      </c>
      <c r="V135" t="str" cm="1">
        <f t="array" ref="V135">IF(F135="failed",_xlfn.IFS(D135&lt;1000,"0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/>
      </c>
      <c r="W135" t="str" cm="1">
        <f t="array" ref="W135">IF(F135="successful",_xlfn.IFS(D135&lt;1000,"0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>45000 to 49999</v>
      </c>
      <c r="X135" t="str" cm="1">
        <f t="array" ref="X135">IF(F135="canceled",_xlfn.IFS(D135&lt;1000,"0 to 1000",D135&lt;5000,"1000 to 4999",D135&lt;10000,"5000 to 9999",D135&lt;15000,"10000 to 14999",D135&lt;20000,"15000 to 19999",D135&lt;25000,"20000 to 24999",D135 &lt;30000,"25000 to 29999",D135&lt;35000,"30000 to 34999",D135&lt;40000,"35000 to 39999",D135&lt;45000,"40000 to 44999",D135&lt;50000,"45000 to 49999",TRUE,"Greater than 50000"),"")</f>
        <v/>
      </c>
      <c r="Y135">
        <f t="shared" si="26"/>
        <v>3594</v>
      </c>
      <c r="Z135" t="str">
        <f t="shared" si="27"/>
        <v/>
      </c>
      <c r="AA135">
        <f t="shared" si="28"/>
        <v>1</v>
      </c>
      <c r="AB135" t="str">
        <f t="shared" si="29"/>
        <v/>
      </c>
    </row>
    <row r="136" spans="1:28" x14ac:dyDescent="0.25">
      <c r="A136">
        <v>439</v>
      </c>
      <c r="B136" t="s">
        <v>927</v>
      </c>
      <c r="C136" s="3" t="s">
        <v>928</v>
      </c>
      <c r="D136">
        <v>28400</v>
      </c>
      <c r="E136">
        <v>100900</v>
      </c>
      <c r="F136" t="s">
        <v>20</v>
      </c>
      <c r="G136">
        <v>2293</v>
      </c>
      <c r="H136" t="s">
        <v>21</v>
      </c>
      <c r="I136" t="s">
        <v>22</v>
      </c>
      <c r="J136">
        <v>1478408400</v>
      </c>
      <c r="K136">
        <v>1479016800</v>
      </c>
      <c r="L136" t="b">
        <v>0</v>
      </c>
      <c r="M136" t="b">
        <v>0</v>
      </c>
      <c r="N136" t="s">
        <v>474</v>
      </c>
      <c r="O136" s="4">
        <f t="shared" si="20"/>
        <v>3.5528169014084505</v>
      </c>
      <c r="P136" s="5">
        <f t="shared" si="21"/>
        <v>44.003488879197555</v>
      </c>
      <c r="Q136" t="str">
        <f t="shared" si="22"/>
        <v>film &amp; video</v>
      </c>
      <c r="R136" t="str">
        <f t="shared" si="23"/>
        <v>science fiction</v>
      </c>
      <c r="S136" s="9">
        <f t="shared" si="24"/>
        <v>42680.208333333328</v>
      </c>
      <c r="T136" s="9">
        <f t="shared" si="25"/>
        <v>42687.25</v>
      </c>
      <c r="U136" t="str" cm="1">
        <f t="array" ref="U136">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</f>
        <v>25000 to 29999</v>
      </c>
      <c r="V136" t="str" cm="1">
        <f t="array" ref="V136">IF(F136="failed",_xlfn.IFS(D136&lt;1000,"0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/>
      </c>
      <c r="W136" t="str" cm="1">
        <f t="array" ref="W136">IF(F136="successful",_xlfn.IFS(D136&lt;1000,"0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>25000 to 29999</v>
      </c>
      <c r="X136" t="str" cm="1">
        <f t="array" ref="X136">IF(F136="canceled",_xlfn.IFS(D136&lt;1000,"0 to 1000",D136&lt;5000,"1000 to 4999",D136&lt;10000,"5000 to 9999",D136&lt;15000,"10000 to 14999",D136&lt;20000,"15000 to 19999",D136&lt;25000,"20000 to 24999",D136 &lt;30000,"25000 to 29999",D136&lt;35000,"30000 to 34999",D136&lt;40000,"35000 to 39999",D136&lt;45000,"40000 to 44999",D136&lt;50000,"45000 to 49999",TRUE,"Greater than 50000"),"")</f>
        <v/>
      </c>
      <c r="Y136">
        <f t="shared" si="26"/>
        <v>2293</v>
      </c>
      <c r="Z136" t="str">
        <f t="shared" si="27"/>
        <v/>
      </c>
      <c r="AA136">
        <f t="shared" si="28"/>
        <v>1</v>
      </c>
      <c r="AB136" t="str">
        <f t="shared" si="29"/>
        <v/>
      </c>
    </row>
    <row r="137" spans="1:28" ht="31.5" x14ac:dyDescent="0.25">
      <c r="A137">
        <v>453</v>
      </c>
      <c r="B137" t="s">
        <v>954</v>
      </c>
      <c r="C137" s="3" t="s">
        <v>955</v>
      </c>
      <c r="D137">
        <v>182400</v>
      </c>
      <c r="E137">
        <v>102749</v>
      </c>
      <c r="F137" t="s">
        <v>14</v>
      </c>
      <c r="G137">
        <v>1181</v>
      </c>
      <c r="H137" t="s">
        <v>21</v>
      </c>
      <c r="I137" t="s">
        <v>22</v>
      </c>
      <c r="J137">
        <v>1480572000</v>
      </c>
      <c r="K137">
        <v>1484114400</v>
      </c>
      <c r="L137" t="b">
        <v>0</v>
      </c>
      <c r="M137" t="b">
        <v>0</v>
      </c>
      <c r="N137" t="s">
        <v>474</v>
      </c>
      <c r="O137" s="4">
        <f t="shared" si="20"/>
        <v>0.56331688596491225</v>
      </c>
      <c r="P137" s="5">
        <f t="shared" si="21"/>
        <v>87.001693480101608</v>
      </c>
      <c r="Q137" t="str">
        <f t="shared" si="22"/>
        <v>film &amp; video</v>
      </c>
      <c r="R137" t="str">
        <f t="shared" si="23"/>
        <v>science fiction</v>
      </c>
      <c r="S137" s="9">
        <f t="shared" si="24"/>
        <v>42705.25</v>
      </c>
      <c r="T137" s="9">
        <f t="shared" si="25"/>
        <v>42746.25</v>
      </c>
      <c r="U137" t="str" cm="1">
        <f t="array" ref="U137">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</f>
        <v>Greater than 50000</v>
      </c>
      <c r="V137" t="str" cm="1">
        <f t="array" ref="V137">IF(F137="failed",_xlfn.IFS(D137&lt;1000,"0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>Greater than 50000</v>
      </c>
      <c r="W137" t="str" cm="1">
        <f t="array" ref="W137">IF(F137="successful",_xlfn.IFS(D137&lt;1000,"0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/>
      </c>
      <c r="X137" t="str" cm="1">
        <f t="array" ref="X137">IF(F137="canceled",_xlfn.IFS(D137&lt;1000,"0 to 1000",D137&lt;5000,"1000 to 4999",D137&lt;10000,"5000 to 9999",D137&lt;15000,"10000 to 14999",D137&lt;20000,"15000 to 19999",D137&lt;25000,"20000 to 24999",D137 &lt;30000,"25000 to 29999",D137&lt;35000,"30000 to 34999",D137&lt;40000,"35000 to 39999",D137&lt;45000,"40000 to 44999",D137&lt;50000,"45000 to 49999",TRUE,"Greater than 50000"),"")</f>
        <v/>
      </c>
      <c r="Y137" t="str">
        <f t="shared" si="26"/>
        <v/>
      </c>
      <c r="Z137">
        <f t="shared" si="27"/>
        <v>1181</v>
      </c>
      <c r="AA137" t="str">
        <f t="shared" si="28"/>
        <v/>
      </c>
      <c r="AB137">
        <f t="shared" si="29"/>
        <v>1</v>
      </c>
    </row>
    <row r="138" spans="1:28" x14ac:dyDescent="0.25">
      <c r="A138">
        <v>477</v>
      </c>
      <c r="B138" t="s">
        <v>1001</v>
      </c>
      <c r="C138" s="3" t="s">
        <v>1002</v>
      </c>
      <c r="D138">
        <v>8500</v>
      </c>
      <c r="E138">
        <v>4613</v>
      </c>
      <c r="F138" t="s">
        <v>14</v>
      </c>
      <c r="G138">
        <v>113</v>
      </c>
      <c r="H138" t="s">
        <v>21</v>
      </c>
      <c r="I138" t="s">
        <v>22</v>
      </c>
      <c r="J138">
        <v>1309064400</v>
      </c>
      <c r="K138">
        <v>1311397200</v>
      </c>
      <c r="L138" t="b">
        <v>0</v>
      </c>
      <c r="M138" t="b">
        <v>0</v>
      </c>
      <c r="N138" t="s">
        <v>474</v>
      </c>
      <c r="O138" s="4">
        <f t="shared" si="20"/>
        <v>0.54270588235294115</v>
      </c>
      <c r="P138" s="5">
        <f t="shared" si="21"/>
        <v>40.823008849557525</v>
      </c>
      <c r="Q138" t="str">
        <f t="shared" si="22"/>
        <v>film &amp; video</v>
      </c>
      <c r="R138" t="str">
        <f t="shared" si="23"/>
        <v>science fiction</v>
      </c>
      <c r="S138" s="9">
        <f t="shared" si="24"/>
        <v>40720.208333333336</v>
      </c>
      <c r="T138" s="9">
        <f t="shared" si="25"/>
        <v>40747.208333333336</v>
      </c>
      <c r="U138" t="str" cm="1">
        <f t="array" ref="U138">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</f>
        <v>5000 to 9999</v>
      </c>
      <c r="V138" t="str" cm="1">
        <f t="array" ref="V138">IF(F138="failed",_xlfn.IFS(D138&lt;1000,"0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>5000 to 9999</v>
      </c>
      <c r="W138" t="str" cm="1">
        <f t="array" ref="W138">IF(F138="successful",_xlfn.IFS(D138&lt;1000,"0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/>
      </c>
      <c r="X138" t="str" cm="1">
        <f t="array" ref="X138">IF(F138="canceled",_xlfn.IFS(D138&lt;1000,"0 to 1000",D138&lt;5000,"1000 to 4999",D138&lt;10000,"5000 to 9999",D138&lt;15000,"10000 to 14999",D138&lt;20000,"15000 to 19999",D138&lt;25000,"20000 to 24999",D138 &lt;30000,"25000 to 29999",D138&lt;35000,"30000 to 34999",D138&lt;40000,"35000 to 39999",D138&lt;45000,"40000 to 44999",D138&lt;50000,"45000 to 49999",TRUE,"Greater than 50000"),"")</f>
        <v/>
      </c>
      <c r="Y138" t="str">
        <f t="shared" si="26"/>
        <v/>
      </c>
      <c r="Z138">
        <f t="shared" si="27"/>
        <v>113</v>
      </c>
      <c r="AA138" t="str">
        <f t="shared" si="28"/>
        <v/>
      </c>
      <c r="AB138">
        <f t="shared" si="29"/>
        <v>1</v>
      </c>
    </row>
    <row r="139" spans="1:28" x14ac:dyDescent="0.25">
      <c r="A139">
        <v>557</v>
      </c>
      <c r="B139" t="s">
        <v>1158</v>
      </c>
      <c r="C139" s="3" t="s">
        <v>1159</v>
      </c>
      <c r="D139">
        <v>6000</v>
      </c>
      <c r="E139">
        <v>11960</v>
      </c>
      <c r="F139" t="s">
        <v>20</v>
      </c>
      <c r="G139">
        <v>221</v>
      </c>
      <c r="H139" t="s">
        <v>21</v>
      </c>
      <c r="I139" t="s">
        <v>22</v>
      </c>
      <c r="J139">
        <v>1443762000</v>
      </c>
      <c r="K139">
        <v>1444021200</v>
      </c>
      <c r="L139" t="b">
        <v>0</v>
      </c>
      <c r="M139" t="b">
        <v>1</v>
      </c>
      <c r="N139" t="s">
        <v>474</v>
      </c>
      <c r="O139" s="4">
        <f t="shared" si="20"/>
        <v>1.9933333333333334</v>
      </c>
      <c r="P139" s="5">
        <f t="shared" si="21"/>
        <v>54.117647058823529</v>
      </c>
      <c r="Q139" t="str">
        <f t="shared" si="22"/>
        <v>film &amp; video</v>
      </c>
      <c r="R139" t="str">
        <f t="shared" si="23"/>
        <v>science fiction</v>
      </c>
      <c r="S139" s="9">
        <f t="shared" si="24"/>
        <v>42279.208333333328</v>
      </c>
      <c r="T139" s="9">
        <f t="shared" si="25"/>
        <v>42282.208333333328</v>
      </c>
      <c r="U139" t="str" cm="1">
        <f t="array" ref="U139">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</f>
        <v>5000 to 9999</v>
      </c>
      <c r="V139" t="str" cm="1">
        <f t="array" ref="V139">IF(F139="failed",_xlfn.IFS(D139&lt;1000,"0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/>
      </c>
      <c r="W139" t="str" cm="1">
        <f t="array" ref="W139">IF(F139="successful",_xlfn.IFS(D139&lt;1000,"0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>5000 to 9999</v>
      </c>
      <c r="X139" t="str" cm="1">
        <f t="array" ref="X139">IF(F139="canceled",_xlfn.IFS(D139&lt;1000,"0 to 1000",D139&lt;5000,"1000 to 4999",D139&lt;10000,"5000 to 9999",D139&lt;15000,"10000 to 14999",D139&lt;20000,"15000 to 19999",D139&lt;25000,"20000 to 24999",D139 &lt;30000,"25000 to 29999",D139&lt;35000,"30000 to 34999",D139&lt;40000,"35000 to 39999",D139&lt;45000,"40000 to 44999",D139&lt;50000,"45000 to 49999",TRUE,"Greater than 50000"),"")</f>
        <v/>
      </c>
      <c r="Y139">
        <f t="shared" si="26"/>
        <v>221</v>
      </c>
      <c r="Z139" t="str">
        <f t="shared" si="27"/>
        <v/>
      </c>
      <c r="AA139">
        <f t="shared" si="28"/>
        <v>1</v>
      </c>
      <c r="AB139" t="str">
        <f t="shared" si="29"/>
        <v/>
      </c>
    </row>
    <row r="140" spans="1:28" x14ac:dyDescent="0.25">
      <c r="A140">
        <v>578</v>
      </c>
      <c r="B140" t="s">
        <v>1200</v>
      </c>
      <c r="C140" s="3" t="s">
        <v>1201</v>
      </c>
      <c r="D140">
        <v>96500</v>
      </c>
      <c r="E140">
        <v>16168</v>
      </c>
      <c r="F140" t="s">
        <v>14</v>
      </c>
      <c r="G140">
        <v>245</v>
      </c>
      <c r="H140" t="s">
        <v>21</v>
      </c>
      <c r="I140" t="s">
        <v>22</v>
      </c>
      <c r="J140">
        <v>1322719200</v>
      </c>
      <c r="K140">
        <v>1322978400</v>
      </c>
      <c r="L140" t="b">
        <v>0</v>
      </c>
      <c r="M140" t="b">
        <v>0</v>
      </c>
      <c r="N140" t="s">
        <v>474</v>
      </c>
      <c r="O140" s="4">
        <f t="shared" si="20"/>
        <v>0.1675440414507772</v>
      </c>
      <c r="P140" s="5">
        <f t="shared" si="21"/>
        <v>65.991836734693877</v>
      </c>
      <c r="Q140" t="str">
        <f t="shared" si="22"/>
        <v>film &amp; video</v>
      </c>
      <c r="R140" t="str">
        <f t="shared" si="23"/>
        <v>science fiction</v>
      </c>
      <c r="S140" s="9">
        <f t="shared" si="24"/>
        <v>40878.25</v>
      </c>
      <c r="T140" s="9">
        <f t="shared" si="25"/>
        <v>40881.25</v>
      </c>
      <c r="U140" t="str" cm="1">
        <f t="array" ref="U140">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</f>
        <v>Greater than 50000</v>
      </c>
      <c r="V140" t="str" cm="1">
        <f t="array" ref="V140">IF(F140="failed",_xlfn.IFS(D140&lt;1000,"0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>Greater than 50000</v>
      </c>
      <c r="W140" t="str" cm="1">
        <f t="array" ref="W140">IF(F140="successful",_xlfn.IFS(D140&lt;1000,"0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/>
      </c>
      <c r="X140" t="str" cm="1">
        <f t="array" ref="X140">IF(F140="canceled",_xlfn.IFS(D140&lt;1000,"0 to 1000",D140&lt;5000,"1000 to 4999",D140&lt;10000,"5000 to 9999",D140&lt;15000,"10000 to 14999",D140&lt;20000,"15000 to 19999",D140&lt;25000,"20000 to 24999",D140 &lt;30000,"25000 to 29999",D140&lt;35000,"30000 to 34999",D140&lt;40000,"35000 to 39999",D140&lt;45000,"40000 to 44999",D140&lt;50000,"45000 to 49999",TRUE,"Greater than 50000"),"")</f>
        <v/>
      </c>
      <c r="Y140" t="str">
        <f t="shared" si="26"/>
        <v/>
      </c>
      <c r="Z140">
        <f t="shared" si="27"/>
        <v>245</v>
      </c>
      <c r="AA140" t="str">
        <f t="shared" si="28"/>
        <v/>
      </c>
      <c r="AB140">
        <f t="shared" si="29"/>
        <v>1</v>
      </c>
    </row>
    <row r="141" spans="1:28" x14ac:dyDescent="0.25">
      <c r="A141">
        <v>609</v>
      </c>
      <c r="B141" t="s">
        <v>1260</v>
      </c>
      <c r="C141" s="3" t="s">
        <v>1261</v>
      </c>
      <c r="D141">
        <v>10000</v>
      </c>
      <c r="E141">
        <v>12042</v>
      </c>
      <c r="F141" t="s">
        <v>20</v>
      </c>
      <c r="G141">
        <v>117</v>
      </c>
      <c r="H141" t="s">
        <v>21</v>
      </c>
      <c r="I141" t="s">
        <v>22</v>
      </c>
      <c r="J141">
        <v>1547618400</v>
      </c>
      <c r="K141">
        <v>1549087200</v>
      </c>
      <c r="L141" t="b">
        <v>0</v>
      </c>
      <c r="M141" t="b">
        <v>0</v>
      </c>
      <c r="N141" t="s">
        <v>474</v>
      </c>
      <c r="O141" s="4">
        <f t="shared" si="20"/>
        <v>1.2041999999999999</v>
      </c>
      <c r="P141" s="5">
        <f t="shared" si="21"/>
        <v>102.92307692307692</v>
      </c>
      <c r="Q141" t="str">
        <f t="shared" si="22"/>
        <v>film &amp; video</v>
      </c>
      <c r="R141" t="str">
        <f t="shared" si="23"/>
        <v>science fiction</v>
      </c>
      <c r="S141" s="9">
        <f t="shared" si="24"/>
        <v>43481.25</v>
      </c>
      <c r="T141" s="9">
        <f t="shared" si="25"/>
        <v>43498.25</v>
      </c>
      <c r="U141" t="str" cm="1">
        <f t="array" ref="U141">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</f>
        <v>10000 to 14999</v>
      </c>
      <c r="V141" t="str" cm="1">
        <f t="array" ref="V141">IF(F141="failed",_xlfn.IFS(D141&lt;1000,"0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/>
      </c>
      <c r="W141" t="str" cm="1">
        <f t="array" ref="W141">IF(F141="successful",_xlfn.IFS(D141&lt;1000,"0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>10000 to 14999</v>
      </c>
      <c r="X141" t="str" cm="1">
        <f t="array" ref="X141">IF(F141="canceled",_xlfn.IFS(D141&lt;1000,"0 to 1000",D141&lt;5000,"1000 to 4999",D141&lt;10000,"5000 to 9999",D141&lt;15000,"10000 to 14999",D141&lt;20000,"15000 to 19999",D141&lt;25000,"20000 to 24999",D141 &lt;30000,"25000 to 29999",D141&lt;35000,"30000 to 34999",D141&lt;40000,"35000 to 39999",D141&lt;45000,"40000 to 44999",D141&lt;50000,"45000 to 49999",TRUE,"Greater than 50000"),"")</f>
        <v/>
      </c>
      <c r="Y141">
        <f t="shared" si="26"/>
        <v>117</v>
      </c>
      <c r="Z141" t="str">
        <f t="shared" si="27"/>
        <v/>
      </c>
      <c r="AA141">
        <f t="shared" si="28"/>
        <v>1</v>
      </c>
      <c r="AB141" t="str">
        <f t="shared" si="29"/>
        <v/>
      </c>
    </row>
    <row r="142" spans="1:28" x14ac:dyDescent="0.25">
      <c r="A142">
        <v>657</v>
      </c>
      <c r="B142" t="s">
        <v>1356</v>
      </c>
      <c r="C142" s="3" t="s">
        <v>1357</v>
      </c>
      <c r="D142">
        <v>10000</v>
      </c>
      <c r="E142">
        <v>824</v>
      </c>
      <c r="F142" t="s">
        <v>14</v>
      </c>
      <c r="G142">
        <v>14</v>
      </c>
      <c r="H142" t="s">
        <v>21</v>
      </c>
      <c r="I142" t="s">
        <v>22</v>
      </c>
      <c r="J142">
        <v>1514354400</v>
      </c>
      <c r="K142">
        <v>1515736800</v>
      </c>
      <c r="L142" t="b">
        <v>0</v>
      </c>
      <c r="M142" t="b">
        <v>0</v>
      </c>
      <c r="N142" t="s">
        <v>474</v>
      </c>
      <c r="O142" s="4">
        <f t="shared" si="20"/>
        <v>8.2400000000000001E-2</v>
      </c>
      <c r="P142" s="5">
        <f t="shared" si="21"/>
        <v>58.857142857142854</v>
      </c>
      <c r="Q142" t="str">
        <f t="shared" si="22"/>
        <v>film &amp; video</v>
      </c>
      <c r="R142" t="str">
        <f t="shared" si="23"/>
        <v>science fiction</v>
      </c>
      <c r="S142" s="9">
        <f t="shared" si="24"/>
        <v>43096.25</v>
      </c>
      <c r="T142" s="9">
        <f t="shared" si="25"/>
        <v>43112.25</v>
      </c>
      <c r="U142" t="str" cm="1">
        <f t="array" ref="U142">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</f>
        <v>10000 to 14999</v>
      </c>
      <c r="V142" t="str" cm="1">
        <f t="array" ref="V142">IF(F142="failed",_xlfn.IFS(D142&lt;1000,"0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>10000 to 14999</v>
      </c>
      <c r="W142" t="str" cm="1">
        <f t="array" ref="W142">IF(F142="successful",_xlfn.IFS(D142&lt;1000,"0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/>
      </c>
      <c r="X142" t="str" cm="1">
        <f t="array" ref="X142">IF(F142="canceled",_xlfn.IFS(D142&lt;1000,"0 to 1000",D142&lt;5000,"1000 to 4999",D142&lt;10000,"5000 to 9999",D142&lt;15000,"10000 to 14999",D142&lt;20000,"15000 to 19999",D142&lt;25000,"20000 to 24999",D142 &lt;30000,"25000 to 29999",D142&lt;35000,"30000 to 34999",D142&lt;40000,"35000 to 39999",D142&lt;45000,"40000 to 44999",D142&lt;50000,"45000 to 49999",TRUE,"Greater than 50000"),"")</f>
        <v/>
      </c>
      <c r="Y142" t="str">
        <f t="shared" si="26"/>
        <v/>
      </c>
      <c r="Z142">
        <f t="shared" si="27"/>
        <v>14</v>
      </c>
      <c r="AA142" t="str">
        <f t="shared" si="28"/>
        <v/>
      </c>
      <c r="AB142">
        <f t="shared" si="29"/>
        <v>1</v>
      </c>
    </row>
    <row r="143" spans="1:28" ht="31.5" x14ac:dyDescent="0.25">
      <c r="A143">
        <v>766</v>
      </c>
      <c r="B143" t="s">
        <v>1567</v>
      </c>
      <c r="C143" s="3" t="s">
        <v>1568</v>
      </c>
      <c r="D143">
        <v>43800</v>
      </c>
      <c r="E143">
        <v>13653</v>
      </c>
      <c r="F143" t="s">
        <v>14</v>
      </c>
      <c r="G143">
        <v>248</v>
      </c>
      <c r="H143" t="s">
        <v>26</v>
      </c>
      <c r="I143" t="s">
        <v>27</v>
      </c>
      <c r="J143">
        <v>1537333200</v>
      </c>
      <c r="K143">
        <v>1537419600</v>
      </c>
      <c r="L143" t="b">
        <v>0</v>
      </c>
      <c r="M143" t="b">
        <v>0</v>
      </c>
      <c r="N143" t="s">
        <v>474</v>
      </c>
      <c r="O143" s="4">
        <f t="shared" si="20"/>
        <v>0.31171232876712329</v>
      </c>
      <c r="P143" s="5">
        <f t="shared" si="21"/>
        <v>55.052419354838712</v>
      </c>
      <c r="Q143" t="str">
        <f t="shared" si="22"/>
        <v>film &amp; video</v>
      </c>
      <c r="R143" t="str">
        <f t="shared" si="23"/>
        <v>science fiction</v>
      </c>
      <c r="S143" s="9">
        <f t="shared" si="24"/>
        <v>43362.208333333328</v>
      </c>
      <c r="T143" s="9">
        <f t="shared" si="25"/>
        <v>43363.208333333328</v>
      </c>
      <c r="U143" t="str" cm="1">
        <f t="array" ref="U143">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</f>
        <v>40000 to 44999</v>
      </c>
      <c r="V143" t="str" cm="1">
        <f t="array" ref="V143">IF(F143="failed",_xlfn.IFS(D143&lt;1000,"0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>40000 to 44999</v>
      </c>
      <c r="W143" t="str" cm="1">
        <f t="array" ref="W143">IF(F143="successful",_xlfn.IFS(D143&lt;1000,"0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/>
      </c>
      <c r="X143" t="str" cm="1">
        <f t="array" ref="X143">IF(F143="canceled",_xlfn.IFS(D143&lt;1000,"0 to 1000",D143&lt;5000,"1000 to 4999",D143&lt;10000,"5000 to 9999",D143&lt;15000,"10000 to 14999",D143&lt;20000,"15000 to 19999",D143&lt;25000,"20000 to 24999",D143 &lt;30000,"25000 to 29999",D143&lt;35000,"30000 to 34999",D143&lt;40000,"35000 to 39999",D143&lt;45000,"40000 to 44999",D143&lt;50000,"45000 to 49999",TRUE,"Greater than 50000"),"")</f>
        <v/>
      </c>
      <c r="Y143" t="str">
        <f t="shared" si="26"/>
        <v/>
      </c>
      <c r="Z143">
        <f t="shared" si="27"/>
        <v>248</v>
      </c>
      <c r="AA143" t="str">
        <f t="shared" si="28"/>
        <v/>
      </c>
      <c r="AB143">
        <f t="shared" si="29"/>
        <v>1</v>
      </c>
    </row>
    <row r="144" spans="1:28" x14ac:dyDescent="0.25">
      <c r="A144">
        <v>872</v>
      </c>
      <c r="B144" t="s">
        <v>1776</v>
      </c>
      <c r="C144" s="3" t="s">
        <v>1777</v>
      </c>
      <c r="D144">
        <v>4700</v>
      </c>
      <c r="E144">
        <v>7992</v>
      </c>
      <c r="F144" t="s">
        <v>20</v>
      </c>
      <c r="G144">
        <v>81</v>
      </c>
      <c r="H144" t="s">
        <v>26</v>
      </c>
      <c r="I144" t="s">
        <v>27</v>
      </c>
      <c r="J144">
        <v>1535950800</v>
      </c>
      <c r="K144">
        <v>1536382800</v>
      </c>
      <c r="L144" t="b">
        <v>0</v>
      </c>
      <c r="M144" t="b">
        <v>0</v>
      </c>
      <c r="N144" t="s">
        <v>474</v>
      </c>
      <c r="O144" s="4">
        <f t="shared" si="20"/>
        <v>1.7004255319148935</v>
      </c>
      <c r="P144" s="5">
        <f t="shared" si="21"/>
        <v>98.666666666666671</v>
      </c>
      <c r="Q144" t="str">
        <f t="shared" si="22"/>
        <v>film &amp; video</v>
      </c>
      <c r="R144" t="str">
        <f t="shared" si="23"/>
        <v>science fiction</v>
      </c>
      <c r="S144" s="9">
        <f t="shared" si="24"/>
        <v>43346.208333333328</v>
      </c>
      <c r="T144" s="9">
        <f t="shared" si="25"/>
        <v>43351.208333333328</v>
      </c>
      <c r="U144" t="str" cm="1">
        <f t="array" ref="U144">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</f>
        <v>1000 to 4999</v>
      </c>
      <c r="V144" t="str" cm="1">
        <f t="array" ref="V144">IF(F144="failed",_xlfn.IFS(D144&lt;1000,"0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/>
      </c>
      <c r="W144" t="str" cm="1">
        <f t="array" ref="W144">IF(F144="successful",_xlfn.IFS(D144&lt;1000,"0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>1000 to 4999</v>
      </c>
      <c r="X144" t="str" cm="1">
        <f t="array" ref="X144">IF(F144="canceled",_xlfn.IFS(D144&lt;1000,"0 to 1000",D144&lt;5000,"1000 to 4999",D144&lt;10000,"5000 to 9999",D144&lt;15000,"10000 to 14999",D144&lt;20000,"15000 to 19999",D144&lt;25000,"20000 to 24999",D144 &lt;30000,"25000 to 29999",D144&lt;35000,"30000 to 34999",D144&lt;40000,"35000 to 39999",D144&lt;45000,"40000 to 44999",D144&lt;50000,"45000 to 49999",TRUE,"Greater than 50000"),"")</f>
        <v/>
      </c>
      <c r="Y144">
        <f t="shared" si="26"/>
        <v>81</v>
      </c>
      <c r="Z144" t="str">
        <f t="shared" si="27"/>
        <v/>
      </c>
      <c r="AA144">
        <f t="shared" si="28"/>
        <v>1</v>
      </c>
      <c r="AB144" t="str">
        <f t="shared" si="29"/>
        <v/>
      </c>
    </row>
    <row r="145" spans="1:28" ht="31.5" x14ac:dyDescent="0.25">
      <c r="A145">
        <v>953</v>
      </c>
      <c r="B145" t="s">
        <v>1936</v>
      </c>
      <c r="C145" s="3" t="s">
        <v>1937</v>
      </c>
      <c r="D145">
        <v>3300</v>
      </c>
      <c r="E145">
        <v>1980</v>
      </c>
      <c r="F145" t="s">
        <v>14</v>
      </c>
      <c r="G145">
        <v>21</v>
      </c>
      <c r="H145" t="s">
        <v>21</v>
      </c>
      <c r="I145" t="s">
        <v>22</v>
      </c>
      <c r="J145">
        <v>1450591200</v>
      </c>
      <c r="K145">
        <v>1453701600</v>
      </c>
      <c r="L145" t="b">
        <v>0</v>
      </c>
      <c r="M145" t="b">
        <v>1</v>
      </c>
      <c r="N145" t="s">
        <v>474</v>
      </c>
      <c r="O145" s="4">
        <f t="shared" si="20"/>
        <v>0.6</v>
      </c>
      <c r="P145" s="5">
        <f t="shared" si="21"/>
        <v>94.285714285714292</v>
      </c>
      <c r="Q145" t="str">
        <f t="shared" si="22"/>
        <v>film &amp; video</v>
      </c>
      <c r="R145" t="str">
        <f t="shared" si="23"/>
        <v>science fiction</v>
      </c>
      <c r="S145" s="9">
        <f t="shared" si="24"/>
        <v>42358.25</v>
      </c>
      <c r="T145" s="9">
        <f t="shared" si="25"/>
        <v>42394.25</v>
      </c>
      <c r="U145" t="str" cm="1">
        <f t="array" ref="U145">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</f>
        <v>1000 to 4999</v>
      </c>
      <c r="V145" t="str" cm="1">
        <f t="array" ref="V145">IF(F145="failed",_xlfn.IFS(D145&lt;1000,"0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>1000 to 4999</v>
      </c>
      <c r="W145" t="str" cm="1">
        <f t="array" ref="W145">IF(F145="successful",_xlfn.IFS(D145&lt;1000,"0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/>
      </c>
      <c r="X145" t="str" cm="1">
        <f t="array" ref="X145">IF(F145="canceled",_xlfn.IFS(D145&lt;1000,"0 to 1000",D145&lt;5000,"1000 to 4999",D145&lt;10000,"5000 to 9999",D145&lt;15000,"10000 to 14999",D145&lt;20000,"15000 to 19999",D145&lt;25000,"20000 to 24999",D145 &lt;30000,"25000 to 29999",D145&lt;35000,"30000 to 34999",D145&lt;40000,"35000 to 39999",D145&lt;45000,"40000 to 44999",D145&lt;50000,"45000 to 49999",TRUE,"Greater than 50000"),"")</f>
        <v/>
      </c>
      <c r="Y145" t="str">
        <f t="shared" si="26"/>
        <v/>
      </c>
      <c r="Z145">
        <f t="shared" si="27"/>
        <v>21</v>
      </c>
      <c r="AA145" t="str">
        <f t="shared" si="28"/>
        <v/>
      </c>
      <c r="AB145">
        <f t="shared" si="29"/>
        <v>1</v>
      </c>
    </row>
    <row r="146" spans="1:28" x14ac:dyDescent="0.25">
      <c r="A146">
        <v>956</v>
      </c>
      <c r="B146" t="s">
        <v>1942</v>
      </c>
      <c r="C146" s="3" t="s">
        <v>1943</v>
      </c>
      <c r="D146">
        <v>187600</v>
      </c>
      <c r="E146">
        <v>35698</v>
      </c>
      <c r="F146" t="s">
        <v>14</v>
      </c>
      <c r="G146">
        <v>830</v>
      </c>
      <c r="H146" t="s">
        <v>21</v>
      </c>
      <c r="I146" t="s">
        <v>22</v>
      </c>
      <c r="J146">
        <v>1450764000</v>
      </c>
      <c r="K146">
        <v>1451109600</v>
      </c>
      <c r="L146" t="b">
        <v>0</v>
      </c>
      <c r="M146" t="b">
        <v>0</v>
      </c>
      <c r="N146" t="s">
        <v>474</v>
      </c>
      <c r="O146" s="4">
        <f t="shared" si="20"/>
        <v>0.19028784648187633</v>
      </c>
      <c r="P146" s="5">
        <f t="shared" si="21"/>
        <v>43.00963855421687</v>
      </c>
      <c r="Q146" t="str">
        <f t="shared" si="22"/>
        <v>film &amp; video</v>
      </c>
      <c r="R146" t="str">
        <f t="shared" si="23"/>
        <v>science fiction</v>
      </c>
      <c r="S146" s="9">
        <f t="shared" si="24"/>
        <v>42360.25</v>
      </c>
      <c r="T146" s="9">
        <f t="shared" si="25"/>
        <v>42364.25</v>
      </c>
      <c r="U146" t="str" cm="1">
        <f t="array" ref="U146">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</f>
        <v>Greater than 50000</v>
      </c>
      <c r="V146" t="str" cm="1">
        <f t="array" ref="V146">IF(F146="failed",_xlfn.IFS(D146&lt;1000,"0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>Greater than 50000</v>
      </c>
      <c r="W146" t="str" cm="1">
        <f t="array" ref="W146">IF(F146="successful",_xlfn.IFS(D146&lt;1000,"0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/>
      </c>
      <c r="X146" t="str" cm="1">
        <f t="array" ref="X146">IF(F146="canceled",_xlfn.IFS(D146&lt;1000,"0 to 1000",D146&lt;5000,"1000 to 4999",D146&lt;10000,"5000 to 9999",D146&lt;15000,"10000 to 14999",D146&lt;20000,"15000 to 19999",D146&lt;25000,"20000 to 24999",D146 &lt;30000,"25000 to 29999",D146&lt;35000,"30000 to 34999",D146&lt;40000,"35000 to 39999",D146&lt;45000,"40000 to 44999",D146&lt;50000,"45000 to 49999",TRUE,"Greater than 50000"),"")</f>
        <v/>
      </c>
      <c r="Y146" t="str">
        <f t="shared" si="26"/>
        <v/>
      </c>
      <c r="Z146">
        <f t="shared" si="27"/>
        <v>830</v>
      </c>
      <c r="AA146" t="str">
        <f t="shared" si="28"/>
        <v/>
      </c>
      <c r="AB146">
        <f t="shared" si="29"/>
        <v>1</v>
      </c>
    </row>
    <row r="147" spans="1:28" x14ac:dyDescent="0.25">
      <c r="A147">
        <v>29</v>
      </c>
      <c r="B147" t="s">
        <v>96</v>
      </c>
      <c r="C147" s="3" t="s">
        <v>97</v>
      </c>
      <c r="D147">
        <v>45900</v>
      </c>
      <c r="E147">
        <v>150965</v>
      </c>
      <c r="F147" t="s">
        <v>20</v>
      </c>
      <c r="G147">
        <v>1606</v>
      </c>
      <c r="H147" t="s">
        <v>98</v>
      </c>
      <c r="I147" t="s">
        <v>99</v>
      </c>
      <c r="J147">
        <v>1532062800</v>
      </c>
      <c r="K147">
        <v>1535518800</v>
      </c>
      <c r="L147" t="b">
        <v>0</v>
      </c>
      <c r="M147" t="b">
        <v>0</v>
      </c>
      <c r="N147" t="s">
        <v>100</v>
      </c>
      <c r="O147" s="4">
        <f t="shared" si="20"/>
        <v>3.2889978213507627</v>
      </c>
      <c r="P147" s="5">
        <f t="shared" si="21"/>
        <v>94.000622665006233</v>
      </c>
      <c r="Q147" t="str">
        <f t="shared" si="22"/>
        <v>film &amp; video</v>
      </c>
      <c r="R147" t="str">
        <f t="shared" si="23"/>
        <v>shorts</v>
      </c>
      <c r="S147" s="9">
        <f t="shared" si="24"/>
        <v>43301.208333333328</v>
      </c>
      <c r="T147" s="9">
        <f t="shared" si="25"/>
        <v>43341.208333333328</v>
      </c>
      <c r="U147" t="str" cm="1">
        <f t="array" ref="U147">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</f>
        <v>45000 to 49999</v>
      </c>
      <c r="V147" t="str" cm="1">
        <f t="array" ref="V147">IF(F147="failed",_xlfn.IFS(D147&lt;1000,"0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/>
      </c>
      <c r="W147" t="str" cm="1">
        <f t="array" ref="W147">IF(F147="successful",_xlfn.IFS(D147&lt;1000,"0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>45000 to 49999</v>
      </c>
      <c r="X147" t="str" cm="1">
        <f t="array" ref="X147">IF(F147="canceled",_xlfn.IFS(D147&lt;1000,"0 to 1000",D147&lt;5000,"1000 to 4999",D147&lt;10000,"5000 to 9999",D147&lt;15000,"10000 to 14999",D147&lt;20000,"15000 to 19999",D147&lt;25000,"20000 to 24999",D147 &lt;30000,"25000 to 29999",D147&lt;35000,"30000 to 34999",D147&lt;40000,"35000 to 39999",D147&lt;45000,"40000 to 44999",D147&lt;50000,"45000 to 49999",TRUE,"Greater than 50000"),"")</f>
        <v/>
      </c>
      <c r="Y147">
        <f t="shared" si="26"/>
        <v>1606</v>
      </c>
      <c r="Z147" t="str">
        <f t="shared" si="27"/>
        <v/>
      </c>
      <c r="AA147">
        <f t="shared" si="28"/>
        <v>1</v>
      </c>
      <c r="AB147" t="str">
        <f t="shared" si="29"/>
        <v/>
      </c>
    </row>
    <row r="148" spans="1:28" x14ac:dyDescent="0.25">
      <c r="A148">
        <v>169</v>
      </c>
      <c r="B148" t="s">
        <v>390</v>
      </c>
      <c r="C148" s="3" t="s">
        <v>391</v>
      </c>
      <c r="D148">
        <v>23300</v>
      </c>
      <c r="E148">
        <v>98811</v>
      </c>
      <c r="F148" t="s">
        <v>20</v>
      </c>
      <c r="G148">
        <v>1267</v>
      </c>
      <c r="H148" t="s">
        <v>21</v>
      </c>
      <c r="I148" t="s">
        <v>22</v>
      </c>
      <c r="J148">
        <v>1339909200</v>
      </c>
      <c r="K148">
        <v>1342328400</v>
      </c>
      <c r="L148" t="b">
        <v>0</v>
      </c>
      <c r="M148" t="b">
        <v>1</v>
      </c>
      <c r="N148" t="s">
        <v>100</v>
      </c>
      <c r="O148" s="4">
        <f t="shared" si="20"/>
        <v>4.240815450643777</v>
      </c>
      <c r="P148" s="5">
        <f t="shared" si="21"/>
        <v>77.988161010260455</v>
      </c>
      <c r="Q148" t="str">
        <f t="shared" si="22"/>
        <v>film &amp; video</v>
      </c>
      <c r="R148" t="str">
        <f t="shared" si="23"/>
        <v>shorts</v>
      </c>
      <c r="S148" s="9">
        <f t="shared" si="24"/>
        <v>41077.208333333336</v>
      </c>
      <c r="T148" s="9">
        <f t="shared" si="25"/>
        <v>41105.208333333336</v>
      </c>
      <c r="U148" t="str" cm="1">
        <f t="array" ref="U148">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</f>
        <v>20000 to 24999</v>
      </c>
      <c r="V148" t="str" cm="1">
        <f t="array" ref="V148">IF(F148="failed",_xlfn.IFS(D148&lt;1000,"0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/>
      </c>
      <c r="W148" t="str" cm="1">
        <f t="array" ref="W148">IF(F148="successful",_xlfn.IFS(D148&lt;1000,"0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>20000 to 24999</v>
      </c>
      <c r="X148" t="str" cm="1">
        <f t="array" ref="X148">IF(F148="canceled",_xlfn.IFS(D148&lt;1000,"0 to 1000",D148&lt;5000,"1000 to 4999",D148&lt;10000,"5000 to 9999",D148&lt;15000,"10000 to 14999",D148&lt;20000,"15000 to 19999",D148&lt;25000,"20000 to 24999",D148 &lt;30000,"25000 to 29999",D148&lt;35000,"30000 to 34999",D148&lt;40000,"35000 to 39999",D148&lt;45000,"40000 to 44999",D148&lt;50000,"45000 to 49999",TRUE,"Greater than 50000"),"")</f>
        <v/>
      </c>
      <c r="Y148">
        <f t="shared" si="26"/>
        <v>1267</v>
      </c>
      <c r="Z148" t="str">
        <f t="shared" si="27"/>
        <v/>
      </c>
      <c r="AA148">
        <f t="shared" si="28"/>
        <v>1</v>
      </c>
      <c r="AB148" t="str">
        <f t="shared" si="29"/>
        <v/>
      </c>
    </row>
    <row r="149" spans="1:28" x14ac:dyDescent="0.25">
      <c r="A149">
        <v>187</v>
      </c>
      <c r="B149" t="s">
        <v>426</v>
      </c>
      <c r="C149" s="3" t="s">
        <v>427</v>
      </c>
      <c r="D149">
        <v>60200</v>
      </c>
      <c r="E149">
        <v>138384</v>
      </c>
      <c r="F149" t="s">
        <v>20</v>
      </c>
      <c r="G149">
        <v>1442</v>
      </c>
      <c r="H149" t="s">
        <v>15</v>
      </c>
      <c r="I149" t="s">
        <v>16</v>
      </c>
      <c r="J149">
        <v>1361599200</v>
      </c>
      <c r="K149">
        <v>1364014800</v>
      </c>
      <c r="L149" t="b">
        <v>0</v>
      </c>
      <c r="M149" t="b">
        <v>1</v>
      </c>
      <c r="N149" t="s">
        <v>100</v>
      </c>
      <c r="O149" s="4">
        <f t="shared" si="20"/>
        <v>2.2987375415282392</v>
      </c>
      <c r="P149" s="5">
        <f t="shared" si="21"/>
        <v>95.966712898751737</v>
      </c>
      <c r="Q149" t="str">
        <f t="shared" si="22"/>
        <v>film &amp; video</v>
      </c>
      <c r="R149" t="str">
        <f t="shared" si="23"/>
        <v>shorts</v>
      </c>
      <c r="S149" s="9">
        <f t="shared" si="24"/>
        <v>41328.25</v>
      </c>
      <c r="T149" s="9">
        <f t="shared" si="25"/>
        <v>41356.208333333336</v>
      </c>
      <c r="U149" t="str" cm="1">
        <f t="array" ref="U149">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</f>
        <v>Greater than 50000</v>
      </c>
      <c r="V149" t="str" cm="1">
        <f t="array" ref="V149">IF(F149="failed",_xlfn.IFS(D149&lt;1000,"0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/>
      </c>
      <c r="W149" t="str" cm="1">
        <f t="array" ref="W149">IF(F149="successful",_xlfn.IFS(D149&lt;1000,"0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>Greater than 50000</v>
      </c>
      <c r="X149" t="str" cm="1">
        <f t="array" ref="X149">IF(F149="canceled",_xlfn.IFS(D149&lt;1000,"0 to 1000",D149&lt;5000,"1000 to 4999",D149&lt;10000,"5000 to 9999",D149&lt;15000,"10000 to 14999",D149&lt;20000,"15000 to 19999",D149&lt;25000,"20000 to 24999",D149 &lt;30000,"25000 to 29999",D149&lt;35000,"30000 to 34999",D149&lt;40000,"35000 to 39999",D149&lt;45000,"40000 to 44999",D149&lt;50000,"45000 to 49999",TRUE,"Greater than 50000"),"")</f>
        <v/>
      </c>
      <c r="Y149">
        <f t="shared" si="26"/>
        <v>1442</v>
      </c>
      <c r="Z149" t="str">
        <f t="shared" si="27"/>
        <v/>
      </c>
      <c r="AA149">
        <f t="shared" si="28"/>
        <v>1</v>
      </c>
      <c r="AB149" t="str">
        <f t="shared" si="29"/>
        <v/>
      </c>
    </row>
    <row r="150" spans="1:28" x14ac:dyDescent="0.25">
      <c r="A150">
        <v>218</v>
      </c>
      <c r="B150" t="s">
        <v>489</v>
      </c>
      <c r="C150" s="3" t="s">
        <v>490</v>
      </c>
      <c r="D150">
        <v>5700</v>
      </c>
      <c r="E150">
        <v>12309</v>
      </c>
      <c r="F150" t="s">
        <v>20</v>
      </c>
      <c r="G150">
        <v>397</v>
      </c>
      <c r="H150" t="s">
        <v>40</v>
      </c>
      <c r="I150" t="s">
        <v>41</v>
      </c>
      <c r="J150">
        <v>1320991200</v>
      </c>
      <c r="K150">
        <v>1323928800</v>
      </c>
      <c r="L150" t="b">
        <v>0</v>
      </c>
      <c r="M150" t="b">
        <v>1</v>
      </c>
      <c r="N150" t="s">
        <v>100</v>
      </c>
      <c r="O150" s="4">
        <f t="shared" si="20"/>
        <v>2.1594736842105262</v>
      </c>
      <c r="P150" s="5">
        <f t="shared" si="21"/>
        <v>31.005037783375315</v>
      </c>
      <c r="Q150" t="str">
        <f t="shared" si="22"/>
        <v>film &amp; video</v>
      </c>
      <c r="R150" t="str">
        <f t="shared" si="23"/>
        <v>shorts</v>
      </c>
      <c r="S150" s="9">
        <f t="shared" si="24"/>
        <v>40858.25</v>
      </c>
      <c r="T150" s="9">
        <f t="shared" si="25"/>
        <v>40892.25</v>
      </c>
      <c r="U150" t="str" cm="1">
        <f t="array" ref="U150">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</f>
        <v>5000 to 9999</v>
      </c>
      <c r="V150" t="str" cm="1">
        <f t="array" ref="V150">IF(F150="failed",_xlfn.IFS(D150&lt;1000,"0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/>
      </c>
      <c r="W150" t="str" cm="1">
        <f t="array" ref="W150">IF(F150="successful",_xlfn.IFS(D150&lt;1000,"0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>5000 to 9999</v>
      </c>
      <c r="X150" t="str" cm="1">
        <f t="array" ref="X150">IF(F150="canceled",_xlfn.IFS(D150&lt;1000,"0 to 1000",D150&lt;5000,"1000 to 4999",D150&lt;10000,"5000 to 9999",D150&lt;15000,"10000 to 14999",D150&lt;20000,"15000 to 19999",D150&lt;25000,"20000 to 24999",D150 &lt;30000,"25000 to 29999",D150&lt;35000,"30000 to 34999",D150&lt;40000,"35000 to 39999",D150&lt;45000,"40000 to 44999",D150&lt;50000,"45000 to 49999",TRUE,"Greater than 50000"),"")</f>
        <v/>
      </c>
      <c r="Y150">
        <f t="shared" si="26"/>
        <v>397</v>
      </c>
      <c r="Z150" t="str">
        <f t="shared" si="27"/>
        <v/>
      </c>
      <c r="AA150">
        <f t="shared" si="28"/>
        <v>1</v>
      </c>
      <c r="AB150" t="str">
        <f t="shared" si="29"/>
        <v/>
      </c>
    </row>
    <row r="151" spans="1:28" ht="31.5" x14ac:dyDescent="0.25">
      <c r="A151">
        <v>321</v>
      </c>
      <c r="B151" t="s">
        <v>694</v>
      </c>
      <c r="C151" s="3" t="s">
        <v>695</v>
      </c>
      <c r="D151">
        <v>170400</v>
      </c>
      <c r="E151">
        <v>160422</v>
      </c>
      <c r="F151" t="s">
        <v>14</v>
      </c>
      <c r="G151">
        <v>2468</v>
      </c>
      <c r="H151" t="s">
        <v>21</v>
      </c>
      <c r="I151" t="s">
        <v>22</v>
      </c>
      <c r="J151">
        <v>1301634000</v>
      </c>
      <c r="K151">
        <v>1302325200</v>
      </c>
      <c r="L151" t="b">
        <v>0</v>
      </c>
      <c r="M151" t="b">
        <v>0</v>
      </c>
      <c r="N151" t="s">
        <v>100</v>
      </c>
      <c r="O151" s="4">
        <f t="shared" si="20"/>
        <v>0.94144366197183094</v>
      </c>
      <c r="P151" s="5">
        <f t="shared" si="21"/>
        <v>65.000810372771468</v>
      </c>
      <c r="Q151" t="str">
        <f t="shared" si="22"/>
        <v>film &amp; video</v>
      </c>
      <c r="R151" t="str">
        <f t="shared" si="23"/>
        <v>shorts</v>
      </c>
      <c r="S151" s="9">
        <f t="shared" si="24"/>
        <v>40634.208333333336</v>
      </c>
      <c r="T151" s="9">
        <f t="shared" si="25"/>
        <v>40642.208333333336</v>
      </c>
      <c r="U151" t="str" cm="1">
        <f t="array" ref="U151">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</f>
        <v>Greater than 50000</v>
      </c>
      <c r="V151" t="str" cm="1">
        <f t="array" ref="V151">IF(F151="failed",_xlfn.IFS(D151&lt;1000,"0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>Greater than 50000</v>
      </c>
      <c r="W151" t="str" cm="1">
        <f t="array" ref="W151">IF(F151="successful",_xlfn.IFS(D151&lt;1000,"0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/>
      </c>
      <c r="X151" t="str" cm="1">
        <f t="array" ref="X151">IF(F151="canceled",_xlfn.IFS(D151&lt;1000,"0 to 1000",D151&lt;5000,"1000 to 4999",D151&lt;10000,"5000 to 9999",D151&lt;15000,"10000 to 14999",D151&lt;20000,"15000 to 19999",D151&lt;25000,"20000 to 24999",D151 &lt;30000,"25000 to 29999",D151&lt;35000,"30000 to 34999",D151&lt;40000,"35000 to 39999",D151&lt;45000,"40000 to 44999",D151&lt;50000,"45000 to 49999",TRUE,"Greater than 50000"),"")</f>
        <v/>
      </c>
      <c r="Y151" t="str">
        <f t="shared" si="26"/>
        <v/>
      </c>
      <c r="Z151">
        <f t="shared" si="27"/>
        <v>2468</v>
      </c>
      <c r="AA151" t="str">
        <f t="shared" si="28"/>
        <v/>
      </c>
      <c r="AB151">
        <f t="shared" si="29"/>
        <v>1</v>
      </c>
    </row>
    <row r="152" spans="1:28" x14ac:dyDescent="0.25">
      <c r="A152">
        <v>402</v>
      </c>
      <c r="B152" t="s">
        <v>855</v>
      </c>
      <c r="C152" s="3" t="s">
        <v>856</v>
      </c>
      <c r="D152">
        <v>7300</v>
      </c>
      <c r="E152">
        <v>2946</v>
      </c>
      <c r="F152" t="s">
        <v>14</v>
      </c>
      <c r="G152">
        <v>40</v>
      </c>
      <c r="H152" t="s">
        <v>21</v>
      </c>
      <c r="I152" t="s">
        <v>22</v>
      </c>
      <c r="J152">
        <v>1325829600</v>
      </c>
      <c r="K152">
        <v>1329890400</v>
      </c>
      <c r="L152" t="b">
        <v>0</v>
      </c>
      <c r="M152" t="b">
        <v>1</v>
      </c>
      <c r="N152" t="s">
        <v>100</v>
      </c>
      <c r="O152" s="4">
        <f t="shared" si="20"/>
        <v>0.40356164383561643</v>
      </c>
      <c r="P152" s="5">
        <f t="shared" si="21"/>
        <v>73.650000000000006</v>
      </c>
      <c r="Q152" t="str">
        <f t="shared" si="22"/>
        <v>film &amp; video</v>
      </c>
      <c r="R152" t="str">
        <f t="shared" si="23"/>
        <v>shorts</v>
      </c>
      <c r="S152" s="9">
        <f t="shared" si="24"/>
        <v>40914.25</v>
      </c>
      <c r="T152" s="9">
        <f t="shared" si="25"/>
        <v>40961.25</v>
      </c>
      <c r="U152" t="str" cm="1">
        <f t="array" ref="U152">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</f>
        <v>5000 to 9999</v>
      </c>
      <c r="V152" t="str" cm="1">
        <f t="array" ref="V152">IF(F152="failed",_xlfn.IFS(D152&lt;1000,"0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>5000 to 9999</v>
      </c>
      <c r="W152" t="str" cm="1">
        <f t="array" ref="W152">IF(F152="successful",_xlfn.IFS(D152&lt;1000,"0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/>
      </c>
      <c r="X152" t="str" cm="1">
        <f t="array" ref="X152">IF(F152="canceled",_xlfn.IFS(D152&lt;1000,"0 to 1000",D152&lt;5000,"1000 to 4999",D152&lt;10000,"5000 to 9999",D152&lt;15000,"10000 to 14999",D152&lt;20000,"15000 to 19999",D152&lt;25000,"20000 to 24999",D152 &lt;30000,"25000 to 29999",D152&lt;35000,"30000 to 34999",D152&lt;40000,"35000 to 39999",D152&lt;45000,"40000 to 44999",D152&lt;50000,"45000 to 49999",TRUE,"Greater than 50000"),"")</f>
        <v/>
      </c>
      <c r="Y152" t="str">
        <f t="shared" si="26"/>
        <v/>
      </c>
      <c r="Z152">
        <f t="shared" si="27"/>
        <v>40</v>
      </c>
      <c r="AA152" t="str">
        <f t="shared" si="28"/>
        <v/>
      </c>
      <c r="AB152">
        <f t="shared" si="29"/>
        <v>1</v>
      </c>
    </row>
    <row r="153" spans="1:28" x14ac:dyDescent="0.25">
      <c r="A153">
        <v>492</v>
      </c>
      <c r="B153" t="s">
        <v>1032</v>
      </c>
      <c r="C153" s="3" t="s">
        <v>1033</v>
      </c>
      <c r="D153">
        <v>191000</v>
      </c>
      <c r="E153">
        <v>45831</v>
      </c>
      <c r="F153" t="s">
        <v>74</v>
      </c>
      <c r="G153">
        <v>595</v>
      </c>
      <c r="H153" t="s">
        <v>21</v>
      </c>
      <c r="I153" t="s">
        <v>22</v>
      </c>
      <c r="J153">
        <v>1275886800</v>
      </c>
      <c r="K153">
        <v>1278910800</v>
      </c>
      <c r="L153" t="b">
        <v>1</v>
      </c>
      <c r="M153" t="b">
        <v>1</v>
      </c>
      <c r="N153" t="s">
        <v>100</v>
      </c>
      <c r="O153" s="4">
        <f t="shared" si="20"/>
        <v>0.23995287958115183</v>
      </c>
      <c r="P153" s="5">
        <f t="shared" si="21"/>
        <v>77.026890756302521</v>
      </c>
      <c r="Q153" t="str">
        <f t="shared" si="22"/>
        <v>film &amp; video</v>
      </c>
      <c r="R153" t="str">
        <f t="shared" si="23"/>
        <v>shorts</v>
      </c>
      <c r="S153" s="9">
        <f t="shared" si="24"/>
        <v>40336.208333333336</v>
      </c>
      <c r="T153" s="9">
        <f t="shared" si="25"/>
        <v>40371.208333333336</v>
      </c>
      <c r="U153" t="str" cm="1">
        <f t="array" ref="U153">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</f>
        <v>Greater than 50000</v>
      </c>
      <c r="V153" t="str" cm="1">
        <f t="array" ref="V153">IF(F153="failed",_xlfn.IFS(D153&lt;1000,"0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/>
      </c>
      <c r="W153" t="str" cm="1">
        <f t="array" ref="W153">IF(F153="successful",_xlfn.IFS(D153&lt;1000,"0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/>
      </c>
      <c r="X153" t="str" cm="1">
        <f t="array" ref="X153">IF(F153="canceled",_xlfn.IFS(D153&lt;1000,"0 to 1000",D153&lt;5000,"1000 to 4999",D153&lt;10000,"5000 to 9999",D153&lt;15000,"10000 to 14999",D153&lt;20000,"15000 to 19999",D153&lt;25000,"20000 to 24999",D153 &lt;30000,"25000 to 29999",D153&lt;35000,"30000 to 34999",D153&lt;40000,"35000 to 39999",D153&lt;45000,"40000 to 44999",D153&lt;50000,"45000 to 49999",TRUE,"Greater than 50000"),"")</f>
        <v>Greater than 50000</v>
      </c>
      <c r="Y153" t="str">
        <f t="shared" si="26"/>
        <v/>
      </c>
      <c r="Z153" t="str">
        <f t="shared" si="27"/>
        <v/>
      </c>
      <c r="AA153" t="str">
        <f t="shared" si="28"/>
        <v/>
      </c>
      <c r="AB153" t="str">
        <f t="shared" si="29"/>
        <v/>
      </c>
    </row>
    <row r="154" spans="1:28" ht="31.5" x14ac:dyDescent="0.25">
      <c r="A154">
        <v>522</v>
      </c>
      <c r="B154" t="s">
        <v>1089</v>
      </c>
      <c r="C154" s="3" t="s">
        <v>1090</v>
      </c>
      <c r="D154">
        <v>50500</v>
      </c>
      <c r="E154">
        <v>16389</v>
      </c>
      <c r="F154" t="s">
        <v>14</v>
      </c>
      <c r="G154">
        <v>191</v>
      </c>
      <c r="H154" t="s">
        <v>21</v>
      </c>
      <c r="I154" t="s">
        <v>22</v>
      </c>
      <c r="J154">
        <v>1341291600</v>
      </c>
      <c r="K154">
        <v>1342328400</v>
      </c>
      <c r="L154" t="b">
        <v>0</v>
      </c>
      <c r="M154" t="b">
        <v>0</v>
      </c>
      <c r="N154" t="s">
        <v>100</v>
      </c>
      <c r="O154" s="4">
        <f t="shared" si="20"/>
        <v>0.32453465346534655</v>
      </c>
      <c r="P154" s="5">
        <f t="shared" si="21"/>
        <v>85.806282722513089</v>
      </c>
      <c r="Q154" t="str">
        <f t="shared" si="22"/>
        <v>film &amp; video</v>
      </c>
      <c r="R154" t="str">
        <f t="shared" si="23"/>
        <v>shorts</v>
      </c>
      <c r="S154" s="9">
        <f t="shared" si="24"/>
        <v>41093.208333333336</v>
      </c>
      <c r="T154" s="9">
        <f t="shared" si="25"/>
        <v>41105.208333333336</v>
      </c>
      <c r="U154" t="str" cm="1">
        <f t="array" ref="U154">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</f>
        <v>Greater than 50000</v>
      </c>
      <c r="V154" t="str" cm="1">
        <f t="array" ref="V154">IF(F154="failed",_xlfn.IFS(D154&lt;1000,"0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>Greater than 50000</v>
      </c>
      <c r="W154" t="str" cm="1">
        <f t="array" ref="W154">IF(F154="successful",_xlfn.IFS(D154&lt;1000,"0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/>
      </c>
      <c r="X154" t="str" cm="1">
        <f t="array" ref="X154">IF(F154="canceled",_xlfn.IFS(D154&lt;1000,"0 to 1000",D154&lt;5000,"1000 to 4999",D154&lt;10000,"5000 to 9999",D154&lt;15000,"10000 to 14999",D154&lt;20000,"15000 to 19999",D154&lt;25000,"20000 to 24999",D154 &lt;30000,"25000 to 29999",D154&lt;35000,"30000 to 34999",D154&lt;40000,"35000 to 39999",D154&lt;45000,"40000 to 44999",D154&lt;50000,"45000 to 49999",TRUE,"Greater than 50000"),"")</f>
        <v/>
      </c>
      <c r="Y154" t="str">
        <f t="shared" si="26"/>
        <v/>
      </c>
      <c r="Z154">
        <f t="shared" si="27"/>
        <v>191</v>
      </c>
      <c r="AA154" t="str">
        <f t="shared" si="28"/>
        <v/>
      </c>
      <c r="AB154">
        <f t="shared" si="29"/>
        <v>1</v>
      </c>
    </row>
    <row r="155" spans="1:28" x14ac:dyDescent="0.25">
      <c r="A155">
        <v>523</v>
      </c>
      <c r="B155" t="s">
        <v>1091</v>
      </c>
      <c r="C155" s="3" t="s">
        <v>1092</v>
      </c>
      <c r="D155">
        <v>900</v>
      </c>
      <c r="E155">
        <v>6303</v>
      </c>
      <c r="F155" t="s">
        <v>20</v>
      </c>
      <c r="G155">
        <v>89</v>
      </c>
      <c r="H155" t="s">
        <v>21</v>
      </c>
      <c r="I155" t="s">
        <v>22</v>
      </c>
      <c r="J155">
        <v>1267682400</v>
      </c>
      <c r="K155">
        <v>1268114400</v>
      </c>
      <c r="L155" t="b">
        <v>0</v>
      </c>
      <c r="M155" t="b">
        <v>0</v>
      </c>
      <c r="N155" t="s">
        <v>100</v>
      </c>
      <c r="O155" s="4">
        <f t="shared" si="20"/>
        <v>7.003333333333333</v>
      </c>
      <c r="P155" s="5">
        <f t="shared" si="21"/>
        <v>70.82022471910112</v>
      </c>
      <c r="Q155" t="str">
        <f t="shared" si="22"/>
        <v>film &amp; video</v>
      </c>
      <c r="R155" t="str">
        <f t="shared" si="23"/>
        <v>shorts</v>
      </c>
      <c r="S155" s="9">
        <f t="shared" si="24"/>
        <v>40241.25</v>
      </c>
      <c r="T155" s="9">
        <f t="shared" si="25"/>
        <v>40246.25</v>
      </c>
      <c r="U155" t="str" cm="1">
        <f t="array" ref="U155">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</f>
        <v>0 to 1000</v>
      </c>
      <c r="V155" t="str" cm="1">
        <f t="array" ref="V155">IF(F155="failed",_xlfn.IFS(D155&lt;1000,"0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/>
      </c>
      <c r="W155" t="str" cm="1">
        <f t="array" ref="W155">IF(F155="successful",_xlfn.IFS(D155&lt;1000,"0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>0 to 1000</v>
      </c>
      <c r="X155" t="str" cm="1">
        <f t="array" ref="X155">IF(F155="canceled",_xlfn.IFS(D155&lt;1000,"0 to 1000",D155&lt;5000,"1000 to 4999",D155&lt;10000,"5000 to 9999",D155&lt;15000,"10000 to 14999",D155&lt;20000,"15000 to 19999",D155&lt;25000,"20000 to 24999",D155 &lt;30000,"25000 to 29999",D155&lt;35000,"30000 to 34999",D155&lt;40000,"35000 to 39999",D155&lt;45000,"40000 to 44999",D155&lt;50000,"45000 to 49999",TRUE,"Greater than 50000"),"")</f>
        <v/>
      </c>
      <c r="Y155">
        <f t="shared" si="26"/>
        <v>89</v>
      </c>
      <c r="Z155" t="str">
        <f t="shared" si="27"/>
        <v/>
      </c>
      <c r="AA155">
        <f t="shared" si="28"/>
        <v>1</v>
      </c>
      <c r="AB155" t="str">
        <f t="shared" si="29"/>
        <v/>
      </c>
    </row>
    <row r="156" spans="1:28" x14ac:dyDescent="0.25">
      <c r="A156">
        <v>571</v>
      </c>
      <c r="B156" t="s">
        <v>1186</v>
      </c>
      <c r="C156" s="3" t="s">
        <v>1187</v>
      </c>
      <c r="D156">
        <v>3500</v>
      </c>
      <c r="E156">
        <v>3295</v>
      </c>
      <c r="F156" t="s">
        <v>14</v>
      </c>
      <c r="G156">
        <v>35</v>
      </c>
      <c r="H156" t="s">
        <v>107</v>
      </c>
      <c r="I156" t="s">
        <v>108</v>
      </c>
      <c r="J156">
        <v>1434690000</v>
      </c>
      <c r="K156">
        <v>1438750800</v>
      </c>
      <c r="L156" t="b">
        <v>0</v>
      </c>
      <c r="M156" t="b">
        <v>0</v>
      </c>
      <c r="N156" t="s">
        <v>100</v>
      </c>
      <c r="O156" s="4">
        <f t="shared" si="20"/>
        <v>0.94142857142857139</v>
      </c>
      <c r="P156" s="5">
        <f t="shared" si="21"/>
        <v>94.142857142857139</v>
      </c>
      <c r="Q156" t="str">
        <f t="shared" si="22"/>
        <v>film &amp; video</v>
      </c>
      <c r="R156" t="str">
        <f t="shared" si="23"/>
        <v>shorts</v>
      </c>
      <c r="S156" s="9">
        <f t="shared" si="24"/>
        <v>42174.208333333328</v>
      </c>
      <c r="T156" s="9">
        <f t="shared" si="25"/>
        <v>42221.208333333328</v>
      </c>
      <c r="U156" t="str" cm="1">
        <f t="array" ref="U156">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</f>
        <v>1000 to 4999</v>
      </c>
      <c r="V156" t="str" cm="1">
        <f t="array" ref="V156">IF(F156="failed",_xlfn.IFS(D156&lt;1000,"0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>1000 to 4999</v>
      </c>
      <c r="W156" t="str" cm="1">
        <f t="array" ref="W156">IF(F156="successful",_xlfn.IFS(D156&lt;1000,"0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/>
      </c>
      <c r="X156" t="str" cm="1">
        <f t="array" ref="X156">IF(F156="canceled",_xlfn.IFS(D156&lt;1000,"0 to 1000",D156&lt;5000,"1000 to 4999",D156&lt;10000,"5000 to 9999",D156&lt;15000,"10000 to 14999",D156&lt;20000,"15000 to 19999",D156&lt;25000,"20000 to 24999",D156 &lt;30000,"25000 to 29999",D156&lt;35000,"30000 to 34999",D156&lt;40000,"35000 to 39999",D156&lt;45000,"40000 to 44999",D156&lt;50000,"45000 to 49999",TRUE,"Greater than 50000"),"")</f>
        <v/>
      </c>
      <c r="Y156" t="str">
        <f t="shared" si="26"/>
        <v/>
      </c>
      <c r="Z156">
        <f t="shared" si="27"/>
        <v>35</v>
      </c>
      <c r="AA156" t="str">
        <f t="shared" si="28"/>
        <v/>
      </c>
      <c r="AB156">
        <f t="shared" si="29"/>
        <v>1</v>
      </c>
    </row>
    <row r="157" spans="1:28" x14ac:dyDescent="0.25">
      <c r="A157">
        <v>651</v>
      </c>
      <c r="B157" t="s">
        <v>1344</v>
      </c>
      <c r="C157" s="3" t="s">
        <v>1345</v>
      </c>
      <c r="D157">
        <v>196700</v>
      </c>
      <c r="E157">
        <v>174039</v>
      </c>
      <c r="F157" t="s">
        <v>14</v>
      </c>
      <c r="G157">
        <v>3868</v>
      </c>
      <c r="H157" t="s">
        <v>107</v>
      </c>
      <c r="I157" t="s">
        <v>108</v>
      </c>
      <c r="J157">
        <v>1393048800</v>
      </c>
      <c r="K157">
        <v>1394344800</v>
      </c>
      <c r="L157" t="b">
        <v>0</v>
      </c>
      <c r="M157" t="b">
        <v>0</v>
      </c>
      <c r="N157" t="s">
        <v>100</v>
      </c>
      <c r="O157" s="4">
        <f t="shared" si="20"/>
        <v>0.88479410269445857</v>
      </c>
      <c r="P157" s="5">
        <f t="shared" si="21"/>
        <v>44.994570837642193</v>
      </c>
      <c r="Q157" t="str">
        <f t="shared" si="22"/>
        <v>film &amp; video</v>
      </c>
      <c r="R157" t="str">
        <f t="shared" si="23"/>
        <v>shorts</v>
      </c>
      <c r="S157" s="9">
        <f t="shared" si="24"/>
        <v>41692.25</v>
      </c>
      <c r="T157" s="9">
        <f t="shared" si="25"/>
        <v>41707.25</v>
      </c>
      <c r="U157" t="str" cm="1">
        <f t="array" ref="U157">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</f>
        <v>Greater than 50000</v>
      </c>
      <c r="V157" t="str" cm="1">
        <f t="array" ref="V157">IF(F157="failed",_xlfn.IFS(D157&lt;1000,"0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>Greater than 50000</v>
      </c>
      <c r="W157" t="str" cm="1">
        <f t="array" ref="W157">IF(F157="successful",_xlfn.IFS(D157&lt;1000,"0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/>
      </c>
      <c r="X157" t="str" cm="1">
        <f t="array" ref="X157">IF(F157="canceled",_xlfn.IFS(D157&lt;1000,"0 to 1000",D157&lt;5000,"1000 to 4999",D157&lt;10000,"5000 to 9999",D157&lt;15000,"10000 to 14999",D157&lt;20000,"15000 to 19999",D157&lt;25000,"20000 to 24999",D157 &lt;30000,"25000 to 29999",D157&lt;35000,"30000 to 34999",D157&lt;40000,"35000 to 39999",D157&lt;45000,"40000 to 44999",D157&lt;50000,"45000 to 49999",TRUE,"Greater than 50000"),"")</f>
        <v/>
      </c>
      <c r="Y157" t="str">
        <f t="shared" si="26"/>
        <v/>
      </c>
      <c r="Z157">
        <f t="shared" si="27"/>
        <v>3868</v>
      </c>
      <c r="AA157" t="str">
        <f t="shared" si="28"/>
        <v/>
      </c>
      <c r="AB157">
        <f t="shared" si="29"/>
        <v>1</v>
      </c>
    </row>
    <row r="158" spans="1:28" x14ac:dyDescent="0.25">
      <c r="A158">
        <v>825</v>
      </c>
      <c r="B158" t="s">
        <v>1683</v>
      </c>
      <c r="C158" s="3" t="s">
        <v>1684</v>
      </c>
      <c r="D158">
        <v>3600</v>
      </c>
      <c r="E158">
        <v>13950</v>
      </c>
      <c r="F158" t="s">
        <v>20</v>
      </c>
      <c r="G158">
        <v>157</v>
      </c>
      <c r="H158" t="s">
        <v>40</v>
      </c>
      <c r="I158" t="s">
        <v>41</v>
      </c>
      <c r="J158">
        <v>1500958800</v>
      </c>
      <c r="K158">
        <v>1501995600</v>
      </c>
      <c r="L158" t="b">
        <v>0</v>
      </c>
      <c r="M158" t="b">
        <v>0</v>
      </c>
      <c r="N158" t="s">
        <v>100</v>
      </c>
      <c r="O158" s="4">
        <f t="shared" si="20"/>
        <v>3.875</v>
      </c>
      <c r="P158" s="5">
        <f t="shared" si="21"/>
        <v>88.853503184713375</v>
      </c>
      <c r="Q158" t="str">
        <f t="shared" si="22"/>
        <v>film &amp; video</v>
      </c>
      <c r="R158" t="str">
        <f t="shared" si="23"/>
        <v>shorts</v>
      </c>
      <c r="S158" s="9">
        <f t="shared" si="24"/>
        <v>42941.208333333328</v>
      </c>
      <c r="T158" s="9">
        <f t="shared" si="25"/>
        <v>42953.208333333328</v>
      </c>
      <c r="U158" t="str" cm="1">
        <f t="array" ref="U158">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</f>
        <v>1000 to 4999</v>
      </c>
      <c r="V158" t="str" cm="1">
        <f t="array" ref="V158">IF(F158="failed",_xlfn.IFS(D158&lt;1000,"0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/>
      </c>
      <c r="W158" t="str" cm="1">
        <f t="array" ref="W158">IF(F158="successful",_xlfn.IFS(D158&lt;1000,"0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>1000 to 4999</v>
      </c>
      <c r="X158" t="str" cm="1">
        <f t="array" ref="X158">IF(F158="canceled",_xlfn.IFS(D158&lt;1000,"0 to 1000",D158&lt;5000,"1000 to 4999",D158&lt;10000,"5000 to 9999",D158&lt;15000,"10000 to 14999",D158&lt;20000,"15000 to 19999",D158&lt;25000,"20000 to 24999",D158 &lt;30000,"25000 to 29999",D158&lt;35000,"30000 to 34999",D158&lt;40000,"35000 to 39999",D158&lt;45000,"40000 to 44999",D158&lt;50000,"45000 to 49999",TRUE,"Greater than 50000"),"")</f>
        <v/>
      </c>
      <c r="Y158">
        <f t="shared" si="26"/>
        <v>157</v>
      </c>
      <c r="Z158" t="str">
        <f t="shared" si="27"/>
        <v/>
      </c>
      <c r="AA158">
        <f t="shared" si="28"/>
        <v>1</v>
      </c>
      <c r="AB158" t="str">
        <f t="shared" si="29"/>
        <v/>
      </c>
    </row>
    <row r="159" spans="1:28" ht="31.5" x14ac:dyDescent="0.25">
      <c r="A159">
        <v>857</v>
      </c>
      <c r="B159" t="s">
        <v>1746</v>
      </c>
      <c r="C159" s="3" t="s">
        <v>1747</v>
      </c>
      <c r="D159">
        <v>5300</v>
      </c>
      <c r="E159">
        <v>7413</v>
      </c>
      <c r="F159" t="s">
        <v>20</v>
      </c>
      <c r="G159">
        <v>225</v>
      </c>
      <c r="H159" t="s">
        <v>98</v>
      </c>
      <c r="I159" t="s">
        <v>99</v>
      </c>
      <c r="J159">
        <v>1328421600</v>
      </c>
      <c r="K159">
        <v>1330408800</v>
      </c>
      <c r="L159" t="b">
        <v>1</v>
      </c>
      <c r="M159" t="b">
        <v>0</v>
      </c>
      <c r="N159" t="s">
        <v>100</v>
      </c>
      <c r="O159" s="4">
        <f t="shared" si="20"/>
        <v>1.3986792452830188</v>
      </c>
      <c r="P159" s="5">
        <f t="shared" si="21"/>
        <v>32.946666666666665</v>
      </c>
      <c r="Q159" t="str">
        <f t="shared" si="22"/>
        <v>film &amp; video</v>
      </c>
      <c r="R159" t="str">
        <f t="shared" si="23"/>
        <v>shorts</v>
      </c>
      <c r="S159" s="9">
        <f t="shared" si="24"/>
        <v>40944.25</v>
      </c>
      <c r="T159" s="9">
        <f t="shared" si="25"/>
        <v>40967.25</v>
      </c>
      <c r="U159" t="str" cm="1">
        <f t="array" ref="U159">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</f>
        <v>5000 to 9999</v>
      </c>
      <c r="V159" t="str" cm="1">
        <f t="array" ref="V159">IF(F159="failed",_xlfn.IFS(D159&lt;1000,"0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/>
      </c>
      <c r="W159" t="str" cm="1">
        <f t="array" ref="W159">IF(F159="successful",_xlfn.IFS(D159&lt;1000,"0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>5000 to 9999</v>
      </c>
      <c r="X159" t="str" cm="1">
        <f t="array" ref="X159">IF(F159="canceled",_xlfn.IFS(D159&lt;1000,"0 to 1000",D159&lt;5000,"1000 to 4999",D159&lt;10000,"5000 to 9999",D159&lt;15000,"10000 to 14999",D159&lt;20000,"15000 to 19999",D159&lt;25000,"20000 to 24999",D159 &lt;30000,"25000 to 29999",D159&lt;35000,"30000 to 34999",D159&lt;40000,"35000 to 39999",D159&lt;45000,"40000 to 44999",D159&lt;50000,"45000 to 49999",TRUE,"Greater than 50000"),"")</f>
        <v/>
      </c>
      <c r="Y159">
        <f t="shared" si="26"/>
        <v>225</v>
      </c>
      <c r="Z159" t="str">
        <f t="shared" si="27"/>
        <v/>
      </c>
      <c r="AA159">
        <f t="shared" si="28"/>
        <v>1</v>
      </c>
      <c r="AB159" t="str">
        <f t="shared" si="29"/>
        <v/>
      </c>
    </row>
    <row r="160" spans="1:28" x14ac:dyDescent="0.25">
      <c r="A160">
        <v>864</v>
      </c>
      <c r="B160" t="s">
        <v>1760</v>
      </c>
      <c r="C160" s="3" t="s">
        <v>1761</v>
      </c>
      <c r="D160">
        <v>4200</v>
      </c>
      <c r="E160">
        <v>14577</v>
      </c>
      <c r="F160" t="s">
        <v>20</v>
      </c>
      <c r="G160">
        <v>150</v>
      </c>
      <c r="H160" t="s">
        <v>21</v>
      </c>
      <c r="I160" t="s">
        <v>22</v>
      </c>
      <c r="J160">
        <v>1471582800</v>
      </c>
      <c r="K160">
        <v>1472014800</v>
      </c>
      <c r="L160" t="b">
        <v>0</v>
      </c>
      <c r="M160" t="b">
        <v>0</v>
      </c>
      <c r="N160" t="s">
        <v>100</v>
      </c>
      <c r="O160" s="4">
        <f t="shared" si="20"/>
        <v>3.4707142857142856</v>
      </c>
      <c r="P160" s="5">
        <f t="shared" si="21"/>
        <v>97.18</v>
      </c>
      <c r="Q160" t="str">
        <f t="shared" si="22"/>
        <v>film &amp; video</v>
      </c>
      <c r="R160" t="str">
        <f t="shared" si="23"/>
        <v>shorts</v>
      </c>
      <c r="S160" s="9">
        <f t="shared" si="24"/>
        <v>42601.208333333328</v>
      </c>
      <c r="T160" s="9">
        <f t="shared" si="25"/>
        <v>42606.208333333328</v>
      </c>
      <c r="U160" t="str" cm="1">
        <f t="array" ref="U160">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</f>
        <v>1000 to 4999</v>
      </c>
      <c r="V160" t="str" cm="1">
        <f t="array" ref="V160">IF(F160="failed",_xlfn.IFS(D160&lt;1000,"0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/>
      </c>
      <c r="W160" t="str" cm="1">
        <f t="array" ref="W160">IF(F160="successful",_xlfn.IFS(D160&lt;1000,"0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>1000 to 4999</v>
      </c>
      <c r="X160" t="str" cm="1">
        <f t="array" ref="X160">IF(F160="canceled",_xlfn.IFS(D160&lt;1000,"0 to 1000",D160&lt;5000,"1000 to 4999",D160&lt;10000,"5000 to 9999",D160&lt;15000,"10000 to 14999",D160&lt;20000,"15000 to 19999",D160&lt;25000,"20000 to 24999",D160 &lt;30000,"25000 to 29999",D160&lt;35000,"30000 to 34999",D160&lt;40000,"35000 to 39999",D160&lt;45000,"40000 to 44999",D160&lt;50000,"45000 to 49999",TRUE,"Greater than 50000"),"")</f>
        <v/>
      </c>
      <c r="Y160">
        <f t="shared" si="26"/>
        <v>150</v>
      </c>
      <c r="Z160" t="str">
        <f t="shared" si="27"/>
        <v/>
      </c>
      <c r="AA160">
        <f t="shared" si="28"/>
        <v>1</v>
      </c>
      <c r="AB160" t="str">
        <f t="shared" si="29"/>
        <v/>
      </c>
    </row>
    <row r="161" spans="1:28" ht="31.5" x14ac:dyDescent="0.25">
      <c r="A161">
        <v>883</v>
      </c>
      <c r="B161" t="s">
        <v>1798</v>
      </c>
      <c r="C161" s="3" t="s">
        <v>1799</v>
      </c>
      <c r="D161">
        <v>3400</v>
      </c>
      <c r="E161">
        <v>8089</v>
      </c>
      <c r="F161" t="s">
        <v>20</v>
      </c>
      <c r="G161">
        <v>193</v>
      </c>
      <c r="H161" t="s">
        <v>21</v>
      </c>
      <c r="I161" t="s">
        <v>22</v>
      </c>
      <c r="J161">
        <v>1274763600</v>
      </c>
      <c r="K161">
        <v>1277874000</v>
      </c>
      <c r="L161" t="b">
        <v>0</v>
      </c>
      <c r="M161" t="b">
        <v>0</v>
      </c>
      <c r="N161" t="s">
        <v>100</v>
      </c>
      <c r="O161" s="4">
        <f t="shared" si="20"/>
        <v>2.3791176470588233</v>
      </c>
      <c r="P161" s="5">
        <f t="shared" si="21"/>
        <v>41.911917098445599</v>
      </c>
      <c r="Q161" t="str">
        <f t="shared" si="22"/>
        <v>film &amp; video</v>
      </c>
      <c r="R161" t="str">
        <f t="shared" si="23"/>
        <v>shorts</v>
      </c>
      <c r="S161" s="9">
        <f t="shared" si="24"/>
        <v>40323.208333333336</v>
      </c>
      <c r="T161" s="9">
        <f t="shared" si="25"/>
        <v>40359.208333333336</v>
      </c>
      <c r="U161" t="str" cm="1">
        <f t="array" ref="U161">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</f>
        <v>1000 to 4999</v>
      </c>
      <c r="V161" t="str" cm="1">
        <f t="array" ref="V161">IF(F161="failed",_xlfn.IFS(D161&lt;1000,"0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/>
      </c>
      <c r="W161" t="str" cm="1">
        <f t="array" ref="W161">IF(F161="successful",_xlfn.IFS(D161&lt;1000,"0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>1000 to 4999</v>
      </c>
      <c r="X161" t="str" cm="1">
        <f t="array" ref="X161">IF(F161="canceled",_xlfn.IFS(D161&lt;1000,"0 to 1000",D161&lt;5000,"1000 to 4999",D161&lt;10000,"5000 to 9999",D161&lt;15000,"10000 to 14999",D161&lt;20000,"15000 to 19999",D161&lt;25000,"20000 to 24999",D161 &lt;30000,"25000 to 29999",D161&lt;35000,"30000 to 34999",D161&lt;40000,"35000 to 39999",D161&lt;45000,"40000 to 44999",D161&lt;50000,"45000 to 49999",TRUE,"Greater than 50000"),"")</f>
        <v/>
      </c>
      <c r="Y161">
        <f t="shared" si="26"/>
        <v>193</v>
      </c>
      <c r="Z161" t="str">
        <f t="shared" si="27"/>
        <v/>
      </c>
      <c r="AA161">
        <f t="shared" si="28"/>
        <v>1</v>
      </c>
      <c r="AB161" t="str">
        <f t="shared" si="29"/>
        <v/>
      </c>
    </row>
    <row r="162" spans="1:28" x14ac:dyDescent="0.25">
      <c r="A162">
        <v>917</v>
      </c>
      <c r="B162" t="s">
        <v>1866</v>
      </c>
      <c r="C162" s="3" t="s">
        <v>1867</v>
      </c>
      <c r="D162">
        <v>3600</v>
      </c>
      <c r="E162">
        <v>2097</v>
      </c>
      <c r="F162" t="s">
        <v>47</v>
      </c>
      <c r="G162">
        <v>27</v>
      </c>
      <c r="H162" t="s">
        <v>40</v>
      </c>
      <c r="I162" t="s">
        <v>41</v>
      </c>
      <c r="J162">
        <v>1309237200</v>
      </c>
      <c r="K162">
        <v>1311310800</v>
      </c>
      <c r="L162" t="b">
        <v>0</v>
      </c>
      <c r="M162" t="b">
        <v>1</v>
      </c>
      <c r="N162" t="s">
        <v>100</v>
      </c>
      <c r="O162" s="4">
        <f t="shared" si="20"/>
        <v>0.58250000000000002</v>
      </c>
      <c r="P162" s="5">
        <f t="shared" si="21"/>
        <v>77.666666666666671</v>
      </c>
      <c r="Q162" t="str">
        <f t="shared" si="22"/>
        <v>film &amp; video</v>
      </c>
      <c r="R162" t="str">
        <f t="shared" si="23"/>
        <v>shorts</v>
      </c>
      <c r="S162" s="9">
        <f t="shared" si="24"/>
        <v>40722.208333333336</v>
      </c>
      <c r="T162" s="9">
        <f t="shared" si="25"/>
        <v>40746.208333333336</v>
      </c>
      <c r="U162" t="str" cm="1">
        <f t="array" ref="U162">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</f>
        <v>1000 to 4999</v>
      </c>
      <c r="V162" t="str" cm="1">
        <f t="array" ref="V162">IF(F162="failed",_xlfn.IFS(D162&lt;1000,"0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W162" t="str" cm="1">
        <f t="array" ref="W162">IF(F162="successful",_xlfn.IFS(D162&lt;1000,"0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X162" t="str" cm="1">
        <f t="array" ref="X162">IF(F162="canceled",_xlfn.IFS(D162&lt;1000,"0 to 1000",D162&lt;5000,"1000 to 4999",D162&lt;10000,"5000 to 9999",D162&lt;15000,"10000 to 14999",D162&lt;20000,"15000 to 19999",D162&lt;25000,"20000 to 24999",D162 &lt;30000,"25000 to 29999",D162&lt;35000,"30000 to 34999",D162&lt;40000,"35000 to 39999",D162&lt;45000,"40000 to 44999",D162&lt;50000,"45000 to 49999",TRUE,"Greater than 50000"),"")</f>
        <v/>
      </c>
      <c r="Y162" t="str">
        <f t="shared" si="26"/>
        <v/>
      </c>
      <c r="Z162" t="str">
        <f t="shared" si="27"/>
        <v/>
      </c>
      <c r="AA162" t="str">
        <f t="shared" si="28"/>
        <v/>
      </c>
      <c r="AB162" t="str">
        <f t="shared" si="29"/>
        <v/>
      </c>
    </row>
    <row r="163" spans="1:28" x14ac:dyDescent="0.25">
      <c r="A163">
        <v>109</v>
      </c>
      <c r="B163" t="s">
        <v>267</v>
      </c>
      <c r="C163" s="3" t="s">
        <v>268</v>
      </c>
      <c r="D163">
        <v>5200</v>
      </c>
      <c r="E163">
        <v>3079</v>
      </c>
      <c r="F163" t="s">
        <v>14</v>
      </c>
      <c r="G163">
        <v>60</v>
      </c>
      <c r="H163" t="s">
        <v>21</v>
      </c>
      <c r="I163" t="s">
        <v>22</v>
      </c>
      <c r="J163">
        <v>1389506400</v>
      </c>
      <c r="K163">
        <v>1389679200</v>
      </c>
      <c r="L163" t="b">
        <v>0</v>
      </c>
      <c r="M163" t="b">
        <v>0</v>
      </c>
      <c r="N163" t="s">
        <v>269</v>
      </c>
      <c r="O163" s="4">
        <f t="shared" si="20"/>
        <v>0.5921153846153846</v>
      </c>
      <c r="P163" s="5">
        <f t="shared" si="21"/>
        <v>51.31666666666667</v>
      </c>
      <c r="Q163" t="str">
        <f t="shared" si="22"/>
        <v>film &amp; video</v>
      </c>
      <c r="R163" t="str">
        <f t="shared" si="23"/>
        <v>television</v>
      </c>
      <c r="S163" s="9">
        <f t="shared" si="24"/>
        <v>41651.25</v>
      </c>
      <c r="T163" s="9">
        <f t="shared" si="25"/>
        <v>41653.25</v>
      </c>
      <c r="U163" t="str" cm="1">
        <f t="array" ref="U163">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</f>
        <v>5000 to 9999</v>
      </c>
      <c r="V163" t="str" cm="1">
        <f t="array" ref="V163">IF(F163="failed",_xlfn.IFS(D163&lt;1000,"0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>5000 to 9999</v>
      </c>
      <c r="W163" t="str" cm="1">
        <f t="array" ref="W163">IF(F163="successful",_xlfn.IFS(D163&lt;1000,"0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/>
      </c>
      <c r="X163" t="str" cm="1">
        <f t="array" ref="X163">IF(F163="canceled",_xlfn.IFS(D163&lt;1000,"0 to 1000",D163&lt;5000,"1000 to 4999",D163&lt;10000,"5000 to 9999",D163&lt;15000,"10000 to 14999",D163&lt;20000,"15000 to 19999",D163&lt;25000,"20000 to 24999",D163 &lt;30000,"25000 to 29999",D163&lt;35000,"30000 to 34999",D163&lt;40000,"35000 to 39999",D163&lt;45000,"40000 to 44999",D163&lt;50000,"45000 to 49999",TRUE,"Greater than 50000"),"")</f>
        <v/>
      </c>
      <c r="Y163" t="str">
        <f t="shared" si="26"/>
        <v/>
      </c>
      <c r="Z163">
        <f t="shared" si="27"/>
        <v>60</v>
      </c>
      <c r="AA163" t="str">
        <f t="shared" si="28"/>
        <v/>
      </c>
      <c r="AB163">
        <f t="shared" si="29"/>
        <v>1</v>
      </c>
    </row>
    <row r="164" spans="1:28" x14ac:dyDescent="0.25">
      <c r="A164">
        <v>117</v>
      </c>
      <c r="B164" t="s">
        <v>284</v>
      </c>
      <c r="C164" s="3" t="s">
        <v>285</v>
      </c>
      <c r="D164">
        <v>4900</v>
      </c>
      <c r="E164">
        <v>8523</v>
      </c>
      <c r="F164" t="s">
        <v>20</v>
      </c>
      <c r="G164">
        <v>275</v>
      </c>
      <c r="H164" t="s">
        <v>21</v>
      </c>
      <c r="I164" t="s">
        <v>22</v>
      </c>
      <c r="J164">
        <v>1316667600</v>
      </c>
      <c r="K164">
        <v>1317186000</v>
      </c>
      <c r="L164" t="b">
        <v>0</v>
      </c>
      <c r="M164" t="b">
        <v>0</v>
      </c>
      <c r="N164" t="s">
        <v>269</v>
      </c>
      <c r="O164" s="4">
        <f t="shared" si="20"/>
        <v>1.7393877551020409</v>
      </c>
      <c r="P164" s="5">
        <f t="shared" si="21"/>
        <v>30.992727272727272</v>
      </c>
      <c r="Q164" t="str">
        <f t="shared" si="22"/>
        <v>film &amp; video</v>
      </c>
      <c r="R164" t="str">
        <f t="shared" si="23"/>
        <v>television</v>
      </c>
      <c r="S164" s="9">
        <f t="shared" si="24"/>
        <v>40808.208333333336</v>
      </c>
      <c r="T164" s="9">
        <f t="shared" si="25"/>
        <v>40814.208333333336</v>
      </c>
      <c r="U164" t="str" cm="1">
        <f t="array" ref="U164">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</f>
        <v>1000 to 4999</v>
      </c>
      <c r="V164" t="str" cm="1">
        <f t="array" ref="V164">IF(F164="failed",_xlfn.IFS(D164&lt;1000,"0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/>
      </c>
      <c r="W164" t="str" cm="1">
        <f t="array" ref="W164">IF(F164="successful",_xlfn.IFS(D164&lt;1000,"0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>1000 to 4999</v>
      </c>
      <c r="X164" t="str" cm="1">
        <f t="array" ref="X164">IF(F164="canceled",_xlfn.IFS(D164&lt;1000,"0 to 1000",D164&lt;5000,"1000 to 4999",D164&lt;10000,"5000 to 9999",D164&lt;15000,"10000 to 14999",D164&lt;20000,"15000 to 19999",D164&lt;25000,"20000 to 24999",D164 &lt;30000,"25000 to 29999",D164&lt;35000,"30000 to 34999",D164&lt;40000,"35000 to 39999",D164&lt;45000,"40000 to 44999",D164&lt;50000,"45000 to 49999",TRUE,"Greater than 50000"),"")</f>
        <v/>
      </c>
      <c r="Y164">
        <f t="shared" si="26"/>
        <v>275</v>
      </c>
      <c r="Z164" t="str">
        <f t="shared" si="27"/>
        <v/>
      </c>
      <c r="AA164">
        <f t="shared" si="28"/>
        <v>1</v>
      </c>
      <c r="AB164" t="str">
        <f t="shared" si="29"/>
        <v/>
      </c>
    </row>
    <row r="165" spans="1:28" x14ac:dyDescent="0.25">
      <c r="A165">
        <v>185</v>
      </c>
      <c r="B165" t="s">
        <v>422</v>
      </c>
      <c r="C165" s="3" t="s">
        <v>423</v>
      </c>
      <c r="D165">
        <v>1000</v>
      </c>
      <c r="E165">
        <v>718</v>
      </c>
      <c r="F165" t="s">
        <v>14</v>
      </c>
      <c r="G165">
        <v>19</v>
      </c>
      <c r="H165" t="s">
        <v>21</v>
      </c>
      <c r="I165" t="s">
        <v>22</v>
      </c>
      <c r="J165">
        <v>1526187600</v>
      </c>
      <c r="K165">
        <v>1527138000</v>
      </c>
      <c r="L165" t="b">
        <v>0</v>
      </c>
      <c r="M165" t="b">
        <v>0</v>
      </c>
      <c r="N165" t="s">
        <v>269</v>
      </c>
      <c r="O165" s="4">
        <f t="shared" si="20"/>
        <v>0.71799999999999997</v>
      </c>
      <c r="P165" s="5">
        <f t="shared" si="21"/>
        <v>37.789473684210527</v>
      </c>
      <c r="Q165" t="str">
        <f t="shared" si="22"/>
        <v>film &amp; video</v>
      </c>
      <c r="R165" t="str">
        <f t="shared" si="23"/>
        <v>television</v>
      </c>
      <c r="S165" s="9">
        <f t="shared" si="24"/>
        <v>43233.208333333328</v>
      </c>
      <c r="T165" s="9">
        <f t="shared" si="25"/>
        <v>43244.208333333328</v>
      </c>
      <c r="U165" t="str" cm="1">
        <f t="array" ref="U165">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</f>
        <v>1000 to 4999</v>
      </c>
      <c r="V165" t="str" cm="1">
        <f t="array" ref="V165">IF(F165="failed",_xlfn.IFS(D165&lt;1000,"0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>1000 to 4999</v>
      </c>
      <c r="W165" t="str" cm="1">
        <f t="array" ref="W165">IF(F165="successful",_xlfn.IFS(D165&lt;1000,"0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/>
      </c>
      <c r="X165" t="str" cm="1">
        <f t="array" ref="X165">IF(F165="canceled",_xlfn.IFS(D165&lt;1000,"0 to 1000",D165&lt;5000,"1000 to 4999",D165&lt;10000,"5000 to 9999",D165&lt;15000,"10000 to 14999",D165&lt;20000,"15000 to 19999",D165&lt;25000,"20000 to 24999",D165 &lt;30000,"25000 to 29999",D165&lt;35000,"30000 to 34999",D165&lt;40000,"35000 to 39999",D165&lt;45000,"40000 to 44999",D165&lt;50000,"45000 to 49999",TRUE,"Greater than 50000"),"")</f>
        <v/>
      </c>
      <c r="Y165" t="str">
        <f t="shared" si="26"/>
        <v/>
      </c>
      <c r="Z165">
        <f t="shared" si="27"/>
        <v>19</v>
      </c>
      <c r="AA165" t="str">
        <f t="shared" si="28"/>
        <v/>
      </c>
      <c r="AB165">
        <f t="shared" si="29"/>
        <v>1</v>
      </c>
    </row>
    <row r="166" spans="1:28" x14ac:dyDescent="0.25">
      <c r="A166">
        <v>269</v>
      </c>
      <c r="B166" t="s">
        <v>590</v>
      </c>
      <c r="C166" s="3" t="s">
        <v>591</v>
      </c>
      <c r="D166">
        <v>3500</v>
      </c>
      <c r="E166">
        <v>8842</v>
      </c>
      <c r="F166" t="s">
        <v>20</v>
      </c>
      <c r="G166">
        <v>87</v>
      </c>
      <c r="H166" t="s">
        <v>21</v>
      </c>
      <c r="I166" t="s">
        <v>22</v>
      </c>
      <c r="J166">
        <v>1548914400</v>
      </c>
      <c r="K166">
        <v>1550728800</v>
      </c>
      <c r="L166" t="b">
        <v>0</v>
      </c>
      <c r="M166" t="b">
        <v>0</v>
      </c>
      <c r="N166" t="s">
        <v>269</v>
      </c>
      <c r="O166" s="4">
        <f t="shared" si="20"/>
        <v>2.5262857142857142</v>
      </c>
      <c r="P166" s="5">
        <f t="shared" si="21"/>
        <v>101.63218390804597</v>
      </c>
      <c r="Q166" t="str">
        <f t="shared" si="22"/>
        <v>film &amp; video</v>
      </c>
      <c r="R166" t="str">
        <f t="shared" si="23"/>
        <v>television</v>
      </c>
      <c r="S166" s="9">
        <f t="shared" si="24"/>
        <v>43496.25</v>
      </c>
      <c r="T166" s="9">
        <f t="shared" si="25"/>
        <v>43517.25</v>
      </c>
      <c r="U166" t="str" cm="1">
        <f t="array" ref="U166">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</f>
        <v>1000 to 4999</v>
      </c>
      <c r="V166" t="str" cm="1">
        <f t="array" ref="V166">IF(F166="failed",_xlfn.IFS(D166&lt;1000,"0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/>
      </c>
      <c r="W166" t="str" cm="1">
        <f t="array" ref="W166">IF(F166="successful",_xlfn.IFS(D166&lt;1000,"0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>1000 to 4999</v>
      </c>
      <c r="X166" t="str" cm="1">
        <f t="array" ref="X166">IF(F166="canceled",_xlfn.IFS(D166&lt;1000,"0 to 1000",D166&lt;5000,"1000 to 4999",D166&lt;10000,"5000 to 9999",D166&lt;15000,"10000 to 14999",D166&lt;20000,"15000 to 19999",D166&lt;25000,"20000 to 24999",D166 &lt;30000,"25000 to 29999",D166&lt;35000,"30000 to 34999",D166&lt;40000,"35000 to 39999",D166&lt;45000,"40000 to 44999",D166&lt;50000,"45000 to 49999",TRUE,"Greater than 50000"),"")</f>
        <v/>
      </c>
      <c r="Y166">
        <f t="shared" si="26"/>
        <v>87</v>
      </c>
      <c r="Z166" t="str">
        <f t="shared" si="27"/>
        <v/>
      </c>
      <c r="AA166">
        <f t="shared" si="28"/>
        <v>1</v>
      </c>
      <c r="AB166" t="str">
        <f t="shared" si="29"/>
        <v/>
      </c>
    </row>
    <row r="167" spans="1:28" x14ac:dyDescent="0.25">
      <c r="A167">
        <v>282</v>
      </c>
      <c r="B167" t="s">
        <v>616</v>
      </c>
      <c r="C167" s="3" t="s">
        <v>617</v>
      </c>
      <c r="D167">
        <v>8400</v>
      </c>
      <c r="E167">
        <v>9076</v>
      </c>
      <c r="F167" t="s">
        <v>20</v>
      </c>
      <c r="G167">
        <v>133</v>
      </c>
      <c r="H167" t="s">
        <v>21</v>
      </c>
      <c r="I167" t="s">
        <v>22</v>
      </c>
      <c r="J167">
        <v>1480226400</v>
      </c>
      <c r="K167">
        <v>1480744800</v>
      </c>
      <c r="L167" t="b">
        <v>0</v>
      </c>
      <c r="M167" t="b">
        <v>1</v>
      </c>
      <c r="N167" t="s">
        <v>269</v>
      </c>
      <c r="O167" s="4">
        <f t="shared" si="20"/>
        <v>1.0804761904761904</v>
      </c>
      <c r="P167" s="5">
        <f t="shared" si="21"/>
        <v>68.240601503759393</v>
      </c>
      <c r="Q167" t="str">
        <f t="shared" si="22"/>
        <v>film &amp; video</v>
      </c>
      <c r="R167" t="str">
        <f t="shared" si="23"/>
        <v>television</v>
      </c>
      <c r="S167" s="9">
        <f t="shared" si="24"/>
        <v>42701.25</v>
      </c>
      <c r="T167" s="9">
        <f t="shared" si="25"/>
        <v>42707.25</v>
      </c>
      <c r="U167" t="str" cm="1">
        <f t="array" ref="U167">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</f>
        <v>5000 to 9999</v>
      </c>
      <c r="V167" t="str" cm="1">
        <f t="array" ref="V167">IF(F167="failed",_xlfn.IFS(D167&lt;1000,"0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/>
      </c>
      <c r="W167" t="str" cm="1">
        <f t="array" ref="W167">IF(F167="successful",_xlfn.IFS(D167&lt;1000,"0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>5000 to 9999</v>
      </c>
      <c r="X167" t="str" cm="1">
        <f t="array" ref="X167">IF(F167="canceled",_xlfn.IFS(D167&lt;1000,"0 to 1000",D167&lt;5000,"1000 to 4999",D167&lt;10000,"5000 to 9999",D167&lt;15000,"10000 to 14999",D167&lt;20000,"15000 to 19999",D167&lt;25000,"20000 to 24999",D167 &lt;30000,"25000 to 29999",D167&lt;35000,"30000 to 34999",D167&lt;40000,"35000 to 39999",D167&lt;45000,"40000 to 44999",D167&lt;50000,"45000 to 49999",TRUE,"Greater than 50000"),"")</f>
        <v/>
      </c>
      <c r="Y167">
        <f t="shared" si="26"/>
        <v>133</v>
      </c>
      <c r="Z167" t="str">
        <f t="shared" si="27"/>
        <v/>
      </c>
      <c r="AA167">
        <f t="shared" si="28"/>
        <v>1</v>
      </c>
      <c r="AB167" t="str">
        <f t="shared" si="29"/>
        <v/>
      </c>
    </row>
    <row r="168" spans="1:28" x14ac:dyDescent="0.25">
      <c r="A168">
        <v>369</v>
      </c>
      <c r="B168" t="s">
        <v>790</v>
      </c>
      <c r="C168" s="3" t="s">
        <v>791</v>
      </c>
      <c r="D168">
        <v>5400</v>
      </c>
      <c r="E168">
        <v>14743</v>
      </c>
      <c r="F168" t="s">
        <v>20</v>
      </c>
      <c r="G168">
        <v>154</v>
      </c>
      <c r="H168" t="s">
        <v>21</v>
      </c>
      <c r="I168" t="s">
        <v>22</v>
      </c>
      <c r="J168">
        <v>1359871200</v>
      </c>
      <c r="K168">
        <v>1363237200</v>
      </c>
      <c r="L168" t="b">
        <v>0</v>
      </c>
      <c r="M168" t="b">
        <v>1</v>
      </c>
      <c r="N168" t="s">
        <v>269</v>
      </c>
      <c r="O168" s="4">
        <f t="shared" si="20"/>
        <v>2.730185185185185</v>
      </c>
      <c r="P168" s="5">
        <f t="shared" si="21"/>
        <v>95.733766233766232</v>
      </c>
      <c r="Q168" t="str">
        <f t="shared" si="22"/>
        <v>film &amp; video</v>
      </c>
      <c r="R168" t="str">
        <f t="shared" si="23"/>
        <v>television</v>
      </c>
      <c r="S168" s="9">
        <f t="shared" si="24"/>
        <v>41308.25</v>
      </c>
      <c r="T168" s="9">
        <f t="shared" si="25"/>
        <v>41347.208333333336</v>
      </c>
      <c r="U168" t="str" cm="1">
        <f t="array" ref="U168">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</f>
        <v>5000 to 9999</v>
      </c>
      <c r="V168" t="str" cm="1">
        <f t="array" ref="V168">IF(F168="failed",_xlfn.IFS(D168&lt;1000,"0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/>
      </c>
      <c r="W168" t="str" cm="1">
        <f t="array" ref="W168">IF(F168="successful",_xlfn.IFS(D168&lt;1000,"0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>5000 to 9999</v>
      </c>
      <c r="X168" t="str" cm="1">
        <f t="array" ref="X168">IF(F168="canceled",_xlfn.IFS(D168&lt;1000,"0 to 1000",D168&lt;5000,"1000 to 4999",D168&lt;10000,"5000 to 9999",D168&lt;15000,"10000 to 14999",D168&lt;20000,"15000 to 19999",D168&lt;25000,"20000 to 24999",D168 &lt;30000,"25000 to 29999",D168&lt;35000,"30000 to 34999",D168&lt;40000,"35000 to 39999",D168&lt;45000,"40000 to 44999",D168&lt;50000,"45000 to 49999",TRUE,"Greater than 50000"),"")</f>
        <v/>
      </c>
      <c r="Y168">
        <f t="shared" si="26"/>
        <v>154</v>
      </c>
      <c r="Z168" t="str">
        <f t="shared" si="27"/>
        <v/>
      </c>
      <c r="AA168">
        <f t="shared" si="28"/>
        <v>1</v>
      </c>
      <c r="AB168" t="str">
        <f t="shared" si="29"/>
        <v/>
      </c>
    </row>
    <row r="169" spans="1:28" x14ac:dyDescent="0.25">
      <c r="A169">
        <v>440</v>
      </c>
      <c r="B169" t="s">
        <v>929</v>
      </c>
      <c r="C169" s="3" t="s">
        <v>930</v>
      </c>
      <c r="D169">
        <v>102500</v>
      </c>
      <c r="E169">
        <v>165954</v>
      </c>
      <c r="F169" t="s">
        <v>20</v>
      </c>
      <c r="G169">
        <v>3131</v>
      </c>
      <c r="H169" t="s">
        <v>21</v>
      </c>
      <c r="I169" t="s">
        <v>22</v>
      </c>
      <c r="J169">
        <v>1498798800</v>
      </c>
      <c r="K169">
        <v>1499662800</v>
      </c>
      <c r="L169" t="b">
        <v>0</v>
      </c>
      <c r="M169" t="b">
        <v>0</v>
      </c>
      <c r="N169" t="s">
        <v>269</v>
      </c>
      <c r="O169" s="4">
        <f t="shared" si="20"/>
        <v>1.6190634146341463</v>
      </c>
      <c r="P169" s="5">
        <f t="shared" si="21"/>
        <v>53.003513254551258</v>
      </c>
      <c r="Q169" t="str">
        <f t="shared" si="22"/>
        <v>film &amp; video</v>
      </c>
      <c r="R169" t="str">
        <f t="shared" si="23"/>
        <v>television</v>
      </c>
      <c r="S169" s="9">
        <f t="shared" si="24"/>
        <v>42916.208333333328</v>
      </c>
      <c r="T169" s="9">
        <f t="shared" si="25"/>
        <v>42926.208333333328</v>
      </c>
      <c r="U169" t="str" cm="1">
        <f t="array" ref="U169">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</f>
        <v>Greater than 50000</v>
      </c>
      <c r="V169" t="str" cm="1">
        <f t="array" ref="V169">IF(F169="failed",_xlfn.IFS(D169&lt;1000,"0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/>
      </c>
      <c r="W169" t="str" cm="1">
        <f t="array" ref="W169">IF(F169="successful",_xlfn.IFS(D169&lt;1000,"0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>Greater than 50000</v>
      </c>
      <c r="X169" t="str" cm="1">
        <f t="array" ref="X169">IF(F169="canceled",_xlfn.IFS(D169&lt;1000,"0 to 1000",D169&lt;5000,"1000 to 4999",D169&lt;10000,"5000 to 9999",D169&lt;15000,"10000 to 14999",D169&lt;20000,"15000 to 19999",D169&lt;25000,"20000 to 24999",D169 &lt;30000,"25000 to 29999",D169&lt;35000,"30000 to 34999",D169&lt;40000,"35000 to 39999",D169&lt;45000,"40000 to 44999",D169&lt;50000,"45000 to 49999",TRUE,"Greater than 50000"),"")</f>
        <v/>
      </c>
      <c r="Y169">
        <f t="shared" si="26"/>
        <v>3131</v>
      </c>
      <c r="Z169" t="str">
        <f t="shared" si="27"/>
        <v/>
      </c>
      <c r="AA169">
        <f t="shared" si="28"/>
        <v>1</v>
      </c>
      <c r="AB169" t="str">
        <f t="shared" si="29"/>
        <v/>
      </c>
    </row>
    <row r="170" spans="1:28" ht="31.5" x14ac:dyDescent="0.25">
      <c r="A170">
        <v>447</v>
      </c>
      <c r="B170" t="s">
        <v>942</v>
      </c>
      <c r="C170" s="3" t="s">
        <v>943</v>
      </c>
      <c r="D170">
        <v>155200</v>
      </c>
      <c r="E170">
        <v>37754</v>
      </c>
      <c r="F170" t="s">
        <v>74</v>
      </c>
      <c r="G170">
        <v>439</v>
      </c>
      <c r="H170" t="s">
        <v>40</v>
      </c>
      <c r="I170" t="s">
        <v>41</v>
      </c>
      <c r="J170">
        <v>1513663200</v>
      </c>
      <c r="K170">
        <v>1515045600</v>
      </c>
      <c r="L170" t="b">
        <v>0</v>
      </c>
      <c r="M170" t="b">
        <v>0</v>
      </c>
      <c r="N170" t="s">
        <v>269</v>
      </c>
      <c r="O170" s="4">
        <f t="shared" si="20"/>
        <v>0.24326030927835052</v>
      </c>
      <c r="P170" s="5">
        <f t="shared" si="21"/>
        <v>86</v>
      </c>
      <c r="Q170" t="str">
        <f t="shared" si="22"/>
        <v>film &amp; video</v>
      </c>
      <c r="R170" t="str">
        <f t="shared" si="23"/>
        <v>television</v>
      </c>
      <c r="S170" s="9">
        <f t="shared" si="24"/>
        <v>43088.25</v>
      </c>
      <c r="T170" s="9">
        <f t="shared" si="25"/>
        <v>43104.25</v>
      </c>
      <c r="U170" t="str" cm="1">
        <f t="array" ref="U170">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</f>
        <v>Greater than 50000</v>
      </c>
      <c r="V170" t="str" cm="1">
        <f t="array" ref="V170">IF(F170="failed",_xlfn.IFS(D170&lt;1000,"0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/>
      </c>
      <c r="W170" t="str" cm="1">
        <f t="array" ref="W170">IF(F170="successful",_xlfn.IFS(D170&lt;1000,"0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/>
      </c>
      <c r="X170" t="str" cm="1">
        <f t="array" ref="X170">IF(F170="canceled",_xlfn.IFS(D170&lt;1000,"0 to 1000",D170&lt;5000,"1000 to 4999",D170&lt;10000,"5000 to 9999",D170&lt;15000,"10000 to 14999",D170&lt;20000,"15000 to 19999",D170&lt;25000,"20000 to 24999",D170 &lt;30000,"25000 to 29999",D170&lt;35000,"30000 to 34999",D170&lt;40000,"35000 to 39999",D170&lt;45000,"40000 to 44999",D170&lt;50000,"45000 to 49999",TRUE,"Greater than 50000"),"")</f>
        <v>Greater than 50000</v>
      </c>
      <c r="Y170" t="str">
        <f t="shared" si="26"/>
        <v/>
      </c>
      <c r="Z170" t="str">
        <f t="shared" si="27"/>
        <v/>
      </c>
      <c r="AA170" t="str">
        <f t="shared" si="28"/>
        <v/>
      </c>
      <c r="AB170" t="str">
        <f t="shared" si="29"/>
        <v/>
      </c>
    </row>
    <row r="171" spans="1:28" x14ac:dyDescent="0.25">
      <c r="A171">
        <v>474</v>
      </c>
      <c r="B171" t="s">
        <v>995</v>
      </c>
      <c r="C171" s="3" t="s">
        <v>996</v>
      </c>
      <c r="D171">
        <v>4000</v>
      </c>
      <c r="E171">
        <v>14606</v>
      </c>
      <c r="F171" t="s">
        <v>20</v>
      </c>
      <c r="G171">
        <v>142</v>
      </c>
      <c r="H171" t="s">
        <v>21</v>
      </c>
      <c r="I171" t="s">
        <v>22</v>
      </c>
      <c r="J171">
        <v>1418709600</v>
      </c>
      <c r="K171">
        <v>1418796000</v>
      </c>
      <c r="L171" t="b">
        <v>0</v>
      </c>
      <c r="M171" t="b">
        <v>0</v>
      </c>
      <c r="N171" t="s">
        <v>269</v>
      </c>
      <c r="O171" s="4">
        <f t="shared" si="20"/>
        <v>3.6515</v>
      </c>
      <c r="P171" s="5">
        <f t="shared" si="21"/>
        <v>102.85915492957747</v>
      </c>
      <c r="Q171" t="str">
        <f t="shared" si="22"/>
        <v>film &amp; video</v>
      </c>
      <c r="R171" t="str">
        <f t="shared" si="23"/>
        <v>television</v>
      </c>
      <c r="S171" s="9">
        <f t="shared" si="24"/>
        <v>41989.25</v>
      </c>
      <c r="T171" s="9">
        <f t="shared" si="25"/>
        <v>41990.25</v>
      </c>
      <c r="U171" t="str" cm="1">
        <f t="array" ref="U171">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</f>
        <v>1000 to 4999</v>
      </c>
      <c r="V171" t="str" cm="1">
        <f t="array" ref="V171">IF(F171="failed",_xlfn.IFS(D171&lt;1000,"0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/>
      </c>
      <c r="W171" t="str" cm="1">
        <f t="array" ref="W171">IF(F171="successful",_xlfn.IFS(D171&lt;1000,"0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>1000 to 4999</v>
      </c>
      <c r="X171" t="str" cm="1">
        <f t="array" ref="X171">IF(F171="canceled",_xlfn.IFS(D171&lt;1000,"0 to 1000",D171&lt;5000,"1000 to 4999",D171&lt;10000,"5000 to 9999",D171&lt;15000,"10000 to 14999",D171&lt;20000,"15000 to 19999",D171&lt;25000,"20000 to 24999",D171 &lt;30000,"25000 to 29999",D171&lt;35000,"30000 to 34999",D171&lt;40000,"35000 to 39999",D171&lt;45000,"40000 to 44999",D171&lt;50000,"45000 to 49999",TRUE,"Greater than 50000"),"")</f>
        <v/>
      </c>
      <c r="Y171">
        <f t="shared" si="26"/>
        <v>142</v>
      </c>
      <c r="Z171" t="str">
        <f t="shared" si="27"/>
        <v/>
      </c>
      <c r="AA171">
        <f t="shared" si="28"/>
        <v>1</v>
      </c>
      <c r="AB171" t="str">
        <f t="shared" si="29"/>
        <v/>
      </c>
    </row>
    <row r="172" spans="1:28" x14ac:dyDescent="0.25">
      <c r="A172">
        <v>513</v>
      </c>
      <c r="B172" t="s">
        <v>1072</v>
      </c>
      <c r="C172" s="3" t="s">
        <v>1073</v>
      </c>
      <c r="D172">
        <v>8300</v>
      </c>
      <c r="E172">
        <v>3260</v>
      </c>
      <c r="F172" t="s">
        <v>74</v>
      </c>
      <c r="G172">
        <v>35</v>
      </c>
      <c r="H172" t="s">
        <v>21</v>
      </c>
      <c r="I172" t="s">
        <v>22</v>
      </c>
      <c r="J172">
        <v>1284008400</v>
      </c>
      <c r="K172">
        <v>1284181200</v>
      </c>
      <c r="L172" t="b">
        <v>0</v>
      </c>
      <c r="M172" t="b">
        <v>0</v>
      </c>
      <c r="N172" t="s">
        <v>269</v>
      </c>
      <c r="O172" s="4">
        <f t="shared" si="20"/>
        <v>0.39277108433734942</v>
      </c>
      <c r="P172" s="5">
        <f t="shared" si="21"/>
        <v>93.142857142857139</v>
      </c>
      <c r="Q172" t="str">
        <f t="shared" si="22"/>
        <v>film &amp; video</v>
      </c>
      <c r="R172" t="str">
        <f t="shared" si="23"/>
        <v>television</v>
      </c>
      <c r="S172" s="9">
        <f t="shared" si="24"/>
        <v>40430.208333333336</v>
      </c>
      <c r="T172" s="9">
        <f t="shared" si="25"/>
        <v>40432.208333333336</v>
      </c>
      <c r="U172" t="str" cm="1">
        <f t="array" ref="U172">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</f>
        <v>5000 to 9999</v>
      </c>
      <c r="V172" t="str" cm="1">
        <f t="array" ref="V172">IF(F172="failed",_xlfn.IFS(D172&lt;1000,"0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/>
      </c>
      <c r="W172" t="str" cm="1">
        <f t="array" ref="W172">IF(F172="successful",_xlfn.IFS(D172&lt;1000,"0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/>
      </c>
      <c r="X172" t="str" cm="1">
        <f t="array" ref="X172">IF(F172="canceled",_xlfn.IFS(D172&lt;1000,"0 to 1000",D172&lt;5000,"1000 to 4999",D172&lt;10000,"5000 to 9999",D172&lt;15000,"10000 to 14999",D172&lt;20000,"15000 to 19999",D172&lt;25000,"20000 to 24999",D172 &lt;30000,"25000 to 29999",D172&lt;35000,"30000 to 34999",D172&lt;40000,"35000 to 39999",D172&lt;45000,"40000 to 44999",D172&lt;50000,"45000 to 49999",TRUE,"Greater than 50000"),"")</f>
        <v>5000 to 9999</v>
      </c>
      <c r="Y172" t="str">
        <f t="shared" si="26"/>
        <v/>
      </c>
      <c r="Z172" t="str">
        <f t="shared" si="27"/>
        <v/>
      </c>
      <c r="AA172" t="str">
        <f t="shared" si="28"/>
        <v/>
      </c>
      <c r="AB172" t="str">
        <f t="shared" si="29"/>
        <v/>
      </c>
    </row>
    <row r="173" spans="1:28" x14ac:dyDescent="0.25">
      <c r="A173">
        <v>634</v>
      </c>
      <c r="B173" t="s">
        <v>1310</v>
      </c>
      <c r="C173" s="3" t="s">
        <v>1311</v>
      </c>
      <c r="D173">
        <v>118200</v>
      </c>
      <c r="E173">
        <v>92824</v>
      </c>
      <c r="F173" t="s">
        <v>74</v>
      </c>
      <c r="G173">
        <v>1658</v>
      </c>
      <c r="H173" t="s">
        <v>21</v>
      </c>
      <c r="I173" t="s">
        <v>22</v>
      </c>
      <c r="J173">
        <v>1490418000</v>
      </c>
      <c r="K173">
        <v>1491627600</v>
      </c>
      <c r="L173" t="b">
        <v>0</v>
      </c>
      <c r="M173" t="b">
        <v>0</v>
      </c>
      <c r="N173" t="s">
        <v>269</v>
      </c>
      <c r="O173" s="4">
        <f t="shared" si="20"/>
        <v>0.78531302876480547</v>
      </c>
      <c r="P173" s="5">
        <f t="shared" si="21"/>
        <v>55.985524728588658</v>
      </c>
      <c r="Q173" t="str">
        <f t="shared" si="22"/>
        <v>film &amp; video</v>
      </c>
      <c r="R173" t="str">
        <f t="shared" si="23"/>
        <v>television</v>
      </c>
      <c r="S173" s="9">
        <f t="shared" si="24"/>
        <v>42819.208333333328</v>
      </c>
      <c r="T173" s="9">
        <f t="shared" si="25"/>
        <v>42833.208333333328</v>
      </c>
      <c r="U173" t="str" cm="1">
        <f t="array" ref="U173">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</f>
        <v>Greater than 50000</v>
      </c>
      <c r="V173" t="str" cm="1">
        <f t="array" ref="V173">IF(F173="failed",_xlfn.IFS(D173&lt;1000,"0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/>
      </c>
      <c r="W173" t="str" cm="1">
        <f t="array" ref="W173">IF(F173="successful",_xlfn.IFS(D173&lt;1000,"0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/>
      </c>
      <c r="X173" t="str" cm="1">
        <f t="array" ref="X173">IF(F173="canceled",_xlfn.IFS(D173&lt;1000,"0 to 1000",D173&lt;5000,"1000 to 4999",D173&lt;10000,"5000 to 9999",D173&lt;15000,"10000 to 14999",D173&lt;20000,"15000 to 19999",D173&lt;25000,"20000 to 24999",D173 &lt;30000,"25000 to 29999",D173&lt;35000,"30000 to 34999",D173&lt;40000,"35000 to 39999",D173&lt;45000,"40000 to 44999",D173&lt;50000,"45000 to 49999",TRUE,"Greater than 50000"),"")</f>
        <v>Greater than 50000</v>
      </c>
      <c r="Y173" t="str">
        <f t="shared" si="26"/>
        <v/>
      </c>
      <c r="Z173" t="str">
        <f t="shared" si="27"/>
        <v/>
      </c>
      <c r="AA173" t="str">
        <f t="shared" si="28"/>
        <v/>
      </c>
      <c r="AB173" t="str">
        <f t="shared" si="29"/>
        <v/>
      </c>
    </row>
    <row r="174" spans="1:28" x14ac:dyDescent="0.25">
      <c r="A174">
        <v>635</v>
      </c>
      <c r="B174" t="s">
        <v>1312</v>
      </c>
      <c r="C174" s="3" t="s">
        <v>1313</v>
      </c>
      <c r="D174">
        <v>139000</v>
      </c>
      <c r="E174">
        <v>158590</v>
      </c>
      <c r="F174" t="s">
        <v>20</v>
      </c>
      <c r="G174">
        <v>2266</v>
      </c>
      <c r="H174" t="s">
        <v>21</v>
      </c>
      <c r="I174" t="s">
        <v>22</v>
      </c>
      <c r="J174">
        <v>1360389600</v>
      </c>
      <c r="K174">
        <v>1363150800</v>
      </c>
      <c r="L174" t="b">
        <v>0</v>
      </c>
      <c r="M174" t="b">
        <v>0</v>
      </c>
      <c r="N174" t="s">
        <v>269</v>
      </c>
      <c r="O174" s="4">
        <f t="shared" si="20"/>
        <v>1.1409352517985611</v>
      </c>
      <c r="P174" s="5">
        <f t="shared" si="21"/>
        <v>69.986760812003524</v>
      </c>
      <c r="Q174" t="str">
        <f t="shared" si="22"/>
        <v>film &amp; video</v>
      </c>
      <c r="R174" t="str">
        <f t="shared" si="23"/>
        <v>television</v>
      </c>
      <c r="S174" s="9">
        <f t="shared" si="24"/>
        <v>41314.25</v>
      </c>
      <c r="T174" s="9">
        <f t="shared" si="25"/>
        <v>41346.208333333336</v>
      </c>
      <c r="U174" t="str" cm="1">
        <f t="array" ref="U174">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</f>
        <v>Greater than 50000</v>
      </c>
      <c r="V174" t="str" cm="1">
        <f t="array" ref="V174">IF(F174="failed",_xlfn.IFS(D174&lt;1000,"0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/>
      </c>
      <c r="W174" t="str" cm="1">
        <f t="array" ref="W174">IF(F174="successful",_xlfn.IFS(D174&lt;1000,"0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>Greater than 50000</v>
      </c>
      <c r="X174" t="str" cm="1">
        <f t="array" ref="X174">IF(F174="canceled",_xlfn.IFS(D174&lt;1000,"0 to 1000",D174&lt;5000,"1000 to 4999",D174&lt;10000,"5000 to 9999",D174&lt;15000,"10000 to 14999",D174&lt;20000,"15000 to 19999",D174&lt;25000,"20000 to 24999",D174 &lt;30000,"25000 to 29999",D174&lt;35000,"30000 to 34999",D174&lt;40000,"35000 to 39999",D174&lt;45000,"40000 to 44999",D174&lt;50000,"45000 to 49999",TRUE,"Greater than 50000"),"")</f>
        <v/>
      </c>
      <c r="Y174">
        <f t="shared" si="26"/>
        <v>2266</v>
      </c>
      <c r="Z174" t="str">
        <f t="shared" si="27"/>
        <v/>
      </c>
      <c r="AA174">
        <f t="shared" si="28"/>
        <v>1</v>
      </c>
      <c r="AB174" t="str">
        <f t="shared" si="29"/>
        <v/>
      </c>
    </row>
    <row r="175" spans="1:28" x14ac:dyDescent="0.25">
      <c r="A175">
        <v>688</v>
      </c>
      <c r="B175" t="s">
        <v>1415</v>
      </c>
      <c r="C175" s="3" t="s">
        <v>1416</v>
      </c>
      <c r="D175">
        <v>2900</v>
      </c>
      <c r="E175">
        <v>12449</v>
      </c>
      <c r="F175" t="s">
        <v>20</v>
      </c>
      <c r="G175">
        <v>175</v>
      </c>
      <c r="H175" t="s">
        <v>21</v>
      </c>
      <c r="I175" t="s">
        <v>22</v>
      </c>
      <c r="J175">
        <v>1547100000</v>
      </c>
      <c r="K175">
        <v>1548482400</v>
      </c>
      <c r="L175" t="b">
        <v>0</v>
      </c>
      <c r="M175" t="b">
        <v>1</v>
      </c>
      <c r="N175" t="s">
        <v>269</v>
      </c>
      <c r="O175" s="4">
        <f t="shared" si="20"/>
        <v>4.2927586206896553</v>
      </c>
      <c r="P175" s="5">
        <f t="shared" si="21"/>
        <v>71.137142857142862</v>
      </c>
      <c r="Q175" t="str">
        <f t="shared" si="22"/>
        <v>film &amp; video</v>
      </c>
      <c r="R175" t="str">
        <f t="shared" si="23"/>
        <v>television</v>
      </c>
      <c r="S175" s="9">
        <f t="shared" si="24"/>
        <v>43475.25</v>
      </c>
      <c r="T175" s="9">
        <f t="shared" si="25"/>
        <v>43491.25</v>
      </c>
      <c r="U175" t="str" cm="1">
        <f t="array" ref="U175">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</f>
        <v>1000 to 4999</v>
      </c>
      <c r="V175" t="str" cm="1">
        <f t="array" ref="V175">IF(F175="failed",_xlfn.IFS(D175&lt;1000,"0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/>
      </c>
      <c r="W175" t="str" cm="1">
        <f t="array" ref="W175">IF(F175="successful",_xlfn.IFS(D175&lt;1000,"0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>1000 to 4999</v>
      </c>
      <c r="X175" t="str" cm="1">
        <f t="array" ref="X175">IF(F175="canceled",_xlfn.IFS(D175&lt;1000,"0 to 1000",D175&lt;5000,"1000 to 4999",D175&lt;10000,"5000 to 9999",D175&lt;15000,"10000 to 14999",D175&lt;20000,"15000 to 19999",D175&lt;25000,"20000 to 24999",D175 &lt;30000,"25000 to 29999",D175&lt;35000,"30000 to 34999",D175&lt;40000,"35000 to 39999",D175&lt;45000,"40000 to 44999",D175&lt;50000,"45000 to 49999",TRUE,"Greater than 50000"),"")</f>
        <v/>
      </c>
      <c r="Y175">
        <f t="shared" si="26"/>
        <v>175</v>
      </c>
      <c r="Z175" t="str">
        <f t="shared" si="27"/>
        <v/>
      </c>
      <c r="AA175">
        <f t="shared" si="28"/>
        <v>1</v>
      </c>
      <c r="AB175" t="str">
        <f t="shared" si="29"/>
        <v/>
      </c>
    </row>
    <row r="176" spans="1:28" x14ac:dyDescent="0.25">
      <c r="A176">
        <v>863</v>
      </c>
      <c r="B176" t="s">
        <v>1758</v>
      </c>
      <c r="C176" s="3" t="s">
        <v>1759</v>
      </c>
      <c r="D176">
        <v>1400</v>
      </c>
      <c r="E176">
        <v>5415</v>
      </c>
      <c r="F176" t="s">
        <v>20</v>
      </c>
      <c r="G176">
        <v>217</v>
      </c>
      <c r="H176" t="s">
        <v>21</v>
      </c>
      <c r="I176" t="s">
        <v>22</v>
      </c>
      <c r="J176">
        <v>1434517200</v>
      </c>
      <c r="K176">
        <v>1436504400</v>
      </c>
      <c r="L176" t="b">
        <v>0</v>
      </c>
      <c r="M176" t="b">
        <v>1</v>
      </c>
      <c r="N176" t="s">
        <v>269</v>
      </c>
      <c r="O176" s="4">
        <f t="shared" si="20"/>
        <v>3.8678571428571429</v>
      </c>
      <c r="P176" s="5">
        <f t="shared" si="21"/>
        <v>24.953917050691246</v>
      </c>
      <c r="Q176" t="str">
        <f t="shared" si="22"/>
        <v>film &amp; video</v>
      </c>
      <c r="R176" t="str">
        <f t="shared" si="23"/>
        <v>television</v>
      </c>
      <c r="S176" s="9">
        <f t="shared" si="24"/>
        <v>42172.208333333328</v>
      </c>
      <c r="T176" s="9">
        <f t="shared" si="25"/>
        <v>42195.208333333328</v>
      </c>
      <c r="U176" t="str" cm="1">
        <f t="array" ref="U176">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</f>
        <v>1000 to 4999</v>
      </c>
      <c r="V176" t="str" cm="1">
        <f t="array" ref="V176">IF(F176="failed",_xlfn.IFS(D176&lt;1000,"0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/>
      </c>
      <c r="W176" t="str" cm="1">
        <f t="array" ref="W176">IF(F176="successful",_xlfn.IFS(D176&lt;1000,"0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>1000 to 4999</v>
      </c>
      <c r="X176" t="str" cm="1">
        <f t="array" ref="X176">IF(F176="canceled",_xlfn.IFS(D176&lt;1000,"0 to 1000",D176&lt;5000,"1000 to 4999",D176&lt;10000,"5000 to 9999",D176&lt;15000,"10000 to 14999",D176&lt;20000,"15000 to 19999",D176&lt;25000,"20000 to 24999",D176 &lt;30000,"25000 to 29999",D176&lt;35000,"30000 to 34999",D176&lt;40000,"35000 to 39999",D176&lt;45000,"40000 to 44999",D176&lt;50000,"45000 to 49999",TRUE,"Greater than 50000"),"")</f>
        <v/>
      </c>
      <c r="Y176">
        <f t="shared" si="26"/>
        <v>217</v>
      </c>
      <c r="Z176" t="str">
        <f t="shared" si="27"/>
        <v/>
      </c>
      <c r="AA176">
        <f t="shared" si="28"/>
        <v>1</v>
      </c>
      <c r="AB176" t="str">
        <f t="shared" si="29"/>
        <v/>
      </c>
    </row>
    <row r="177" spans="1:28" x14ac:dyDescent="0.25">
      <c r="A177">
        <v>894</v>
      </c>
      <c r="B177" t="s">
        <v>1820</v>
      </c>
      <c r="C177" s="3" t="s">
        <v>1821</v>
      </c>
      <c r="D177">
        <v>1700</v>
      </c>
      <c r="E177">
        <v>3208</v>
      </c>
      <c r="F177" t="s">
        <v>20</v>
      </c>
      <c r="G177">
        <v>56</v>
      </c>
      <c r="H177" t="s">
        <v>40</v>
      </c>
      <c r="I177" t="s">
        <v>41</v>
      </c>
      <c r="J177">
        <v>1373518800</v>
      </c>
      <c r="K177">
        <v>1376110800</v>
      </c>
      <c r="L177" t="b">
        <v>0</v>
      </c>
      <c r="M177" t="b">
        <v>1</v>
      </c>
      <c r="N177" t="s">
        <v>269</v>
      </c>
      <c r="O177" s="4">
        <f t="shared" si="20"/>
        <v>1.8870588235294117</v>
      </c>
      <c r="P177" s="5">
        <f t="shared" si="21"/>
        <v>57.285714285714285</v>
      </c>
      <c r="Q177" t="str">
        <f t="shared" si="22"/>
        <v>film &amp; video</v>
      </c>
      <c r="R177" t="str">
        <f t="shared" si="23"/>
        <v>television</v>
      </c>
      <c r="S177" s="9">
        <f t="shared" si="24"/>
        <v>41466.208333333336</v>
      </c>
      <c r="T177" s="9">
        <f t="shared" si="25"/>
        <v>41496.208333333336</v>
      </c>
      <c r="U177" t="str" cm="1">
        <f t="array" ref="U177">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</f>
        <v>1000 to 4999</v>
      </c>
      <c r="V177" t="str" cm="1">
        <f t="array" ref="V177">IF(F177="failed",_xlfn.IFS(D177&lt;1000,"0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/>
      </c>
      <c r="W177" t="str" cm="1">
        <f t="array" ref="W177">IF(F177="successful",_xlfn.IFS(D177&lt;1000,"0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>1000 to 4999</v>
      </c>
      <c r="X177" t="str" cm="1">
        <f t="array" ref="X177">IF(F177="canceled",_xlfn.IFS(D177&lt;1000,"0 to 1000",D177&lt;5000,"1000 to 4999",D177&lt;10000,"5000 to 9999",D177&lt;15000,"10000 to 14999",D177&lt;20000,"15000 to 19999",D177&lt;25000,"20000 to 24999",D177 &lt;30000,"25000 to 29999",D177&lt;35000,"30000 to 34999",D177&lt;40000,"35000 to 39999",D177&lt;45000,"40000 to 44999",D177&lt;50000,"45000 to 49999",TRUE,"Greater than 50000"),"")</f>
        <v/>
      </c>
      <c r="Y177">
        <f t="shared" si="26"/>
        <v>56</v>
      </c>
      <c r="Z177" t="str">
        <f t="shared" si="27"/>
        <v/>
      </c>
      <c r="AA177">
        <f t="shared" si="28"/>
        <v>1</v>
      </c>
      <c r="AB177" t="str">
        <f t="shared" si="29"/>
        <v/>
      </c>
    </row>
    <row r="178" spans="1:28" x14ac:dyDescent="0.25">
      <c r="A178">
        <v>915</v>
      </c>
      <c r="B178" t="s">
        <v>1862</v>
      </c>
      <c r="C178" s="3" t="s">
        <v>1863</v>
      </c>
      <c r="D178">
        <v>125900</v>
      </c>
      <c r="E178">
        <v>195936</v>
      </c>
      <c r="F178" t="s">
        <v>20</v>
      </c>
      <c r="G178">
        <v>1866</v>
      </c>
      <c r="H178" t="s">
        <v>40</v>
      </c>
      <c r="I178" t="s">
        <v>41</v>
      </c>
      <c r="J178">
        <v>1503982800</v>
      </c>
      <c r="K178">
        <v>1504760400</v>
      </c>
      <c r="L178" t="b">
        <v>0</v>
      </c>
      <c r="M178" t="b">
        <v>0</v>
      </c>
      <c r="N178" t="s">
        <v>269</v>
      </c>
      <c r="O178" s="4">
        <f t="shared" si="20"/>
        <v>1.5562827640984909</v>
      </c>
      <c r="P178" s="5">
        <f t="shared" si="21"/>
        <v>105.0032154340836</v>
      </c>
      <c r="Q178" t="str">
        <f t="shared" si="22"/>
        <v>film &amp; video</v>
      </c>
      <c r="R178" t="str">
        <f t="shared" si="23"/>
        <v>television</v>
      </c>
      <c r="S178" s="9">
        <f t="shared" si="24"/>
        <v>42976.208333333328</v>
      </c>
      <c r="T178" s="9">
        <f t="shared" si="25"/>
        <v>42985.208333333328</v>
      </c>
      <c r="U178" t="str" cm="1">
        <f t="array" ref="U178">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</f>
        <v>Greater than 50000</v>
      </c>
      <c r="V178" t="str" cm="1">
        <f t="array" ref="V178">IF(F178="failed",_xlfn.IFS(D178&lt;1000,"0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/>
      </c>
      <c r="W178" t="str" cm="1">
        <f t="array" ref="W178">IF(F178="successful",_xlfn.IFS(D178&lt;1000,"0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>Greater than 50000</v>
      </c>
      <c r="X178" t="str" cm="1">
        <f t="array" ref="X178">IF(F178="canceled",_xlfn.IFS(D178&lt;1000,"0 to 1000",D178&lt;5000,"1000 to 4999",D178&lt;10000,"5000 to 9999",D178&lt;15000,"10000 to 14999",D178&lt;20000,"15000 to 19999",D178&lt;25000,"20000 to 24999",D178 &lt;30000,"25000 to 29999",D178&lt;35000,"30000 to 34999",D178&lt;40000,"35000 to 39999",D178&lt;45000,"40000 to 44999",D178&lt;50000,"45000 to 49999",TRUE,"Greater than 50000"),"")</f>
        <v/>
      </c>
      <c r="Y178">
        <f t="shared" si="26"/>
        <v>1866</v>
      </c>
      <c r="Z178" t="str">
        <f t="shared" si="27"/>
        <v/>
      </c>
      <c r="AA178">
        <f t="shared" si="28"/>
        <v>1</v>
      </c>
      <c r="AB178" t="str">
        <f t="shared" si="29"/>
        <v/>
      </c>
    </row>
    <row r="179" spans="1:28" x14ac:dyDescent="0.25">
      <c r="A179">
        <v>971</v>
      </c>
      <c r="B179" t="s">
        <v>1971</v>
      </c>
      <c r="C179" s="3" t="s">
        <v>1972</v>
      </c>
      <c r="D179">
        <v>5100</v>
      </c>
      <c r="E179">
        <v>1414</v>
      </c>
      <c r="F179" t="s">
        <v>14</v>
      </c>
      <c r="G179">
        <v>24</v>
      </c>
      <c r="H179" t="s">
        <v>21</v>
      </c>
      <c r="I179" t="s">
        <v>22</v>
      </c>
      <c r="J179">
        <v>1381208400</v>
      </c>
      <c r="K179">
        <v>1381726800</v>
      </c>
      <c r="L179" t="b">
        <v>0</v>
      </c>
      <c r="M179" t="b">
        <v>0</v>
      </c>
      <c r="N179" t="s">
        <v>269</v>
      </c>
      <c r="O179" s="4">
        <f t="shared" si="20"/>
        <v>0.27725490196078434</v>
      </c>
      <c r="P179" s="5">
        <f t="shared" si="21"/>
        <v>58.916666666666664</v>
      </c>
      <c r="Q179" t="str">
        <f t="shared" si="22"/>
        <v>film &amp; video</v>
      </c>
      <c r="R179" t="str">
        <f t="shared" si="23"/>
        <v>television</v>
      </c>
      <c r="S179" s="9">
        <f t="shared" si="24"/>
        <v>41555.208333333336</v>
      </c>
      <c r="T179" s="9">
        <f t="shared" si="25"/>
        <v>41561.208333333336</v>
      </c>
      <c r="U179" t="str" cm="1">
        <f t="array" ref="U179">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</f>
        <v>5000 to 9999</v>
      </c>
      <c r="V179" t="str" cm="1">
        <f t="array" ref="V179">IF(F179="failed",_xlfn.IFS(D179&lt;1000,"0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>5000 to 9999</v>
      </c>
      <c r="W179" t="str" cm="1">
        <f t="array" ref="W179">IF(F179="successful",_xlfn.IFS(D179&lt;1000,"0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/>
      </c>
      <c r="X179" t="str" cm="1">
        <f t="array" ref="X179">IF(F179="canceled",_xlfn.IFS(D179&lt;1000,"0 to 1000",D179&lt;5000,"1000 to 4999",D179&lt;10000,"5000 to 9999",D179&lt;15000,"10000 to 14999",D179&lt;20000,"15000 to 19999",D179&lt;25000,"20000 to 24999",D179 &lt;30000,"25000 to 29999",D179&lt;35000,"30000 to 34999",D179&lt;40000,"35000 to 39999",D179&lt;45000,"40000 to 44999",D179&lt;50000,"45000 to 49999",TRUE,"Greater than 50000"),"")</f>
        <v/>
      </c>
      <c r="Y179" t="str">
        <f t="shared" si="26"/>
        <v/>
      </c>
      <c r="Z179">
        <f t="shared" si="27"/>
        <v>24</v>
      </c>
      <c r="AA179" t="str">
        <f t="shared" si="28"/>
        <v/>
      </c>
      <c r="AB179">
        <f t="shared" si="29"/>
        <v>1</v>
      </c>
    </row>
    <row r="180" spans="1:28" x14ac:dyDescent="0.25">
      <c r="A180">
        <v>0</v>
      </c>
      <c r="B180" t="s">
        <v>12</v>
      </c>
      <c r="C180" s="3" t="s">
        <v>13</v>
      </c>
      <c r="D180">
        <v>100</v>
      </c>
      <c r="E180">
        <v>0</v>
      </c>
      <c r="F180" t="s">
        <v>14</v>
      </c>
      <c r="G180">
        <v>0</v>
      </c>
      <c r="H180" t="s">
        <v>15</v>
      </c>
      <c r="I180" t="s">
        <v>16</v>
      </c>
      <c r="J180">
        <v>1448690400</v>
      </c>
      <c r="K180">
        <v>1450159200</v>
      </c>
      <c r="L180" t="b">
        <v>0</v>
      </c>
      <c r="M180" t="b">
        <v>0</v>
      </c>
      <c r="N180" t="s">
        <v>17</v>
      </c>
      <c r="O180" s="4">
        <f t="shared" si="20"/>
        <v>0</v>
      </c>
      <c r="P180" t="str">
        <f t="shared" si="21"/>
        <v>no backers</v>
      </c>
      <c r="Q180" t="str">
        <f t="shared" si="22"/>
        <v>food</v>
      </c>
      <c r="R180" t="str">
        <f t="shared" si="23"/>
        <v>food trucks</v>
      </c>
      <c r="S180" s="9">
        <f t="shared" si="24"/>
        <v>42336.25</v>
      </c>
      <c r="T180" s="9">
        <f t="shared" si="25"/>
        <v>42353.25</v>
      </c>
      <c r="U180" t="str" cm="1">
        <f t="array" ref="U180">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</f>
        <v>0 to 1000</v>
      </c>
      <c r="V180" t="str" cm="1">
        <f t="array" ref="V180">IF(F180="failed",_xlfn.IFS(D180&lt;1000,"0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>0 to 1000</v>
      </c>
      <c r="W180" t="str" cm="1">
        <f t="array" ref="W180">IF(F180="successful",_xlfn.IFS(D180&lt;1000,"0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/>
      </c>
      <c r="X180" t="str" cm="1">
        <f t="array" ref="X180">IF(F180="canceled",_xlfn.IFS(D180&lt;1000,"0 to 1000",D180&lt;5000,"1000 to 4999",D180&lt;10000,"5000 to 9999",D180&lt;15000,"10000 to 14999",D180&lt;20000,"15000 to 19999",D180&lt;25000,"20000 to 24999",D180 &lt;30000,"25000 to 29999",D180&lt;35000,"30000 to 34999",D180&lt;40000,"35000 to 39999",D180&lt;45000,"40000 to 44999",D180&lt;50000,"45000 to 49999",TRUE,"Greater than 50000"),"")</f>
        <v/>
      </c>
      <c r="Y180" t="str">
        <f t="shared" si="26"/>
        <v/>
      </c>
      <c r="Z180">
        <f t="shared" si="27"/>
        <v>0</v>
      </c>
      <c r="AA180" t="str">
        <f t="shared" si="28"/>
        <v/>
      </c>
      <c r="AB180">
        <f t="shared" si="29"/>
        <v>1</v>
      </c>
    </row>
    <row r="181" spans="1:28" x14ac:dyDescent="0.25">
      <c r="A181">
        <v>42</v>
      </c>
      <c r="B181" t="s">
        <v>129</v>
      </c>
      <c r="C181" s="3" t="s">
        <v>130</v>
      </c>
      <c r="D181">
        <v>1800</v>
      </c>
      <c r="E181">
        <v>7991</v>
      </c>
      <c r="F181" t="s">
        <v>20</v>
      </c>
      <c r="G181">
        <v>222</v>
      </c>
      <c r="H181" t="s">
        <v>21</v>
      </c>
      <c r="I181" t="s">
        <v>22</v>
      </c>
      <c r="J181">
        <v>1309755600</v>
      </c>
      <c r="K181">
        <v>1310533200</v>
      </c>
      <c r="L181" t="b">
        <v>0</v>
      </c>
      <c r="M181" t="b">
        <v>0</v>
      </c>
      <c r="N181" t="s">
        <v>17</v>
      </c>
      <c r="O181" s="4">
        <f t="shared" si="20"/>
        <v>4.4394444444444447</v>
      </c>
      <c r="P181" s="5">
        <f t="shared" si="21"/>
        <v>35.995495495495497</v>
      </c>
      <c r="Q181" t="str">
        <f t="shared" si="22"/>
        <v>food</v>
      </c>
      <c r="R181" t="str">
        <f t="shared" si="23"/>
        <v>food trucks</v>
      </c>
      <c r="S181" s="9">
        <f t="shared" si="24"/>
        <v>40728.208333333336</v>
      </c>
      <c r="T181" s="9">
        <f t="shared" si="25"/>
        <v>40737.208333333336</v>
      </c>
      <c r="U181" t="str" cm="1">
        <f t="array" ref="U181">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</f>
        <v>1000 to 4999</v>
      </c>
      <c r="V181" t="str" cm="1">
        <f t="array" ref="V181">IF(F181="failed",_xlfn.IFS(D181&lt;1000,"0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/>
      </c>
      <c r="W181" t="str" cm="1">
        <f t="array" ref="W181">IF(F181="successful",_xlfn.IFS(D181&lt;1000,"0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>1000 to 4999</v>
      </c>
      <c r="X181" t="str" cm="1">
        <f t="array" ref="X181">IF(F181="canceled",_xlfn.IFS(D181&lt;1000,"0 to 1000",D181&lt;5000,"1000 to 4999",D181&lt;10000,"5000 to 9999",D181&lt;15000,"10000 to 14999",D181&lt;20000,"15000 to 19999",D181&lt;25000,"20000 to 24999",D181 &lt;30000,"25000 to 29999",D181&lt;35000,"30000 to 34999",D181&lt;40000,"35000 to 39999",D181&lt;45000,"40000 to 44999",D181&lt;50000,"45000 to 49999",TRUE,"Greater than 50000"),"")</f>
        <v/>
      </c>
      <c r="Y181">
        <f t="shared" si="26"/>
        <v>222</v>
      </c>
      <c r="Z181" t="str">
        <f t="shared" si="27"/>
        <v/>
      </c>
      <c r="AA181">
        <f t="shared" si="28"/>
        <v>1</v>
      </c>
      <c r="AB181" t="str">
        <f t="shared" si="29"/>
        <v/>
      </c>
    </row>
    <row r="182" spans="1:28" x14ac:dyDescent="0.25">
      <c r="A182">
        <v>97</v>
      </c>
      <c r="B182" t="s">
        <v>243</v>
      </c>
      <c r="C182" s="3" t="s">
        <v>244</v>
      </c>
      <c r="D182">
        <v>1300</v>
      </c>
      <c r="E182">
        <v>12047</v>
      </c>
      <c r="F182" t="s">
        <v>20</v>
      </c>
      <c r="G182">
        <v>113</v>
      </c>
      <c r="H182" t="s">
        <v>21</v>
      </c>
      <c r="I182" t="s">
        <v>22</v>
      </c>
      <c r="J182">
        <v>1435208400</v>
      </c>
      <c r="K182">
        <v>1439874000</v>
      </c>
      <c r="L182" t="b">
        <v>0</v>
      </c>
      <c r="M182" t="b">
        <v>0</v>
      </c>
      <c r="N182" t="s">
        <v>17</v>
      </c>
      <c r="O182" s="4">
        <f t="shared" si="20"/>
        <v>9.2669230769230762</v>
      </c>
      <c r="P182" s="5">
        <f t="shared" si="21"/>
        <v>106.61061946902655</v>
      </c>
      <c r="Q182" t="str">
        <f t="shared" si="22"/>
        <v>food</v>
      </c>
      <c r="R182" t="str">
        <f t="shared" si="23"/>
        <v>food trucks</v>
      </c>
      <c r="S182" s="9">
        <f t="shared" si="24"/>
        <v>42180.208333333328</v>
      </c>
      <c r="T182" s="9">
        <f t="shared" si="25"/>
        <v>42234.208333333328</v>
      </c>
      <c r="U182" t="str" cm="1">
        <f t="array" ref="U182">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</f>
        <v>1000 to 4999</v>
      </c>
      <c r="V182" t="str" cm="1">
        <f t="array" ref="V182">IF(F182="failed",_xlfn.IFS(D182&lt;1000,"0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/>
      </c>
      <c r="W182" t="str" cm="1">
        <f t="array" ref="W182">IF(F182="successful",_xlfn.IFS(D182&lt;1000,"0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>1000 to 4999</v>
      </c>
      <c r="X182" t="str" cm="1">
        <f t="array" ref="X182">IF(F182="canceled",_xlfn.IFS(D182&lt;1000,"0 to 1000",D182&lt;5000,"1000 to 4999",D182&lt;10000,"5000 to 9999",D182&lt;15000,"10000 to 14999",D182&lt;20000,"15000 to 19999",D182&lt;25000,"20000 to 24999",D182 &lt;30000,"25000 to 29999",D182&lt;35000,"30000 to 34999",D182&lt;40000,"35000 to 39999",D182&lt;45000,"40000 to 44999",D182&lt;50000,"45000 to 49999",TRUE,"Greater than 50000"),"")</f>
        <v/>
      </c>
      <c r="Y182">
        <f t="shared" si="26"/>
        <v>113</v>
      </c>
      <c r="Z182" t="str">
        <f t="shared" si="27"/>
        <v/>
      </c>
      <c r="AA182">
        <f t="shared" si="28"/>
        <v>1</v>
      </c>
      <c r="AB182" t="str">
        <f t="shared" si="29"/>
        <v/>
      </c>
    </row>
    <row r="183" spans="1:28" ht="31.5" x14ac:dyDescent="0.25">
      <c r="A183">
        <v>110</v>
      </c>
      <c r="B183" t="s">
        <v>270</v>
      </c>
      <c r="C183" s="3" t="s">
        <v>271</v>
      </c>
      <c r="D183">
        <v>142400</v>
      </c>
      <c r="E183">
        <v>21307</v>
      </c>
      <c r="F183" t="s">
        <v>14</v>
      </c>
      <c r="G183">
        <v>296</v>
      </c>
      <c r="H183" t="s">
        <v>21</v>
      </c>
      <c r="I183" t="s">
        <v>22</v>
      </c>
      <c r="J183">
        <v>1536642000</v>
      </c>
      <c r="K183">
        <v>1538283600</v>
      </c>
      <c r="L183" t="b">
        <v>0</v>
      </c>
      <c r="M183" t="b">
        <v>0</v>
      </c>
      <c r="N183" t="s">
        <v>17</v>
      </c>
      <c r="O183" s="4">
        <f t="shared" si="20"/>
        <v>0.14962780898876404</v>
      </c>
      <c r="P183" s="5">
        <f t="shared" si="21"/>
        <v>71.983108108108112</v>
      </c>
      <c r="Q183" t="str">
        <f t="shared" si="22"/>
        <v>food</v>
      </c>
      <c r="R183" t="str">
        <f t="shared" si="23"/>
        <v>food trucks</v>
      </c>
      <c r="S183" s="9">
        <f t="shared" si="24"/>
        <v>43354.208333333328</v>
      </c>
      <c r="T183" s="9">
        <f t="shared" si="25"/>
        <v>43373.208333333328</v>
      </c>
      <c r="U183" t="str" cm="1">
        <f t="array" ref="U183">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</f>
        <v>Greater than 50000</v>
      </c>
      <c r="V183" t="str" cm="1">
        <f t="array" ref="V183">IF(F183="failed",_xlfn.IFS(D183&lt;1000,"0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>Greater than 50000</v>
      </c>
      <c r="W183" t="str" cm="1">
        <f t="array" ref="W183">IF(F183="successful",_xlfn.IFS(D183&lt;1000,"0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/>
      </c>
      <c r="X183" t="str" cm="1">
        <f t="array" ref="X183">IF(F183="canceled",_xlfn.IFS(D183&lt;1000,"0 to 1000",D183&lt;5000,"1000 to 4999",D183&lt;10000,"5000 to 9999",D183&lt;15000,"10000 to 14999",D183&lt;20000,"15000 to 19999",D183&lt;25000,"20000 to 24999",D183 &lt;30000,"25000 to 29999",D183&lt;35000,"30000 to 34999",D183&lt;40000,"35000 to 39999",D183&lt;45000,"40000 to 44999",D183&lt;50000,"45000 to 49999",TRUE,"Greater than 50000"),"")</f>
        <v/>
      </c>
      <c r="Y183" t="str">
        <f t="shared" si="26"/>
        <v/>
      </c>
      <c r="Z183">
        <f t="shared" si="27"/>
        <v>296</v>
      </c>
      <c r="AA183" t="str">
        <f t="shared" si="28"/>
        <v/>
      </c>
      <c r="AB183">
        <f t="shared" si="29"/>
        <v>1</v>
      </c>
    </row>
    <row r="184" spans="1:28" x14ac:dyDescent="0.25">
      <c r="A184">
        <v>113</v>
      </c>
      <c r="B184" t="s">
        <v>276</v>
      </c>
      <c r="C184" s="3" t="s">
        <v>277</v>
      </c>
      <c r="D184">
        <v>3300</v>
      </c>
      <c r="E184">
        <v>12437</v>
      </c>
      <c r="F184" t="s">
        <v>20</v>
      </c>
      <c r="G184">
        <v>131</v>
      </c>
      <c r="H184" t="s">
        <v>21</v>
      </c>
      <c r="I184" t="s">
        <v>22</v>
      </c>
      <c r="J184">
        <v>1505192400</v>
      </c>
      <c r="K184">
        <v>1505797200</v>
      </c>
      <c r="L184" t="b">
        <v>0</v>
      </c>
      <c r="M184" t="b">
        <v>0</v>
      </c>
      <c r="N184" t="s">
        <v>17</v>
      </c>
      <c r="O184" s="4">
        <f t="shared" si="20"/>
        <v>3.7687878787878786</v>
      </c>
      <c r="P184" s="5">
        <f t="shared" si="21"/>
        <v>94.938931297709928</v>
      </c>
      <c r="Q184" t="str">
        <f t="shared" si="22"/>
        <v>food</v>
      </c>
      <c r="R184" t="str">
        <f t="shared" si="23"/>
        <v>food trucks</v>
      </c>
      <c r="S184" s="9">
        <f t="shared" si="24"/>
        <v>42990.208333333328</v>
      </c>
      <c r="T184" s="9">
        <f t="shared" si="25"/>
        <v>42997.208333333328</v>
      </c>
      <c r="U184" t="str" cm="1">
        <f t="array" ref="U184">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</f>
        <v>1000 to 4999</v>
      </c>
      <c r="V184" t="str" cm="1">
        <f t="array" ref="V184">IF(F184="failed",_xlfn.IFS(D184&lt;1000,"0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/>
      </c>
      <c r="W184" t="str" cm="1">
        <f t="array" ref="W184">IF(F184="successful",_xlfn.IFS(D184&lt;1000,"0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>1000 to 4999</v>
      </c>
      <c r="X184" t="str" cm="1">
        <f t="array" ref="X184">IF(F184="canceled",_xlfn.IFS(D184&lt;1000,"0 to 1000",D184&lt;5000,"1000 to 4999",D184&lt;10000,"5000 to 9999",D184&lt;15000,"10000 to 14999",D184&lt;20000,"15000 to 19999",D184&lt;25000,"20000 to 24999",D184 &lt;30000,"25000 to 29999",D184&lt;35000,"30000 to 34999",D184&lt;40000,"35000 to 39999",D184&lt;45000,"40000 to 44999",D184&lt;50000,"45000 to 49999",TRUE,"Greater than 50000"),"")</f>
        <v/>
      </c>
      <c r="Y184">
        <f t="shared" si="26"/>
        <v>131</v>
      </c>
      <c r="Z184" t="str">
        <f t="shared" si="27"/>
        <v/>
      </c>
      <c r="AA184">
        <f t="shared" si="28"/>
        <v>1</v>
      </c>
      <c r="AB184" t="str">
        <f t="shared" si="29"/>
        <v/>
      </c>
    </row>
    <row r="185" spans="1:28" x14ac:dyDescent="0.25">
      <c r="A185">
        <v>129</v>
      </c>
      <c r="B185" t="s">
        <v>309</v>
      </c>
      <c r="C185" s="3" t="s">
        <v>310</v>
      </c>
      <c r="D185">
        <v>148500</v>
      </c>
      <c r="E185">
        <v>4756</v>
      </c>
      <c r="F185" t="s">
        <v>74</v>
      </c>
      <c r="G185">
        <v>55</v>
      </c>
      <c r="H185" t="s">
        <v>26</v>
      </c>
      <c r="I185" t="s">
        <v>27</v>
      </c>
      <c r="J185">
        <v>1422943200</v>
      </c>
      <c r="K185">
        <v>1425103200</v>
      </c>
      <c r="L185" t="b">
        <v>0</v>
      </c>
      <c r="M185" t="b">
        <v>0</v>
      </c>
      <c r="N185" t="s">
        <v>17</v>
      </c>
      <c r="O185" s="4">
        <f t="shared" si="20"/>
        <v>3.2026936026936029E-2</v>
      </c>
      <c r="P185" s="5">
        <f t="shared" si="21"/>
        <v>86.472727272727269</v>
      </c>
      <c r="Q185" t="str">
        <f t="shared" si="22"/>
        <v>food</v>
      </c>
      <c r="R185" t="str">
        <f t="shared" si="23"/>
        <v>food trucks</v>
      </c>
      <c r="S185" s="9">
        <f t="shared" si="24"/>
        <v>42038.25</v>
      </c>
      <c r="T185" s="9">
        <f t="shared" si="25"/>
        <v>42063.25</v>
      </c>
      <c r="U185" t="str" cm="1">
        <f t="array" ref="U185">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</f>
        <v>Greater than 50000</v>
      </c>
      <c r="V185" t="str" cm="1">
        <f t="array" ref="V185">IF(F185="failed",_xlfn.IFS(D185&lt;1000,"0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/>
      </c>
      <c r="W185" t="str" cm="1">
        <f t="array" ref="W185">IF(F185="successful",_xlfn.IFS(D185&lt;1000,"0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/>
      </c>
      <c r="X185" t="str" cm="1">
        <f t="array" ref="X185">IF(F185="canceled",_xlfn.IFS(D185&lt;1000,"0 to 1000",D185&lt;5000,"1000 to 4999",D185&lt;10000,"5000 to 9999",D185&lt;15000,"10000 to 14999",D185&lt;20000,"15000 to 19999",D185&lt;25000,"20000 to 24999",D185 &lt;30000,"25000 to 29999",D185&lt;35000,"30000 to 34999",D185&lt;40000,"35000 to 39999",D185&lt;45000,"40000 to 44999",D185&lt;50000,"45000 to 49999",TRUE,"Greater than 50000"),"")</f>
        <v>Greater than 50000</v>
      </c>
      <c r="Y185" t="str">
        <f t="shared" si="26"/>
        <v/>
      </c>
      <c r="Z185" t="str">
        <f t="shared" si="27"/>
        <v/>
      </c>
      <c r="AA185" t="str">
        <f t="shared" si="28"/>
        <v/>
      </c>
      <c r="AB185" t="str">
        <f t="shared" si="29"/>
        <v/>
      </c>
    </row>
    <row r="186" spans="1:28" x14ac:dyDescent="0.25">
      <c r="A186">
        <v>178</v>
      </c>
      <c r="B186" t="s">
        <v>408</v>
      </c>
      <c r="C186" s="3" t="s">
        <v>409</v>
      </c>
      <c r="D186">
        <v>7200</v>
      </c>
      <c r="E186">
        <v>6927</v>
      </c>
      <c r="F186" t="s">
        <v>14</v>
      </c>
      <c r="G186">
        <v>210</v>
      </c>
      <c r="H186" t="s">
        <v>21</v>
      </c>
      <c r="I186" t="s">
        <v>22</v>
      </c>
      <c r="J186">
        <v>1505970000</v>
      </c>
      <c r="K186">
        <v>1506747600</v>
      </c>
      <c r="L186" t="b">
        <v>0</v>
      </c>
      <c r="M186" t="b">
        <v>0</v>
      </c>
      <c r="N186" t="s">
        <v>17</v>
      </c>
      <c r="O186" s="4">
        <f t="shared" si="20"/>
        <v>0.96208333333333329</v>
      </c>
      <c r="P186" s="5">
        <f t="shared" si="21"/>
        <v>32.985714285714288</v>
      </c>
      <c r="Q186" t="str">
        <f t="shared" si="22"/>
        <v>food</v>
      </c>
      <c r="R186" t="str">
        <f t="shared" si="23"/>
        <v>food trucks</v>
      </c>
      <c r="S186" s="9">
        <f t="shared" si="24"/>
        <v>42999.208333333328</v>
      </c>
      <c r="T186" s="9">
        <f t="shared" si="25"/>
        <v>43008.208333333328</v>
      </c>
      <c r="U186" t="str" cm="1">
        <f t="array" ref="U186">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</f>
        <v>5000 to 9999</v>
      </c>
      <c r="V186" t="str" cm="1">
        <f t="array" ref="V186">IF(F186="failed",_xlfn.IFS(D186&lt;1000,"0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>5000 to 9999</v>
      </c>
      <c r="W186" t="str" cm="1">
        <f t="array" ref="W186">IF(F186="successful",_xlfn.IFS(D186&lt;1000,"0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/>
      </c>
      <c r="X186" t="str" cm="1">
        <f t="array" ref="X186">IF(F186="canceled",_xlfn.IFS(D186&lt;1000,"0 to 1000",D186&lt;5000,"1000 to 4999",D186&lt;10000,"5000 to 9999",D186&lt;15000,"10000 to 14999",D186&lt;20000,"15000 to 19999",D186&lt;25000,"20000 to 24999",D186 &lt;30000,"25000 to 29999",D186&lt;35000,"30000 to 34999",D186&lt;40000,"35000 to 39999",D186&lt;45000,"40000 to 44999",D186&lt;50000,"45000 to 49999",TRUE,"Greater than 50000"),"")</f>
        <v/>
      </c>
      <c r="Y186" t="str">
        <f t="shared" si="26"/>
        <v/>
      </c>
      <c r="Z186">
        <f t="shared" si="27"/>
        <v>210</v>
      </c>
      <c r="AA186" t="str">
        <f t="shared" si="28"/>
        <v/>
      </c>
      <c r="AB186">
        <f t="shared" si="29"/>
        <v>1</v>
      </c>
    </row>
    <row r="187" spans="1:28" x14ac:dyDescent="0.25">
      <c r="A187">
        <v>202</v>
      </c>
      <c r="B187" t="s">
        <v>456</v>
      </c>
      <c r="C187" s="3" t="s">
        <v>457</v>
      </c>
      <c r="D187">
        <v>8300</v>
      </c>
      <c r="E187">
        <v>6543</v>
      </c>
      <c r="F187" t="s">
        <v>74</v>
      </c>
      <c r="G187">
        <v>82</v>
      </c>
      <c r="H187" t="s">
        <v>21</v>
      </c>
      <c r="I187" t="s">
        <v>22</v>
      </c>
      <c r="J187">
        <v>1317531600</v>
      </c>
      <c r="K187">
        <v>1317877200</v>
      </c>
      <c r="L187" t="b">
        <v>0</v>
      </c>
      <c r="M187" t="b">
        <v>0</v>
      </c>
      <c r="N187" t="s">
        <v>17</v>
      </c>
      <c r="O187" s="4">
        <f t="shared" si="20"/>
        <v>0.78831325301204824</v>
      </c>
      <c r="P187" s="5">
        <f t="shared" si="21"/>
        <v>79.792682926829272</v>
      </c>
      <c r="Q187" t="str">
        <f t="shared" si="22"/>
        <v>food</v>
      </c>
      <c r="R187" t="str">
        <f t="shared" si="23"/>
        <v>food trucks</v>
      </c>
      <c r="S187" s="9">
        <f t="shared" si="24"/>
        <v>40818.208333333336</v>
      </c>
      <c r="T187" s="9">
        <f t="shared" si="25"/>
        <v>40822.208333333336</v>
      </c>
      <c r="U187" t="str" cm="1">
        <f t="array" ref="U187">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</f>
        <v>5000 to 9999</v>
      </c>
      <c r="V187" t="str" cm="1">
        <f t="array" ref="V187">IF(F187="failed",_xlfn.IFS(D187&lt;1000,"0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/>
      </c>
      <c r="W187" t="str" cm="1">
        <f t="array" ref="W187">IF(F187="successful",_xlfn.IFS(D187&lt;1000,"0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/>
      </c>
      <c r="X187" t="str" cm="1">
        <f t="array" ref="X187">IF(F187="canceled",_xlfn.IFS(D187&lt;1000,"0 to 1000",D187&lt;5000,"1000 to 4999",D187&lt;10000,"5000 to 9999",D187&lt;15000,"10000 to 14999",D187&lt;20000,"15000 to 19999",D187&lt;25000,"20000 to 24999",D187 &lt;30000,"25000 to 29999",D187&lt;35000,"30000 to 34999",D187&lt;40000,"35000 to 39999",D187&lt;45000,"40000 to 44999",D187&lt;50000,"45000 to 49999",TRUE,"Greater than 50000"),"")</f>
        <v>5000 to 9999</v>
      </c>
      <c r="Y187" t="str">
        <f t="shared" si="26"/>
        <v/>
      </c>
      <c r="Z187" t="str">
        <f t="shared" si="27"/>
        <v/>
      </c>
      <c r="AA187" t="str">
        <f t="shared" si="28"/>
        <v/>
      </c>
      <c r="AB187" t="str">
        <f t="shared" si="29"/>
        <v/>
      </c>
    </row>
    <row r="188" spans="1:28" ht="31.5" x14ac:dyDescent="0.25">
      <c r="A188">
        <v>221</v>
      </c>
      <c r="B188" t="s">
        <v>495</v>
      </c>
      <c r="C188" s="3" t="s">
        <v>496</v>
      </c>
      <c r="D188">
        <v>121500</v>
      </c>
      <c r="E188">
        <v>119830</v>
      </c>
      <c r="F188" t="s">
        <v>14</v>
      </c>
      <c r="G188">
        <v>2179</v>
      </c>
      <c r="H188" t="s">
        <v>21</v>
      </c>
      <c r="I188" t="s">
        <v>22</v>
      </c>
      <c r="J188">
        <v>1340254800</v>
      </c>
      <c r="K188">
        <v>1340427600</v>
      </c>
      <c r="L188" t="b">
        <v>1</v>
      </c>
      <c r="M188" t="b">
        <v>0</v>
      </c>
      <c r="N188" t="s">
        <v>17</v>
      </c>
      <c r="O188" s="4">
        <f t="shared" si="20"/>
        <v>0.9862551440329218</v>
      </c>
      <c r="P188" s="5">
        <f t="shared" si="21"/>
        <v>54.993116108306566</v>
      </c>
      <c r="Q188" t="str">
        <f t="shared" si="22"/>
        <v>food</v>
      </c>
      <c r="R188" t="str">
        <f t="shared" si="23"/>
        <v>food trucks</v>
      </c>
      <c r="S188" s="9">
        <f t="shared" si="24"/>
        <v>41081.208333333336</v>
      </c>
      <c r="T188" s="9">
        <f t="shared" si="25"/>
        <v>41083.208333333336</v>
      </c>
      <c r="U188" t="str" cm="1">
        <f t="array" ref="U188">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</f>
        <v>Greater than 50000</v>
      </c>
      <c r="V188" t="str" cm="1">
        <f t="array" ref="V188">IF(F188="failed",_xlfn.IFS(D188&lt;1000,"0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>Greater than 50000</v>
      </c>
      <c r="W188" t="str" cm="1">
        <f t="array" ref="W188">IF(F188="successful",_xlfn.IFS(D188&lt;1000,"0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/>
      </c>
      <c r="X188" t="str" cm="1">
        <f t="array" ref="X188">IF(F188="canceled",_xlfn.IFS(D188&lt;1000,"0 to 1000",D188&lt;5000,"1000 to 4999",D188&lt;10000,"5000 to 9999",D188&lt;15000,"10000 to 14999",D188&lt;20000,"15000 to 19999",D188&lt;25000,"20000 to 24999",D188 &lt;30000,"25000 to 29999",D188&lt;35000,"30000 to 34999",D188&lt;40000,"35000 to 39999",D188&lt;45000,"40000 to 44999",D188&lt;50000,"45000 to 49999",TRUE,"Greater than 50000"),"")</f>
        <v/>
      </c>
      <c r="Y188" t="str">
        <f t="shared" si="26"/>
        <v/>
      </c>
      <c r="Z188">
        <f t="shared" si="27"/>
        <v>2179</v>
      </c>
      <c r="AA188" t="str">
        <f t="shared" si="28"/>
        <v/>
      </c>
      <c r="AB188">
        <f t="shared" si="29"/>
        <v>1</v>
      </c>
    </row>
    <row r="189" spans="1:28" x14ac:dyDescent="0.25">
      <c r="A189">
        <v>292</v>
      </c>
      <c r="B189" t="s">
        <v>636</v>
      </c>
      <c r="C189" s="3" t="s">
        <v>637</v>
      </c>
      <c r="D189">
        <v>7300</v>
      </c>
      <c r="E189">
        <v>717</v>
      </c>
      <c r="F189" t="s">
        <v>14</v>
      </c>
      <c r="G189">
        <v>10</v>
      </c>
      <c r="H189" t="s">
        <v>21</v>
      </c>
      <c r="I189" t="s">
        <v>22</v>
      </c>
      <c r="J189">
        <v>1331874000</v>
      </c>
      <c r="K189">
        <v>1333429200</v>
      </c>
      <c r="L189" t="b">
        <v>0</v>
      </c>
      <c r="M189" t="b">
        <v>0</v>
      </c>
      <c r="N189" t="s">
        <v>17</v>
      </c>
      <c r="O189" s="4">
        <f t="shared" si="20"/>
        <v>9.8219178082191785E-2</v>
      </c>
      <c r="P189" s="5">
        <f t="shared" si="21"/>
        <v>71.7</v>
      </c>
      <c r="Q189" t="str">
        <f t="shared" si="22"/>
        <v>food</v>
      </c>
      <c r="R189" t="str">
        <f t="shared" si="23"/>
        <v>food trucks</v>
      </c>
      <c r="S189" s="9">
        <f t="shared" si="24"/>
        <v>40984.208333333336</v>
      </c>
      <c r="T189" s="9">
        <f t="shared" si="25"/>
        <v>41002.208333333336</v>
      </c>
      <c r="U189" t="str" cm="1">
        <f t="array" ref="U189">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</f>
        <v>5000 to 9999</v>
      </c>
      <c r="V189" t="str" cm="1">
        <f t="array" ref="V189">IF(F189="failed",_xlfn.IFS(D189&lt;1000,"0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>5000 to 9999</v>
      </c>
      <c r="W189" t="str" cm="1">
        <f t="array" ref="W189">IF(F189="successful",_xlfn.IFS(D189&lt;1000,"0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/>
      </c>
      <c r="X189" t="str" cm="1">
        <f t="array" ref="X189">IF(F189="canceled",_xlfn.IFS(D189&lt;1000,"0 to 1000",D189&lt;5000,"1000 to 4999",D189&lt;10000,"5000 to 9999",D189&lt;15000,"10000 to 14999",D189&lt;20000,"15000 to 19999",D189&lt;25000,"20000 to 24999",D189 &lt;30000,"25000 to 29999",D189&lt;35000,"30000 to 34999",D189&lt;40000,"35000 to 39999",D189&lt;45000,"40000 to 44999",D189&lt;50000,"45000 to 49999",TRUE,"Greater than 50000"),"")</f>
        <v/>
      </c>
      <c r="Y189" t="str">
        <f t="shared" si="26"/>
        <v/>
      </c>
      <c r="Z189">
        <f t="shared" si="27"/>
        <v>10</v>
      </c>
      <c r="AA189" t="str">
        <f t="shared" si="28"/>
        <v/>
      </c>
      <c r="AB189">
        <f t="shared" si="29"/>
        <v>1</v>
      </c>
    </row>
    <row r="190" spans="1:28" ht="31.5" x14ac:dyDescent="0.25">
      <c r="A190">
        <v>299</v>
      </c>
      <c r="B190" t="s">
        <v>650</v>
      </c>
      <c r="C190" s="3" t="s">
        <v>651</v>
      </c>
      <c r="D190">
        <v>3800</v>
      </c>
      <c r="E190">
        <v>1954</v>
      </c>
      <c r="F190" t="s">
        <v>14</v>
      </c>
      <c r="G190">
        <v>49</v>
      </c>
      <c r="H190" t="s">
        <v>21</v>
      </c>
      <c r="I190" t="s">
        <v>22</v>
      </c>
      <c r="J190">
        <v>1456984800</v>
      </c>
      <c r="K190">
        <v>1461819600</v>
      </c>
      <c r="L190" t="b">
        <v>0</v>
      </c>
      <c r="M190" t="b">
        <v>0</v>
      </c>
      <c r="N190" t="s">
        <v>17</v>
      </c>
      <c r="O190" s="4">
        <f t="shared" si="20"/>
        <v>0.51421052631578945</v>
      </c>
      <c r="P190" s="5">
        <f t="shared" si="21"/>
        <v>39.877551020408163</v>
      </c>
      <c r="Q190" t="str">
        <f t="shared" si="22"/>
        <v>food</v>
      </c>
      <c r="R190" t="str">
        <f t="shared" si="23"/>
        <v>food trucks</v>
      </c>
      <c r="S190" s="9">
        <f t="shared" si="24"/>
        <v>42432.25</v>
      </c>
      <c r="T190" s="9">
        <f t="shared" si="25"/>
        <v>42488.208333333328</v>
      </c>
      <c r="U190" t="str" cm="1">
        <f t="array" ref="U190">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</f>
        <v>1000 to 4999</v>
      </c>
      <c r="V190" t="str" cm="1">
        <f t="array" ref="V190">IF(F190="failed",_xlfn.IFS(D190&lt;1000,"0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>1000 to 4999</v>
      </c>
      <c r="W190" t="str" cm="1">
        <f t="array" ref="W190">IF(F190="successful",_xlfn.IFS(D190&lt;1000,"0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/>
      </c>
      <c r="X190" t="str" cm="1">
        <f t="array" ref="X190">IF(F190="canceled",_xlfn.IFS(D190&lt;1000,"0 to 1000",D190&lt;5000,"1000 to 4999",D190&lt;10000,"5000 to 9999",D190&lt;15000,"10000 to 14999",D190&lt;20000,"15000 to 19999",D190&lt;25000,"20000 to 24999",D190 &lt;30000,"25000 to 29999",D190&lt;35000,"30000 to 34999",D190&lt;40000,"35000 to 39999",D190&lt;45000,"40000 to 44999",D190&lt;50000,"45000 to 49999",TRUE,"Greater than 50000"),"")</f>
        <v/>
      </c>
      <c r="Y190" t="str">
        <f t="shared" si="26"/>
        <v/>
      </c>
      <c r="Z190">
        <f t="shared" si="27"/>
        <v>49</v>
      </c>
      <c r="AA190" t="str">
        <f t="shared" si="28"/>
        <v/>
      </c>
      <c r="AB190">
        <f t="shared" si="29"/>
        <v>1</v>
      </c>
    </row>
    <row r="191" spans="1:28" x14ac:dyDescent="0.25">
      <c r="A191">
        <v>316</v>
      </c>
      <c r="B191" t="s">
        <v>684</v>
      </c>
      <c r="C191" s="3" t="s">
        <v>685</v>
      </c>
      <c r="D191">
        <v>9600</v>
      </c>
      <c r="E191">
        <v>6401</v>
      </c>
      <c r="F191" t="s">
        <v>14</v>
      </c>
      <c r="G191">
        <v>108</v>
      </c>
      <c r="H191" t="s">
        <v>107</v>
      </c>
      <c r="I191" t="s">
        <v>108</v>
      </c>
      <c r="J191">
        <v>1574143200</v>
      </c>
      <c r="K191">
        <v>1574229600</v>
      </c>
      <c r="L191" t="b">
        <v>0</v>
      </c>
      <c r="M191" t="b">
        <v>1</v>
      </c>
      <c r="N191" t="s">
        <v>17</v>
      </c>
      <c r="O191" s="4">
        <f t="shared" si="20"/>
        <v>0.66677083333333331</v>
      </c>
      <c r="P191" s="5">
        <f t="shared" si="21"/>
        <v>59.268518518518519</v>
      </c>
      <c r="Q191" t="str">
        <f t="shared" si="22"/>
        <v>food</v>
      </c>
      <c r="R191" t="str">
        <f t="shared" si="23"/>
        <v>food trucks</v>
      </c>
      <c r="S191" s="9">
        <f t="shared" si="24"/>
        <v>43788.25</v>
      </c>
      <c r="T191" s="9">
        <f t="shared" si="25"/>
        <v>43789.25</v>
      </c>
      <c r="U191" t="str" cm="1">
        <f t="array" ref="U191">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</f>
        <v>5000 to 9999</v>
      </c>
      <c r="V191" t="str" cm="1">
        <f t="array" ref="V191">IF(F191="failed",_xlfn.IFS(D191&lt;1000,"0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>5000 to 9999</v>
      </c>
      <c r="W191" t="str" cm="1">
        <f t="array" ref="W191">IF(F191="successful",_xlfn.IFS(D191&lt;1000,"0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/>
      </c>
      <c r="X191" t="str" cm="1">
        <f t="array" ref="X191">IF(F191="canceled",_xlfn.IFS(D191&lt;1000,"0 to 1000",D191&lt;5000,"1000 to 4999",D191&lt;10000,"5000 to 9999",D191&lt;15000,"10000 to 14999",D191&lt;20000,"15000 to 19999",D191&lt;25000,"20000 to 24999",D191 &lt;30000,"25000 to 29999",D191&lt;35000,"30000 to 34999",D191&lt;40000,"35000 to 39999",D191&lt;45000,"40000 to 44999",D191&lt;50000,"45000 to 49999",TRUE,"Greater than 50000"),"")</f>
        <v/>
      </c>
      <c r="Y191" t="str">
        <f t="shared" si="26"/>
        <v/>
      </c>
      <c r="Z191">
        <f t="shared" si="27"/>
        <v>108</v>
      </c>
      <c r="AA191" t="str">
        <f t="shared" si="28"/>
        <v/>
      </c>
      <c r="AB191">
        <f t="shared" si="29"/>
        <v>1</v>
      </c>
    </row>
    <row r="192" spans="1:28" x14ac:dyDescent="0.25">
      <c r="A192">
        <v>331</v>
      </c>
      <c r="B192" t="s">
        <v>714</v>
      </c>
      <c r="C192" s="3" t="s">
        <v>715</v>
      </c>
      <c r="D192">
        <v>3300</v>
      </c>
      <c r="E192">
        <v>14643</v>
      </c>
      <c r="F192" t="s">
        <v>20</v>
      </c>
      <c r="G192">
        <v>190</v>
      </c>
      <c r="H192" t="s">
        <v>21</v>
      </c>
      <c r="I192" t="s">
        <v>22</v>
      </c>
      <c r="J192">
        <v>1324274400</v>
      </c>
      <c r="K192">
        <v>1324360800</v>
      </c>
      <c r="L192" t="b">
        <v>0</v>
      </c>
      <c r="M192" t="b">
        <v>0</v>
      </c>
      <c r="N192" t="s">
        <v>17</v>
      </c>
      <c r="O192" s="4">
        <f t="shared" si="20"/>
        <v>4.4372727272727275</v>
      </c>
      <c r="P192" s="5">
        <f t="shared" si="21"/>
        <v>77.068421052631578</v>
      </c>
      <c r="Q192" t="str">
        <f t="shared" si="22"/>
        <v>food</v>
      </c>
      <c r="R192" t="str">
        <f t="shared" si="23"/>
        <v>food trucks</v>
      </c>
      <c r="S192" s="9">
        <f t="shared" si="24"/>
        <v>40896.25</v>
      </c>
      <c r="T192" s="9">
        <f t="shared" si="25"/>
        <v>40897.25</v>
      </c>
      <c r="U192" t="str" cm="1">
        <f t="array" ref="U192">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</f>
        <v>1000 to 4999</v>
      </c>
      <c r="V192" t="str" cm="1">
        <f t="array" ref="V192">IF(F192="failed",_xlfn.IFS(D192&lt;1000,"0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/>
      </c>
      <c r="W192" t="str" cm="1">
        <f t="array" ref="W192">IF(F192="successful",_xlfn.IFS(D192&lt;1000,"0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>1000 to 4999</v>
      </c>
      <c r="X192" t="str" cm="1">
        <f t="array" ref="X192">IF(F192="canceled",_xlfn.IFS(D192&lt;1000,"0 to 1000",D192&lt;5000,"1000 to 4999",D192&lt;10000,"5000 to 9999",D192&lt;15000,"10000 to 14999",D192&lt;20000,"15000 to 19999",D192&lt;25000,"20000 to 24999",D192 &lt;30000,"25000 to 29999",D192&lt;35000,"30000 to 34999",D192&lt;40000,"35000 to 39999",D192&lt;45000,"40000 to 44999",D192&lt;50000,"45000 to 49999",TRUE,"Greater than 50000"),"")</f>
        <v/>
      </c>
      <c r="Y192">
        <f t="shared" si="26"/>
        <v>190</v>
      </c>
      <c r="Z192" t="str">
        <f t="shared" si="27"/>
        <v/>
      </c>
      <c r="AA192">
        <f t="shared" si="28"/>
        <v>1</v>
      </c>
      <c r="AB192" t="str">
        <f t="shared" si="29"/>
        <v/>
      </c>
    </row>
    <row r="193" spans="1:28" x14ac:dyDescent="0.25">
      <c r="A193">
        <v>348</v>
      </c>
      <c r="B193" t="s">
        <v>748</v>
      </c>
      <c r="C193" s="3" t="s">
        <v>749</v>
      </c>
      <c r="D193">
        <v>199000</v>
      </c>
      <c r="E193">
        <v>142823</v>
      </c>
      <c r="F193" t="s">
        <v>14</v>
      </c>
      <c r="G193">
        <v>3483</v>
      </c>
      <c r="H193" t="s">
        <v>21</v>
      </c>
      <c r="I193" t="s">
        <v>22</v>
      </c>
      <c r="J193">
        <v>1487224800</v>
      </c>
      <c r="K193">
        <v>1488348000</v>
      </c>
      <c r="L193" t="b">
        <v>0</v>
      </c>
      <c r="M193" t="b">
        <v>0</v>
      </c>
      <c r="N193" t="s">
        <v>17</v>
      </c>
      <c r="O193" s="4">
        <f t="shared" si="20"/>
        <v>0.71770351758793971</v>
      </c>
      <c r="P193" s="5">
        <f t="shared" si="21"/>
        <v>41.005742176284812</v>
      </c>
      <c r="Q193" t="str">
        <f t="shared" si="22"/>
        <v>food</v>
      </c>
      <c r="R193" t="str">
        <f t="shared" si="23"/>
        <v>food trucks</v>
      </c>
      <c r="S193" s="9">
        <f t="shared" si="24"/>
        <v>42782.25</v>
      </c>
      <c r="T193" s="9">
        <f t="shared" si="25"/>
        <v>42795.25</v>
      </c>
      <c r="U193" t="str" cm="1">
        <f t="array" ref="U193">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</f>
        <v>Greater than 50000</v>
      </c>
      <c r="V193" t="str" cm="1">
        <f t="array" ref="V193">IF(F193="failed",_xlfn.IFS(D193&lt;1000,"0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>Greater than 50000</v>
      </c>
      <c r="W193" t="str" cm="1">
        <f t="array" ref="W193">IF(F193="successful",_xlfn.IFS(D193&lt;1000,"0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/>
      </c>
      <c r="X193" t="str" cm="1">
        <f t="array" ref="X193">IF(F193="canceled",_xlfn.IFS(D193&lt;1000,"0 to 1000",D193&lt;5000,"1000 to 4999",D193&lt;10000,"5000 to 9999",D193&lt;15000,"10000 to 14999",D193&lt;20000,"15000 to 19999",D193&lt;25000,"20000 to 24999",D193 &lt;30000,"25000 to 29999",D193&lt;35000,"30000 to 34999",D193&lt;40000,"35000 to 39999",D193&lt;45000,"40000 to 44999",D193&lt;50000,"45000 to 49999",TRUE,"Greater than 50000"),"")</f>
        <v/>
      </c>
      <c r="Y193" t="str">
        <f t="shared" si="26"/>
        <v/>
      </c>
      <c r="Z193">
        <f t="shared" si="27"/>
        <v>3483</v>
      </c>
      <c r="AA193" t="str">
        <f t="shared" si="28"/>
        <v/>
      </c>
      <c r="AB193">
        <f t="shared" si="29"/>
        <v>1</v>
      </c>
    </row>
    <row r="194" spans="1:28" x14ac:dyDescent="0.25">
      <c r="A194">
        <v>383</v>
      </c>
      <c r="B194" t="s">
        <v>818</v>
      </c>
      <c r="C194" s="3" t="s">
        <v>819</v>
      </c>
      <c r="D194">
        <v>6300</v>
      </c>
      <c r="E194">
        <v>14199</v>
      </c>
      <c r="F194" t="s">
        <v>20</v>
      </c>
      <c r="G194">
        <v>189</v>
      </c>
      <c r="H194" t="s">
        <v>21</v>
      </c>
      <c r="I194" t="s">
        <v>22</v>
      </c>
      <c r="J194">
        <v>1550037600</v>
      </c>
      <c r="K194">
        <v>1550556000</v>
      </c>
      <c r="L194" t="b">
        <v>0</v>
      </c>
      <c r="M194" t="b">
        <v>1</v>
      </c>
      <c r="N194" t="s">
        <v>17</v>
      </c>
      <c r="O194" s="4">
        <f t="shared" ref="O194:O257" si="30">+E194/D194</f>
        <v>2.2538095238095237</v>
      </c>
      <c r="P194" s="5">
        <f t="shared" ref="P194:P257" si="31">+IF(G194&gt;0,E194/G194,"no backers")</f>
        <v>75.126984126984127</v>
      </c>
      <c r="Q194" t="str">
        <f t="shared" ref="Q194:Q257" si="32">VLOOKUP(N194,CategoryTable,2,FALSE)</f>
        <v>food</v>
      </c>
      <c r="R194" t="str">
        <f t="shared" ref="R194:R257" si="33">VLOOKUP(N194,CategoryTable,3,FALSE)</f>
        <v>food trucks</v>
      </c>
      <c r="S194" s="9">
        <f t="shared" si="24"/>
        <v>43509.25</v>
      </c>
      <c r="T194" s="9">
        <f t="shared" si="25"/>
        <v>43515.25</v>
      </c>
      <c r="U194" t="str" cm="1">
        <f t="array" ref="U194">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</f>
        <v>5000 to 9999</v>
      </c>
      <c r="V194" t="str" cm="1">
        <f t="array" ref="V194">IF(F194="failed",_xlfn.IFS(D194&lt;1000,"0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/>
      </c>
      <c r="W194" t="str" cm="1">
        <f t="array" ref="W194">IF(F194="successful",_xlfn.IFS(D194&lt;1000,"0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>5000 to 9999</v>
      </c>
      <c r="X194" t="str" cm="1">
        <f t="array" ref="X194">IF(F194="canceled",_xlfn.IFS(D194&lt;1000,"0 to 1000",D194&lt;5000,"1000 to 4999",D194&lt;10000,"5000 to 9999",D194&lt;15000,"10000 to 14999",D194&lt;20000,"15000 to 19999",D194&lt;25000,"20000 to 24999",D194 &lt;30000,"25000 to 29999",D194&lt;35000,"30000 to 34999",D194&lt;40000,"35000 to 39999",D194&lt;45000,"40000 to 44999",D194&lt;50000,"45000 to 49999",TRUE,"Greater than 50000"),"")</f>
        <v/>
      </c>
      <c r="Y194">
        <f t="shared" si="26"/>
        <v>189</v>
      </c>
      <c r="Z194" t="str">
        <f t="shared" si="27"/>
        <v/>
      </c>
      <c r="AA194">
        <f t="shared" si="28"/>
        <v>1</v>
      </c>
      <c r="AB194" t="str">
        <f t="shared" si="29"/>
        <v/>
      </c>
    </row>
    <row r="195" spans="1:28" x14ac:dyDescent="0.25">
      <c r="A195">
        <v>414</v>
      </c>
      <c r="B195" t="s">
        <v>878</v>
      </c>
      <c r="C195" s="3" t="s">
        <v>879</v>
      </c>
      <c r="D195">
        <v>188200</v>
      </c>
      <c r="E195">
        <v>159405</v>
      </c>
      <c r="F195" t="s">
        <v>14</v>
      </c>
      <c r="G195">
        <v>5497</v>
      </c>
      <c r="H195" t="s">
        <v>21</v>
      </c>
      <c r="I195" t="s">
        <v>22</v>
      </c>
      <c r="J195">
        <v>1271739600</v>
      </c>
      <c r="K195">
        <v>1272430800</v>
      </c>
      <c r="L195" t="b">
        <v>0</v>
      </c>
      <c r="M195" t="b">
        <v>1</v>
      </c>
      <c r="N195" t="s">
        <v>17</v>
      </c>
      <c r="O195" s="4">
        <f t="shared" si="30"/>
        <v>0.84699787460148779</v>
      </c>
      <c r="P195" s="5">
        <f t="shared" si="31"/>
        <v>28.998544660724033</v>
      </c>
      <c r="Q195" t="str">
        <f t="shared" si="32"/>
        <v>food</v>
      </c>
      <c r="R195" t="str">
        <f t="shared" si="33"/>
        <v>food trucks</v>
      </c>
      <c r="S195" s="9">
        <f t="shared" ref="S195:S258" si="34">(((J195/60/60)/24)+DATE(1970,1,1))</f>
        <v>40288.208333333336</v>
      </c>
      <c r="T195" s="9">
        <f t="shared" ref="T195:T258" si="35">(((K195/60)/60/24)+DATE(1970,1,1))</f>
        <v>40296.208333333336</v>
      </c>
      <c r="U195" t="str" cm="1">
        <f t="array" ref="U195">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</f>
        <v>Greater than 50000</v>
      </c>
      <c r="V195" t="str" cm="1">
        <f t="array" ref="V195">IF(F195="failed",_xlfn.IFS(D195&lt;1000,"0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>Greater than 50000</v>
      </c>
      <c r="W195" t="str" cm="1">
        <f t="array" ref="W195">IF(F195="successful",_xlfn.IFS(D195&lt;1000,"0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/>
      </c>
      <c r="X195" t="str" cm="1">
        <f t="array" ref="X195">IF(F195="canceled",_xlfn.IFS(D195&lt;1000,"0 to 1000",D195&lt;5000,"1000 to 4999",D195&lt;10000,"5000 to 9999",D195&lt;15000,"10000 to 14999",D195&lt;20000,"15000 to 19999",D195&lt;25000,"20000 to 24999",D195 &lt;30000,"25000 to 29999",D195&lt;35000,"30000 to 34999",D195&lt;40000,"35000 to 39999",D195&lt;45000,"40000 to 44999",D195&lt;50000,"45000 to 49999",TRUE,"Greater than 50000"),"")</f>
        <v/>
      </c>
      <c r="Y195" t="str">
        <f t="shared" ref="Y195:Y258" si="36">+IF(F195="successful",G195,"")</f>
        <v/>
      </c>
      <c r="Z195">
        <f t="shared" ref="Z195:Z258" si="37">+IF(F195="failed",G195,"")</f>
        <v>5497</v>
      </c>
      <c r="AA195" t="str">
        <f t="shared" ref="AA195:AA258" si="38">+IF(F195="successful",1,"")</f>
        <v/>
      </c>
      <c r="AB195">
        <f t="shared" ref="AB195:AB258" si="39">+IF(F195="failed",1,"")</f>
        <v>1</v>
      </c>
    </row>
    <row r="196" spans="1:28" x14ac:dyDescent="0.25">
      <c r="A196">
        <v>423</v>
      </c>
      <c r="B196" t="s">
        <v>895</v>
      </c>
      <c r="C196" s="3" t="s">
        <v>896</v>
      </c>
      <c r="D196">
        <v>147800</v>
      </c>
      <c r="E196">
        <v>15723</v>
      </c>
      <c r="F196" t="s">
        <v>14</v>
      </c>
      <c r="G196">
        <v>162</v>
      </c>
      <c r="H196" t="s">
        <v>21</v>
      </c>
      <c r="I196" t="s">
        <v>22</v>
      </c>
      <c r="J196">
        <v>1316667600</v>
      </c>
      <c r="K196">
        <v>1316840400</v>
      </c>
      <c r="L196" t="b">
        <v>0</v>
      </c>
      <c r="M196" t="b">
        <v>1</v>
      </c>
      <c r="N196" t="s">
        <v>17</v>
      </c>
      <c r="O196" s="4">
        <f t="shared" si="30"/>
        <v>0.10638024357239513</v>
      </c>
      <c r="P196" s="5">
        <f t="shared" si="31"/>
        <v>97.055555555555557</v>
      </c>
      <c r="Q196" t="str">
        <f t="shared" si="32"/>
        <v>food</v>
      </c>
      <c r="R196" t="str">
        <f t="shared" si="33"/>
        <v>food trucks</v>
      </c>
      <c r="S196" s="9">
        <f t="shared" si="34"/>
        <v>40808.208333333336</v>
      </c>
      <c r="T196" s="9">
        <f t="shared" si="35"/>
        <v>40810.208333333336</v>
      </c>
      <c r="U196" t="str" cm="1">
        <f t="array" ref="U196">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</f>
        <v>Greater than 50000</v>
      </c>
      <c r="V196" t="str" cm="1">
        <f t="array" ref="V196">IF(F196="failed",_xlfn.IFS(D196&lt;1000,"0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>Greater than 50000</v>
      </c>
      <c r="W196" t="str" cm="1">
        <f t="array" ref="W196">IF(F196="successful",_xlfn.IFS(D196&lt;1000,"0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/>
      </c>
      <c r="X196" t="str" cm="1">
        <f t="array" ref="X196">IF(F196="canceled",_xlfn.IFS(D196&lt;1000,"0 to 1000",D196&lt;5000,"1000 to 4999",D196&lt;10000,"5000 to 9999",D196&lt;15000,"10000 to 14999",D196&lt;20000,"15000 to 19999",D196&lt;25000,"20000 to 24999",D196 &lt;30000,"25000 to 29999",D196&lt;35000,"30000 to 34999",D196&lt;40000,"35000 to 39999",D196&lt;45000,"40000 to 44999",D196&lt;50000,"45000 to 49999",TRUE,"Greater than 50000"),"")</f>
        <v/>
      </c>
      <c r="Y196" t="str">
        <f t="shared" si="36"/>
        <v/>
      </c>
      <c r="Z196">
        <f t="shared" si="37"/>
        <v>162</v>
      </c>
      <c r="AA196" t="str">
        <f t="shared" si="38"/>
        <v/>
      </c>
      <c r="AB196">
        <f t="shared" si="39"/>
        <v>1</v>
      </c>
    </row>
    <row r="197" spans="1:28" x14ac:dyDescent="0.25">
      <c r="A197">
        <v>471</v>
      </c>
      <c r="B197" t="s">
        <v>446</v>
      </c>
      <c r="C197" s="3" t="s">
        <v>990</v>
      </c>
      <c r="D197">
        <v>3100</v>
      </c>
      <c r="E197">
        <v>9889</v>
      </c>
      <c r="F197" t="s">
        <v>20</v>
      </c>
      <c r="G197">
        <v>194</v>
      </c>
      <c r="H197" t="s">
        <v>40</v>
      </c>
      <c r="I197" t="s">
        <v>41</v>
      </c>
      <c r="J197">
        <v>1335934800</v>
      </c>
      <c r="K197">
        <v>1335934800</v>
      </c>
      <c r="L197" t="b">
        <v>0</v>
      </c>
      <c r="M197" t="b">
        <v>1</v>
      </c>
      <c r="N197" t="s">
        <v>17</v>
      </c>
      <c r="O197" s="4">
        <f t="shared" si="30"/>
        <v>3.19</v>
      </c>
      <c r="P197" s="5">
        <f t="shared" si="31"/>
        <v>50.97422680412371</v>
      </c>
      <c r="Q197" t="str">
        <f t="shared" si="32"/>
        <v>food</v>
      </c>
      <c r="R197" t="str">
        <f t="shared" si="33"/>
        <v>food trucks</v>
      </c>
      <c r="S197" s="9">
        <f t="shared" si="34"/>
        <v>41031.208333333336</v>
      </c>
      <c r="T197" s="9">
        <f t="shared" si="35"/>
        <v>41031.208333333336</v>
      </c>
      <c r="U197" t="str" cm="1">
        <f t="array" ref="U197">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</f>
        <v>1000 to 4999</v>
      </c>
      <c r="V197" t="str" cm="1">
        <f t="array" ref="V197">IF(F197="failed",_xlfn.IFS(D197&lt;1000,"0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/>
      </c>
      <c r="W197" t="str" cm="1">
        <f t="array" ref="W197">IF(F197="successful",_xlfn.IFS(D197&lt;1000,"0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>1000 to 4999</v>
      </c>
      <c r="X197" t="str" cm="1">
        <f t="array" ref="X197">IF(F197="canceled",_xlfn.IFS(D197&lt;1000,"0 to 1000",D197&lt;5000,"1000 to 4999",D197&lt;10000,"5000 to 9999",D197&lt;15000,"10000 to 14999",D197&lt;20000,"15000 to 19999",D197&lt;25000,"20000 to 24999",D197 &lt;30000,"25000 to 29999",D197&lt;35000,"30000 to 34999",D197&lt;40000,"35000 to 39999",D197&lt;45000,"40000 to 44999",D197&lt;50000,"45000 to 49999",TRUE,"Greater than 50000"),"")</f>
        <v/>
      </c>
      <c r="Y197">
        <f t="shared" si="36"/>
        <v>194</v>
      </c>
      <c r="Z197" t="str">
        <f t="shared" si="37"/>
        <v/>
      </c>
      <c r="AA197">
        <f t="shared" si="38"/>
        <v>1</v>
      </c>
      <c r="AB197" t="str">
        <f t="shared" si="39"/>
        <v/>
      </c>
    </row>
    <row r="198" spans="1:28" x14ac:dyDescent="0.25">
      <c r="A198">
        <v>479</v>
      </c>
      <c r="B198" t="s">
        <v>1005</v>
      </c>
      <c r="C198" s="3" t="s">
        <v>1006</v>
      </c>
      <c r="D198">
        <v>2400</v>
      </c>
      <c r="E198">
        <v>12310</v>
      </c>
      <c r="F198" t="s">
        <v>20</v>
      </c>
      <c r="G198">
        <v>173</v>
      </c>
      <c r="H198" t="s">
        <v>40</v>
      </c>
      <c r="I198" t="s">
        <v>41</v>
      </c>
      <c r="J198">
        <v>1501304400</v>
      </c>
      <c r="K198">
        <v>1501477200</v>
      </c>
      <c r="L198" t="b">
        <v>0</v>
      </c>
      <c r="M198" t="b">
        <v>0</v>
      </c>
      <c r="N198" t="s">
        <v>17</v>
      </c>
      <c r="O198" s="4">
        <f t="shared" si="30"/>
        <v>5.1291666666666664</v>
      </c>
      <c r="P198" s="5">
        <f t="shared" si="31"/>
        <v>71.156069364161851</v>
      </c>
      <c r="Q198" t="str">
        <f t="shared" si="32"/>
        <v>food</v>
      </c>
      <c r="R198" t="str">
        <f t="shared" si="33"/>
        <v>food trucks</v>
      </c>
      <c r="S198" s="9">
        <f t="shared" si="34"/>
        <v>42945.208333333328</v>
      </c>
      <c r="T198" s="9">
        <f t="shared" si="35"/>
        <v>42947.208333333328</v>
      </c>
      <c r="U198" t="str" cm="1">
        <f t="array" ref="U198">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</f>
        <v>1000 to 4999</v>
      </c>
      <c r="V198" t="str" cm="1">
        <f t="array" ref="V198">IF(F198="failed",_xlfn.IFS(D198&lt;1000,"0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/>
      </c>
      <c r="W198" t="str" cm="1">
        <f t="array" ref="W198">IF(F198="successful",_xlfn.IFS(D198&lt;1000,"0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>1000 to 4999</v>
      </c>
      <c r="X198" t="str" cm="1">
        <f t="array" ref="X198">IF(F198="canceled",_xlfn.IFS(D198&lt;1000,"0 to 1000",D198&lt;5000,"1000 to 4999",D198&lt;10000,"5000 to 9999",D198&lt;15000,"10000 to 14999",D198&lt;20000,"15000 to 19999",D198&lt;25000,"20000 to 24999",D198 &lt;30000,"25000 to 29999",D198&lt;35000,"30000 to 34999",D198&lt;40000,"35000 to 39999",D198&lt;45000,"40000 to 44999",D198&lt;50000,"45000 to 49999",TRUE,"Greater than 50000"),"")</f>
        <v/>
      </c>
      <c r="Y198">
        <f t="shared" si="36"/>
        <v>173</v>
      </c>
      <c r="Z198" t="str">
        <f t="shared" si="37"/>
        <v/>
      </c>
      <c r="AA198">
        <f t="shared" si="38"/>
        <v>1</v>
      </c>
      <c r="AB198" t="str">
        <f t="shared" si="39"/>
        <v/>
      </c>
    </row>
    <row r="199" spans="1:28" x14ac:dyDescent="0.25">
      <c r="A199">
        <v>484</v>
      </c>
      <c r="B199" t="s">
        <v>1015</v>
      </c>
      <c r="C199" s="3" t="s">
        <v>1016</v>
      </c>
      <c r="D199">
        <v>29600</v>
      </c>
      <c r="E199">
        <v>77021</v>
      </c>
      <c r="F199" t="s">
        <v>20</v>
      </c>
      <c r="G199">
        <v>1572</v>
      </c>
      <c r="H199" t="s">
        <v>40</v>
      </c>
      <c r="I199" t="s">
        <v>41</v>
      </c>
      <c r="J199">
        <v>1407128400</v>
      </c>
      <c r="K199">
        <v>1411362000</v>
      </c>
      <c r="L199" t="b">
        <v>0</v>
      </c>
      <c r="M199" t="b">
        <v>1</v>
      </c>
      <c r="N199" t="s">
        <v>17</v>
      </c>
      <c r="O199" s="4">
        <f t="shared" si="30"/>
        <v>2.6020608108108108</v>
      </c>
      <c r="P199" s="5">
        <f t="shared" si="31"/>
        <v>48.99554707379135</v>
      </c>
      <c r="Q199" t="str">
        <f t="shared" si="32"/>
        <v>food</v>
      </c>
      <c r="R199" t="str">
        <f t="shared" si="33"/>
        <v>food trucks</v>
      </c>
      <c r="S199" s="9">
        <f t="shared" si="34"/>
        <v>41855.208333333336</v>
      </c>
      <c r="T199" s="9">
        <f t="shared" si="35"/>
        <v>41904.208333333336</v>
      </c>
      <c r="U199" t="str" cm="1">
        <f t="array" ref="U199">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</f>
        <v>25000 to 29999</v>
      </c>
      <c r="V199" t="str" cm="1">
        <f t="array" ref="V199">IF(F199="failed",_xlfn.IFS(D199&lt;1000,"0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/>
      </c>
      <c r="W199" t="str" cm="1">
        <f t="array" ref="W199">IF(F199="successful",_xlfn.IFS(D199&lt;1000,"0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>25000 to 29999</v>
      </c>
      <c r="X199" t="str" cm="1">
        <f t="array" ref="X199">IF(F199="canceled",_xlfn.IFS(D199&lt;1000,"0 to 1000",D199&lt;5000,"1000 to 4999",D199&lt;10000,"5000 to 9999",D199&lt;15000,"10000 to 14999",D199&lt;20000,"15000 to 19999",D199&lt;25000,"20000 to 24999",D199 &lt;30000,"25000 to 29999",D199&lt;35000,"30000 to 34999",D199&lt;40000,"35000 to 39999",D199&lt;45000,"40000 to 44999",D199&lt;50000,"45000 to 49999",TRUE,"Greater than 50000"),"")</f>
        <v/>
      </c>
      <c r="Y199">
        <f t="shared" si="36"/>
        <v>1572</v>
      </c>
      <c r="Z199" t="str">
        <f t="shared" si="37"/>
        <v/>
      </c>
      <c r="AA199">
        <f t="shared" si="38"/>
        <v>1</v>
      </c>
      <c r="AB199" t="str">
        <f t="shared" si="39"/>
        <v/>
      </c>
    </row>
    <row r="200" spans="1:28" ht="31.5" x14ac:dyDescent="0.25">
      <c r="A200">
        <v>491</v>
      </c>
      <c r="B200" t="s">
        <v>1030</v>
      </c>
      <c r="C200" s="3" t="s">
        <v>1031</v>
      </c>
      <c r="D200">
        <v>56800</v>
      </c>
      <c r="E200">
        <v>173437</v>
      </c>
      <c r="F200" t="s">
        <v>20</v>
      </c>
      <c r="G200">
        <v>2443</v>
      </c>
      <c r="H200" t="s">
        <v>21</v>
      </c>
      <c r="I200" t="s">
        <v>22</v>
      </c>
      <c r="J200">
        <v>1372654800</v>
      </c>
      <c r="K200">
        <v>1374901200</v>
      </c>
      <c r="L200" t="b">
        <v>0</v>
      </c>
      <c r="M200" t="b">
        <v>1</v>
      </c>
      <c r="N200" t="s">
        <v>17</v>
      </c>
      <c r="O200" s="4">
        <f t="shared" si="30"/>
        <v>3.0534683098591549</v>
      </c>
      <c r="P200" s="5">
        <f t="shared" si="31"/>
        <v>70.993450675399103</v>
      </c>
      <c r="Q200" t="str">
        <f t="shared" si="32"/>
        <v>food</v>
      </c>
      <c r="R200" t="str">
        <f t="shared" si="33"/>
        <v>food trucks</v>
      </c>
      <c r="S200" s="9">
        <f t="shared" si="34"/>
        <v>41456.208333333336</v>
      </c>
      <c r="T200" s="9">
        <f t="shared" si="35"/>
        <v>41482.208333333336</v>
      </c>
      <c r="U200" t="str" cm="1">
        <f t="array" ref="U200">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</f>
        <v>Greater than 50000</v>
      </c>
      <c r="V200" t="str" cm="1">
        <f t="array" ref="V200">IF(F200="failed",_xlfn.IFS(D200&lt;1000,"0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/>
      </c>
      <c r="W200" t="str" cm="1">
        <f t="array" ref="W200">IF(F200="successful",_xlfn.IFS(D200&lt;1000,"0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>Greater than 50000</v>
      </c>
      <c r="X200" t="str" cm="1">
        <f t="array" ref="X200">IF(F200="canceled",_xlfn.IFS(D200&lt;1000,"0 to 1000",D200&lt;5000,"1000 to 4999",D200&lt;10000,"5000 to 9999",D200&lt;15000,"10000 to 14999",D200&lt;20000,"15000 to 19999",D200&lt;25000,"20000 to 24999",D200 &lt;30000,"25000 to 29999",D200&lt;35000,"30000 to 34999",D200&lt;40000,"35000 to 39999",D200&lt;45000,"40000 to 44999",D200&lt;50000,"45000 to 49999",TRUE,"Greater than 50000"),"")</f>
        <v/>
      </c>
      <c r="Y200">
        <f t="shared" si="36"/>
        <v>2443</v>
      </c>
      <c r="Z200" t="str">
        <f t="shared" si="37"/>
        <v/>
      </c>
      <c r="AA200">
        <f t="shared" si="38"/>
        <v>1</v>
      </c>
      <c r="AB200" t="str">
        <f t="shared" si="39"/>
        <v/>
      </c>
    </row>
    <row r="201" spans="1:28" x14ac:dyDescent="0.25">
      <c r="A201">
        <v>517</v>
      </c>
      <c r="B201" t="s">
        <v>1080</v>
      </c>
      <c r="C201" s="3" t="s">
        <v>1081</v>
      </c>
      <c r="D201">
        <v>5900</v>
      </c>
      <c r="E201">
        <v>6608</v>
      </c>
      <c r="F201" t="s">
        <v>20</v>
      </c>
      <c r="G201">
        <v>78</v>
      </c>
      <c r="H201" t="s">
        <v>21</v>
      </c>
      <c r="I201" t="s">
        <v>22</v>
      </c>
      <c r="J201">
        <v>1493960400</v>
      </c>
      <c r="K201">
        <v>1494392400</v>
      </c>
      <c r="L201" t="b">
        <v>0</v>
      </c>
      <c r="M201" t="b">
        <v>0</v>
      </c>
      <c r="N201" t="s">
        <v>17</v>
      </c>
      <c r="O201" s="4">
        <f t="shared" si="30"/>
        <v>1.1200000000000001</v>
      </c>
      <c r="P201" s="5">
        <f t="shared" si="31"/>
        <v>84.717948717948715</v>
      </c>
      <c r="Q201" t="str">
        <f t="shared" si="32"/>
        <v>food</v>
      </c>
      <c r="R201" t="str">
        <f t="shared" si="33"/>
        <v>food trucks</v>
      </c>
      <c r="S201" s="9">
        <f t="shared" si="34"/>
        <v>42860.208333333328</v>
      </c>
      <c r="T201" s="9">
        <f t="shared" si="35"/>
        <v>42865.208333333328</v>
      </c>
      <c r="U201" t="str" cm="1">
        <f t="array" ref="U201">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</f>
        <v>5000 to 9999</v>
      </c>
      <c r="V201" t="str" cm="1">
        <f t="array" ref="V201">IF(F201="failed",_xlfn.IFS(D201&lt;1000,"0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/>
      </c>
      <c r="W201" t="str" cm="1">
        <f t="array" ref="W201">IF(F201="successful",_xlfn.IFS(D201&lt;1000,"0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>5000 to 9999</v>
      </c>
      <c r="X201" t="str" cm="1">
        <f t="array" ref="X201">IF(F201="canceled",_xlfn.IFS(D201&lt;1000,"0 to 1000",D201&lt;5000,"1000 to 4999",D201&lt;10000,"5000 to 9999",D201&lt;15000,"10000 to 14999",D201&lt;20000,"15000 to 19999",D201&lt;25000,"20000 to 24999",D201 &lt;30000,"25000 to 29999",D201&lt;35000,"30000 to 34999",D201&lt;40000,"35000 to 39999",D201&lt;45000,"40000 to 44999",D201&lt;50000,"45000 to 49999",TRUE,"Greater than 50000"),"")</f>
        <v/>
      </c>
      <c r="Y201">
        <f t="shared" si="36"/>
        <v>78</v>
      </c>
      <c r="Z201" t="str">
        <f t="shared" si="37"/>
        <v/>
      </c>
      <c r="AA201">
        <f t="shared" si="38"/>
        <v>1</v>
      </c>
      <c r="AB201" t="str">
        <f t="shared" si="39"/>
        <v/>
      </c>
    </row>
    <row r="202" spans="1:28" x14ac:dyDescent="0.25">
      <c r="A202">
        <v>539</v>
      </c>
      <c r="B202" t="s">
        <v>1123</v>
      </c>
      <c r="C202" s="3" t="s">
        <v>1124</v>
      </c>
      <c r="D202">
        <v>9800</v>
      </c>
      <c r="E202">
        <v>7120</v>
      </c>
      <c r="F202" t="s">
        <v>14</v>
      </c>
      <c r="G202">
        <v>77</v>
      </c>
      <c r="H202" t="s">
        <v>21</v>
      </c>
      <c r="I202" t="s">
        <v>22</v>
      </c>
      <c r="J202">
        <v>1561957200</v>
      </c>
      <c r="K202">
        <v>1562475600</v>
      </c>
      <c r="L202" t="b">
        <v>0</v>
      </c>
      <c r="M202" t="b">
        <v>1</v>
      </c>
      <c r="N202" t="s">
        <v>17</v>
      </c>
      <c r="O202" s="4">
        <f t="shared" si="30"/>
        <v>0.72653061224489801</v>
      </c>
      <c r="P202" s="5">
        <f t="shared" si="31"/>
        <v>92.467532467532465</v>
      </c>
      <c r="Q202" t="str">
        <f t="shared" si="32"/>
        <v>food</v>
      </c>
      <c r="R202" t="str">
        <f t="shared" si="33"/>
        <v>food trucks</v>
      </c>
      <c r="S202" s="9">
        <f t="shared" si="34"/>
        <v>43647.208333333328</v>
      </c>
      <c r="T202" s="9">
        <f t="shared" si="35"/>
        <v>43653.208333333328</v>
      </c>
      <c r="U202" t="str" cm="1">
        <f t="array" ref="U202">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</f>
        <v>5000 to 9999</v>
      </c>
      <c r="V202" t="str" cm="1">
        <f t="array" ref="V202">IF(F202="failed",_xlfn.IFS(D202&lt;1000,"0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>5000 to 9999</v>
      </c>
      <c r="W202" t="str" cm="1">
        <f t="array" ref="W202">IF(F202="successful",_xlfn.IFS(D202&lt;1000,"0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/>
      </c>
      <c r="X202" t="str" cm="1">
        <f t="array" ref="X202">IF(F202="canceled",_xlfn.IFS(D202&lt;1000,"0 to 1000",D202&lt;5000,"1000 to 4999",D202&lt;10000,"5000 to 9999",D202&lt;15000,"10000 to 14999",D202&lt;20000,"15000 to 19999",D202&lt;25000,"20000 to 24999",D202 &lt;30000,"25000 to 29999",D202&lt;35000,"30000 to 34999",D202&lt;40000,"35000 to 39999",D202&lt;45000,"40000 to 44999",D202&lt;50000,"45000 to 49999",TRUE,"Greater than 50000"),"")</f>
        <v/>
      </c>
      <c r="Y202" t="str">
        <f t="shared" si="36"/>
        <v/>
      </c>
      <c r="Z202">
        <f t="shared" si="37"/>
        <v>77</v>
      </c>
      <c r="AA202" t="str">
        <f t="shared" si="38"/>
        <v/>
      </c>
      <c r="AB202">
        <f t="shared" si="39"/>
        <v>1</v>
      </c>
    </row>
    <row r="203" spans="1:28" x14ac:dyDescent="0.25">
      <c r="A203">
        <v>574</v>
      </c>
      <c r="B203" t="s">
        <v>1192</v>
      </c>
      <c r="C203" s="3" t="s">
        <v>1193</v>
      </c>
      <c r="D203">
        <v>2700</v>
      </c>
      <c r="E203">
        <v>9967</v>
      </c>
      <c r="F203" t="s">
        <v>20</v>
      </c>
      <c r="G203">
        <v>144</v>
      </c>
      <c r="H203" t="s">
        <v>21</v>
      </c>
      <c r="I203" t="s">
        <v>22</v>
      </c>
      <c r="J203">
        <v>1575698400</v>
      </c>
      <c r="K203">
        <v>1576562400</v>
      </c>
      <c r="L203" t="b">
        <v>0</v>
      </c>
      <c r="M203" t="b">
        <v>1</v>
      </c>
      <c r="N203" t="s">
        <v>17</v>
      </c>
      <c r="O203" s="4">
        <f t="shared" si="30"/>
        <v>3.6914814814814814</v>
      </c>
      <c r="P203" s="5">
        <f t="shared" si="31"/>
        <v>69.215277777777771</v>
      </c>
      <c r="Q203" t="str">
        <f t="shared" si="32"/>
        <v>food</v>
      </c>
      <c r="R203" t="str">
        <f t="shared" si="33"/>
        <v>food trucks</v>
      </c>
      <c r="S203" s="9">
        <f t="shared" si="34"/>
        <v>43806.25</v>
      </c>
      <c r="T203" s="9">
        <f t="shared" si="35"/>
        <v>43816.25</v>
      </c>
      <c r="U203" t="str" cm="1">
        <f t="array" ref="U203">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</f>
        <v>1000 to 4999</v>
      </c>
      <c r="V203" t="str" cm="1">
        <f t="array" ref="V203">IF(F203="failed",_xlfn.IFS(D203&lt;1000,"0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/>
      </c>
      <c r="W203" t="str" cm="1">
        <f t="array" ref="W203">IF(F203="successful",_xlfn.IFS(D203&lt;1000,"0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>1000 to 4999</v>
      </c>
      <c r="X203" t="str" cm="1">
        <f t="array" ref="X203">IF(F203="canceled",_xlfn.IFS(D203&lt;1000,"0 to 1000",D203&lt;5000,"1000 to 4999",D203&lt;10000,"5000 to 9999",D203&lt;15000,"10000 to 14999",D203&lt;20000,"15000 to 19999",D203&lt;25000,"20000 to 24999",D203 &lt;30000,"25000 to 29999",D203&lt;35000,"30000 to 34999",D203&lt;40000,"35000 to 39999",D203&lt;45000,"40000 to 44999",D203&lt;50000,"45000 to 49999",TRUE,"Greater than 50000"),"")</f>
        <v/>
      </c>
      <c r="Y203">
        <f t="shared" si="36"/>
        <v>144</v>
      </c>
      <c r="Z203" t="str">
        <f t="shared" si="37"/>
        <v/>
      </c>
      <c r="AA203">
        <f t="shared" si="38"/>
        <v>1</v>
      </c>
      <c r="AB203" t="str">
        <f t="shared" si="39"/>
        <v/>
      </c>
    </row>
    <row r="204" spans="1:28" x14ac:dyDescent="0.25">
      <c r="A204">
        <v>587</v>
      </c>
      <c r="B204" t="s">
        <v>1216</v>
      </c>
      <c r="C204" s="3" t="s">
        <v>1217</v>
      </c>
      <c r="D204">
        <v>9400</v>
      </c>
      <c r="E204">
        <v>6852</v>
      </c>
      <c r="F204" t="s">
        <v>14</v>
      </c>
      <c r="G204">
        <v>156</v>
      </c>
      <c r="H204" t="s">
        <v>15</v>
      </c>
      <c r="I204" t="s">
        <v>16</v>
      </c>
      <c r="J204">
        <v>1547877600</v>
      </c>
      <c r="K204">
        <v>1552366800</v>
      </c>
      <c r="L204" t="b">
        <v>0</v>
      </c>
      <c r="M204" t="b">
        <v>1</v>
      </c>
      <c r="N204" t="s">
        <v>17</v>
      </c>
      <c r="O204" s="4">
        <f t="shared" si="30"/>
        <v>0.72893617021276591</v>
      </c>
      <c r="P204" s="5">
        <f t="shared" si="31"/>
        <v>43.92307692307692</v>
      </c>
      <c r="Q204" t="str">
        <f t="shared" si="32"/>
        <v>food</v>
      </c>
      <c r="R204" t="str">
        <f t="shared" si="33"/>
        <v>food trucks</v>
      </c>
      <c r="S204" s="9">
        <f t="shared" si="34"/>
        <v>43484.25</v>
      </c>
      <c r="T204" s="9">
        <f t="shared" si="35"/>
        <v>43536.208333333328</v>
      </c>
      <c r="U204" t="str" cm="1">
        <f t="array" ref="U204">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</f>
        <v>5000 to 9999</v>
      </c>
      <c r="V204" t="str" cm="1">
        <f t="array" ref="V204">IF(F204="failed",_xlfn.IFS(D204&lt;1000,"0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>5000 to 9999</v>
      </c>
      <c r="W204" t="str" cm="1">
        <f t="array" ref="W204">IF(F204="successful",_xlfn.IFS(D204&lt;1000,"0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/>
      </c>
      <c r="X204" t="str" cm="1">
        <f t="array" ref="X204">IF(F204="canceled",_xlfn.IFS(D204&lt;1000,"0 to 1000",D204&lt;5000,"1000 to 4999",D204&lt;10000,"5000 to 9999",D204&lt;15000,"10000 to 14999",D204&lt;20000,"15000 to 19999",D204&lt;25000,"20000 to 24999",D204 &lt;30000,"25000 to 29999",D204&lt;35000,"30000 to 34999",D204&lt;40000,"35000 to 39999",D204&lt;45000,"40000 to 44999",D204&lt;50000,"45000 to 49999",TRUE,"Greater than 50000"),"")</f>
        <v/>
      </c>
      <c r="Y204" t="str">
        <f t="shared" si="36"/>
        <v/>
      </c>
      <c r="Z204">
        <f t="shared" si="37"/>
        <v>156</v>
      </c>
      <c r="AA204" t="str">
        <f t="shared" si="38"/>
        <v/>
      </c>
      <c r="AB204">
        <f t="shared" si="39"/>
        <v>1</v>
      </c>
    </row>
    <row r="205" spans="1:28" x14ac:dyDescent="0.25">
      <c r="A205">
        <v>600</v>
      </c>
      <c r="B205" t="s">
        <v>1242</v>
      </c>
      <c r="C205" s="3" t="s">
        <v>1243</v>
      </c>
      <c r="D205">
        <v>100</v>
      </c>
      <c r="E205">
        <v>5</v>
      </c>
      <c r="F205" t="s">
        <v>14</v>
      </c>
      <c r="G205">
        <v>1</v>
      </c>
      <c r="H205" t="s">
        <v>40</v>
      </c>
      <c r="I205" t="s">
        <v>41</v>
      </c>
      <c r="J205">
        <v>1375160400</v>
      </c>
      <c r="K205">
        <v>1376197200</v>
      </c>
      <c r="L205" t="b">
        <v>0</v>
      </c>
      <c r="M205" t="b">
        <v>0</v>
      </c>
      <c r="N205" t="s">
        <v>17</v>
      </c>
      <c r="O205" s="4">
        <f t="shared" si="30"/>
        <v>0.05</v>
      </c>
      <c r="P205" s="5">
        <f t="shared" si="31"/>
        <v>5</v>
      </c>
      <c r="Q205" t="str">
        <f t="shared" si="32"/>
        <v>food</v>
      </c>
      <c r="R205" t="str">
        <f t="shared" si="33"/>
        <v>food trucks</v>
      </c>
      <c r="S205" s="9">
        <f t="shared" si="34"/>
        <v>41485.208333333336</v>
      </c>
      <c r="T205" s="9">
        <f t="shared" si="35"/>
        <v>41497.208333333336</v>
      </c>
      <c r="U205" t="str" cm="1">
        <f t="array" ref="U205">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</f>
        <v>0 to 1000</v>
      </c>
      <c r="V205" t="str" cm="1">
        <f t="array" ref="V205">IF(F205="failed",_xlfn.IFS(D205&lt;1000,"0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>0 to 1000</v>
      </c>
      <c r="W205" t="str" cm="1">
        <f t="array" ref="W205">IF(F205="successful",_xlfn.IFS(D205&lt;1000,"0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/>
      </c>
      <c r="X205" t="str" cm="1">
        <f t="array" ref="X205">IF(F205="canceled",_xlfn.IFS(D205&lt;1000,"0 to 1000",D205&lt;5000,"1000 to 4999",D205&lt;10000,"5000 to 9999",D205&lt;15000,"10000 to 14999",D205&lt;20000,"15000 to 19999",D205&lt;25000,"20000 to 24999",D205 &lt;30000,"25000 to 29999",D205&lt;35000,"30000 to 34999",D205&lt;40000,"35000 to 39999",D205&lt;45000,"40000 to 44999",D205&lt;50000,"45000 to 49999",TRUE,"Greater than 50000"),"")</f>
        <v/>
      </c>
      <c r="Y205" t="str">
        <f t="shared" si="36"/>
        <v/>
      </c>
      <c r="Z205">
        <f t="shared" si="37"/>
        <v>1</v>
      </c>
      <c r="AA205" t="str">
        <f t="shared" si="38"/>
        <v/>
      </c>
      <c r="AB205">
        <f t="shared" si="39"/>
        <v>1</v>
      </c>
    </row>
    <row r="206" spans="1:28" x14ac:dyDescent="0.25">
      <c r="A206">
        <v>607</v>
      </c>
      <c r="B206" t="s">
        <v>1256</v>
      </c>
      <c r="C206" s="3" t="s">
        <v>1257</v>
      </c>
      <c r="D206">
        <v>137600</v>
      </c>
      <c r="E206">
        <v>180667</v>
      </c>
      <c r="F206" t="s">
        <v>20</v>
      </c>
      <c r="G206">
        <v>2230</v>
      </c>
      <c r="H206" t="s">
        <v>21</v>
      </c>
      <c r="I206" t="s">
        <v>22</v>
      </c>
      <c r="J206">
        <v>1395550800</v>
      </c>
      <c r="K206">
        <v>1395723600</v>
      </c>
      <c r="L206" t="b">
        <v>0</v>
      </c>
      <c r="M206" t="b">
        <v>0</v>
      </c>
      <c r="N206" t="s">
        <v>17</v>
      </c>
      <c r="O206" s="4">
        <f t="shared" si="30"/>
        <v>1.3129869186046512</v>
      </c>
      <c r="P206" s="5">
        <f t="shared" si="31"/>
        <v>81.016591928251117</v>
      </c>
      <c r="Q206" t="str">
        <f t="shared" si="32"/>
        <v>food</v>
      </c>
      <c r="R206" t="str">
        <f t="shared" si="33"/>
        <v>food trucks</v>
      </c>
      <c r="S206" s="9">
        <f t="shared" si="34"/>
        <v>41721.208333333336</v>
      </c>
      <c r="T206" s="9">
        <f t="shared" si="35"/>
        <v>41723.208333333336</v>
      </c>
      <c r="U206" t="str" cm="1">
        <f t="array" ref="U206">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</f>
        <v>Greater than 50000</v>
      </c>
      <c r="V206" t="str" cm="1">
        <f t="array" ref="V206">IF(F206="failed",_xlfn.IFS(D206&lt;1000,"0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/>
      </c>
      <c r="W206" t="str" cm="1">
        <f t="array" ref="W206">IF(F206="successful",_xlfn.IFS(D206&lt;1000,"0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>Greater than 50000</v>
      </c>
      <c r="X206" t="str" cm="1">
        <f t="array" ref="X206">IF(F206="canceled",_xlfn.IFS(D206&lt;1000,"0 to 1000",D206&lt;5000,"1000 to 4999",D206&lt;10000,"5000 to 9999",D206&lt;15000,"10000 to 14999",D206&lt;20000,"15000 to 19999",D206&lt;25000,"20000 to 24999",D206 &lt;30000,"25000 to 29999",D206&lt;35000,"30000 to 34999",D206&lt;40000,"35000 to 39999",D206&lt;45000,"40000 to 44999",D206&lt;50000,"45000 to 49999",TRUE,"Greater than 50000"),"")</f>
        <v/>
      </c>
      <c r="Y206">
        <f t="shared" si="36"/>
        <v>2230</v>
      </c>
      <c r="Z206" t="str">
        <f t="shared" si="37"/>
        <v/>
      </c>
      <c r="AA206">
        <f t="shared" si="38"/>
        <v>1</v>
      </c>
      <c r="AB206" t="str">
        <f t="shared" si="39"/>
        <v/>
      </c>
    </row>
    <row r="207" spans="1:28" x14ac:dyDescent="0.25">
      <c r="A207">
        <v>627</v>
      </c>
      <c r="B207" t="s">
        <v>1296</v>
      </c>
      <c r="C207" s="3" t="s">
        <v>1297</v>
      </c>
      <c r="D207">
        <v>1600</v>
      </c>
      <c r="E207">
        <v>11108</v>
      </c>
      <c r="F207" t="s">
        <v>20</v>
      </c>
      <c r="G207">
        <v>154</v>
      </c>
      <c r="H207" t="s">
        <v>40</v>
      </c>
      <c r="I207" t="s">
        <v>41</v>
      </c>
      <c r="J207">
        <v>1276664400</v>
      </c>
      <c r="K207">
        <v>1278738000</v>
      </c>
      <c r="L207" t="b">
        <v>1</v>
      </c>
      <c r="M207" t="b">
        <v>0</v>
      </c>
      <c r="N207" t="s">
        <v>17</v>
      </c>
      <c r="O207" s="4">
        <f t="shared" si="30"/>
        <v>6.9424999999999999</v>
      </c>
      <c r="P207" s="5">
        <f t="shared" si="31"/>
        <v>72.129870129870127</v>
      </c>
      <c r="Q207" t="str">
        <f t="shared" si="32"/>
        <v>food</v>
      </c>
      <c r="R207" t="str">
        <f t="shared" si="33"/>
        <v>food trucks</v>
      </c>
      <c r="S207" s="9">
        <f t="shared" si="34"/>
        <v>40345.208333333336</v>
      </c>
      <c r="T207" s="9">
        <f t="shared" si="35"/>
        <v>40369.208333333336</v>
      </c>
      <c r="U207" t="str" cm="1">
        <f t="array" ref="U207">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</f>
        <v>1000 to 4999</v>
      </c>
      <c r="V207" t="str" cm="1">
        <f t="array" ref="V207">IF(F207="failed",_xlfn.IFS(D207&lt;1000,"0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/>
      </c>
      <c r="W207" t="str" cm="1">
        <f t="array" ref="W207">IF(F207="successful",_xlfn.IFS(D207&lt;1000,"0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>1000 to 4999</v>
      </c>
      <c r="X207" t="str" cm="1">
        <f t="array" ref="X207">IF(F207="canceled",_xlfn.IFS(D207&lt;1000,"0 to 1000",D207&lt;5000,"1000 to 4999",D207&lt;10000,"5000 to 9999",D207&lt;15000,"10000 to 14999",D207&lt;20000,"15000 to 19999",D207&lt;25000,"20000 to 24999",D207 &lt;30000,"25000 to 29999",D207&lt;35000,"30000 to 34999",D207&lt;40000,"35000 to 39999",D207&lt;45000,"40000 to 44999",D207&lt;50000,"45000 to 49999",TRUE,"Greater than 50000"),"")</f>
        <v/>
      </c>
      <c r="Y207">
        <f t="shared" si="36"/>
        <v>154</v>
      </c>
      <c r="Z207" t="str">
        <f t="shared" si="37"/>
        <v/>
      </c>
      <c r="AA207">
        <f t="shared" si="38"/>
        <v>1</v>
      </c>
      <c r="AB207" t="str">
        <f t="shared" si="39"/>
        <v/>
      </c>
    </row>
    <row r="208" spans="1:28" x14ac:dyDescent="0.25">
      <c r="A208">
        <v>648</v>
      </c>
      <c r="B208" t="s">
        <v>1338</v>
      </c>
      <c r="C208" s="3" t="s">
        <v>1339</v>
      </c>
      <c r="D208">
        <v>98600</v>
      </c>
      <c r="E208">
        <v>62174</v>
      </c>
      <c r="F208" t="s">
        <v>74</v>
      </c>
      <c r="G208">
        <v>723</v>
      </c>
      <c r="H208" t="s">
        <v>21</v>
      </c>
      <c r="I208" t="s">
        <v>22</v>
      </c>
      <c r="J208">
        <v>1499317200</v>
      </c>
      <c r="K208">
        <v>1500872400</v>
      </c>
      <c r="L208" t="b">
        <v>1</v>
      </c>
      <c r="M208" t="b">
        <v>0</v>
      </c>
      <c r="N208" t="s">
        <v>17</v>
      </c>
      <c r="O208" s="4">
        <f t="shared" si="30"/>
        <v>0.63056795131845844</v>
      </c>
      <c r="P208" s="5">
        <f t="shared" si="31"/>
        <v>85.994467496542185</v>
      </c>
      <c r="Q208" t="str">
        <f t="shared" si="32"/>
        <v>food</v>
      </c>
      <c r="R208" t="str">
        <f t="shared" si="33"/>
        <v>food trucks</v>
      </c>
      <c r="S208" s="9">
        <f t="shared" si="34"/>
        <v>42922.208333333328</v>
      </c>
      <c r="T208" s="9">
        <f t="shared" si="35"/>
        <v>42940.208333333328</v>
      </c>
      <c r="U208" t="str" cm="1">
        <f t="array" ref="U208">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</f>
        <v>Greater than 50000</v>
      </c>
      <c r="V208" t="str" cm="1">
        <f t="array" ref="V208">IF(F208="failed",_xlfn.IFS(D208&lt;1000,"0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/>
      </c>
      <c r="W208" t="str" cm="1">
        <f t="array" ref="W208">IF(F208="successful",_xlfn.IFS(D208&lt;1000,"0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/>
      </c>
      <c r="X208" t="str" cm="1">
        <f t="array" ref="X208">IF(F208="canceled",_xlfn.IFS(D208&lt;1000,"0 to 1000",D208&lt;5000,"1000 to 4999",D208&lt;10000,"5000 to 9999",D208&lt;15000,"10000 to 14999",D208&lt;20000,"15000 to 19999",D208&lt;25000,"20000 to 24999",D208 &lt;30000,"25000 to 29999",D208&lt;35000,"30000 to 34999",D208&lt;40000,"35000 to 39999",D208&lt;45000,"40000 to 44999",D208&lt;50000,"45000 to 49999",TRUE,"Greater than 50000"),"")</f>
        <v>Greater than 50000</v>
      </c>
      <c r="Y208" t="str">
        <f t="shared" si="36"/>
        <v/>
      </c>
      <c r="Z208" t="str">
        <f t="shared" si="37"/>
        <v/>
      </c>
      <c r="AA208" t="str">
        <f t="shared" si="38"/>
        <v/>
      </c>
      <c r="AB208" t="str">
        <f t="shared" si="39"/>
        <v/>
      </c>
    </row>
    <row r="209" spans="1:28" ht="31.5" x14ac:dyDescent="0.25">
      <c r="A209">
        <v>656</v>
      </c>
      <c r="B209" t="s">
        <v>1354</v>
      </c>
      <c r="C209" s="3" t="s">
        <v>1355</v>
      </c>
      <c r="D209">
        <v>118400</v>
      </c>
      <c r="E209">
        <v>49879</v>
      </c>
      <c r="F209" t="s">
        <v>14</v>
      </c>
      <c r="G209">
        <v>504</v>
      </c>
      <c r="H209" t="s">
        <v>26</v>
      </c>
      <c r="I209" t="s">
        <v>27</v>
      </c>
      <c r="J209">
        <v>1514440800</v>
      </c>
      <c r="K209">
        <v>1514872800</v>
      </c>
      <c r="L209" t="b">
        <v>0</v>
      </c>
      <c r="M209" t="b">
        <v>0</v>
      </c>
      <c r="N209" t="s">
        <v>17</v>
      </c>
      <c r="O209" s="4">
        <f t="shared" si="30"/>
        <v>0.42127533783783783</v>
      </c>
      <c r="P209" s="5">
        <f t="shared" si="31"/>
        <v>98.966269841269835</v>
      </c>
      <c r="Q209" t="str">
        <f t="shared" si="32"/>
        <v>food</v>
      </c>
      <c r="R209" t="str">
        <f t="shared" si="33"/>
        <v>food trucks</v>
      </c>
      <c r="S209" s="9">
        <f t="shared" si="34"/>
        <v>43097.25</v>
      </c>
      <c r="T209" s="9">
        <f t="shared" si="35"/>
        <v>43102.25</v>
      </c>
      <c r="U209" t="str" cm="1">
        <f t="array" ref="U209">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</f>
        <v>Greater than 50000</v>
      </c>
      <c r="V209" t="str" cm="1">
        <f t="array" ref="V209">IF(F209="failed",_xlfn.IFS(D209&lt;1000,"0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>Greater than 50000</v>
      </c>
      <c r="W209" t="str" cm="1">
        <f t="array" ref="W209">IF(F209="successful",_xlfn.IFS(D209&lt;1000,"0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/>
      </c>
      <c r="X209" t="str" cm="1">
        <f t="array" ref="X209">IF(F209="canceled",_xlfn.IFS(D209&lt;1000,"0 to 1000",D209&lt;5000,"1000 to 4999",D209&lt;10000,"5000 to 9999",D209&lt;15000,"10000 to 14999",D209&lt;20000,"15000 to 19999",D209&lt;25000,"20000 to 24999",D209 &lt;30000,"25000 to 29999",D209&lt;35000,"30000 to 34999",D209&lt;40000,"35000 to 39999",D209&lt;45000,"40000 to 44999",D209&lt;50000,"45000 to 49999",TRUE,"Greater than 50000"),"")</f>
        <v/>
      </c>
      <c r="Y209" t="str">
        <f t="shared" si="36"/>
        <v/>
      </c>
      <c r="Z209">
        <f t="shared" si="37"/>
        <v>504</v>
      </c>
      <c r="AA209" t="str">
        <f t="shared" si="38"/>
        <v/>
      </c>
      <c r="AB209">
        <f t="shared" si="39"/>
        <v>1</v>
      </c>
    </row>
    <row r="210" spans="1:28" x14ac:dyDescent="0.25">
      <c r="A210">
        <v>679</v>
      </c>
      <c r="B210" t="s">
        <v>668</v>
      </c>
      <c r="C210" s="3" t="s">
        <v>1398</v>
      </c>
      <c r="D210">
        <v>1400</v>
      </c>
      <c r="E210">
        <v>14511</v>
      </c>
      <c r="F210" t="s">
        <v>20</v>
      </c>
      <c r="G210">
        <v>363</v>
      </c>
      <c r="H210" t="s">
        <v>21</v>
      </c>
      <c r="I210" t="s">
        <v>22</v>
      </c>
      <c r="J210">
        <v>1571374800</v>
      </c>
      <c r="K210">
        <v>1571806800</v>
      </c>
      <c r="L210" t="b">
        <v>0</v>
      </c>
      <c r="M210" t="b">
        <v>1</v>
      </c>
      <c r="N210" t="s">
        <v>17</v>
      </c>
      <c r="O210" s="4">
        <f t="shared" si="30"/>
        <v>10.365</v>
      </c>
      <c r="P210" s="5">
        <f t="shared" si="31"/>
        <v>39.97520661157025</v>
      </c>
      <c r="Q210" t="str">
        <f t="shared" si="32"/>
        <v>food</v>
      </c>
      <c r="R210" t="str">
        <f t="shared" si="33"/>
        <v>food trucks</v>
      </c>
      <c r="S210" s="9">
        <f t="shared" si="34"/>
        <v>43756.208333333328</v>
      </c>
      <c r="T210" s="9">
        <f t="shared" si="35"/>
        <v>43761.208333333328</v>
      </c>
      <c r="U210" t="str" cm="1">
        <f t="array" ref="U210">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</f>
        <v>1000 to 4999</v>
      </c>
      <c r="V210" t="str" cm="1">
        <f t="array" ref="V210">IF(F210="failed",_xlfn.IFS(D210&lt;1000,"0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/>
      </c>
      <c r="W210" t="str" cm="1">
        <f t="array" ref="W210">IF(F210="successful",_xlfn.IFS(D210&lt;1000,"0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>1000 to 4999</v>
      </c>
      <c r="X210" t="str" cm="1">
        <f t="array" ref="X210">IF(F210="canceled",_xlfn.IFS(D210&lt;1000,"0 to 1000",D210&lt;5000,"1000 to 4999",D210&lt;10000,"5000 to 9999",D210&lt;15000,"10000 to 14999",D210&lt;20000,"15000 to 19999",D210&lt;25000,"20000 to 24999",D210 &lt;30000,"25000 to 29999",D210&lt;35000,"30000 to 34999",D210&lt;40000,"35000 to 39999",D210&lt;45000,"40000 to 44999",D210&lt;50000,"45000 to 49999",TRUE,"Greater than 50000"),"")</f>
        <v/>
      </c>
      <c r="Y210">
        <f t="shared" si="36"/>
        <v>363</v>
      </c>
      <c r="Z210" t="str">
        <f t="shared" si="37"/>
        <v/>
      </c>
      <c r="AA210">
        <f t="shared" si="38"/>
        <v>1</v>
      </c>
      <c r="AB210" t="str">
        <f t="shared" si="39"/>
        <v/>
      </c>
    </row>
    <row r="211" spans="1:28" x14ac:dyDescent="0.25">
      <c r="A211">
        <v>791</v>
      </c>
      <c r="B211" t="s">
        <v>1617</v>
      </c>
      <c r="C211" s="3" t="s">
        <v>1618</v>
      </c>
      <c r="D211">
        <v>2100</v>
      </c>
      <c r="E211">
        <v>540</v>
      </c>
      <c r="F211" t="s">
        <v>14</v>
      </c>
      <c r="G211">
        <v>6</v>
      </c>
      <c r="H211" t="s">
        <v>21</v>
      </c>
      <c r="I211" t="s">
        <v>22</v>
      </c>
      <c r="J211">
        <v>1481436000</v>
      </c>
      <c r="K211">
        <v>1482818400</v>
      </c>
      <c r="L211" t="b">
        <v>0</v>
      </c>
      <c r="M211" t="b">
        <v>0</v>
      </c>
      <c r="N211" t="s">
        <v>17</v>
      </c>
      <c r="O211" s="4">
        <f t="shared" si="30"/>
        <v>0.25714285714285712</v>
      </c>
      <c r="P211" s="5">
        <f t="shared" si="31"/>
        <v>90</v>
      </c>
      <c r="Q211" t="str">
        <f t="shared" si="32"/>
        <v>food</v>
      </c>
      <c r="R211" t="str">
        <f t="shared" si="33"/>
        <v>food trucks</v>
      </c>
      <c r="S211" s="9">
        <f t="shared" si="34"/>
        <v>42715.25</v>
      </c>
      <c r="T211" s="9">
        <f t="shared" si="35"/>
        <v>42731.25</v>
      </c>
      <c r="U211" t="str" cm="1">
        <f t="array" ref="U211">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</f>
        <v>1000 to 4999</v>
      </c>
      <c r="V211" t="str" cm="1">
        <f t="array" ref="V211">IF(F211="failed",_xlfn.IFS(D211&lt;1000,"0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>1000 to 4999</v>
      </c>
      <c r="W211" t="str" cm="1">
        <f t="array" ref="W211">IF(F211="successful",_xlfn.IFS(D211&lt;1000,"0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/>
      </c>
      <c r="X211" t="str" cm="1">
        <f t="array" ref="X211">IF(F211="canceled",_xlfn.IFS(D211&lt;1000,"0 to 1000",D211&lt;5000,"1000 to 4999",D211&lt;10000,"5000 to 9999",D211&lt;15000,"10000 to 14999",D211&lt;20000,"15000 to 19999",D211&lt;25000,"20000 to 24999",D211 &lt;30000,"25000 to 29999",D211&lt;35000,"30000 to 34999",D211&lt;40000,"35000 to 39999",D211&lt;45000,"40000 to 44999",D211&lt;50000,"45000 to 49999",TRUE,"Greater than 50000"),"")</f>
        <v/>
      </c>
      <c r="Y211" t="str">
        <f t="shared" si="36"/>
        <v/>
      </c>
      <c r="Z211">
        <f t="shared" si="37"/>
        <v>6</v>
      </c>
      <c r="AA211" t="str">
        <f t="shared" si="38"/>
        <v/>
      </c>
      <c r="AB211">
        <f t="shared" si="39"/>
        <v>1</v>
      </c>
    </row>
    <row r="212" spans="1:28" x14ac:dyDescent="0.25">
      <c r="A212">
        <v>808</v>
      </c>
      <c r="B212" t="s">
        <v>1651</v>
      </c>
      <c r="C212" s="3" t="s">
        <v>1652</v>
      </c>
      <c r="D212">
        <v>5200</v>
      </c>
      <c r="E212">
        <v>1583</v>
      </c>
      <c r="F212" t="s">
        <v>14</v>
      </c>
      <c r="G212">
        <v>19</v>
      </c>
      <c r="H212" t="s">
        <v>21</v>
      </c>
      <c r="I212" t="s">
        <v>22</v>
      </c>
      <c r="J212">
        <v>1463461200</v>
      </c>
      <c r="K212">
        <v>1464930000</v>
      </c>
      <c r="L212" t="b">
        <v>0</v>
      </c>
      <c r="M212" t="b">
        <v>0</v>
      </c>
      <c r="N212" t="s">
        <v>17</v>
      </c>
      <c r="O212" s="4">
        <f t="shared" si="30"/>
        <v>0.30442307692307691</v>
      </c>
      <c r="P212" s="5">
        <f t="shared" si="31"/>
        <v>83.315789473684205</v>
      </c>
      <c r="Q212" t="str">
        <f t="shared" si="32"/>
        <v>food</v>
      </c>
      <c r="R212" t="str">
        <f t="shared" si="33"/>
        <v>food trucks</v>
      </c>
      <c r="S212" s="9">
        <f t="shared" si="34"/>
        <v>42507.208333333328</v>
      </c>
      <c r="T212" s="9">
        <f t="shared" si="35"/>
        <v>42524.208333333328</v>
      </c>
      <c r="U212" t="str" cm="1">
        <f t="array" ref="U212">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</f>
        <v>5000 to 9999</v>
      </c>
      <c r="V212" t="str" cm="1">
        <f t="array" ref="V212">IF(F212="failed",_xlfn.IFS(D212&lt;1000,"0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>5000 to 9999</v>
      </c>
      <c r="W212" t="str" cm="1">
        <f t="array" ref="W212">IF(F212="successful",_xlfn.IFS(D212&lt;1000,"0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/>
      </c>
      <c r="X212" t="str" cm="1">
        <f t="array" ref="X212">IF(F212="canceled",_xlfn.IFS(D212&lt;1000,"0 to 1000",D212&lt;5000,"1000 to 4999",D212&lt;10000,"5000 to 9999",D212&lt;15000,"10000 to 14999",D212&lt;20000,"15000 to 19999",D212&lt;25000,"20000 to 24999",D212 &lt;30000,"25000 to 29999",D212&lt;35000,"30000 to 34999",D212&lt;40000,"35000 to 39999",D212&lt;45000,"40000 to 44999",D212&lt;50000,"45000 to 49999",TRUE,"Greater than 50000"),"")</f>
        <v/>
      </c>
      <c r="Y212" t="str">
        <f t="shared" si="36"/>
        <v/>
      </c>
      <c r="Z212">
        <f t="shared" si="37"/>
        <v>19</v>
      </c>
      <c r="AA212" t="str">
        <f t="shared" si="38"/>
        <v/>
      </c>
      <c r="AB212">
        <f t="shared" si="39"/>
        <v>1</v>
      </c>
    </row>
    <row r="213" spans="1:28" x14ac:dyDescent="0.25">
      <c r="A213">
        <v>847</v>
      </c>
      <c r="B213" t="s">
        <v>1727</v>
      </c>
      <c r="C213" s="3" t="s">
        <v>1728</v>
      </c>
      <c r="D213">
        <v>4700</v>
      </c>
      <c r="E213">
        <v>11174</v>
      </c>
      <c r="F213" t="s">
        <v>20</v>
      </c>
      <c r="G213">
        <v>110</v>
      </c>
      <c r="H213" t="s">
        <v>21</v>
      </c>
      <c r="I213" t="s">
        <v>22</v>
      </c>
      <c r="J213">
        <v>1515304800</v>
      </c>
      <c r="K213">
        <v>1515564000</v>
      </c>
      <c r="L213" t="b">
        <v>0</v>
      </c>
      <c r="M213" t="b">
        <v>0</v>
      </c>
      <c r="N213" t="s">
        <v>17</v>
      </c>
      <c r="O213" s="4">
        <f t="shared" si="30"/>
        <v>2.3774468085106384</v>
      </c>
      <c r="P213" s="5">
        <f t="shared" si="31"/>
        <v>101.58181818181818</v>
      </c>
      <c r="Q213" t="str">
        <f t="shared" si="32"/>
        <v>food</v>
      </c>
      <c r="R213" t="str">
        <f t="shared" si="33"/>
        <v>food trucks</v>
      </c>
      <c r="S213" s="9">
        <f t="shared" si="34"/>
        <v>43107.25</v>
      </c>
      <c r="T213" s="9">
        <f t="shared" si="35"/>
        <v>43110.25</v>
      </c>
      <c r="U213" t="str" cm="1">
        <f t="array" ref="U213">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</f>
        <v>1000 to 4999</v>
      </c>
      <c r="V213" t="str" cm="1">
        <f t="array" ref="V213">IF(F213="failed",_xlfn.IFS(D213&lt;1000,"0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/>
      </c>
      <c r="W213" t="str" cm="1">
        <f t="array" ref="W213">IF(F213="successful",_xlfn.IFS(D213&lt;1000,"0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>1000 to 4999</v>
      </c>
      <c r="X213" t="str" cm="1">
        <f t="array" ref="X213">IF(F213="canceled",_xlfn.IFS(D213&lt;1000,"0 to 1000",D213&lt;5000,"1000 to 4999",D213&lt;10000,"5000 to 9999",D213&lt;15000,"10000 to 14999",D213&lt;20000,"15000 to 19999",D213&lt;25000,"20000 to 24999",D213 &lt;30000,"25000 to 29999",D213&lt;35000,"30000 to 34999",D213&lt;40000,"35000 to 39999",D213&lt;45000,"40000 to 44999",D213&lt;50000,"45000 to 49999",TRUE,"Greater than 50000"),"")</f>
        <v/>
      </c>
      <c r="Y213">
        <f t="shared" si="36"/>
        <v>110</v>
      </c>
      <c r="Z213" t="str">
        <f t="shared" si="37"/>
        <v/>
      </c>
      <c r="AA213">
        <f t="shared" si="38"/>
        <v>1</v>
      </c>
      <c r="AB213" t="str">
        <f t="shared" si="39"/>
        <v/>
      </c>
    </row>
    <row r="214" spans="1:28" x14ac:dyDescent="0.25">
      <c r="A214">
        <v>856</v>
      </c>
      <c r="B214" t="s">
        <v>1599</v>
      </c>
      <c r="C214" s="3" t="s">
        <v>1745</v>
      </c>
      <c r="D214">
        <v>2400</v>
      </c>
      <c r="E214">
        <v>8558</v>
      </c>
      <c r="F214" t="s">
        <v>20</v>
      </c>
      <c r="G214">
        <v>158</v>
      </c>
      <c r="H214" t="s">
        <v>21</v>
      </c>
      <c r="I214" t="s">
        <v>22</v>
      </c>
      <c r="J214">
        <v>1335243600</v>
      </c>
      <c r="K214">
        <v>1336712400</v>
      </c>
      <c r="L214" t="b">
        <v>0</v>
      </c>
      <c r="M214" t="b">
        <v>0</v>
      </c>
      <c r="N214" t="s">
        <v>17</v>
      </c>
      <c r="O214" s="4">
        <f t="shared" si="30"/>
        <v>3.5658333333333334</v>
      </c>
      <c r="P214" s="5">
        <f t="shared" si="31"/>
        <v>54.164556962025316</v>
      </c>
      <c r="Q214" t="str">
        <f t="shared" si="32"/>
        <v>food</v>
      </c>
      <c r="R214" t="str">
        <f t="shared" si="33"/>
        <v>food trucks</v>
      </c>
      <c r="S214" s="9">
        <f t="shared" si="34"/>
        <v>41023.208333333336</v>
      </c>
      <c r="T214" s="9">
        <f t="shared" si="35"/>
        <v>41040.208333333336</v>
      </c>
      <c r="U214" t="str" cm="1">
        <f t="array" ref="U214">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</f>
        <v>1000 to 4999</v>
      </c>
      <c r="V214" t="str" cm="1">
        <f t="array" ref="V214">IF(F214="failed",_xlfn.IFS(D214&lt;1000,"0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/>
      </c>
      <c r="W214" t="str" cm="1">
        <f t="array" ref="W214">IF(F214="successful",_xlfn.IFS(D214&lt;1000,"0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>1000 to 4999</v>
      </c>
      <c r="X214" t="str" cm="1">
        <f t="array" ref="X214">IF(F214="canceled",_xlfn.IFS(D214&lt;1000,"0 to 1000",D214&lt;5000,"1000 to 4999",D214&lt;10000,"5000 to 9999",D214&lt;15000,"10000 to 14999",D214&lt;20000,"15000 to 19999",D214&lt;25000,"20000 to 24999",D214 &lt;30000,"25000 to 29999",D214&lt;35000,"30000 to 34999",D214&lt;40000,"35000 to 39999",D214&lt;45000,"40000 to 44999",D214&lt;50000,"45000 to 49999",TRUE,"Greater than 50000"),"")</f>
        <v/>
      </c>
      <c r="Y214">
        <f t="shared" si="36"/>
        <v>158</v>
      </c>
      <c r="Z214" t="str">
        <f t="shared" si="37"/>
        <v/>
      </c>
      <c r="AA214">
        <f t="shared" si="38"/>
        <v>1</v>
      </c>
      <c r="AB214" t="str">
        <f t="shared" si="39"/>
        <v/>
      </c>
    </row>
    <row r="215" spans="1:28" ht="31.5" x14ac:dyDescent="0.25">
      <c r="A215">
        <v>858</v>
      </c>
      <c r="B215" t="s">
        <v>1748</v>
      </c>
      <c r="C215" s="3" t="s">
        <v>1749</v>
      </c>
      <c r="D215">
        <v>4000</v>
      </c>
      <c r="E215">
        <v>2778</v>
      </c>
      <c r="F215" t="s">
        <v>14</v>
      </c>
      <c r="G215">
        <v>35</v>
      </c>
      <c r="H215" t="s">
        <v>21</v>
      </c>
      <c r="I215" t="s">
        <v>22</v>
      </c>
      <c r="J215">
        <v>1524286800</v>
      </c>
      <c r="K215">
        <v>1524891600</v>
      </c>
      <c r="L215" t="b">
        <v>1</v>
      </c>
      <c r="M215" t="b">
        <v>0</v>
      </c>
      <c r="N215" t="s">
        <v>17</v>
      </c>
      <c r="O215" s="4">
        <f t="shared" si="30"/>
        <v>0.69450000000000001</v>
      </c>
      <c r="P215" s="5">
        <f t="shared" si="31"/>
        <v>79.371428571428567</v>
      </c>
      <c r="Q215" t="str">
        <f t="shared" si="32"/>
        <v>food</v>
      </c>
      <c r="R215" t="str">
        <f t="shared" si="33"/>
        <v>food trucks</v>
      </c>
      <c r="S215" s="9">
        <f t="shared" si="34"/>
        <v>43211.208333333328</v>
      </c>
      <c r="T215" s="9">
        <f t="shared" si="35"/>
        <v>43218.208333333328</v>
      </c>
      <c r="U215" t="str" cm="1">
        <f t="array" ref="U215">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</f>
        <v>1000 to 4999</v>
      </c>
      <c r="V215" t="str" cm="1">
        <f t="array" ref="V215">IF(F215="failed",_xlfn.IFS(D215&lt;1000,"0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>1000 to 4999</v>
      </c>
      <c r="W215" t="str" cm="1">
        <f t="array" ref="W215">IF(F215="successful",_xlfn.IFS(D215&lt;1000,"0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/>
      </c>
      <c r="X215" t="str" cm="1">
        <f t="array" ref="X215">IF(F215="canceled",_xlfn.IFS(D215&lt;1000,"0 to 1000",D215&lt;5000,"1000 to 4999",D215&lt;10000,"5000 to 9999",D215&lt;15000,"10000 to 14999",D215&lt;20000,"15000 to 19999",D215&lt;25000,"20000 to 24999",D215 &lt;30000,"25000 to 29999",D215&lt;35000,"30000 to 34999",D215&lt;40000,"35000 to 39999",D215&lt;45000,"40000 to 44999",D215&lt;50000,"45000 to 49999",TRUE,"Greater than 50000"),"")</f>
        <v/>
      </c>
      <c r="Y215" t="str">
        <f t="shared" si="36"/>
        <v/>
      </c>
      <c r="Z215">
        <f t="shared" si="37"/>
        <v>35</v>
      </c>
      <c r="AA215" t="str">
        <f t="shared" si="38"/>
        <v/>
      </c>
      <c r="AB215">
        <f t="shared" si="39"/>
        <v>1</v>
      </c>
    </row>
    <row r="216" spans="1:28" ht="31.5" x14ac:dyDescent="0.25">
      <c r="A216">
        <v>867</v>
      </c>
      <c r="B216" t="s">
        <v>1766</v>
      </c>
      <c r="C216" s="3" t="s">
        <v>1767</v>
      </c>
      <c r="D216">
        <v>4800</v>
      </c>
      <c r="E216">
        <v>7797</v>
      </c>
      <c r="F216" t="s">
        <v>20</v>
      </c>
      <c r="G216">
        <v>300</v>
      </c>
      <c r="H216" t="s">
        <v>21</v>
      </c>
      <c r="I216" t="s">
        <v>22</v>
      </c>
      <c r="J216">
        <v>1539061200</v>
      </c>
      <c r="K216">
        <v>1539579600</v>
      </c>
      <c r="L216" t="b">
        <v>0</v>
      </c>
      <c r="M216" t="b">
        <v>0</v>
      </c>
      <c r="N216" t="s">
        <v>17</v>
      </c>
      <c r="O216" s="4">
        <f t="shared" si="30"/>
        <v>1.6243749999999999</v>
      </c>
      <c r="P216" s="5">
        <f t="shared" si="31"/>
        <v>25.99</v>
      </c>
      <c r="Q216" t="str">
        <f t="shared" si="32"/>
        <v>food</v>
      </c>
      <c r="R216" t="str">
        <f t="shared" si="33"/>
        <v>food trucks</v>
      </c>
      <c r="S216" s="9">
        <f t="shared" si="34"/>
        <v>43382.208333333328</v>
      </c>
      <c r="T216" s="9">
        <f t="shared" si="35"/>
        <v>43388.208333333328</v>
      </c>
      <c r="U216" t="str" cm="1">
        <f t="array" ref="U216">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</f>
        <v>1000 to 4999</v>
      </c>
      <c r="V216" t="str" cm="1">
        <f t="array" ref="V216">IF(F216="failed",_xlfn.IFS(D216&lt;1000,"0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/>
      </c>
      <c r="W216" t="str" cm="1">
        <f t="array" ref="W216">IF(F216="successful",_xlfn.IFS(D216&lt;1000,"0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>1000 to 4999</v>
      </c>
      <c r="X216" t="str" cm="1">
        <f t="array" ref="X216">IF(F216="canceled",_xlfn.IFS(D216&lt;1000,"0 to 1000",D216&lt;5000,"1000 to 4999",D216&lt;10000,"5000 to 9999",D216&lt;15000,"10000 to 14999",D216&lt;20000,"15000 to 19999",D216&lt;25000,"20000 to 24999",D216 &lt;30000,"25000 to 29999",D216&lt;35000,"30000 to 34999",D216&lt;40000,"35000 to 39999",D216&lt;45000,"40000 to 44999",D216&lt;50000,"45000 to 49999",TRUE,"Greater than 50000"),"")</f>
        <v/>
      </c>
      <c r="Y216">
        <f t="shared" si="36"/>
        <v>300</v>
      </c>
      <c r="Z216" t="str">
        <f t="shared" si="37"/>
        <v/>
      </c>
      <c r="AA216">
        <f t="shared" si="38"/>
        <v>1</v>
      </c>
      <c r="AB216" t="str">
        <f t="shared" si="39"/>
        <v/>
      </c>
    </row>
    <row r="217" spans="1:28" x14ac:dyDescent="0.25">
      <c r="A217">
        <v>877</v>
      </c>
      <c r="B217" t="s">
        <v>1786</v>
      </c>
      <c r="C217" s="3" t="s">
        <v>1787</v>
      </c>
      <c r="D217">
        <v>163600</v>
      </c>
      <c r="E217">
        <v>126628</v>
      </c>
      <c r="F217" t="s">
        <v>14</v>
      </c>
      <c r="G217">
        <v>1229</v>
      </c>
      <c r="H217" t="s">
        <v>21</v>
      </c>
      <c r="I217" t="s">
        <v>22</v>
      </c>
      <c r="J217">
        <v>1469509200</v>
      </c>
      <c r="K217">
        <v>1469595600</v>
      </c>
      <c r="L217" t="b">
        <v>0</v>
      </c>
      <c r="M217" t="b">
        <v>0</v>
      </c>
      <c r="N217" t="s">
        <v>17</v>
      </c>
      <c r="O217" s="4">
        <f t="shared" si="30"/>
        <v>0.77400977995110021</v>
      </c>
      <c r="P217" s="5">
        <f t="shared" si="31"/>
        <v>103.033360455655</v>
      </c>
      <c r="Q217" t="str">
        <f t="shared" si="32"/>
        <v>food</v>
      </c>
      <c r="R217" t="str">
        <f t="shared" si="33"/>
        <v>food trucks</v>
      </c>
      <c r="S217" s="9">
        <f t="shared" si="34"/>
        <v>42577.208333333328</v>
      </c>
      <c r="T217" s="9">
        <f t="shared" si="35"/>
        <v>42578.208333333328</v>
      </c>
      <c r="U217" t="str" cm="1">
        <f t="array" ref="U217">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</f>
        <v>Greater than 50000</v>
      </c>
      <c r="V217" t="str" cm="1">
        <f t="array" ref="V217">IF(F217="failed",_xlfn.IFS(D217&lt;1000,"0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>Greater than 50000</v>
      </c>
      <c r="W217" t="str" cm="1">
        <f t="array" ref="W217">IF(F217="successful",_xlfn.IFS(D217&lt;1000,"0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/>
      </c>
      <c r="X217" t="str" cm="1">
        <f t="array" ref="X217">IF(F217="canceled",_xlfn.IFS(D217&lt;1000,"0 to 1000",D217&lt;5000,"1000 to 4999",D217&lt;10000,"5000 to 9999",D217&lt;15000,"10000 to 14999",D217&lt;20000,"15000 to 19999",D217&lt;25000,"20000 to 24999",D217 &lt;30000,"25000 to 29999",D217&lt;35000,"30000 to 34999",D217&lt;40000,"35000 to 39999",D217&lt;45000,"40000 to 44999",D217&lt;50000,"45000 to 49999",TRUE,"Greater than 50000"),"")</f>
        <v/>
      </c>
      <c r="Y217" t="str">
        <f t="shared" si="36"/>
        <v/>
      </c>
      <c r="Z217">
        <f t="shared" si="37"/>
        <v>1229</v>
      </c>
      <c r="AA217" t="str">
        <f t="shared" si="38"/>
        <v/>
      </c>
      <c r="AB217">
        <f t="shared" si="39"/>
        <v>1</v>
      </c>
    </row>
    <row r="218" spans="1:28" ht="31.5" x14ac:dyDescent="0.25">
      <c r="A218">
        <v>896</v>
      </c>
      <c r="B218" t="s">
        <v>1824</v>
      </c>
      <c r="C218" s="3" t="s">
        <v>1825</v>
      </c>
      <c r="D218">
        <v>19800</v>
      </c>
      <c r="E218">
        <v>153338</v>
      </c>
      <c r="F218" t="s">
        <v>20</v>
      </c>
      <c r="G218">
        <v>1460</v>
      </c>
      <c r="H218" t="s">
        <v>26</v>
      </c>
      <c r="I218" t="s">
        <v>27</v>
      </c>
      <c r="J218">
        <v>1310619600</v>
      </c>
      <c r="K218">
        <v>1310878800</v>
      </c>
      <c r="L218" t="b">
        <v>0</v>
      </c>
      <c r="M218" t="b">
        <v>1</v>
      </c>
      <c r="N218" t="s">
        <v>17</v>
      </c>
      <c r="O218" s="4">
        <f t="shared" si="30"/>
        <v>7.7443434343434348</v>
      </c>
      <c r="P218" s="5">
        <f t="shared" si="31"/>
        <v>105.02602739726028</v>
      </c>
      <c r="Q218" t="str">
        <f t="shared" si="32"/>
        <v>food</v>
      </c>
      <c r="R218" t="str">
        <f t="shared" si="33"/>
        <v>food trucks</v>
      </c>
      <c r="S218" s="9">
        <f t="shared" si="34"/>
        <v>40738.208333333336</v>
      </c>
      <c r="T218" s="9">
        <f t="shared" si="35"/>
        <v>40741.208333333336</v>
      </c>
      <c r="U218" t="str" cm="1">
        <f t="array" ref="U218">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</f>
        <v>15000 to 19999</v>
      </c>
      <c r="V218" t="str" cm="1">
        <f t="array" ref="V218">IF(F218="failed",_xlfn.IFS(D218&lt;1000,"0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/>
      </c>
      <c r="W218" t="str" cm="1">
        <f t="array" ref="W218">IF(F218="successful",_xlfn.IFS(D218&lt;1000,"0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>15000 to 19999</v>
      </c>
      <c r="X218" t="str" cm="1">
        <f t="array" ref="X218">IF(F218="canceled",_xlfn.IFS(D218&lt;1000,"0 to 1000",D218&lt;5000,"1000 to 4999",D218&lt;10000,"5000 to 9999",D218&lt;15000,"10000 to 14999",D218&lt;20000,"15000 to 19999",D218&lt;25000,"20000 to 24999",D218 &lt;30000,"25000 to 29999",D218&lt;35000,"30000 to 34999",D218&lt;40000,"35000 to 39999",D218&lt;45000,"40000 to 44999",D218&lt;50000,"45000 to 49999",TRUE,"Greater than 50000"),"")</f>
        <v/>
      </c>
      <c r="Y218">
        <f t="shared" si="36"/>
        <v>1460</v>
      </c>
      <c r="Z218" t="str">
        <f t="shared" si="37"/>
        <v/>
      </c>
      <c r="AA218">
        <f t="shared" si="38"/>
        <v>1</v>
      </c>
      <c r="AB218" t="str">
        <f t="shared" si="39"/>
        <v/>
      </c>
    </row>
    <row r="219" spans="1:28" x14ac:dyDescent="0.25">
      <c r="A219">
        <v>926</v>
      </c>
      <c r="B219" t="s">
        <v>1884</v>
      </c>
      <c r="C219" s="3" t="s">
        <v>1885</v>
      </c>
      <c r="D219">
        <v>8700</v>
      </c>
      <c r="E219">
        <v>1577</v>
      </c>
      <c r="F219" t="s">
        <v>14</v>
      </c>
      <c r="G219">
        <v>15</v>
      </c>
      <c r="H219" t="s">
        <v>21</v>
      </c>
      <c r="I219" t="s">
        <v>22</v>
      </c>
      <c r="J219">
        <v>1463029200</v>
      </c>
      <c r="K219">
        <v>1463374800</v>
      </c>
      <c r="L219" t="b">
        <v>0</v>
      </c>
      <c r="M219" t="b">
        <v>0</v>
      </c>
      <c r="N219" t="s">
        <v>17</v>
      </c>
      <c r="O219" s="4">
        <f t="shared" si="30"/>
        <v>0.18126436781609195</v>
      </c>
      <c r="P219" s="5">
        <f t="shared" si="31"/>
        <v>105.13333333333334</v>
      </c>
      <c r="Q219" t="str">
        <f t="shared" si="32"/>
        <v>food</v>
      </c>
      <c r="R219" t="str">
        <f t="shared" si="33"/>
        <v>food trucks</v>
      </c>
      <c r="S219" s="9">
        <f t="shared" si="34"/>
        <v>42502.208333333328</v>
      </c>
      <c r="T219" s="9">
        <f t="shared" si="35"/>
        <v>42506.208333333328</v>
      </c>
      <c r="U219" t="str" cm="1">
        <f t="array" ref="U219">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</f>
        <v>5000 to 9999</v>
      </c>
      <c r="V219" t="str" cm="1">
        <f t="array" ref="V219">IF(F219="failed",_xlfn.IFS(D219&lt;1000,"0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>5000 to 9999</v>
      </c>
      <c r="W219" t="str" cm="1">
        <f t="array" ref="W219">IF(F219="successful",_xlfn.IFS(D219&lt;1000,"0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/>
      </c>
      <c r="X219" t="str" cm="1">
        <f t="array" ref="X219">IF(F219="canceled",_xlfn.IFS(D219&lt;1000,"0 to 1000",D219&lt;5000,"1000 to 4999",D219&lt;10000,"5000 to 9999",D219&lt;15000,"10000 to 14999",D219&lt;20000,"15000 to 19999",D219&lt;25000,"20000 to 24999",D219 &lt;30000,"25000 to 29999",D219&lt;35000,"30000 to 34999",D219&lt;40000,"35000 to 39999",D219&lt;45000,"40000 to 44999",D219&lt;50000,"45000 to 49999",TRUE,"Greater than 50000"),"")</f>
        <v/>
      </c>
      <c r="Y219" t="str">
        <f t="shared" si="36"/>
        <v/>
      </c>
      <c r="Z219">
        <f t="shared" si="37"/>
        <v>15</v>
      </c>
      <c r="AA219" t="str">
        <f t="shared" si="38"/>
        <v/>
      </c>
      <c r="AB219">
        <f t="shared" si="39"/>
        <v>1</v>
      </c>
    </row>
    <row r="220" spans="1:28" x14ac:dyDescent="0.25">
      <c r="A220">
        <v>943</v>
      </c>
      <c r="B220" t="s">
        <v>1916</v>
      </c>
      <c r="C220" s="3" t="s">
        <v>1917</v>
      </c>
      <c r="D220">
        <v>7500</v>
      </c>
      <c r="E220">
        <v>11969</v>
      </c>
      <c r="F220" t="s">
        <v>20</v>
      </c>
      <c r="G220">
        <v>114</v>
      </c>
      <c r="H220" t="s">
        <v>21</v>
      </c>
      <c r="I220" t="s">
        <v>22</v>
      </c>
      <c r="J220">
        <v>1411534800</v>
      </c>
      <c r="K220">
        <v>1414558800</v>
      </c>
      <c r="L220" t="b">
        <v>0</v>
      </c>
      <c r="M220" t="b">
        <v>0</v>
      </c>
      <c r="N220" t="s">
        <v>17</v>
      </c>
      <c r="O220" s="4">
        <f t="shared" si="30"/>
        <v>1.5958666666666668</v>
      </c>
      <c r="P220" s="5">
        <f t="shared" si="31"/>
        <v>104.99122807017544</v>
      </c>
      <c r="Q220" t="str">
        <f t="shared" si="32"/>
        <v>food</v>
      </c>
      <c r="R220" t="str">
        <f t="shared" si="33"/>
        <v>food trucks</v>
      </c>
      <c r="S220" s="9">
        <f t="shared" si="34"/>
        <v>41906.208333333336</v>
      </c>
      <c r="T220" s="9">
        <f t="shared" si="35"/>
        <v>41941.208333333336</v>
      </c>
      <c r="U220" t="str" cm="1">
        <f t="array" ref="U220">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</f>
        <v>5000 to 9999</v>
      </c>
      <c r="V220" t="str" cm="1">
        <f t="array" ref="V220">IF(F220="failed",_xlfn.IFS(D220&lt;1000,"0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/>
      </c>
      <c r="W220" t="str" cm="1">
        <f t="array" ref="W220">IF(F220="successful",_xlfn.IFS(D220&lt;1000,"0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>5000 to 9999</v>
      </c>
      <c r="X220" t="str" cm="1">
        <f t="array" ref="X220">IF(F220="canceled",_xlfn.IFS(D220&lt;1000,"0 to 1000",D220&lt;5000,"1000 to 4999",D220&lt;10000,"5000 to 9999",D220&lt;15000,"10000 to 14999",D220&lt;20000,"15000 to 19999",D220&lt;25000,"20000 to 24999",D220 &lt;30000,"25000 to 29999",D220&lt;35000,"30000 to 34999",D220&lt;40000,"35000 to 39999",D220&lt;45000,"40000 to 44999",D220&lt;50000,"45000 to 49999",TRUE,"Greater than 50000"),"")</f>
        <v/>
      </c>
      <c r="Y220">
        <f t="shared" si="36"/>
        <v>114</v>
      </c>
      <c r="Z220" t="str">
        <f t="shared" si="37"/>
        <v/>
      </c>
      <c r="AA220">
        <f t="shared" si="38"/>
        <v>1</v>
      </c>
      <c r="AB220" t="str">
        <f t="shared" si="39"/>
        <v/>
      </c>
    </row>
    <row r="221" spans="1:28" x14ac:dyDescent="0.25">
      <c r="A221">
        <v>962</v>
      </c>
      <c r="B221" t="s">
        <v>1954</v>
      </c>
      <c r="C221" s="3" t="s">
        <v>1955</v>
      </c>
      <c r="D221">
        <v>3600</v>
      </c>
      <c r="E221">
        <v>10657</v>
      </c>
      <c r="F221" t="s">
        <v>20</v>
      </c>
      <c r="G221">
        <v>266</v>
      </c>
      <c r="H221" t="s">
        <v>21</v>
      </c>
      <c r="I221" t="s">
        <v>22</v>
      </c>
      <c r="J221">
        <v>1384408800</v>
      </c>
      <c r="K221">
        <v>1386223200</v>
      </c>
      <c r="L221" t="b">
        <v>0</v>
      </c>
      <c r="M221" t="b">
        <v>0</v>
      </c>
      <c r="N221" t="s">
        <v>17</v>
      </c>
      <c r="O221" s="4">
        <f t="shared" si="30"/>
        <v>2.9602777777777778</v>
      </c>
      <c r="P221" s="5">
        <f t="shared" si="31"/>
        <v>40.063909774436091</v>
      </c>
      <c r="Q221" t="str">
        <f t="shared" si="32"/>
        <v>food</v>
      </c>
      <c r="R221" t="str">
        <f t="shared" si="33"/>
        <v>food trucks</v>
      </c>
      <c r="S221" s="9">
        <f t="shared" si="34"/>
        <v>41592.25</v>
      </c>
      <c r="T221" s="9">
        <f t="shared" si="35"/>
        <v>41613.25</v>
      </c>
      <c r="U221" t="str" cm="1">
        <f t="array" ref="U221">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</f>
        <v>1000 to 4999</v>
      </c>
      <c r="V221" t="str" cm="1">
        <f t="array" ref="V221">IF(F221="failed",_xlfn.IFS(D221&lt;1000,"0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/>
      </c>
      <c r="W221" t="str" cm="1">
        <f t="array" ref="W221">IF(F221="successful",_xlfn.IFS(D221&lt;1000,"0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>1000 to 4999</v>
      </c>
      <c r="X221" t="str" cm="1">
        <f t="array" ref="X221">IF(F221="canceled",_xlfn.IFS(D221&lt;1000,"0 to 1000",D221&lt;5000,"1000 to 4999",D221&lt;10000,"5000 to 9999",D221&lt;15000,"10000 to 14999",D221&lt;20000,"15000 to 19999",D221&lt;25000,"20000 to 24999",D221 &lt;30000,"25000 to 29999",D221&lt;35000,"30000 to 34999",D221&lt;40000,"35000 to 39999",D221&lt;45000,"40000 to 44999",D221&lt;50000,"45000 to 49999",TRUE,"Greater than 50000"),"")</f>
        <v/>
      </c>
      <c r="Y221">
        <f t="shared" si="36"/>
        <v>266</v>
      </c>
      <c r="Z221" t="str">
        <f t="shared" si="37"/>
        <v/>
      </c>
      <c r="AA221">
        <f t="shared" si="38"/>
        <v>1</v>
      </c>
      <c r="AB221" t="str">
        <f t="shared" si="39"/>
        <v/>
      </c>
    </row>
    <row r="222" spans="1:28" ht="31.5" x14ac:dyDescent="0.25">
      <c r="A222">
        <v>968</v>
      </c>
      <c r="B222" t="s">
        <v>1965</v>
      </c>
      <c r="C222" s="3" t="s">
        <v>1966</v>
      </c>
      <c r="D222">
        <v>2400</v>
      </c>
      <c r="E222">
        <v>8117</v>
      </c>
      <c r="F222" t="s">
        <v>20</v>
      </c>
      <c r="G222">
        <v>114</v>
      </c>
      <c r="H222" t="s">
        <v>21</v>
      </c>
      <c r="I222" t="s">
        <v>22</v>
      </c>
      <c r="J222">
        <v>1293861600</v>
      </c>
      <c r="K222">
        <v>1295157600</v>
      </c>
      <c r="L222" t="b">
        <v>0</v>
      </c>
      <c r="M222" t="b">
        <v>0</v>
      </c>
      <c r="N222" t="s">
        <v>17</v>
      </c>
      <c r="O222" s="4">
        <f t="shared" si="30"/>
        <v>3.3820833333333336</v>
      </c>
      <c r="P222" s="5">
        <f t="shared" si="31"/>
        <v>71.201754385964918</v>
      </c>
      <c r="Q222" t="str">
        <f t="shared" si="32"/>
        <v>food</v>
      </c>
      <c r="R222" t="str">
        <f t="shared" si="33"/>
        <v>food trucks</v>
      </c>
      <c r="S222" s="9">
        <f t="shared" si="34"/>
        <v>40544.25</v>
      </c>
      <c r="T222" s="9">
        <f t="shared" si="35"/>
        <v>40559.25</v>
      </c>
      <c r="U222" t="str" cm="1">
        <f t="array" ref="U222">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</f>
        <v>1000 to 4999</v>
      </c>
      <c r="V222" t="str" cm="1">
        <f t="array" ref="V222">IF(F222="failed",_xlfn.IFS(D222&lt;1000,"0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/>
      </c>
      <c r="W222" t="str" cm="1">
        <f t="array" ref="W222">IF(F222="successful",_xlfn.IFS(D222&lt;1000,"0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>1000 to 4999</v>
      </c>
      <c r="X222" t="str" cm="1">
        <f t="array" ref="X222">IF(F222="canceled",_xlfn.IFS(D222&lt;1000,"0 to 1000",D222&lt;5000,"1000 to 4999",D222&lt;10000,"5000 to 9999",D222&lt;15000,"10000 to 14999",D222&lt;20000,"15000 to 19999",D222&lt;25000,"20000 to 24999",D222 &lt;30000,"25000 to 29999",D222&lt;35000,"30000 to 34999",D222&lt;40000,"35000 to 39999",D222&lt;45000,"40000 to 44999",D222&lt;50000,"45000 to 49999",TRUE,"Greater than 50000"),"")</f>
        <v/>
      </c>
      <c r="Y222">
        <f t="shared" si="36"/>
        <v>114</v>
      </c>
      <c r="Z222" t="str">
        <f t="shared" si="37"/>
        <v/>
      </c>
      <c r="AA222">
        <f t="shared" si="38"/>
        <v>1</v>
      </c>
      <c r="AB222" t="str">
        <f t="shared" si="39"/>
        <v/>
      </c>
    </row>
    <row r="223" spans="1:28" x14ac:dyDescent="0.25">
      <c r="A223">
        <v>977</v>
      </c>
      <c r="B223" t="s">
        <v>1258</v>
      </c>
      <c r="C223" s="3" t="s">
        <v>1983</v>
      </c>
      <c r="D223">
        <v>7000</v>
      </c>
      <c r="E223">
        <v>5177</v>
      </c>
      <c r="F223" t="s">
        <v>14</v>
      </c>
      <c r="G223">
        <v>67</v>
      </c>
      <c r="H223" t="s">
        <v>21</v>
      </c>
      <c r="I223" t="s">
        <v>22</v>
      </c>
      <c r="J223">
        <v>1517983200</v>
      </c>
      <c r="K223">
        <v>1520748000</v>
      </c>
      <c r="L223" t="b">
        <v>0</v>
      </c>
      <c r="M223" t="b">
        <v>0</v>
      </c>
      <c r="N223" t="s">
        <v>17</v>
      </c>
      <c r="O223" s="4">
        <f t="shared" si="30"/>
        <v>0.73957142857142855</v>
      </c>
      <c r="P223" s="5">
        <f t="shared" si="31"/>
        <v>77.268656716417908</v>
      </c>
      <c r="Q223" t="str">
        <f t="shared" si="32"/>
        <v>food</v>
      </c>
      <c r="R223" t="str">
        <f t="shared" si="33"/>
        <v>food trucks</v>
      </c>
      <c r="S223" s="9">
        <f t="shared" si="34"/>
        <v>43138.25</v>
      </c>
      <c r="T223" s="9">
        <f t="shared" si="35"/>
        <v>43170.25</v>
      </c>
      <c r="U223" t="str" cm="1">
        <f t="array" ref="U223">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</f>
        <v>5000 to 9999</v>
      </c>
      <c r="V223" t="str" cm="1">
        <f t="array" ref="V223">IF(F223="failed",_xlfn.IFS(D223&lt;1000,"0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>5000 to 9999</v>
      </c>
      <c r="W223" t="str" cm="1">
        <f t="array" ref="W223">IF(F223="successful",_xlfn.IFS(D223&lt;1000,"0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/>
      </c>
      <c r="X223" t="str" cm="1">
        <f t="array" ref="X223">IF(F223="canceled",_xlfn.IFS(D223&lt;1000,"0 to 1000",D223&lt;5000,"1000 to 4999",D223&lt;10000,"5000 to 9999",D223&lt;15000,"10000 to 14999",D223&lt;20000,"15000 to 19999",D223&lt;25000,"20000 to 24999",D223 &lt;30000,"25000 to 29999",D223&lt;35000,"30000 to 34999",D223&lt;40000,"35000 to 39999",D223&lt;45000,"40000 to 44999",D223&lt;50000,"45000 to 49999",TRUE,"Greater than 50000"),"")</f>
        <v/>
      </c>
      <c r="Y223" t="str">
        <f t="shared" si="36"/>
        <v/>
      </c>
      <c r="Z223">
        <f t="shared" si="37"/>
        <v>67</v>
      </c>
      <c r="AA223" t="str">
        <f t="shared" si="38"/>
        <v/>
      </c>
      <c r="AB223">
        <f t="shared" si="39"/>
        <v>1</v>
      </c>
    </row>
    <row r="224" spans="1:28" x14ac:dyDescent="0.25">
      <c r="A224">
        <v>995</v>
      </c>
      <c r="B224" t="s">
        <v>2017</v>
      </c>
      <c r="C224" s="3" t="s">
        <v>2018</v>
      </c>
      <c r="D224">
        <v>97300</v>
      </c>
      <c r="E224">
        <v>153216</v>
      </c>
      <c r="F224" t="s">
        <v>20</v>
      </c>
      <c r="G224">
        <v>2043</v>
      </c>
      <c r="H224" t="s">
        <v>21</v>
      </c>
      <c r="I224" t="s">
        <v>22</v>
      </c>
      <c r="J224">
        <v>1541307600</v>
      </c>
      <c r="K224">
        <v>1543816800</v>
      </c>
      <c r="L224" t="b">
        <v>0</v>
      </c>
      <c r="M224" t="b">
        <v>1</v>
      </c>
      <c r="N224" t="s">
        <v>17</v>
      </c>
      <c r="O224" s="4">
        <f t="shared" si="30"/>
        <v>1.5746762589928058</v>
      </c>
      <c r="P224" s="5">
        <f t="shared" si="31"/>
        <v>74.995594713656388</v>
      </c>
      <c r="Q224" t="str">
        <f t="shared" si="32"/>
        <v>food</v>
      </c>
      <c r="R224" t="str">
        <f t="shared" si="33"/>
        <v>food trucks</v>
      </c>
      <c r="S224" s="9">
        <f t="shared" si="34"/>
        <v>43408.208333333328</v>
      </c>
      <c r="T224" s="9">
        <f t="shared" si="35"/>
        <v>43437.25</v>
      </c>
      <c r="U224" t="str" cm="1">
        <f t="array" ref="U224">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</f>
        <v>Greater than 50000</v>
      </c>
      <c r="V224" t="str" cm="1">
        <f t="array" ref="V224">IF(F224="failed",_xlfn.IFS(D224&lt;1000,"0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/>
      </c>
      <c r="W224" t="str" cm="1">
        <f t="array" ref="W224">IF(F224="successful",_xlfn.IFS(D224&lt;1000,"0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>Greater than 50000</v>
      </c>
      <c r="X224" t="str" cm="1">
        <f t="array" ref="X224">IF(F224="canceled",_xlfn.IFS(D224&lt;1000,"0 to 1000",D224&lt;5000,"1000 to 4999",D224&lt;10000,"5000 to 9999",D224&lt;15000,"10000 to 14999",D224&lt;20000,"15000 to 19999",D224&lt;25000,"20000 to 24999",D224 &lt;30000,"25000 to 29999",D224&lt;35000,"30000 to 34999",D224&lt;40000,"35000 to 39999",D224&lt;45000,"40000 to 44999",D224&lt;50000,"45000 to 49999",TRUE,"Greater than 50000"),"")</f>
        <v/>
      </c>
      <c r="Y224">
        <f t="shared" si="36"/>
        <v>2043</v>
      </c>
      <c r="Z224" t="str">
        <f t="shared" si="37"/>
        <v/>
      </c>
      <c r="AA224">
        <f t="shared" si="38"/>
        <v>1</v>
      </c>
      <c r="AB224" t="str">
        <f t="shared" si="39"/>
        <v/>
      </c>
    </row>
    <row r="225" spans="1:28" x14ac:dyDescent="0.25">
      <c r="A225">
        <v>999</v>
      </c>
      <c r="B225" t="s">
        <v>2025</v>
      </c>
      <c r="C225" s="3" t="s">
        <v>2026</v>
      </c>
      <c r="D225">
        <v>111100</v>
      </c>
      <c r="E225">
        <v>62819</v>
      </c>
      <c r="F225" t="s">
        <v>74</v>
      </c>
      <c r="G225">
        <v>1122</v>
      </c>
      <c r="H225" t="s">
        <v>21</v>
      </c>
      <c r="I225" t="s">
        <v>22</v>
      </c>
      <c r="J225">
        <v>1467176400</v>
      </c>
      <c r="K225">
        <v>1467781200</v>
      </c>
      <c r="L225" t="b">
        <v>0</v>
      </c>
      <c r="M225" t="b">
        <v>0</v>
      </c>
      <c r="N225" t="s">
        <v>17</v>
      </c>
      <c r="O225" s="4">
        <f t="shared" si="30"/>
        <v>0.56542754275427543</v>
      </c>
      <c r="P225" s="5">
        <f t="shared" si="31"/>
        <v>55.98841354723708</v>
      </c>
      <c r="Q225" t="str">
        <f t="shared" si="32"/>
        <v>food</v>
      </c>
      <c r="R225" t="str">
        <f t="shared" si="33"/>
        <v>food trucks</v>
      </c>
      <c r="S225" s="9">
        <f t="shared" si="34"/>
        <v>42550.208333333328</v>
      </c>
      <c r="T225" s="9">
        <f t="shared" si="35"/>
        <v>42557.208333333328</v>
      </c>
      <c r="U225" t="str" cm="1">
        <f t="array" ref="U225">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</f>
        <v>Greater than 50000</v>
      </c>
      <c r="V225" t="str" cm="1">
        <f t="array" ref="V225">IF(F225="failed",_xlfn.IFS(D225&lt;1000,"0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/>
      </c>
      <c r="W225" t="str" cm="1">
        <f t="array" ref="W225">IF(F225="successful",_xlfn.IFS(D225&lt;1000,"0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/>
      </c>
      <c r="X225" t="str" cm="1">
        <f t="array" ref="X225">IF(F225="canceled",_xlfn.IFS(D225&lt;1000,"0 to 1000",D225&lt;5000,"1000 to 4999",D225&lt;10000,"5000 to 9999",D225&lt;15000,"10000 to 14999",D225&lt;20000,"15000 to 19999",D225&lt;25000,"20000 to 24999",D225 &lt;30000,"25000 to 29999",D225&lt;35000,"30000 to 34999",D225&lt;40000,"35000 to 39999",D225&lt;45000,"40000 to 44999",D225&lt;50000,"45000 to 49999",TRUE,"Greater than 50000"),"")</f>
        <v>Greater than 50000</v>
      </c>
      <c r="Y225" t="str">
        <f t="shared" si="36"/>
        <v/>
      </c>
      <c r="Z225" t="str">
        <f t="shared" si="37"/>
        <v/>
      </c>
      <c r="AA225" t="str">
        <f t="shared" si="38"/>
        <v/>
      </c>
      <c r="AB225" t="str">
        <f t="shared" si="39"/>
        <v/>
      </c>
    </row>
    <row r="226" spans="1:28" x14ac:dyDescent="0.25">
      <c r="A226">
        <v>120</v>
      </c>
      <c r="B226" t="s">
        <v>290</v>
      </c>
      <c r="C226" s="3" t="s">
        <v>291</v>
      </c>
      <c r="D226">
        <v>75100</v>
      </c>
      <c r="E226">
        <v>112272</v>
      </c>
      <c r="F226" t="s">
        <v>20</v>
      </c>
      <c r="G226">
        <v>1782</v>
      </c>
      <c r="H226" t="s">
        <v>21</v>
      </c>
      <c r="I226" t="s">
        <v>22</v>
      </c>
      <c r="J226">
        <v>1429246800</v>
      </c>
      <c r="K226">
        <v>1429592400</v>
      </c>
      <c r="L226" t="b">
        <v>0</v>
      </c>
      <c r="M226" t="b">
        <v>1</v>
      </c>
      <c r="N226" t="s">
        <v>292</v>
      </c>
      <c r="O226" s="4">
        <f t="shared" si="30"/>
        <v>1.4949667110519307</v>
      </c>
      <c r="P226" s="5">
        <f t="shared" si="31"/>
        <v>63.003367003367003</v>
      </c>
      <c r="Q226" t="str">
        <f t="shared" si="32"/>
        <v>games</v>
      </c>
      <c r="R226" t="str">
        <f t="shared" si="33"/>
        <v>mobile games</v>
      </c>
      <c r="S226" s="9">
        <f t="shared" si="34"/>
        <v>42111.208333333328</v>
      </c>
      <c r="T226" s="9">
        <f t="shared" si="35"/>
        <v>42115.208333333328</v>
      </c>
      <c r="U226" t="str" cm="1">
        <f t="array" ref="U226">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</f>
        <v>Greater than 50000</v>
      </c>
      <c r="V226" t="str" cm="1">
        <f t="array" ref="V226">IF(F226="failed",_xlfn.IFS(D226&lt;1000,"0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/>
      </c>
      <c r="W226" t="str" cm="1">
        <f t="array" ref="W226">IF(F226="successful",_xlfn.IFS(D226&lt;1000,"0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>Greater than 50000</v>
      </c>
      <c r="X226" t="str" cm="1">
        <f t="array" ref="X226">IF(F226="canceled",_xlfn.IFS(D226&lt;1000,"0 to 1000",D226&lt;5000,"1000 to 4999",D226&lt;10000,"5000 to 9999",D226&lt;15000,"10000 to 14999",D226&lt;20000,"15000 to 19999",D226&lt;25000,"20000 to 24999",D226 &lt;30000,"25000 to 29999",D226&lt;35000,"30000 to 34999",D226&lt;40000,"35000 to 39999",D226&lt;45000,"40000 to 44999",D226&lt;50000,"45000 to 49999",TRUE,"Greater than 50000"),"")</f>
        <v/>
      </c>
      <c r="Y226">
        <f t="shared" si="36"/>
        <v>1782</v>
      </c>
      <c r="Z226" t="str">
        <f t="shared" si="37"/>
        <v/>
      </c>
      <c r="AA226">
        <f t="shared" si="38"/>
        <v>1</v>
      </c>
      <c r="AB226" t="str">
        <f t="shared" si="39"/>
        <v/>
      </c>
    </row>
    <row r="227" spans="1:28" ht="31.5" x14ac:dyDescent="0.25">
      <c r="A227">
        <v>138</v>
      </c>
      <c r="B227" t="s">
        <v>328</v>
      </c>
      <c r="C227" s="3" t="s">
        <v>329</v>
      </c>
      <c r="D227">
        <v>9600</v>
      </c>
      <c r="E227">
        <v>9216</v>
      </c>
      <c r="F227" t="s">
        <v>14</v>
      </c>
      <c r="G227">
        <v>115</v>
      </c>
      <c r="H227" t="s">
        <v>21</v>
      </c>
      <c r="I227" t="s">
        <v>22</v>
      </c>
      <c r="J227">
        <v>1348808400</v>
      </c>
      <c r="K227">
        <v>1349326800</v>
      </c>
      <c r="L227" t="b">
        <v>0</v>
      </c>
      <c r="M227" t="b">
        <v>0</v>
      </c>
      <c r="N227" t="s">
        <v>292</v>
      </c>
      <c r="O227" s="4">
        <f t="shared" si="30"/>
        <v>0.96</v>
      </c>
      <c r="P227" s="5">
        <f t="shared" si="31"/>
        <v>80.139130434782615</v>
      </c>
      <c r="Q227" t="str">
        <f t="shared" si="32"/>
        <v>games</v>
      </c>
      <c r="R227" t="str">
        <f t="shared" si="33"/>
        <v>mobile games</v>
      </c>
      <c r="S227" s="9">
        <f t="shared" si="34"/>
        <v>41180.208333333336</v>
      </c>
      <c r="T227" s="9">
        <f t="shared" si="35"/>
        <v>41186.208333333336</v>
      </c>
      <c r="U227" t="str" cm="1">
        <f t="array" ref="U227">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</f>
        <v>5000 to 9999</v>
      </c>
      <c r="V227" t="str" cm="1">
        <f t="array" ref="V227">IF(F227="failed",_xlfn.IFS(D227&lt;1000,"0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>5000 to 9999</v>
      </c>
      <c r="W227" t="str" cm="1">
        <f t="array" ref="W227">IF(F227="successful",_xlfn.IFS(D227&lt;1000,"0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/>
      </c>
      <c r="X227" t="str" cm="1">
        <f t="array" ref="X227">IF(F227="canceled",_xlfn.IFS(D227&lt;1000,"0 to 1000",D227&lt;5000,"1000 to 4999",D227&lt;10000,"5000 to 9999",D227&lt;15000,"10000 to 14999",D227&lt;20000,"15000 to 19999",D227&lt;25000,"20000 to 24999",D227 &lt;30000,"25000 to 29999",D227&lt;35000,"30000 to 34999",D227&lt;40000,"35000 to 39999",D227&lt;45000,"40000 to 44999",D227&lt;50000,"45000 to 49999",TRUE,"Greater than 50000"),"")</f>
        <v/>
      </c>
      <c r="Y227" t="str">
        <f t="shared" si="36"/>
        <v/>
      </c>
      <c r="Z227">
        <f t="shared" si="37"/>
        <v>115</v>
      </c>
      <c r="AA227" t="str">
        <f t="shared" si="38"/>
        <v/>
      </c>
      <c r="AB227">
        <f t="shared" si="39"/>
        <v>1</v>
      </c>
    </row>
    <row r="228" spans="1:28" x14ac:dyDescent="0.25">
      <c r="A228">
        <v>227</v>
      </c>
      <c r="B228" t="s">
        <v>506</v>
      </c>
      <c r="C228" s="3" t="s">
        <v>507</v>
      </c>
      <c r="D228">
        <v>60900</v>
      </c>
      <c r="E228">
        <v>102751</v>
      </c>
      <c r="F228" t="s">
        <v>20</v>
      </c>
      <c r="G228">
        <v>943</v>
      </c>
      <c r="H228" t="s">
        <v>21</v>
      </c>
      <c r="I228" t="s">
        <v>22</v>
      </c>
      <c r="J228">
        <v>1431666000</v>
      </c>
      <c r="K228">
        <v>1432184400</v>
      </c>
      <c r="L228" t="b">
        <v>0</v>
      </c>
      <c r="M228" t="b">
        <v>0</v>
      </c>
      <c r="N228" t="s">
        <v>292</v>
      </c>
      <c r="O228" s="4">
        <f t="shared" si="30"/>
        <v>1.687208538587849</v>
      </c>
      <c r="P228" s="5">
        <f t="shared" si="31"/>
        <v>108.96182396606575</v>
      </c>
      <c r="Q228" t="str">
        <f t="shared" si="32"/>
        <v>games</v>
      </c>
      <c r="R228" t="str">
        <f t="shared" si="33"/>
        <v>mobile games</v>
      </c>
      <c r="S228" s="9">
        <f t="shared" si="34"/>
        <v>42139.208333333328</v>
      </c>
      <c r="T228" s="9">
        <f t="shared" si="35"/>
        <v>42145.208333333328</v>
      </c>
      <c r="U228" t="str" cm="1">
        <f t="array" ref="U228">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</f>
        <v>Greater than 50000</v>
      </c>
      <c r="V228" t="str" cm="1">
        <f t="array" ref="V228">IF(F228="failed",_xlfn.IFS(D228&lt;1000,"0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/>
      </c>
      <c r="W228" t="str" cm="1">
        <f t="array" ref="W228">IF(F228="successful",_xlfn.IFS(D228&lt;1000,"0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>Greater than 50000</v>
      </c>
      <c r="X228" t="str" cm="1">
        <f t="array" ref="X228">IF(F228="canceled",_xlfn.IFS(D228&lt;1000,"0 to 1000",D228&lt;5000,"1000 to 4999",D228&lt;10000,"5000 to 9999",D228&lt;15000,"10000 to 14999",D228&lt;20000,"15000 to 19999",D228&lt;25000,"20000 to 24999",D228 &lt;30000,"25000 to 29999",D228&lt;35000,"30000 to 34999",D228&lt;40000,"35000 to 39999",D228&lt;45000,"40000 to 44999",D228&lt;50000,"45000 to 49999",TRUE,"Greater than 50000"),"")</f>
        <v/>
      </c>
      <c r="Y228">
        <f t="shared" si="36"/>
        <v>943</v>
      </c>
      <c r="Z228" t="str">
        <f t="shared" si="37"/>
        <v/>
      </c>
      <c r="AA228">
        <f t="shared" si="38"/>
        <v>1</v>
      </c>
      <c r="AB228" t="str">
        <f t="shared" si="39"/>
        <v/>
      </c>
    </row>
    <row r="229" spans="1:28" x14ac:dyDescent="0.25">
      <c r="A229">
        <v>229</v>
      </c>
      <c r="B229" t="s">
        <v>510</v>
      </c>
      <c r="C229" s="3" t="s">
        <v>511</v>
      </c>
      <c r="D229">
        <v>85600</v>
      </c>
      <c r="E229">
        <v>165798</v>
      </c>
      <c r="F229" t="s">
        <v>20</v>
      </c>
      <c r="G229">
        <v>2551</v>
      </c>
      <c r="H229" t="s">
        <v>21</v>
      </c>
      <c r="I229" t="s">
        <v>22</v>
      </c>
      <c r="J229">
        <v>1496293200</v>
      </c>
      <c r="K229">
        <v>1500440400</v>
      </c>
      <c r="L229" t="b">
        <v>0</v>
      </c>
      <c r="M229" t="b">
        <v>1</v>
      </c>
      <c r="N229" t="s">
        <v>292</v>
      </c>
      <c r="O229" s="4">
        <f t="shared" si="30"/>
        <v>1.936892523364486</v>
      </c>
      <c r="P229" s="5">
        <f t="shared" si="31"/>
        <v>64.99333594668758</v>
      </c>
      <c r="Q229" t="str">
        <f t="shared" si="32"/>
        <v>games</v>
      </c>
      <c r="R229" t="str">
        <f t="shared" si="33"/>
        <v>mobile games</v>
      </c>
      <c r="S229" s="9">
        <f t="shared" si="34"/>
        <v>42887.208333333328</v>
      </c>
      <c r="T229" s="9">
        <f t="shared" si="35"/>
        <v>42935.208333333328</v>
      </c>
      <c r="U229" t="str" cm="1">
        <f t="array" ref="U229">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</f>
        <v>Greater than 50000</v>
      </c>
      <c r="V229" t="str" cm="1">
        <f t="array" ref="V229">IF(F229="failed",_xlfn.IFS(D229&lt;1000,"0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/>
      </c>
      <c r="W229" t="str" cm="1">
        <f t="array" ref="W229">IF(F229="successful",_xlfn.IFS(D229&lt;1000,"0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>Greater than 50000</v>
      </c>
      <c r="X229" t="str" cm="1">
        <f t="array" ref="X229">IF(F229="canceled",_xlfn.IFS(D229&lt;1000,"0 to 1000",D229&lt;5000,"1000 to 4999",D229&lt;10000,"5000 to 9999",D229&lt;15000,"10000 to 14999",D229&lt;20000,"15000 to 19999",D229&lt;25000,"20000 to 24999",D229 &lt;30000,"25000 to 29999",D229&lt;35000,"30000 to 34999",D229&lt;40000,"35000 to 39999",D229&lt;45000,"40000 to 44999",D229&lt;50000,"45000 to 49999",TRUE,"Greater than 50000"),"")</f>
        <v/>
      </c>
      <c r="Y229">
        <f t="shared" si="36"/>
        <v>2551</v>
      </c>
      <c r="Z229" t="str">
        <f t="shared" si="37"/>
        <v/>
      </c>
      <c r="AA229">
        <f t="shared" si="38"/>
        <v>1</v>
      </c>
      <c r="AB229" t="str">
        <f t="shared" si="39"/>
        <v/>
      </c>
    </row>
    <row r="230" spans="1:28" x14ac:dyDescent="0.25">
      <c r="A230">
        <v>248</v>
      </c>
      <c r="B230" t="s">
        <v>548</v>
      </c>
      <c r="C230" s="3" t="s">
        <v>549</v>
      </c>
      <c r="D230">
        <v>6200</v>
      </c>
      <c r="E230">
        <v>13103</v>
      </c>
      <c r="F230" t="s">
        <v>20</v>
      </c>
      <c r="G230">
        <v>218</v>
      </c>
      <c r="H230" t="s">
        <v>26</v>
      </c>
      <c r="I230" t="s">
        <v>27</v>
      </c>
      <c r="J230">
        <v>1420005600</v>
      </c>
      <c r="K230">
        <v>1420437600</v>
      </c>
      <c r="L230" t="b">
        <v>0</v>
      </c>
      <c r="M230" t="b">
        <v>0</v>
      </c>
      <c r="N230" t="s">
        <v>292</v>
      </c>
      <c r="O230" s="4">
        <f t="shared" si="30"/>
        <v>2.1133870967741935</v>
      </c>
      <c r="P230" s="5">
        <f t="shared" si="31"/>
        <v>60.105504587155963</v>
      </c>
      <c r="Q230" t="str">
        <f t="shared" si="32"/>
        <v>games</v>
      </c>
      <c r="R230" t="str">
        <f t="shared" si="33"/>
        <v>mobile games</v>
      </c>
      <c r="S230" s="9">
        <f t="shared" si="34"/>
        <v>42004.25</v>
      </c>
      <c r="T230" s="9">
        <f t="shared" si="35"/>
        <v>42009.25</v>
      </c>
      <c r="U230" t="str" cm="1">
        <f t="array" ref="U230">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</f>
        <v>5000 to 9999</v>
      </c>
      <c r="V230" t="str" cm="1">
        <f t="array" ref="V230">IF(F230="failed",_xlfn.IFS(D230&lt;1000,"0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/>
      </c>
      <c r="W230" t="str" cm="1">
        <f t="array" ref="W230">IF(F230="successful",_xlfn.IFS(D230&lt;1000,"0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>5000 to 9999</v>
      </c>
      <c r="X230" t="str" cm="1">
        <f t="array" ref="X230">IF(F230="canceled",_xlfn.IFS(D230&lt;1000,"0 to 1000",D230&lt;5000,"1000 to 4999",D230&lt;10000,"5000 to 9999",D230&lt;15000,"10000 to 14999",D230&lt;20000,"15000 to 19999",D230&lt;25000,"20000 to 24999",D230 &lt;30000,"25000 to 29999",D230&lt;35000,"30000 to 34999",D230&lt;40000,"35000 to 39999",D230&lt;45000,"40000 to 44999",D230&lt;50000,"45000 to 49999",TRUE,"Greater than 50000"),"")</f>
        <v/>
      </c>
      <c r="Y230">
        <f t="shared" si="36"/>
        <v>218</v>
      </c>
      <c r="Z230" t="str">
        <f t="shared" si="37"/>
        <v/>
      </c>
      <c r="AA230">
        <f t="shared" si="38"/>
        <v>1</v>
      </c>
      <c r="AB230" t="str">
        <f t="shared" si="39"/>
        <v/>
      </c>
    </row>
    <row r="231" spans="1:28" x14ac:dyDescent="0.25">
      <c r="A231">
        <v>410</v>
      </c>
      <c r="B231" t="s">
        <v>870</v>
      </c>
      <c r="C231" s="3" t="s">
        <v>871</v>
      </c>
      <c r="D231">
        <v>153700</v>
      </c>
      <c r="E231">
        <v>55536</v>
      </c>
      <c r="F231" t="s">
        <v>47</v>
      </c>
      <c r="G231">
        <v>1111</v>
      </c>
      <c r="H231" t="s">
        <v>21</v>
      </c>
      <c r="I231" t="s">
        <v>22</v>
      </c>
      <c r="J231">
        <v>1430197200</v>
      </c>
      <c r="K231">
        <v>1430197200</v>
      </c>
      <c r="L231" t="b">
        <v>0</v>
      </c>
      <c r="M231" t="b">
        <v>0</v>
      </c>
      <c r="N231" t="s">
        <v>292</v>
      </c>
      <c r="O231" s="4">
        <f t="shared" si="30"/>
        <v>0.36132726089785294</v>
      </c>
      <c r="P231" s="5">
        <f t="shared" si="31"/>
        <v>49.987398739873989</v>
      </c>
      <c r="Q231" t="str">
        <f t="shared" si="32"/>
        <v>games</v>
      </c>
      <c r="R231" t="str">
        <f t="shared" si="33"/>
        <v>mobile games</v>
      </c>
      <c r="S231" s="9">
        <f t="shared" si="34"/>
        <v>42122.208333333328</v>
      </c>
      <c r="T231" s="9">
        <f t="shared" si="35"/>
        <v>42122.208333333328</v>
      </c>
      <c r="U231" t="str" cm="1">
        <f t="array" ref="U231">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</f>
        <v>Greater than 50000</v>
      </c>
      <c r="V231" t="str" cm="1">
        <f t="array" ref="V231">IF(F231="failed",_xlfn.IFS(D231&lt;1000,"0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W231" t="str" cm="1">
        <f t="array" ref="W231">IF(F231="successful",_xlfn.IFS(D231&lt;1000,"0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X231" t="str" cm="1">
        <f t="array" ref="X231">IF(F231="canceled",_xlfn.IFS(D231&lt;1000,"0 to 1000",D231&lt;5000,"1000 to 4999",D231&lt;10000,"5000 to 9999",D231&lt;15000,"10000 to 14999",D231&lt;20000,"15000 to 19999",D231&lt;25000,"20000 to 24999",D231 &lt;30000,"25000 to 29999",D231&lt;35000,"30000 to 34999",D231&lt;40000,"35000 to 39999",D231&lt;45000,"40000 to 44999",D231&lt;50000,"45000 to 49999",TRUE,"Greater than 50000"),"")</f>
        <v/>
      </c>
      <c r="Y231" t="str">
        <f t="shared" si="36"/>
        <v/>
      </c>
      <c r="Z231" t="str">
        <f t="shared" si="37"/>
        <v/>
      </c>
      <c r="AA231" t="str">
        <f t="shared" si="38"/>
        <v/>
      </c>
      <c r="AB231" t="str">
        <f t="shared" si="39"/>
        <v/>
      </c>
    </row>
    <row r="232" spans="1:28" x14ac:dyDescent="0.25">
      <c r="A232">
        <v>462</v>
      </c>
      <c r="B232" t="s">
        <v>972</v>
      </c>
      <c r="C232" s="3" t="s">
        <v>973</v>
      </c>
      <c r="D232">
        <v>188800</v>
      </c>
      <c r="E232">
        <v>57734</v>
      </c>
      <c r="F232" t="s">
        <v>14</v>
      </c>
      <c r="G232">
        <v>535</v>
      </c>
      <c r="H232" t="s">
        <v>21</v>
      </c>
      <c r="I232" t="s">
        <v>22</v>
      </c>
      <c r="J232">
        <v>1359525600</v>
      </c>
      <c r="K232">
        <v>1362808800</v>
      </c>
      <c r="L232" t="b">
        <v>0</v>
      </c>
      <c r="M232" t="b">
        <v>0</v>
      </c>
      <c r="N232" t="s">
        <v>292</v>
      </c>
      <c r="O232" s="4">
        <f t="shared" si="30"/>
        <v>0.30579449152542371</v>
      </c>
      <c r="P232" s="5">
        <f t="shared" si="31"/>
        <v>107.91401869158878</v>
      </c>
      <c r="Q232" t="str">
        <f t="shared" si="32"/>
        <v>games</v>
      </c>
      <c r="R232" t="str">
        <f t="shared" si="33"/>
        <v>mobile games</v>
      </c>
      <c r="S232" s="9">
        <f t="shared" si="34"/>
        <v>41304.25</v>
      </c>
      <c r="T232" s="9">
        <f t="shared" si="35"/>
        <v>41342.25</v>
      </c>
      <c r="U232" t="str" cm="1">
        <f t="array" ref="U232">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</f>
        <v>Greater than 50000</v>
      </c>
      <c r="V232" t="str" cm="1">
        <f t="array" ref="V232">IF(F232="failed",_xlfn.IFS(D232&lt;1000,"0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>Greater than 50000</v>
      </c>
      <c r="W232" t="str" cm="1">
        <f t="array" ref="W232">IF(F232="successful",_xlfn.IFS(D232&lt;1000,"0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/>
      </c>
      <c r="X232" t="str" cm="1">
        <f t="array" ref="X232">IF(F232="canceled",_xlfn.IFS(D232&lt;1000,"0 to 1000",D232&lt;5000,"1000 to 4999",D232&lt;10000,"5000 to 9999",D232&lt;15000,"10000 to 14999",D232&lt;20000,"15000 to 19999",D232&lt;25000,"20000 to 24999",D232 &lt;30000,"25000 to 29999",D232&lt;35000,"30000 to 34999",D232&lt;40000,"35000 to 39999",D232&lt;45000,"40000 to 44999",D232&lt;50000,"45000 to 49999",TRUE,"Greater than 50000"),"")</f>
        <v/>
      </c>
      <c r="Y232" t="str">
        <f t="shared" si="36"/>
        <v/>
      </c>
      <c r="Z232">
        <f t="shared" si="37"/>
        <v>535</v>
      </c>
      <c r="AA232" t="str">
        <f t="shared" si="38"/>
        <v/>
      </c>
      <c r="AB232">
        <f t="shared" si="39"/>
        <v>1</v>
      </c>
    </row>
    <row r="233" spans="1:28" x14ac:dyDescent="0.25">
      <c r="A233">
        <v>538</v>
      </c>
      <c r="B233" t="s">
        <v>1121</v>
      </c>
      <c r="C233" s="3" t="s">
        <v>1122</v>
      </c>
      <c r="D233">
        <v>151300</v>
      </c>
      <c r="E233">
        <v>57034</v>
      </c>
      <c r="F233" t="s">
        <v>14</v>
      </c>
      <c r="G233">
        <v>1296</v>
      </c>
      <c r="H233" t="s">
        <v>21</v>
      </c>
      <c r="I233" t="s">
        <v>22</v>
      </c>
      <c r="J233">
        <v>1379826000</v>
      </c>
      <c r="K233">
        <v>1381208400</v>
      </c>
      <c r="L233" t="b">
        <v>0</v>
      </c>
      <c r="M233" t="b">
        <v>0</v>
      </c>
      <c r="N233" t="s">
        <v>292</v>
      </c>
      <c r="O233" s="4">
        <f t="shared" si="30"/>
        <v>0.37695968274950431</v>
      </c>
      <c r="P233" s="5">
        <f t="shared" si="31"/>
        <v>44.007716049382715</v>
      </c>
      <c r="Q233" t="str">
        <f t="shared" si="32"/>
        <v>games</v>
      </c>
      <c r="R233" t="str">
        <f t="shared" si="33"/>
        <v>mobile games</v>
      </c>
      <c r="S233" s="9">
        <f t="shared" si="34"/>
        <v>41539.208333333336</v>
      </c>
      <c r="T233" s="9">
        <f t="shared" si="35"/>
        <v>41555.208333333336</v>
      </c>
      <c r="U233" t="str" cm="1">
        <f t="array" ref="U233">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</f>
        <v>Greater than 50000</v>
      </c>
      <c r="V233" t="str" cm="1">
        <f t="array" ref="V233">IF(F233="failed",_xlfn.IFS(D233&lt;1000,"0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>Greater than 50000</v>
      </c>
      <c r="W233" t="str" cm="1">
        <f t="array" ref="W233">IF(F233="successful",_xlfn.IFS(D233&lt;1000,"0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/>
      </c>
      <c r="X233" t="str" cm="1">
        <f t="array" ref="X233">IF(F233="canceled",_xlfn.IFS(D233&lt;1000,"0 to 1000",D233&lt;5000,"1000 to 4999",D233&lt;10000,"5000 to 9999",D233&lt;15000,"10000 to 14999",D233&lt;20000,"15000 to 19999",D233&lt;25000,"20000 to 24999",D233 &lt;30000,"25000 to 29999",D233&lt;35000,"30000 to 34999",D233&lt;40000,"35000 to 39999",D233&lt;45000,"40000 to 44999",D233&lt;50000,"45000 to 49999",TRUE,"Greater than 50000"),"")</f>
        <v/>
      </c>
      <c r="Y233" t="str">
        <f t="shared" si="36"/>
        <v/>
      </c>
      <c r="Z233">
        <f t="shared" si="37"/>
        <v>1296</v>
      </c>
      <c r="AA233" t="str">
        <f t="shared" si="38"/>
        <v/>
      </c>
      <c r="AB233">
        <f t="shared" si="39"/>
        <v>1</v>
      </c>
    </row>
    <row r="234" spans="1:28" x14ac:dyDescent="0.25">
      <c r="A234">
        <v>541</v>
      </c>
      <c r="B234" t="s">
        <v>1127</v>
      </c>
      <c r="C234" s="3" t="s">
        <v>1128</v>
      </c>
      <c r="D234">
        <v>178000</v>
      </c>
      <c r="E234">
        <v>43086</v>
      </c>
      <c r="F234" t="s">
        <v>14</v>
      </c>
      <c r="G234">
        <v>395</v>
      </c>
      <c r="H234" t="s">
        <v>107</v>
      </c>
      <c r="I234" t="s">
        <v>108</v>
      </c>
      <c r="J234">
        <v>1433912400</v>
      </c>
      <c r="K234">
        <v>1436158800</v>
      </c>
      <c r="L234" t="b">
        <v>0</v>
      </c>
      <c r="M234" t="b">
        <v>0</v>
      </c>
      <c r="N234" t="s">
        <v>292</v>
      </c>
      <c r="O234" s="4">
        <f t="shared" si="30"/>
        <v>0.24205617977528091</v>
      </c>
      <c r="P234" s="5">
        <f t="shared" si="31"/>
        <v>109.07848101265823</v>
      </c>
      <c r="Q234" t="str">
        <f t="shared" si="32"/>
        <v>games</v>
      </c>
      <c r="R234" t="str">
        <f t="shared" si="33"/>
        <v>mobile games</v>
      </c>
      <c r="S234" s="9">
        <f t="shared" si="34"/>
        <v>42165.208333333328</v>
      </c>
      <c r="T234" s="9">
        <f t="shared" si="35"/>
        <v>42191.208333333328</v>
      </c>
      <c r="U234" t="str" cm="1">
        <f t="array" ref="U234">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</f>
        <v>Greater than 50000</v>
      </c>
      <c r="V234" t="str" cm="1">
        <f t="array" ref="V234">IF(F234="failed",_xlfn.IFS(D234&lt;1000,"0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>Greater than 50000</v>
      </c>
      <c r="W234" t="str" cm="1">
        <f t="array" ref="W234">IF(F234="successful",_xlfn.IFS(D234&lt;1000,"0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/>
      </c>
      <c r="X234" t="str" cm="1">
        <f t="array" ref="X234">IF(F234="canceled",_xlfn.IFS(D234&lt;1000,"0 to 1000",D234&lt;5000,"1000 to 4999",D234&lt;10000,"5000 to 9999",D234&lt;15000,"10000 to 14999",D234&lt;20000,"15000 to 19999",D234&lt;25000,"20000 to 24999",D234 &lt;30000,"25000 to 29999",D234&lt;35000,"30000 to 34999",D234&lt;40000,"35000 to 39999",D234&lt;45000,"40000 to 44999",D234&lt;50000,"45000 to 49999",TRUE,"Greater than 50000"),"")</f>
        <v/>
      </c>
      <c r="Y234" t="str">
        <f t="shared" si="36"/>
        <v/>
      </c>
      <c r="Z234">
        <f t="shared" si="37"/>
        <v>395</v>
      </c>
      <c r="AA234" t="str">
        <f t="shared" si="38"/>
        <v/>
      </c>
      <c r="AB234">
        <f t="shared" si="39"/>
        <v>1</v>
      </c>
    </row>
    <row r="235" spans="1:28" ht="31.5" x14ac:dyDescent="0.25">
      <c r="A235">
        <v>680</v>
      </c>
      <c r="B235" t="s">
        <v>1399</v>
      </c>
      <c r="C235" s="3" t="s">
        <v>1400</v>
      </c>
      <c r="D235">
        <v>145600</v>
      </c>
      <c r="E235">
        <v>141822</v>
      </c>
      <c r="F235" t="s">
        <v>14</v>
      </c>
      <c r="G235">
        <v>2955</v>
      </c>
      <c r="H235" t="s">
        <v>21</v>
      </c>
      <c r="I235" t="s">
        <v>22</v>
      </c>
      <c r="J235">
        <v>1576303200</v>
      </c>
      <c r="K235">
        <v>1576476000</v>
      </c>
      <c r="L235" t="b">
        <v>0</v>
      </c>
      <c r="M235" t="b">
        <v>1</v>
      </c>
      <c r="N235" t="s">
        <v>292</v>
      </c>
      <c r="O235" s="4">
        <f t="shared" si="30"/>
        <v>0.97405219780219776</v>
      </c>
      <c r="P235" s="5">
        <f t="shared" si="31"/>
        <v>47.993908629441627</v>
      </c>
      <c r="Q235" t="str">
        <f t="shared" si="32"/>
        <v>games</v>
      </c>
      <c r="R235" t="str">
        <f t="shared" si="33"/>
        <v>mobile games</v>
      </c>
      <c r="S235" s="9">
        <f t="shared" si="34"/>
        <v>43813.25</v>
      </c>
      <c r="T235" s="9">
        <f t="shared" si="35"/>
        <v>43815.25</v>
      </c>
      <c r="U235" t="str" cm="1">
        <f t="array" ref="U235">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</f>
        <v>Greater than 50000</v>
      </c>
      <c r="V235" t="str" cm="1">
        <f t="array" ref="V235">IF(F235="failed",_xlfn.IFS(D235&lt;1000,"0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>Greater than 50000</v>
      </c>
      <c r="W235" t="str" cm="1">
        <f t="array" ref="W235">IF(F235="successful",_xlfn.IFS(D235&lt;1000,"0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/>
      </c>
      <c r="X235" t="str" cm="1">
        <f t="array" ref="X235">IF(F235="canceled",_xlfn.IFS(D235&lt;1000,"0 to 1000",D235&lt;5000,"1000 to 4999",D235&lt;10000,"5000 to 9999",D235&lt;15000,"10000 to 14999",D235&lt;20000,"15000 to 19999",D235&lt;25000,"20000 to 24999",D235 &lt;30000,"25000 to 29999",D235&lt;35000,"30000 to 34999",D235&lt;40000,"35000 to 39999",D235&lt;45000,"40000 to 44999",D235&lt;50000,"45000 to 49999",TRUE,"Greater than 50000"),"")</f>
        <v/>
      </c>
      <c r="Y235" t="str">
        <f t="shared" si="36"/>
        <v/>
      </c>
      <c r="Z235">
        <f t="shared" si="37"/>
        <v>2955</v>
      </c>
      <c r="AA235" t="str">
        <f t="shared" si="38"/>
        <v/>
      </c>
      <c r="AB235">
        <f t="shared" si="39"/>
        <v>1</v>
      </c>
    </row>
    <row r="236" spans="1:28" x14ac:dyDescent="0.25">
      <c r="A236">
        <v>715</v>
      </c>
      <c r="B236" t="s">
        <v>1468</v>
      </c>
      <c r="C236" s="3" t="s">
        <v>1469</v>
      </c>
      <c r="D236">
        <v>118000</v>
      </c>
      <c r="E236">
        <v>28870</v>
      </c>
      <c r="F236" t="s">
        <v>14</v>
      </c>
      <c r="G236">
        <v>656</v>
      </c>
      <c r="H236" t="s">
        <v>21</v>
      </c>
      <c r="I236" t="s">
        <v>22</v>
      </c>
      <c r="J236">
        <v>1281157200</v>
      </c>
      <c r="K236">
        <v>1281589200</v>
      </c>
      <c r="L236" t="b">
        <v>0</v>
      </c>
      <c r="M236" t="b">
        <v>0</v>
      </c>
      <c r="N236" t="s">
        <v>292</v>
      </c>
      <c r="O236" s="4">
        <f t="shared" si="30"/>
        <v>0.24466101694915254</v>
      </c>
      <c r="P236" s="5">
        <f t="shared" si="31"/>
        <v>44.009146341463413</v>
      </c>
      <c r="Q236" t="str">
        <f t="shared" si="32"/>
        <v>games</v>
      </c>
      <c r="R236" t="str">
        <f t="shared" si="33"/>
        <v>mobile games</v>
      </c>
      <c r="S236" s="9">
        <f t="shared" si="34"/>
        <v>40397.208333333336</v>
      </c>
      <c r="T236" s="9">
        <f t="shared" si="35"/>
        <v>40402.208333333336</v>
      </c>
      <c r="U236" t="str" cm="1">
        <f t="array" ref="U236">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</f>
        <v>Greater than 50000</v>
      </c>
      <c r="V236" t="str" cm="1">
        <f t="array" ref="V236">IF(F236="failed",_xlfn.IFS(D236&lt;1000,"0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>Greater than 50000</v>
      </c>
      <c r="W236" t="str" cm="1">
        <f t="array" ref="W236">IF(F236="successful",_xlfn.IFS(D236&lt;1000,"0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/>
      </c>
      <c r="X236" t="str" cm="1">
        <f t="array" ref="X236">IF(F236="canceled",_xlfn.IFS(D236&lt;1000,"0 to 1000",D236&lt;5000,"1000 to 4999",D236&lt;10000,"5000 to 9999",D236&lt;15000,"10000 to 14999",D236&lt;20000,"15000 to 19999",D236&lt;25000,"20000 to 24999",D236 &lt;30000,"25000 to 29999",D236&lt;35000,"30000 to 34999",D236&lt;40000,"35000 to 39999",D236&lt;45000,"40000 to 44999",D236&lt;50000,"45000 to 49999",TRUE,"Greater than 50000"),"")</f>
        <v/>
      </c>
      <c r="Y236" t="str">
        <f t="shared" si="36"/>
        <v/>
      </c>
      <c r="Z236">
        <f t="shared" si="37"/>
        <v>656</v>
      </c>
      <c r="AA236" t="str">
        <f t="shared" si="38"/>
        <v/>
      </c>
      <c r="AB236">
        <f t="shared" si="39"/>
        <v>1</v>
      </c>
    </row>
    <row r="237" spans="1:28" x14ac:dyDescent="0.25">
      <c r="A237">
        <v>725</v>
      </c>
      <c r="B237" t="s">
        <v>1488</v>
      </c>
      <c r="C237" s="3" t="s">
        <v>1489</v>
      </c>
      <c r="D237">
        <v>193200</v>
      </c>
      <c r="E237">
        <v>97369</v>
      </c>
      <c r="F237" t="s">
        <v>14</v>
      </c>
      <c r="G237">
        <v>1596</v>
      </c>
      <c r="H237" t="s">
        <v>21</v>
      </c>
      <c r="I237" t="s">
        <v>22</v>
      </c>
      <c r="J237">
        <v>1416031200</v>
      </c>
      <c r="K237">
        <v>1416204000</v>
      </c>
      <c r="L237" t="b">
        <v>0</v>
      </c>
      <c r="M237" t="b">
        <v>0</v>
      </c>
      <c r="N237" t="s">
        <v>292</v>
      </c>
      <c r="O237" s="4">
        <f t="shared" si="30"/>
        <v>0.50398033126293995</v>
      </c>
      <c r="P237" s="5">
        <f t="shared" si="31"/>
        <v>61.008145363408524</v>
      </c>
      <c r="Q237" t="str">
        <f t="shared" si="32"/>
        <v>games</v>
      </c>
      <c r="R237" t="str">
        <f t="shared" si="33"/>
        <v>mobile games</v>
      </c>
      <c r="S237" s="9">
        <f t="shared" si="34"/>
        <v>41958.25</v>
      </c>
      <c r="T237" s="9">
        <f t="shared" si="35"/>
        <v>41960.25</v>
      </c>
      <c r="U237" t="str" cm="1">
        <f t="array" ref="U237">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</f>
        <v>Greater than 50000</v>
      </c>
      <c r="V237" t="str" cm="1">
        <f t="array" ref="V237">IF(F237="failed",_xlfn.IFS(D237&lt;1000,"0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>Greater than 50000</v>
      </c>
      <c r="W237" t="str" cm="1">
        <f t="array" ref="W237">IF(F237="successful",_xlfn.IFS(D237&lt;1000,"0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/>
      </c>
      <c r="X237" t="str" cm="1">
        <f t="array" ref="X237">IF(F237="canceled",_xlfn.IFS(D237&lt;1000,"0 to 1000",D237&lt;5000,"1000 to 4999",D237&lt;10000,"5000 to 9999",D237&lt;15000,"10000 to 14999",D237&lt;20000,"15000 to 19999",D237&lt;25000,"20000 to 24999",D237 &lt;30000,"25000 to 29999",D237&lt;35000,"30000 to 34999",D237&lt;40000,"35000 to 39999",D237&lt;45000,"40000 to 44999",D237&lt;50000,"45000 to 49999",TRUE,"Greater than 50000"),"")</f>
        <v/>
      </c>
      <c r="Y237" t="str">
        <f t="shared" si="36"/>
        <v/>
      </c>
      <c r="Z237">
        <f t="shared" si="37"/>
        <v>1596</v>
      </c>
      <c r="AA237" t="str">
        <f t="shared" si="38"/>
        <v/>
      </c>
      <c r="AB237">
        <f t="shared" si="39"/>
        <v>1</v>
      </c>
    </row>
    <row r="238" spans="1:28" x14ac:dyDescent="0.25">
      <c r="A238">
        <v>796</v>
      </c>
      <c r="B238" t="s">
        <v>1627</v>
      </c>
      <c r="C238" s="3" t="s">
        <v>1628</v>
      </c>
      <c r="D238">
        <v>7800</v>
      </c>
      <c r="E238">
        <v>4275</v>
      </c>
      <c r="F238" t="s">
        <v>14</v>
      </c>
      <c r="G238">
        <v>78</v>
      </c>
      <c r="H238" t="s">
        <v>21</v>
      </c>
      <c r="I238" t="s">
        <v>22</v>
      </c>
      <c r="J238">
        <v>1407474000</v>
      </c>
      <c r="K238">
        <v>1408078800</v>
      </c>
      <c r="L238" t="b">
        <v>0</v>
      </c>
      <c r="M238" t="b">
        <v>1</v>
      </c>
      <c r="N238" t="s">
        <v>292</v>
      </c>
      <c r="O238" s="4">
        <f t="shared" si="30"/>
        <v>0.54807692307692313</v>
      </c>
      <c r="P238" s="5">
        <f t="shared" si="31"/>
        <v>54.807692307692307</v>
      </c>
      <c r="Q238" t="str">
        <f t="shared" si="32"/>
        <v>games</v>
      </c>
      <c r="R238" t="str">
        <f t="shared" si="33"/>
        <v>mobile games</v>
      </c>
      <c r="S238" s="9">
        <f t="shared" si="34"/>
        <v>41859.208333333336</v>
      </c>
      <c r="T238" s="9">
        <f t="shared" si="35"/>
        <v>41866.208333333336</v>
      </c>
      <c r="U238" t="str" cm="1">
        <f t="array" ref="U238">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</f>
        <v>5000 to 9999</v>
      </c>
      <c r="V238" t="str" cm="1">
        <f t="array" ref="V238">IF(F238="failed",_xlfn.IFS(D238&lt;1000,"0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>5000 to 9999</v>
      </c>
      <c r="W238" t="str" cm="1">
        <f t="array" ref="W238">IF(F238="successful",_xlfn.IFS(D238&lt;1000,"0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/>
      </c>
      <c r="X238" t="str" cm="1">
        <f t="array" ref="X238">IF(F238="canceled",_xlfn.IFS(D238&lt;1000,"0 to 1000",D238&lt;5000,"1000 to 4999",D238&lt;10000,"5000 to 9999",D238&lt;15000,"10000 to 14999",D238&lt;20000,"15000 to 19999",D238&lt;25000,"20000 to 24999",D238 &lt;30000,"25000 to 29999",D238&lt;35000,"30000 to 34999",D238&lt;40000,"35000 to 39999",D238&lt;45000,"40000 to 44999",D238&lt;50000,"45000 to 49999",TRUE,"Greater than 50000"),"")</f>
        <v/>
      </c>
      <c r="Y238" t="str">
        <f t="shared" si="36"/>
        <v/>
      </c>
      <c r="Z238">
        <f t="shared" si="37"/>
        <v>78</v>
      </c>
      <c r="AA238" t="str">
        <f t="shared" si="38"/>
        <v/>
      </c>
      <c r="AB238">
        <f t="shared" si="39"/>
        <v>1</v>
      </c>
    </row>
    <row r="239" spans="1:28" x14ac:dyDescent="0.25">
      <c r="A239">
        <v>25</v>
      </c>
      <c r="B239" t="s">
        <v>87</v>
      </c>
      <c r="C239" s="3" t="s">
        <v>88</v>
      </c>
      <c r="D239">
        <v>5500</v>
      </c>
      <c r="E239">
        <v>11904</v>
      </c>
      <c r="F239" t="s">
        <v>20</v>
      </c>
      <c r="G239">
        <v>163</v>
      </c>
      <c r="H239" t="s">
        <v>21</v>
      </c>
      <c r="I239" t="s">
        <v>22</v>
      </c>
      <c r="J239">
        <v>1305694800</v>
      </c>
      <c r="K239">
        <v>1307422800</v>
      </c>
      <c r="L239" t="b">
        <v>0</v>
      </c>
      <c r="M239" t="b">
        <v>1</v>
      </c>
      <c r="N239" t="s">
        <v>89</v>
      </c>
      <c r="O239" s="4">
        <f t="shared" si="30"/>
        <v>2.1643636363636363</v>
      </c>
      <c r="P239" s="5">
        <f t="shared" si="31"/>
        <v>73.030674846625772</v>
      </c>
      <c r="Q239" t="str">
        <f t="shared" si="32"/>
        <v>games</v>
      </c>
      <c r="R239" t="str">
        <f t="shared" si="33"/>
        <v>video games</v>
      </c>
      <c r="S239" s="9">
        <f t="shared" si="34"/>
        <v>40681.208333333336</v>
      </c>
      <c r="T239" s="9">
        <f t="shared" si="35"/>
        <v>40701.208333333336</v>
      </c>
      <c r="U239" t="str" cm="1">
        <f t="array" ref="U239">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</f>
        <v>5000 to 9999</v>
      </c>
      <c r="V239" t="str" cm="1">
        <f t="array" ref="V239">IF(F239="failed",_xlfn.IFS(D239&lt;1000,"0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/>
      </c>
      <c r="W239" t="str" cm="1">
        <f t="array" ref="W239">IF(F239="successful",_xlfn.IFS(D239&lt;1000,"0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>5000 to 9999</v>
      </c>
      <c r="X239" t="str" cm="1">
        <f t="array" ref="X239">IF(F239="canceled",_xlfn.IFS(D239&lt;1000,"0 to 1000",D239&lt;5000,"1000 to 4999",D239&lt;10000,"5000 to 9999",D239&lt;15000,"10000 to 14999",D239&lt;20000,"15000 to 19999",D239&lt;25000,"20000 to 24999",D239 &lt;30000,"25000 to 29999",D239&lt;35000,"30000 to 34999",D239&lt;40000,"35000 to 39999",D239&lt;45000,"40000 to 44999",D239&lt;50000,"45000 to 49999",TRUE,"Greater than 50000"),"")</f>
        <v/>
      </c>
      <c r="Y239">
        <f t="shared" si="36"/>
        <v>163</v>
      </c>
      <c r="Z239" t="str">
        <f t="shared" si="37"/>
        <v/>
      </c>
      <c r="AA239">
        <f t="shared" si="38"/>
        <v>1</v>
      </c>
      <c r="AB239" t="str">
        <f t="shared" si="39"/>
        <v/>
      </c>
    </row>
    <row r="240" spans="1:28" x14ac:dyDescent="0.25">
      <c r="A240">
        <v>31</v>
      </c>
      <c r="B240" t="s">
        <v>103</v>
      </c>
      <c r="C240" s="3" t="s">
        <v>104</v>
      </c>
      <c r="D240">
        <v>3500</v>
      </c>
      <c r="E240">
        <v>10850</v>
      </c>
      <c r="F240" t="s">
        <v>20</v>
      </c>
      <c r="G240">
        <v>226</v>
      </c>
      <c r="H240" t="s">
        <v>40</v>
      </c>
      <c r="I240" t="s">
        <v>41</v>
      </c>
      <c r="J240">
        <v>1451973600</v>
      </c>
      <c r="K240">
        <v>1454392800</v>
      </c>
      <c r="L240" t="b">
        <v>0</v>
      </c>
      <c r="M240" t="b">
        <v>0</v>
      </c>
      <c r="N240" t="s">
        <v>89</v>
      </c>
      <c r="O240" s="4">
        <f t="shared" si="30"/>
        <v>3.1</v>
      </c>
      <c r="P240" s="5">
        <f t="shared" si="31"/>
        <v>48.008849557522126</v>
      </c>
      <c r="Q240" t="str">
        <f t="shared" si="32"/>
        <v>games</v>
      </c>
      <c r="R240" t="str">
        <f t="shared" si="33"/>
        <v>video games</v>
      </c>
      <c r="S240" s="9">
        <f t="shared" si="34"/>
        <v>42374.25</v>
      </c>
      <c r="T240" s="9">
        <f t="shared" si="35"/>
        <v>42402.25</v>
      </c>
      <c r="U240" t="str" cm="1">
        <f t="array" ref="U240">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</f>
        <v>1000 to 4999</v>
      </c>
      <c r="V240" t="str" cm="1">
        <f t="array" ref="V240">IF(F240="failed",_xlfn.IFS(D240&lt;1000,"0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/>
      </c>
      <c r="W240" t="str" cm="1">
        <f t="array" ref="W240">IF(F240="successful",_xlfn.IFS(D240&lt;1000,"0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>1000 to 4999</v>
      </c>
      <c r="X240" t="str" cm="1">
        <f t="array" ref="X240">IF(F240="canceled",_xlfn.IFS(D240&lt;1000,"0 to 1000",D240&lt;5000,"1000 to 4999",D240&lt;10000,"5000 to 9999",D240&lt;15000,"10000 to 14999",D240&lt;20000,"15000 to 19999",D240&lt;25000,"20000 to 24999",D240 &lt;30000,"25000 to 29999",D240&lt;35000,"30000 to 34999",D240&lt;40000,"35000 to 39999",D240&lt;45000,"40000 to 44999",D240&lt;50000,"45000 to 49999",TRUE,"Greater than 50000"),"")</f>
        <v/>
      </c>
      <c r="Y240">
        <f t="shared" si="36"/>
        <v>226</v>
      </c>
      <c r="Z240" t="str">
        <f t="shared" si="37"/>
        <v/>
      </c>
      <c r="AA240">
        <f t="shared" si="38"/>
        <v>1</v>
      </c>
      <c r="AB240" t="str">
        <f t="shared" si="39"/>
        <v/>
      </c>
    </row>
    <row r="241" spans="1:28" x14ac:dyDescent="0.25">
      <c r="A241">
        <v>57</v>
      </c>
      <c r="B241" t="s">
        <v>162</v>
      </c>
      <c r="C241" s="3" t="s">
        <v>163</v>
      </c>
      <c r="D241">
        <v>2900</v>
      </c>
      <c r="E241">
        <v>6243</v>
      </c>
      <c r="F241" t="s">
        <v>20</v>
      </c>
      <c r="G241">
        <v>201</v>
      </c>
      <c r="H241" t="s">
        <v>21</v>
      </c>
      <c r="I241" t="s">
        <v>22</v>
      </c>
      <c r="J241">
        <v>1504242000</v>
      </c>
      <c r="K241">
        <v>1505278800</v>
      </c>
      <c r="L241" t="b">
        <v>0</v>
      </c>
      <c r="M241" t="b">
        <v>0</v>
      </c>
      <c r="N241" t="s">
        <v>89</v>
      </c>
      <c r="O241" s="4">
        <f t="shared" si="30"/>
        <v>2.1527586206896552</v>
      </c>
      <c r="P241" s="5">
        <f t="shared" si="31"/>
        <v>31.059701492537314</v>
      </c>
      <c r="Q241" t="str">
        <f t="shared" si="32"/>
        <v>games</v>
      </c>
      <c r="R241" t="str">
        <f t="shared" si="33"/>
        <v>video games</v>
      </c>
      <c r="S241" s="9">
        <f t="shared" si="34"/>
        <v>42979.208333333328</v>
      </c>
      <c r="T241" s="9">
        <f t="shared" si="35"/>
        <v>42991.208333333328</v>
      </c>
      <c r="U241" t="str" cm="1">
        <f t="array" ref="U241">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</f>
        <v>1000 to 4999</v>
      </c>
      <c r="V241" t="str" cm="1">
        <f t="array" ref="V241">IF(F241="failed",_xlfn.IFS(D241&lt;1000,"0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/>
      </c>
      <c r="W241" t="str" cm="1">
        <f t="array" ref="W241">IF(F241="successful",_xlfn.IFS(D241&lt;1000,"0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>1000 to 4999</v>
      </c>
      <c r="X241" t="str" cm="1">
        <f t="array" ref="X241">IF(F241="canceled",_xlfn.IFS(D241&lt;1000,"0 to 1000",D241&lt;5000,"1000 to 4999",D241&lt;10000,"5000 to 9999",D241&lt;15000,"10000 to 14999",D241&lt;20000,"15000 to 19999",D241&lt;25000,"20000 to 24999",D241 &lt;30000,"25000 to 29999",D241&lt;35000,"30000 to 34999",D241&lt;40000,"35000 to 39999",D241&lt;45000,"40000 to 44999",D241&lt;50000,"45000 to 49999",TRUE,"Greater than 50000"),"")</f>
        <v/>
      </c>
      <c r="Y241">
        <f t="shared" si="36"/>
        <v>201</v>
      </c>
      <c r="Z241" t="str">
        <f t="shared" si="37"/>
        <v/>
      </c>
      <c r="AA241">
        <f t="shared" si="38"/>
        <v>1</v>
      </c>
      <c r="AB241" t="str">
        <f t="shared" si="39"/>
        <v/>
      </c>
    </row>
    <row r="242" spans="1:28" x14ac:dyDescent="0.25">
      <c r="A242">
        <v>80</v>
      </c>
      <c r="B242" t="s">
        <v>209</v>
      </c>
      <c r="C242" s="3" t="s">
        <v>210</v>
      </c>
      <c r="D242">
        <v>1100</v>
      </c>
      <c r="E242">
        <v>7012</v>
      </c>
      <c r="F242" t="s">
        <v>20</v>
      </c>
      <c r="G242">
        <v>127</v>
      </c>
      <c r="H242" t="s">
        <v>21</v>
      </c>
      <c r="I242" t="s">
        <v>22</v>
      </c>
      <c r="J242">
        <v>1503982800</v>
      </c>
      <c r="K242">
        <v>1506574800</v>
      </c>
      <c r="L242" t="b">
        <v>0</v>
      </c>
      <c r="M242" t="b">
        <v>0</v>
      </c>
      <c r="N242" t="s">
        <v>89</v>
      </c>
      <c r="O242" s="4">
        <f t="shared" si="30"/>
        <v>6.374545454545455</v>
      </c>
      <c r="P242" s="5">
        <f t="shared" si="31"/>
        <v>55.212598425196852</v>
      </c>
      <c r="Q242" t="str">
        <f t="shared" si="32"/>
        <v>games</v>
      </c>
      <c r="R242" t="str">
        <f t="shared" si="33"/>
        <v>video games</v>
      </c>
      <c r="S242" s="9">
        <f t="shared" si="34"/>
        <v>42976.208333333328</v>
      </c>
      <c r="T242" s="9">
        <f t="shared" si="35"/>
        <v>43006.208333333328</v>
      </c>
      <c r="U242" t="str" cm="1">
        <f t="array" ref="U242">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</f>
        <v>1000 to 4999</v>
      </c>
      <c r="V242" t="str" cm="1">
        <f t="array" ref="V242">IF(F242="failed",_xlfn.IFS(D242&lt;1000,"0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/>
      </c>
      <c r="W242" t="str" cm="1">
        <f t="array" ref="W242">IF(F242="successful",_xlfn.IFS(D242&lt;1000,"0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>1000 to 4999</v>
      </c>
      <c r="X242" t="str" cm="1">
        <f t="array" ref="X242">IF(F242="canceled",_xlfn.IFS(D242&lt;1000,"0 to 1000",D242&lt;5000,"1000 to 4999",D242&lt;10000,"5000 to 9999",D242&lt;15000,"10000 to 14999",D242&lt;20000,"15000 to 19999",D242&lt;25000,"20000 to 24999",D242 &lt;30000,"25000 to 29999",D242&lt;35000,"30000 to 34999",D242&lt;40000,"35000 to 39999",D242&lt;45000,"40000 to 44999",D242&lt;50000,"45000 to 49999",TRUE,"Greater than 50000"),"")</f>
        <v/>
      </c>
      <c r="Y242">
        <f t="shared" si="36"/>
        <v>127</v>
      </c>
      <c r="Z242" t="str">
        <f t="shared" si="37"/>
        <v/>
      </c>
      <c r="AA242">
        <f t="shared" si="38"/>
        <v>1</v>
      </c>
      <c r="AB242" t="str">
        <f t="shared" si="39"/>
        <v/>
      </c>
    </row>
    <row r="243" spans="1:28" x14ac:dyDescent="0.25">
      <c r="A243">
        <v>82</v>
      </c>
      <c r="B243" t="s">
        <v>213</v>
      </c>
      <c r="C243" s="3" t="s">
        <v>214</v>
      </c>
      <c r="D243">
        <v>1000</v>
      </c>
      <c r="E243">
        <v>14973</v>
      </c>
      <c r="F243" t="s">
        <v>20</v>
      </c>
      <c r="G243">
        <v>180</v>
      </c>
      <c r="H243" t="s">
        <v>40</v>
      </c>
      <c r="I243" t="s">
        <v>41</v>
      </c>
      <c r="J243">
        <v>1547704800</v>
      </c>
      <c r="K243">
        <v>1548309600</v>
      </c>
      <c r="L243" t="b">
        <v>0</v>
      </c>
      <c r="M243" t="b">
        <v>1</v>
      </c>
      <c r="N243" t="s">
        <v>89</v>
      </c>
      <c r="O243" s="4">
        <f t="shared" si="30"/>
        <v>14.973000000000001</v>
      </c>
      <c r="P243" s="5">
        <f t="shared" si="31"/>
        <v>83.183333333333337</v>
      </c>
      <c r="Q243" t="str">
        <f t="shared" si="32"/>
        <v>games</v>
      </c>
      <c r="R243" t="str">
        <f t="shared" si="33"/>
        <v>video games</v>
      </c>
      <c r="S243" s="9">
        <f t="shared" si="34"/>
        <v>43482.25</v>
      </c>
      <c r="T243" s="9">
        <f t="shared" si="35"/>
        <v>43489.25</v>
      </c>
      <c r="U243" t="str" cm="1">
        <f t="array" ref="U243">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</f>
        <v>1000 to 4999</v>
      </c>
      <c r="V243" t="str" cm="1">
        <f t="array" ref="V243">IF(F243="failed",_xlfn.IFS(D243&lt;1000,"0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/>
      </c>
      <c r="W243" t="str" cm="1">
        <f t="array" ref="W243">IF(F243="successful",_xlfn.IFS(D243&lt;1000,"0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>1000 to 4999</v>
      </c>
      <c r="X243" t="str" cm="1">
        <f t="array" ref="X243">IF(F243="canceled",_xlfn.IFS(D243&lt;1000,"0 to 1000",D243&lt;5000,"1000 to 4999",D243&lt;10000,"5000 to 9999",D243&lt;15000,"10000 to 14999",D243&lt;20000,"15000 to 19999",D243&lt;25000,"20000 to 24999",D243 &lt;30000,"25000 to 29999",D243&lt;35000,"30000 to 34999",D243&lt;40000,"35000 to 39999",D243&lt;45000,"40000 to 44999",D243&lt;50000,"45000 to 49999",TRUE,"Greater than 50000"),"")</f>
        <v/>
      </c>
      <c r="Y243">
        <f t="shared" si="36"/>
        <v>180</v>
      </c>
      <c r="Z243" t="str">
        <f t="shared" si="37"/>
        <v/>
      </c>
      <c r="AA243">
        <f t="shared" si="38"/>
        <v>1</v>
      </c>
      <c r="AB243" t="str">
        <f t="shared" si="39"/>
        <v/>
      </c>
    </row>
    <row r="244" spans="1:28" ht="31.5" x14ac:dyDescent="0.25">
      <c r="A244">
        <v>92</v>
      </c>
      <c r="B244" t="s">
        <v>233</v>
      </c>
      <c r="C244" s="3" t="s">
        <v>234</v>
      </c>
      <c r="D244">
        <v>20000</v>
      </c>
      <c r="E244">
        <v>51775</v>
      </c>
      <c r="F244" t="s">
        <v>20</v>
      </c>
      <c r="G244">
        <v>498</v>
      </c>
      <c r="H244" t="s">
        <v>98</v>
      </c>
      <c r="I244" t="s">
        <v>99</v>
      </c>
      <c r="J244">
        <v>1277269200</v>
      </c>
      <c r="K244">
        <v>1277355600</v>
      </c>
      <c r="L244" t="b">
        <v>0</v>
      </c>
      <c r="M244" t="b">
        <v>1</v>
      </c>
      <c r="N244" t="s">
        <v>89</v>
      </c>
      <c r="O244" s="4">
        <f t="shared" si="30"/>
        <v>2.5887500000000001</v>
      </c>
      <c r="P244" s="5">
        <f t="shared" si="31"/>
        <v>103.96586345381526</v>
      </c>
      <c r="Q244" t="str">
        <f t="shared" si="32"/>
        <v>games</v>
      </c>
      <c r="R244" t="str">
        <f t="shared" si="33"/>
        <v>video games</v>
      </c>
      <c r="S244" s="9">
        <f t="shared" si="34"/>
        <v>40352.208333333336</v>
      </c>
      <c r="T244" s="9">
        <f t="shared" si="35"/>
        <v>40353.208333333336</v>
      </c>
      <c r="U244" t="str" cm="1">
        <f t="array" ref="U244">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</f>
        <v>20000 to 24999</v>
      </c>
      <c r="V244" t="str" cm="1">
        <f t="array" ref="V244">IF(F244="failed",_xlfn.IFS(D244&lt;1000,"0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/>
      </c>
      <c r="W244" t="str" cm="1">
        <f t="array" ref="W244">IF(F244="successful",_xlfn.IFS(D244&lt;1000,"0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>20000 to 24999</v>
      </c>
      <c r="X244" t="str" cm="1">
        <f t="array" ref="X244">IF(F244="canceled",_xlfn.IFS(D244&lt;1000,"0 to 1000",D244&lt;5000,"1000 to 4999",D244&lt;10000,"5000 to 9999",D244&lt;15000,"10000 to 14999",D244&lt;20000,"15000 to 19999",D244&lt;25000,"20000 to 24999",D244 &lt;30000,"25000 to 29999",D244&lt;35000,"30000 to 34999",D244&lt;40000,"35000 to 39999",D244&lt;45000,"40000 to 44999",D244&lt;50000,"45000 to 49999",TRUE,"Greater than 50000"),"")</f>
        <v/>
      </c>
      <c r="Y244">
        <f t="shared" si="36"/>
        <v>498</v>
      </c>
      <c r="Z244" t="str">
        <f t="shared" si="37"/>
        <v/>
      </c>
      <c r="AA244">
        <f t="shared" si="38"/>
        <v>1</v>
      </c>
      <c r="AB244" t="str">
        <f t="shared" si="39"/>
        <v/>
      </c>
    </row>
    <row r="245" spans="1:28" x14ac:dyDescent="0.25">
      <c r="A245">
        <v>98</v>
      </c>
      <c r="B245" t="s">
        <v>245</v>
      </c>
      <c r="C245" s="3" t="s">
        <v>246</v>
      </c>
      <c r="D245">
        <v>97800</v>
      </c>
      <c r="E245">
        <v>32951</v>
      </c>
      <c r="F245" t="s">
        <v>14</v>
      </c>
      <c r="G245">
        <v>1220</v>
      </c>
      <c r="H245" t="s">
        <v>26</v>
      </c>
      <c r="I245" t="s">
        <v>27</v>
      </c>
      <c r="J245">
        <v>1437973200</v>
      </c>
      <c r="K245">
        <v>1438318800</v>
      </c>
      <c r="L245" t="b">
        <v>0</v>
      </c>
      <c r="M245" t="b">
        <v>0</v>
      </c>
      <c r="N245" t="s">
        <v>89</v>
      </c>
      <c r="O245" s="4">
        <f t="shared" si="30"/>
        <v>0.33692229038854804</v>
      </c>
      <c r="P245" s="5">
        <f t="shared" si="31"/>
        <v>27.009016393442622</v>
      </c>
      <c r="Q245" t="str">
        <f t="shared" si="32"/>
        <v>games</v>
      </c>
      <c r="R245" t="str">
        <f t="shared" si="33"/>
        <v>video games</v>
      </c>
      <c r="S245" s="9">
        <f t="shared" si="34"/>
        <v>42212.208333333328</v>
      </c>
      <c r="T245" s="9">
        <f t="shared" si="35"/>
        <v>42216.208333333328</v>
      </c>
      <c r="U245" t="str" cm="1">
        <f t="array" ref="U245">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</f>
        <v>Greater than 50000</v>
      </c>
      <c r="V245" t="str" cm="1">
        <f t="array" ref="V245">IF(F245="failed",_xlfn.IFS(D245&lt;1000,"0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>Greater than 50000</v>
      </c>
      <c r="W245" t="str" cm="1">
        <f t="array" ref="W245">IF(F245="successful",_xlfn.IFS(D245&lt;1000,"0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/>
      </c>
      <c r="X245" t="str" cm="1">
        <f t="array" ref="X245">IF(F245="canceled",_xlfn.IFS(D245&lt;1000,"0 to 1000",D245&lt;5000,"1000 to 4999",D245&lt;10000,"5000 to 9999",D245&lt;15000,"10000 to 14999",D245&lt;20000,"15000 to 19999",D245&lt;25000,"20000 to 24999",D245 &lt;30000,"25000 to 29999",D245&lt;35000,"30000 to 34999",D245&lt;40000,"35000 to 39999",D245&lt;45000,"40000 to 44999",D245&lt;50000,"45000 to 49999",TRUE,"Greater than 50000"),"")</f>
        <v/>
      </c>
      <c r="Y245" t="str">
        <f t="shared" si="36"/>
        <v/>
      </c>
      <c r="Z245">
        <f t="shared" si="37"/>
        <v>1220</v>
      </c>
      <c r="AA245" t="str">
        <f t="shared" si="38"/>
        <v/>
      </c>
      <c r="AB245">
        <f t="shared" si="39"/>
        <v>1</v>
      </c>
    </row>
    <row r="246" spans="1:28" x14ac:dyDescent="0.25">
      <c r="A246">
        <v>121</v>
      </c>
      <c r="B246" t="s">
        <v>293</v>
      </c>
      <c r="C246" s="3" t="s">
        <v>294</v>
      </c>
      <c r="D246">
        <v>45300</v>
      </c>
      <c r="E246">
        <v>99361</v>
      </c>
      <c r="F246" t="s">
        <v>20</v>
      </c>
      <c r="G246">
        <v>903</v>
      </c>
      <c r="H246" t="s">
        <v>21</v>
      </c>
      <c r="I246" t="s">
        <v>22</v>
      </c>
      <c r="J246">
        <v>1412485200</v>
      </c>
      <c r="K246">
        <v>1413608400</v>
      </c>
      <c r="L246" t="b">
        <v>0</v>
      </c>
      <c r="M246" t="b">
        <v>0</v>
      </c>
      <c r="N246" t="s">
        <v>89</v>
      </c>
      <c r="O246" s="4">
        <f t="shared" si="30"/>
        <v>2.1933995584988963</v>
      </c>
      <c r="P246" s="5">
        <f t="shared" si="31"/>
        <v>110.0343300110742</v>
      </c>
      <c r="Q246" t="str">
        <f t="shared" si="32"/>
        <v>games</v>
      </c>
      <c r="R246" t="str">
        <f t="shared" si="33"/>
        <v>video games</v>
      </c>
      <c r="S246" s="9">
        <f t="shared" si="34"/>
        <v>41917.208333333336</v>
      </c>
      <c r="T246" s="9">
        <f t="shared" si="35"/>
        <v>41930.208333333336</v>
      </c>
      <c r="U246" t="str" cm="1">
        <f t="array" ref="U246">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</f>
        <v>45000 to 49999</v>
      </c>
      <c r="V246" t="str" cm="1">
        <f t="array" ref="V246">IF(F246="failed",_xlfn.IFS(D246&lt;1000,"0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/>
      </c>
      <c r="W246" t="str" cm="1">
        <f t="array" ref="W246">IF(F246="successful",_xlfn.IFS(D246&lt;1000,"0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>45000 to 49999</v>
      </c>
      <c r="X246" t="str" cm="1">
        <f t="array" ref="X246">IF(F246="canceled",_xlfn.IFS(D246&lt;1000,"0 to 1000",D246&lt;5000,"1000 to 4999",D246&lt;10000,"5000 to 9999",D246&lt;15000,"10000 to 14999",D246&lt;20000,"15000 to 19999",D246&lt;25000,"20000 to 24999",D246 &lt;30000,"25000 to 29999",D246&lt;35000,"30000 to 34999",D246&lt;40000,"35000 to 39999",D246&lt;45000,"40000 to 44999",D246&lt;50000,"45000 to 49999",TRUE,"Greater than 50000"),"")</f>
        <v/>
      </c>
      <c r="Y246">
        <f t="shared" si="36"/>
        <v>903</v>
      </c>
      <c r="Z246" t="str">
        <f t="shared" si="37"/>
        <v/>
      </c>
      <c r="AA246">
        <f t="shared" si="38"/>
        <v>1</v>
      </c>
      <c r="AB246" t="str">
        <f t="shared" si="39"/>
        <v/>
      </c>
    </row>
    <row r="247" spans="1:28" x14ac:dyDescent="0.25">
      <c r="A247">
        <v>230</v>
      </c>
      <c r="B247" t="s">
        <v>512</v>
      </c>
      <c r="C247" s="3" t="s">
        <v>513</v>
      </c>
      <c r="D247">
        <v>2400</v>
      </c>
      <c r="E247">
        <v>10084</v>
      </c>
      <c r="F247" t="s">
        <v>20</v>
      </c>
      <c r="G247">
        <v>101</v>
      </c>
      <c r="H247" t="s">
        <v>21</v>
      </c>
      <c r="I247" t="s">
        <v>22</v>
      </c>
      <c r="J247">
        <v>1575612000</v>
      </c>
      <c r="K247">
        <v>1575612000</v>
      </c>
      <c r="L247" t="b">
        <v>0</v>
      </c>
      <c r="M247" t="b">
        <v>0</v>
      </c>
      <c r="N247" t="s">
        <v>89</v>
      </c>
      <c r="O247" s="4">
        <f t="shared" si="30"/>
        <v>4.2016666666666671</v>
      </c>
      <c r="P247" s="5">
        <f t="shared" si="31"/>
        <v>99.841584158415841</v>
      </c>
      <c r="Q247" t="str">
        <f t="shared" si="32"/>
        <v>games</v>
      </c>
      <c r="R247" t="str">
        <f t="shared" si="33"/>
        <v>video games</v>
      </c>
      <c r="S247" s="9">
        <f t="shared" si="34"/>
        <v>43805.25</v>
      </c>
      <c r="T247" s="9">
        <f t="shared" si="35"/>
        <v>43805.25</v>
      </c>
      <c r="U247" t="str" cm="1">
        <f t="array" ref="U247">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</f>
        <v>1000 to 4999</v>
      </c>
      <c r="V247" t="str" cm="1">
        <f t="array" ref="V247">IF(F247="failed",_xlfn.IFS(D247&lt;1000,"0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/>
      </c>
      <c r="W247" t="str" cm="1">
        <f t="array" ref="W247">IF(F247="successful",_xlfn.IFS(D247&lt;1000,"0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>1000 to 4999</v>
      </c>
      <c r="X247" t="str" cm="1">
        <f t="array" ref="X247">IF(F247="canceled",_xlfn.IFS(D247&lt;1000,"0 to 1000",D247&lt;5000,"1000 to 4999",D247&lt;10000,"5000 to 9999",D247&lt;15000,"10000 to 14999",D247&lt;20000,"15000 to 19999",D247&lt;25000,"20000 to 24999",D247 &lt;30000,"25000 to 29999",D247&lt;35000,"30000 to 34999",D247&lt;40000,"35000 to 39999",D247&lt;45000,"40000 to 44999",D247&lt;50000,"45000 to 49999",TRUE,"Greater than 50000"),"")</f>
        <v/>
      </c>
      <c r="Y247">
        <f t="shared" si="36"/>
        <v>101</v>
      </c>
      <c r="Z247" t="str">
        <f t="shared" si="37"/>
        <v/>
      </c>
      <c r="AA247">
        <f t="shared" si="38"/>
        <v>1</v>
      </c>
      <c r="AB247" t="str">
        <f t="shared" si="39"/>
        <v/>
      </c>
    </row>
    <row r="248" spans="1:28" x14ac:dyDescent="0.25">
      <c r="A248">
        <v>234</v>
      </c>
      <c r="B248" t="s">
        <v>520</v>
      </c>
      <c r="C248" s="3" t="s">
        <v>521</v>
      </c>
      <c r="D248">
        <v>7500</v>
      </c>
      <c r="E248">
        <v>8181</v>
      </c>
      <c r="F248" t="s">
        <v>20</v>
      </c>
      <c r="G248">
        <v>149</v>
      </c>
      <c r="H248" t="s">
        <v>107</v>
      </c>
      <c r="I248" t="s">
        <v>108</v>
      </c>
      <c r="J248">
        <v>1503378000</v>
      </c>
      <c r="K248">
        <v>1503982800</v>
      </c>
      <c r="L248" t="b">
        <v>0</v>
      </c>
      <c r="M248" t="b">
        <v>1</v>
      </c>
      <c r="N248" t="s">
        <v>89</v>
      </c>
      <c r="O248" s="4">
        <f t="shared" si="30"/>
        <v>1.0908</v>
      </c>
      <c r="P248" s="5">
        <f t="shared" si="31"/>
        <v>54.906040268456373</v>
      </c>
      <c r="Q248" t="str">
        <f t="shared" si="32"/>
        <v>games</v>
      </c>
      <c r="R248" t="str">
        <f t="shared" si="33"/>
        <v>video games</v>
      </c>
      <c r="S248" s="9">
        <f t="shared" si="34"/>
        <v>42969.208333333328</v>
      </c>
      <c r="T248" s="9">
        <f t="shared" si="35"/>
        <v>42976.208333333328</v>
      </c>
      <c r="U248" t="str" cm="1">
        <f t="array" ref="U248">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</f>
        <v>5000 to 9999</v>
      </c>
      <c r="V248" t="str" cm="1">
        <f t="array" ref="V248">IF(F248="failed",_xlfn.IFS(D248&lt;1000,"0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/>
      </c>
      <c r="W248" t="str" cm="1">
        <f t="array" ref="W248">IF(F248="successful",_xlfn.IFS(D248&lt;1000,"0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>5000 to 9999</v>
      </c>
      <c r="X248" t="str" cm="1">
        <f t="array" ref="X248">IF(F248="canceled",_xlfn.IFS(D248&lt;1000,"0 to 1000",D248&lt;5000,"1000 to 4999",D248&lt;10000,"5000 to 9999",D248&lt;15000,"10000 to 14999",D248&lt;20000,"15000 to 19999",D248&lt;25000,"20000 to 24999",D248 &lt;30000,"25000 to 29999",D248&lt;35000,"30000 to 34999",D248&lt;40000,"35000 to 39999",D248&lt;45000,"40000 to 44999",D248&lt;50000,"45000 to 49999",TRUE,"Greater than 50000"),"")</f>
        <v/>
      </c>
      <c r="Y248">
        <f t="shared" si="36"/>
        <v>149</v>
      </c>
      <c r="Z248" t="str">
        <f t="shared" si="37"/>
        <v/>
      </c>
      <c r="AA248">
        <f t="shared" si="38"/>
        <v>1</v>
      </c>
      <c r="AB248" t="str">
        <f t="shared" si="39"/>
        <v/>
      </c>
    </row>
    <row r="249" spans="1:28" x14ac:dyDescent="0.25">
      <c r="A249">
        <v>270</v>
      </c>
      <c r="B249" t="s">
        <v>592</v>
      </c>
      <c r="C249" s="3" t="s">
        <v>593</v>
      </c>
      <c r="D249">
        <v>173900</v>
      </c>
      <c r="E249">
        <v>47260</v>
      </c>
      <c r="F249" t="s">
        <v>74</v>
      </c>
      <c r="G249">
        <v>1890</v>
      </c>
      <c r="H249" t="s">
        <v>21</v>
      </c>
      <c r="I249" t="s">
        <v>22</v>
      </c>
      <c r="J249">
        <v>1291269600</v>
      </c>
      <c r="K249">
        <v>1291442400</v>
      </c>
      <c r="L249" t="b">
        <v>0</v>
      </c>
      <c r="M249" t="b">
        <v>0</v>
      </c>
      <c r="N249" t="s">
        <v>89</v>
      </c>
      <c r="O249" s="4">
        <f t="shared" si="30"/>
        <v>0.27176538240368026</v>
      </c>
      <c r="P249" s="5">
        <f t="shared" si="31"/>
        <v>25.005291005291006</v>
      </c>
      <c r="Q249" t="str">
        <f t="shared" si="32"/>
        <v>games</v>
      </c>
      <c r="R249" t="str">
        <f t="shared" si="33"/>
        <v>video games</v>
      </c>
      <c r="S249" s="9">
        <f t="shared" si="34"/>
        <v>40514.25</v>
      </c>
      <c r="T249" s="9">
        <f t="shared" si="35"/>
        <v>40516.25</v>
      </c>
      <c r="U249" t="str" cm="1">
        <f t="array" ref="U249">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</f>
        <v>Greater than 50000</v>
      </c>
      <c r="V249" t="str" cm="1">
        <f t="array" ref="V249">IF(F249="failed",_xlfn.IFS(D249&lt;1000,"0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/>
      </c>
      <c r="W249" t="str" cm="1">
        <f t="array" ref="W249">IF(F249="successful",_xlfn.IFS(D249&lt;1000,"0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/>
      </c>
      <c r="X249" t="str" cm="1">
        <f t="array" ref="X249">IF(F249="canceled",_xlfn.IFS(D249&lt;1000,"0 to 1000",D249&lt;5000,"1000 to 4999",D249&lt;10000,"5000 to 9999",D249&lt;15000,"10000 to 14999",D249&lt;20000,"15000 to 19999",D249&lt;25000,"20000 to 24999",D249 &lt;30000,"25000 to 29999",D249&lt;35000,"30000 to 34999",D249&lt;40000,"35000 to 39999",D249&lt;45000,"40000 to 44999",D249&lt;50000,"45000 to 49999",TRUE,"Greater than 50000"),"")</f>
        <v>Greater than 50000</v>
      </c>
      <c r="Y249" t="str">
        <f t="shared" si="36"/>
        <v/>
      </c>
      <c r="Z249" t="str">
        <f t="shared" si="37"/>
        <v/>
      </c>
      <c r="AA249" t="str">
        <f t="shared" si="38"/>
        <v/>
      </c>
      <c r="AB249" t="str">
        <f t="shared" si="39"/>
        <v/>
      </c>
    </row>
    <row r="250" spans="1:28" x14ac:dyDescent="0.25">
      <c r="A250">
        <v>276</v>
      </c>
      <c r="B250" t="s">
        <v>604</v>
      </c>
      <c r="C250" s="3" t="s">
        <v>605</v>
      </c>
      <c r="D250">
        <v>5500</v>
      </c>
      <c r="E250">
        <v>5324</v>
      </c>
      <c r="F250" t="s">
        <v>14</v>
      </c>
      <c r="G250">
        <v>133</v>
      </c>
      <c r="H250" t="s">
        <v>21</v>
      </c>
      <c r="I250" t="s">
        <v>22</v>
      </c>
      <c r="J250">
        <v>1334811600</v>
      </c>
      <c r="K250">
        <v>1335243600</v>
      </c>
      <c r="L250" t="b">
        <v>0</v>
      </c>
      <c r="M250" t="b">
        <v>1</v>
      </c>
      <c r="N250" t="s">
        <v>89</v>
      </c>
      <c r="O250" s="4">
        <f t="shared" si="30"/>
        <v>0.96799999999999997</v>
      </c>
      <c r="P250" s="5">
        <f t="shared" si="31"/>
        <v>40.030075187969928</v>
      </c>
      <c r="Q250" t="str">
        <f t="shared" si="32"/>
        <v>games</v>
      </c>
      <c r="R250" t="str">
        <f t="shared" si="33"/>
        <v>video games</v>
      </c>
      <c r="S250" s="9">
        <f t="shared" si="34"/>
        <v>41018.208333333336</v>
      </c>
      <c r="T250" s="9">
        <f t="shared" si="35"/>
        <v>41023.208333333336</v>
      </c>
      <c r="U250" t="str" cm="1">
        <f t="array" ref="U250">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</f>
        <v>5000 to 9999</v>
      </c>
      <c r="V250" t="str" cm="1">
        <f t="array" ref="V250">IF(F250="failed",_xlfn.IFS(D250&lt;1000,"0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>5000 to 9999</v>
      </c>
      <c r="W250" t="str" cm="1">
        <f t="array" ref="W250">IF(F250="successful",_xlfn.IFS(D250&lt;1000,"0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/>
      </c>
      <c r="X250" t="str" cm="1">
        <f t="array" ref="X250">IF(F250="canceled",_xlfn.IFS(D250&lt;1000,"0 to 1000",D250&lt;5000,"1000 to 4999",D250&lt;10000,"5000 to 9999",D250&lt;15000,"10000 to 14999",D250&lt;20000,"15000 to 19999",D250&lt;25000,"20000 to 24999",D250 &lt;30000,"25000 to 29999",D250&lt;35000,"30000 to 34999",D250&lt;40000,"35000 to 39999",D250&lt;45000,"40000 to 44999",D250&lt;50000,"45000 to 49999",TRUE,"Greater than 50000"),"")</f>
        <v/>
      </c>
      <c r="Y250" t="str">
        <f t="shared" si="36"/>
        <v/>
      </c>
      <c r="Z250">
        <f t="shared" si="37"/>
        <v>133</v>
      </c>
      <c r="AA250" t="str">
        <f t="shared" si="38"/>
        <v/>
      </c>
      <c r="AB250">
        <f t="shared" si="39"/>
        <v>1</v>
      </c>
    </row>
    <row r="251" spans="1:28" x14ac:dyDescent="0.25">
      <c r="A251">
        <v>310</v>
      </c>
      <c r="B251" t="s">
        <v>672</v>
      </c>
      <c r="C251" s="3" t="s">
        <v>673</v>
      </c>
      <c r="D251">
        <v>7800</v>
      </c>
      <c r="E251">
        <v>1586</v>
      </c>
      <c r="F251" t="s">
        <v>14</v>
      </c>
      <c r="G251">
        <v>16</v>
      </c>
      <c r="H251" t="s">
        <v>21</v>
      </c>
      <c r="I251" t="s">
        <v>22</v>
      </c>
      <c r="J251">
        <v>1270789200</v>
      </c>
      <c r="K251">
        <v>1272171600</v>
      </c>
      <c r="L251" t="b">
        <v>0</v>
      </c>
      <c r="M251" t="b">
        <v>0</v>
      </c>
      <c r="N251" t="s">
        <v>89</v>
      </c>
      <c r="O251" s="4">
        <f t="shared" si="30"/>
        <v>0.20333333333333334</v>
      </c>
      <c r="P251" s="5">
        <f t="shared" si="31"/>
        <v>99.125</v>
      </c>
      <c r="Q251" t="str">
        <f t="shared" si="32"/>
        <v>games</v>
      </c>
      <c r="R251" t="str">
        <f t="shared" si="33"/>
        <v>video games</v>
      </c>
      <c r="S251" s="9">
        <f t="shared" si="34"/>
        <v>40277.208333333336</v>
      </c>
      <c r="T251" s="9">
        <f t="shared" si="35"/>
        <v>40293.208333333336</v>
      </c>
      <c r="U251" t="str" cm="1">
        <f t="array" ref="U251">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</f>
        <v>5000 to 9999</v>
      </c>
      <c r="V251" t="str" cm="1">
        <f t="array" ref="V251">IF(F251="failed",_xlfn.IFS(D251&lt;1000,"0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>5000 to 9999</v>
      </c>
      <c r="W251" t="str" cm="1">
        <f t="array" ref="W251">IF(F251="successful",_xlfn.IFS(D251&lt;1000,"0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/>
      </c>
      <c r="X251" t="str" cm="1">
        <f t="array" ref="X251">IF(F251="canceled",_xlfn.IFS(D251&lt;1000,"0 to 1000",D251&lt;5000,"1000 to 4999",D251&lt;10000,"5000 to 9999",D251&lt;15000,"10000 to 14999",D251&lt;20000,"15000 to 19999",D251&lt;25000,"20000 to 24999",D251 &lt;30000,"25000 to 29999",D251&lt;35000,"30000 to 34999",D251&lt;40000,"35000 to 39999",D251&lt;45000,"40000 to 44999",D251&lt;50000,"45000 to 49999",TRUE,"Greater than 50000"),"")</f>
        <v/>
      </c>
      <c r="Y251" t="str">
        <f t="shared" si="36"/>
        <v/>
      </c>
      <c r="Z251">
        <f t="shared" si="37"/>
        <v>16</v>
      </c>
      <c r="AA251" t="str">
        <f t="shared" si="38"/>
        <v/>
      </c>
      <c r="AB251">
        <f t="shared" si="39"/>
        <v>1</v>
      </c>
    </row>
    <row r="252" spans="1:28" x14ac:dyDescent="0.25">
      <c r="A252">
        <v>329</v>
      </c>
      <c r="B252" t="s">
        <v>710</v>
      </c>
      <c r="C252" s="3" t="s">
        <v>711</v>
      </c>
      <c r="D252">
        <v>93800</v>
      </c>
      <c r="E252">
        <v>21477</v>
      </c>
      <c r="F252" t="s">
        <v>47</v>
      </c>
      <c r="G252">
        <v>211</v>
      </c>
      <c r="H252" t="s">
        <v>21</v>
      </c>
      <c r="I252" t="s">
        <v>22</v>
      </c>
      <c r="J252">
        <v>1481522400</v>
      </c>
      <c r="K252">
        <v>1482472800</v>
      </c>
      <c r="L252" t="b">
        <v>0</v>
      </c>
      <c r="M252" t="b">
        <v>0</v>
      </c>
      <c r="N252" t="s">
        <v>89</v>
      </c>
      <c r="O252" s="4">
        <f t="shared" si="30"/>
        <v>0.22896588486140726</v>
      </c>
      <c r="P252" s="5">
        <f t="shared" si="31"/>
        <v>101.78672985781991</v>
      </c>
      <c r="Q252" t="str">
        <f t="shared" si="32"/>
        <v>games</v>
      </c>
      <c r="R252" t="str">
        <f t="shared" si="33"/>
        <v>video games</v>
      </c>
      <c r="S252" s="9">
        <f t="shared" si="34"/>
        <v>42716.25</v>
      </c>
      <c r="T252" s="9">
        <f t="shared" si="35"/>
        <v>42727.25</v>
      </c>
      <c r="U252" t="str" cm="1">
        <f t="array" ref="U252">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</f>
        <v>Greater than 50000</v>
      </c>
      <c r="V252" t="str" cm="1">
        <f t="array" ref="V252">IF(F252="failed",_xlfn.IFS(D252&lt;1000,"0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W252" t="str" cm="1">
        <f t="array" ref="W252">IF(F252="successful",_xlfn.IFS(D252&lt;1000,"0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X252" t="str" cm="1">
        <f t="array" ref="X252">IF(F252="canceled",_xlfn.IFS(D252&lt;1000,"0 to 1000",D252&lt;5000,"1000 to 4999",D252&lt;10000,"5000 to 9999",D252&lt;15000,"10000 to 14999",D252&lt;20000,"15000 to 19999",D252&lt;25000,"20000 to 24999",D252 &lt;30000,"25000 to 29999",D252&lt;35000,"30000 to 34999",D252&lt;40000,"35000 to 39999",D252&lt;45000,"40000 to 44999",D252&lt;50000,"45000 to 49999",TRUE,"Greater than 50000"),"")</f>
        <v/>
      </c>
      <c r="Y252" t="str">
        <f t="shared" si="36"/>
        <v/>
      </c>
      <c r="Z252" t="str">
        <f t="shared" si="37"/>
        <v/>
      </c>
      <c r="AA252" t="str">
        <f t="shared" si="38"/>
        <v/>
      </c>
      <c r="AB252" t="str">
        <f t="shared" si="39"/>
        <v/>
      </c>
    </row>
    <row r="253" spans="1:28" x14ac:dyDescent="0.25">
      <c r="A253">
        <v>344</v>
      </c>
      <c r="B253" t="s">
        <v>740</v>
      </c>
      <c r="C253" s="3" t="s">
        <v>741</v>
      </c>
      <c r="D253">
        <v>197600</v>
      </c>
      <c r="E253">
        <v>82959</v>
      </c>
      <c r="F253" t="s">
        <v>14</v>
      </c>
      <c r="G253">
        <v>830</v>
      </c>
      <c r="H253" t="s">
        <v>21</v>
      </c>
      <c r="I253" t="s">
        <v>22</v>
      </c>
      <c r="J253">
        <v>1516600800</v>
      </c>
      <c r="K253">
        <v>1520056800</v>
      </c>
      <c r="L253" t="b">
        <v>0</v>
      </c>
      <c r="M253" t="b">
        <v>0</v>
      </c>
      <c r="N253" t="s">
        <v>89</v>
      </c>
      <c r="O253" s="4">
        <f t="shared" si="30"/>
        <v>0.41983299595141699</v>
      </c>
      <c r="P253" s="5">
        <f t="shared" si="31"/>
        <v>99.950602409638549</v>
      </c>
      <c r="Q253" t="str">
        <f t="shared" si="32"/>
        <v>games</v>
      </c>
      <c r="R253" t="str">
        <f t="shared" si="33"/>
        <v>video games</v>
      </c>
      <c r="S253" s="9">
        <f t="shared" si="34"/>
        <v>43122.25</v>
      </c>
      <c r="T253" s="9">
        <f t="shared" si="35"/>
        <v>43162.25</v>
      </c>
      <c r="U253" t="str" cm="1">
        <f t="array" ref="U253">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</f>
        <v>Greater than 50000</v>
      </c>
      <c r="V253" t="str" cm="1">
        <f t="array" ref="V253">IF(F253="failed",_xlfn.IFS(D253&lt;1000,"0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>Greater than 50000</v>
      </c>
      <c r="W253" t="str" cm="1">
        <f t="array" ref="W253">IF(F253="successful",_xlfn.IFS(D253&lt;1000,"0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/>
      </c>
      <c r="X253" t="str" cm="1">
        <f t="array" ref="X253">IF(F253="canceled",_xlfn.IFS(D253&lt;1000,"0 to 1000",D253&lt;5000,"1000 to 4999",D253&lt;10000,"5000 to 9999",D253&lt;15000,"10000 to 14999",D253&lt;20000,"15000 to 19999",D253&lt;25000,"20000 to 24999",D253 &lt;30000,"25000 to 29999",D253&lt;35000,"30000 to 34999",D253&lt;40000,"35000 to 39999",D253&lt;45000,"40000 to 44999",D253&lt;50000,"45000 to 49999",TRUE,"Greater than 50000"),"")</f>
        <v/>
      </c>
      <c r="Y253" t="str">
        <f t="shared" si="36"/>
        <v/>
      </c>
      <c r="Z253">
        <f t="shared" si="37"/>
        <v>830</v>
      </c>
      <c r="AA253" t="str">
        <f t="shared" si="38"/>
        <v/>
      </c>
      <c r="AB253">
        <f t="shared" si="39"/>
        <v>1</v>
      </c>
    </row>
    <row r="254" spans="1:28" x14ac:dyDescent="0.25">
      <c r="A254">
        <v>357</v>
      </c>
      <c r="B254" t="s">
        <v>766</v>
      </c>
      <c r="C254" s="3" t="s">
        <v>767</v>
      </c>
      <c r="D254">
        <v>2300</v>
      </c>
      <c r="E254">
        <v>4253</v>
      </c>
      <c r="F254" t="s">
        <v>20</v>
      </c>
      <c r="G254">
        <v>41</v>
      </c>
      <c r="H254" t="s">
        <v>21</v>
      </c>
      <c r="I254" t="s">
        <v>22</v>
      </c>
      <c r="J254">
        <v>1441256400</v>
      </c>
      <c r="K254">
        <v>1443416400</v>
      </c>
      <c r="L254" t="b">
        <v>0</v>
      </c>
      <c r="M254" t="b">
        <v>0</v>
      </c>
      <c r="N254" t="s">
        <v>89</v>
      </c>
      <c r="O254" s="4">
        <f t="shared" si="30"/>
        <v>1.8491304347826087</v>
      </c>
      <c r="P254" s="5">
        <f t="shared" si="31"/>
        <v>103.73170731707317</v>
      </c>
      <c r="Q254" t="str">
        <f t="shared" si="32"/>
        <v>games</v>
      </c>
      <c r="R254" t="str">
        <f t="shared" si="33"/>
        <v>video games</v>
      </c>
      <c r="S254" s="9">
        <f t="shared" si="34"/>
        <v>42250.208333333328</v>
      </c>
      <c r="T254" s="9">
        <f t="shared" si="35"/>
        <v>42275.208333333328</v>
      </c>
      <c r="U254" t="str" cm="1">
        <f t="array" ref="U254">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</f>
        <v>1000 to 4999</v>
      </c>
      <c r="V254" t="str" cm="1">
        <f t="array" ref="V254">IF(F254="failed",_xlfn.IFS(D254&lt;1000,"0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/>
      </c>
      <c r="W254" t="str" cm="1">
        <f t="array" ref="W254">IF(F254="successful",_xlfn.IFS(D254&lt;1000,"0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>1000 to 4999</v>
      </c>
      <c r="X254" t="str" cm="1">
        <f t="array" ref="X254">IF(F254="canceled",_xlfn.IFS(D254&lt;1000,"0 to 1000",D254&lt;5000,"1000 to 4999",D254&lt;10000,"5000 to 9999",D254&lt;15000,"10000 to 14999",D254&lt;20000,"15000 to 19999",D254&lt;25000,"20000 to 24999",D254 &lt;30000,"25000 to 29999",D254&lt;35000,"30000 to 34999",D254&lt;40000,"35000 to 39999",D254&lt;45000,"40000 to 44999",D254&lt;50000,"45000 to 49999",TRUE,"Greater than 50000"),"")</f>
        <v/>
      </c>
      <c r="Y254">
        <f t="shared" si="36"/>
        <v>41</v>
      </c>
      <c r="Z254" t="str">
        <f t="shared" si="37"/>
        <v/>
      </c>
      <c r="AA254">
        <f t="shared" si="38"/>
        <v>1</v>
      </c>
      <c r="AB254" t="str">
        <f t="shared" si="39"/>
        <v/>
      </c>
    </row>
    <row r="255" spans="1:28" x14ac:dyDescent="0.25">
      <c r="A255">
        <v>448</v>
      </c>
      <c r="B255" t="s">
        <v>944</v>
      </c>
      <c r="C255" s="3" t="s">
        <v>945</v>
      </c>
      <c r="D255">
        <v>89900</v>
      </c>
      <c r="E255">
        <v>45384</v>
      </c>
      <c r="F255" t="s">
        <v>14</v>
      </c>
      <c r="G255">
        <v>605</v>
      </c>
      <c r="H255" t="s">
        <v>21</v>
      </c>
      <c r="I255" t="s">
        <v>22</v>
      </c>
      <c r="J255">
        <v>1365915600</v>
      </c>
      <c r="K255">
        <v>1366088400</v>
      </c>
      <c r="L255" t="b">
        <v>0</v>
      </c>
      <c r="M255" t="b">
        <v>1</v>
      </c>
      <c r="N255" t="s">
        <v>89</v>
      </c>
      <c r="O255" s="4">
        <f t="shared" si="30"/>
        <v>0.50482758620689661</v>
      </c>
      <c r="P255" s="5">
        <f t="shared" si="31"/>
        <v>75.014876033057845</v>
      </c>
      <c r="Q255" t="str">
        <f t="shared" si="32"/>
        <v>games</v>
      </c>
      <c r="R255" t="str">
        <f t="shared" si="33"/>
        <v>video games</v>
      </c>
      <c r="S255" s="9">
        <f t="shared" si="34"/>
        <v>41378.208333333336</v>
      </c>
      <c r="T255" s="9">
        <f t="shared" si="35"/>
        <v>41380.208333333336</v>
      </c>
      <c r="U255" t="str" cm="1">
        <f t="array" ref="U255">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</f>
        <v>Greater than 50000</v>
      </c>
      <c r="V255" t="str" cm="1">
        <f t="array" ref="V255">IF(F255="failed",_xlfn.IFS(D255&lt;1000,"0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>Greater than 50000</v>
      </c>
      <c r="W255" t="str" cm="1">
        <f t="array" ref="W255">IF(F255="successful",_xlfn.IFS(D255&lt;1000,"0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/>
      </c>
      <c r="X255" t="str" cm="1">
        <f t="array" ref="X255">IF(F255="canceled",_xlfn.IFS(D255&lt;1000,"0 to 1000",D255&lt;5000,"1000 to 4999",D255&lt;10000,"5000 to 9999",D255&lt;15000,"10000 to 14999",D255&lt;20000,"15000 to 19999",D255&lt;25000,"20000 to 24999",D255 &lt;30000,"25000 to 29999",D255&lt;35000,"30000 to 34999",D255&lt;40000,"35000 to 39999",D255&lt;45000,"40000 to 44999",D255&lt;50000,"45000 to 49999",TRUE,"Greater than 50000"),"")</f>
        <v/>
      </c>
      <c r="Y255" t="str">
        <f t="shared" si="36"/>
        <v/>
      </c>
      <c r="Z255">
        <f t="shared" si="37"/>
        <v>605</v>
      </c>
      <c r="AA255" t="str">
        <f t="shared" si="38"/>
        <v/>
      </c>
      <c r="AB255">
        <f t="shared" si="39"/>
        <v>1</v>
      </c>
    </row>
    <row r="256" spans="1:28" x14ac:dyDescent="0.25">
      <c r="A256">
        <v>449</v>
      </c>
      <c r="B256" t="s">
        <v>946</v>
      </c>
      <c r="C256" s="3" t="s">
        <v>947</v>
      </c>
      <c r="D256">
        <v>900</v>
      </c>
      <c r="E256">
        <v>8703</v>
      </c>
      <c r="F256" t="s">
        <v>20</v>
      </c>
      <c r="G256">
        <v>86</v>
      </c>
      <c r="H256" t="s">
        <v>36</v>
      </c>
      <c r="I256" t="s">
        <v>37</v>
      </c>
      <c r="J256">
        <v>1551852000</v>
      </c>
      <c r="K256">
        <v>1553317200</v>
      </c>
      <c r="L256" t="b">
        <v>0</v>
      </c>
      <c r="M256" t="b">
        <v>0</v>
      </c>
      <c r="N256" t="s">
        <v>89</v>
      </c>
      <c r="O256" s="4">
        <f t="shared" si="30"/>
        <v>9.67</v>
      </c>
      <c r="P256" s="5">
        <f t="shared" si="31"/>
        <v>101.19767441860465</v>
      </c>
      <c r="Q256" t="str">
        <f t="shared" si="32"/>
        <v>games</v>
      </c>
      <c r="R256" t="str">
        <f t="shared" si="33"/>
        <v>video games</v>
      </c>
      <c r="S256" s="9">
        <f t="shared" si="34"/>
        <v>43530.25</v>
      </c>
      <c r="T256" s="9">
        <f t="shared" si="35"/>
        <v>43547.208333333328</v>
      </c>
      <c r="U256" t="str" cm="1">
        <f t="array" ref="U256">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</f>
        <v>0 to 1000</v>
      </c>
      <c r="V256" t="str" cm="1">
        <f t="array" ref="V256">IF(F256="failed",_xlfn.IFS(D256&lt;1000,"0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/>
      </c>
      <c r="W256" t="str" cm="1">
        <f t="array" ref="W256">IF(F256="successful",_xlfn.IFS(D256&lt;1000,"0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>0 to 1000</v>
      </c>
      <c r="X256" t="str" cm="1">
        <f t="array" ref="X256">IF(F256="canceled",_xlfn.IFS(D256&lt;1000,"0 to 1000",D256&lt;5000,"1000 to 4999",D256&lt;10000,"5000 to 9999",D256&lt;15000,"10000 to 14999",D256&lt;20000,"15000 to 19999",D256&lt;25000,"20000 to 24999",D256 &lt;30000,"25000 to 29999",D256&lt;35000,"30000 to 34999",D256&lt;40000,"35000 to 39999",D256&lt;45000,"40000 to 44999",D256&lt;50000,"45000 to 49999",TRUE,"Greater than 50000"),"")</f>
        <v/>
      </c>
      <c r="Y256">
        <f t="shared" si="36"/>
        <v>86</v>
      </c>
      <c r="Z256" t="str">
        <f t="shared" si="37"/>
        <v/>
      </c>
      <c r="AA256">
        <f t="shared" si="38"/>
        <v>1</v>
      </c>
      <c r="AB256" t="str">
        <f t="shared" si="39"/>
        <v/>
      </c>
    </row>
    <row r="257" spans="1:28" x14ac:dyDescent="0.25">
      <c r="A257">
        <v>502</v>
      </c>
      <c r="B257" t="s">
        <v>477</v>
      </c>
      <c r="C257" s="3" t="s">
        <v>1052</v>
      </c>
      <c r="D257">
        <v>1300</v>
      </c>
      <c r="E257">
        <v>6889</v>
      </c>
      <c r="F257" t="s">
        <v>20</v>
      </c>
      <c r="G257">
        <v>186</v>
      </c>
      <c r="H257" t="s">
        <v>26</v>
      </c>
      <c r="I257" t="s">
        <v>27</v>
      </c>
      <c r="J257">
        <v>1343365200</v>
      </c>
      <c r="K257">
        <v>1345870800</v>
      </c>
      <c r="L257" t="b">
        <v>0</v>
      </c>
      <c r="M257" t="b">
        <v>1</v>
      </c>
      <c r="N257" t="s">
        <v>89</v>
      </c>
      <c r="O257" s="4">
        <f t="shared" si="30"/>
        <v>5.2992307692307694</v>
      </c>
      <c r="P257" s="5">
        <f t="shared" si="31"/>
        <v>37.037634408602152</v>
      </c>
      <c r="Q257" t="str">
        <f t="shared" si="32"/>
        <v>games</v>
      </c>
      <c r="R257" t="str">
        <f t="shared" si="33"/>
        <v>video games</v>
      </c>
      <c r="S257" s="9">
        <f t="shared" si="34"/>
        <v>41117.208333333336</v>
      </c>
      <c r="T257" s="9">
        <f t="shared" si="35"/>
        <v>41146.208333333336</v>
      </c>
      <c r="U257" t="str" cm="1">
        <f t="array" ref="U257">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</f>
        <v>1000 to 4999</v>
      </c>
      <c r="V257" t="str" cm="1">
        <f t="array" ref="V257">IF(F257="failed",_xlfn.IFS(D257&lt;1000,"0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/>
      </c>
      <c r="W257" t="str" cm="1">
        <f t="array" ref="W257">IF(F257="successful",_xlfn.IFS(D257&lt;1000,"0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>1000 to 4999</v>
      </c>
      <c r="X257" t="str" cm="1">
        <f t="array" ref="X257">IF(F257="canceled",_xlfn.IFS(D257&lt;1000,"0 to 1000",D257&lt;5000,"1000 to 4999",D257&lt;10000,"5000 to 9999",D257&lt;15000,"10000 to 14999",D257&lt;20000,"15000 to 19999",D257&lt;25000,"20000 to 24999",D257 &lt;30000,"25000 to 29999",D257&lt;35000,"30000 to 34999",D257&lt;40000,"35000 to 39999",D257&lt;45000,"40000 to 44999",D257&lt;50000,"45000 to 49999",TRUE,"Greater than 50000"),"")</f>
        <v/>
      </c>
      <c r="Y257">
        <f t="shared" si="36"/>
        <v>186</v>
      </c>
      <c r="Z257" t="str">
        <f t="shared" si="37"/>
        <v/>
      </c>
      <c r="AA257">
        <f t="shared" si="38"/>
        <v>1</v>
      </c>
      <c r="AB257" t="str">
        <f t="shared" si="39"/>
        <v/>
      </c>
    </row>
    <row r="258" spans="1:28" x14ac:dyDescent="0.25">
      <c r="A258">
        <v>512</v>
      </c>
      <c r="B258" t="s">
        <v>1070</v>
      </c>
      <c r="C258" s="3" t="s">
        <v>1071</v>
      </c>
      <c r="D258">
        <v>9100</v>
      </c>
      <c r="E258">
        <v>12678</v>
      </c>
      <c r="F258" t="s">
        <v>20</v>
      </c>
      <c r="G258">
        <v>239</v>
      </c>
      <c r="H258" t="s">
        <v>21</v>
      </c>
      <c r="I258" t="s">
        <v>22</v>
      </c>
      <c r="J258">
        <v>1404536400</v>
      </c>
      <c r="K258">
        <v>1404622800</v>
      </c>
      <c r="L258" t="b">
        <v>0</v>
      </c>
      <c r="M258" t="b">
        <v>1</v>
      </c>
      <c r="N258" t="s">
        <v>89</v>
      </c>
      <c r="O258" s="4">
        <f t="shared" ref="O258:O321" si="40">+E258/D258</f>
        <v>1.3931868131868133</v>
      </c>
      <c r="P258" s="5">
        <f t="shared" ref="P258:P321" si="41">+IF(G258&gt;0,E258/G258,"no backers")</f>
        <v>53.046025104602514</v>
      </c>
      <c r="Q258" t="str">
        <f t="shared" ref="Q258:Q321" si="42">VLOOKUP(N258,CategoryTable,2,FALSE)</f>
        <v>games</v>
      </c>
      <c r="R258" t="str">
        <f t="shared" ref="R258:R321" si="43">VLOOKUP(N258,CategoryTable,3,FALSE)</f>
        <v>video games</v>
      </c>
      <c r="S258" s="9">
        <f t="shared" si="34"/>
        <v>41825.208333333336</v>
      </c>
      <c r="T258" s="9">
        <f t="shared" si="35"/>
        <v>41826.208333333336</v>
      </c>
      <c r="U258" t="str" cm="1">
        <f t="array" ref="U258">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</f>
        <v>5000 to 9999</v>
      </c>
      <c r="V258" t="str" cm="1">
        <f t="array" ref="V258">IF(F258="failed",_xlfn.IFS(D258&lt;1000,"0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/>
      </c>
      <c r="W258" t="str" cm="1">
        <f t="array" ref="W258">IF(F258="successful",_xlfn.IFS(D258&lt;1000,"0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>5000 to 9999</v>
      </c>
      <c r="X258" t="str" cm="1">
        <f t="array" ref="X258">IF(F258="canceled",_xlfn.IFS(D258&lt;1000,"0 to 1000",D258&lt;5000,"1000 to 4999",D258&lt;10000,"5000 to 9999",D258&lt;15000,"10000 to 14999",D258&lt;20000,"15000 to 19999",D258&lt;25000,"20000 to 24999",D258 &lt;30000,"25000 to 29999",D258&lt;35000,"30000 to 34999",D258&lt;40000,"35000 to 39999",D258&lt;45000,"40000 to 44999",D258&lt;50000,"45000 to 49999",TRUE,"Greater than 50000"),"")</f>
        <v/>
      </c>
      <c r="Y258">
        <f t="shared" si="36"/>
        <v>239</v>
      </c>
      <c r="Z258" t="str">
        <f t="shared" si="37"/>
        <v/>
      </c>
      <c r="AA258">
        <f t="shared" si="38"/>
        <v>1</v>
      </c>
      <c r="AB258" t="str">
        <f t="shared" si="39"/>
        <v/>
      </c>
    </row>
    <row r="259" spans="1:28" x14ac:dyDescent="0.25">
      <c r="A259">
        <v>529</v>
      </c>
      <c r="B259" t="s">
        <v>1103</v>
      </c>
      <c r="C259" s="3" t="s">
        <v>1104</v>
      </c>
      <c r="D259">
        <v>5100</v>
      </c>
      <c r="E259">
        <v>574</v>
      </c>
      <c r="F259" t="s">
        <v>14</v>
      </c>
      <c r="G259">
        <v>9</v>
      </c>
      <c r="H259" t="s">
        <v>21</v>
      </c>
      <c r="I259" t="s">
        <v>22</v>
      </c>
      <c r="J259">
        <v>1399698000</v>
      </c>
      <c r="K259">
        <v>1402117200</v>
      </c>
      <c r="L259" t="b">
        <v>0</v>
      </c>
      <c r="M259" t="b">
        <v>0</v>
      </c>
      <c r="N259" t="s">
        <v>89</v>
      </c>
      <c r="O259" s="4">
        <f t="shared" si="40"/>
        <v>0.11254901960784314</v>
      </c>
      <c r="P259" s="5">
        <f t="shared" si="41"/>
        <v>63.777777777777779</v>
      </c>
      <c r="Q259" t="str">
        <f t="shared" si="42"/>
        <v>games</v>
      </c>
      <c r="R259" t="str">
        <f t="shared" si="43"/>
        <v>video games</v>
      </c>
      <c r="S259" s="9">
        <f t="shared" ref="S259:S322" si="44">(((J259/60/60)/24)+DATE(1970,1,1))</f>
        <v>41769.208333333336</v>
      </c>
      <c r="T259" s="9">
        <f t="shared" ref="T259:T322" si="45">(((K259/60)/60/24)+DATE(1970,1,1))</f>
        <v>41797.208333333336</v>
      </c>
      <c r="U259" t="str" cm="1">
        <f t="array" ref="U259">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</f>
        <v>5000 to 9999</v>
      </c>
      <c r="V259" t="str" cm="1">
        <f t="array" ref="V259">IF(F259="failed",_xlfn.IFS(D259&lt;1000,"0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>5000 to 9999</v>
      </c>
      <c r="W259" t="str" cm="1">
        <f t="array" ref="W259">IF(F259="successful",_xlfn.IFS(D259&lt;1000,"0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/>
      </c>
      <c r="X259" t="str" cm="1">
        <f t="array" ref="X259">IF(F259="canceled",_xlfn.IFS(D259&lt;1000,"0 to 1000",D259&lt;5000,"1000 to 4999",D259&lt;10000,"5000 to 9999",D259&lt;15000,"10000 to 14999",D259&lt;20000,"15000 to 19999",D259&lt;25000,"20000 to 24999",D259 &lt;30000,"25000 to 29999",D259&lt;35000,"30000 to 34999",D259&lt;40000,"35000 to 39999",D259&lt;45000,"40000 to 44999",D259&lt;50000,"45000 to 49999",TRUE,"Greater than 50000"),"")</f>
        <v/>
      </c>
      <c r="Y259" t="str">
        <f t="shared" ref="Y259:Y322" si="46">+IF(F259="successful",G259,"")</f>
        <v/>
      </c>
      <c r="Z259">
        <f t="shared" ref="Z259:Z322" si="47">+IF(F259="failed",G259,"")</f>
        <v>9</v>
      </c>
      <c r="AA259" t="str">
        <f t="shared" ref="AA259:AA322" si="48">+IF(F259="successful",1,"")</f>
        <v/>
      </c>
      <c r="AB259">
        <f t="shared" ref="AB259:AB322" si="49">+IF(F259="failed",1,"")</f>
        <v>1</v>
      </c>
    </row>
    <row r="260" spans="1:28" ht="31.5" x14ac:dyDescent="0.25">
      <c r="A260">
        <v>531</v>
      </c>
      <c r="B260" t="s">
        <v>1107</v>
      </c>
      <c r="C260" s="3" t="s">
        <v>1108</v>
      </c>
      <c r="D260">
        <v>186700</v>
      </c>
      <c r="E260">
        <v>178338</v>
      </c>
      <c r="F260" t="s">
        <v>47</v>
      </c>
      <c r="G260">
        <v>3640</v>
      </c>
      <c r="H260" t="s">
        <v>98</v>
      </c>
      <c r="I260" t="s">
        <v>99</v>
      </c>
      <c r="J260">
        <v>1384149600</v>
      </c>
      <c r="K260">
        <v>1388988000</v>
      </c>
      <c r="L260" t="b">
        <v>0</v>
      </c>
      <c r="M260" t="b">
        <v>0</v>
      </c>
      <c r="N260" t="s">
        <v>89</v>
      </c>
      <c r="O260" s="4">
        <f t="shared" si="40"/>
        <v>0.95521156936261387</v>
      </c>
      <c r="P260" s="5">
        <f t="shared" si="41"/>
        <v>48.993956043956047</v>
      </c>
      <c r="Q260" t="str">
        <f t="shared" si="42"/>
        <v>games</v>
      </c>
      <c r="R260" t="str">
        <f t="shared" si="43"/>
        <v>video games</v>
      </c>
      <c r="S260" s="9">
        <f t="shared" si="44"/>
        <v>41589.25</v>
      </c>
      <c r="T260" s="9">
        <f t="shared" si="45"/>
        <v>41645.25</v>
      </c>
      <c r="U260" t="str" cm="1">
        <f t="array" ref="U260">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</f>
        <v>Greater than 50000</v>
      </c>
      <c r="V260" t="str" cm="1">
        <f t="array" ref="V260">IF(F260="failed",_xlfn.IFS(D260&lt;1000,"0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W260" t="str" cm="1">
        <f t="array" ref="W260">IF(F260="successful",_xlfn.IFS(D260&lt;1000,"0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X260" t="str" cm="1">
        <f t="array" ref="X260">IF(F260="canceled",_xlfn.IFS(D260&lt;1000,"0 to 1000",D260&lt;5000,"1000 to 4999",D260&lt;10000,"5000 to 9999",D260&lt;15000,"10000 to 14999",D260&lt;20000,"15000 to 19999",D260&lt;25000,"20000 to 24999",D260 &lt;30000,"25000 to 29999",D260&lt;35000,"30000 to 34999",D260&lt;40000,"35000 to 39999",D260&lt;45000,"40000 to 44999",D260&lt;50000,"45000 to 49999",TRUE,"Greater than 50000"),"")</f>
        <v/>
      </c>
      <c r="Y260" t="str">
        <f t="shared" si="46"/>
        <v/>
      </c>
      <c r="Z260" t="str">
        <f t="shared" si="47"/>
        <v/>
      </c>
      <c r="AA260" t="str">
        <f t="shared" si="48"/>
        <v/>
      </c>
      <c r="AB260" t="str">
        <f t="shared" si="49"/>
        <v/>
      </c>
    </row>
    <row r="261" spans="1:28" x14ac:dyDescent="0.25">
      <c r="A261">
        <v>543</v>
      </c>
      <c r="B261" t="s">
        <v>1131</v>
      </c>
      <c r="C261" s="3" t="s">
        <v>1132</v>
      </c>
      <c r="D261">
        <v>84900</v>
      </c>
      <c r="E261">
        <v>13864</v>
      </c>
      <c r="F261" t="s">
        <v>14</v>
      </c>
      <c r="G261">
        <v>180</v>
      </c>
      <c r="H261" t="s">
        <v>21</v>
      </c>
      <c r="I261" t="s">
        <v>22</v>
      </c>
      <c r="J261">
        <v>1378875600</v>
      </c>
      <c r="K261">
        <v>1380171600</v>
      </c>
      <c r="L261" t="b">
        <v>0</v>
      </c>
      <c r="M261" t="b">
        <v>0</v>
      </c>
      <c r="N261" t="s">
        <v>89</v>
      </c>
      <c r="O261" s="4">
        <f t="shared" si="40"/>
        <v>0.1632979976442874</v>
      </c>
      <c r="P261" s="5">
        <f t="shared" si="41"/>
        <v>77.022222222222226</v>
      </c>
      <c r="Q261" t="str">
        <f t="shared" si="42"/>
        <v>games</v>
      </c>
      <c r="R261" t="str">
        <f t="shared" si="43"/>
        <v>video games</v>
      </c>
      <c r="S261" s="9">
        <f t="shared" si="44"/>
        <v>41528.208333333336</v>
      </c>
      <c r="T261" s="9">
        <f t="shared" si="45"/>
        <v>41543.208333333336</v>
      </c>
      <c r="U261" t="str" cm="1">
        <f t="array" ref="U261">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</f>
        <v>Greater than 50000</v>
      </c>
      <c r="V261" t="str" cm="1">
        <f t="array" ref="V261">IF(F261="failed",_xlfn.IFS(D261&lt;1000,"0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>Greater than 50000</v>
      </c>
      <c r="W261" t="str" cm="1">
        <f t="array" ref="W261">IF(F261="successful",_xlfn.IFS(D261&lt;1000,"0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/>
      </c>
      <c r="X261" t="str" cm="1">
        <f t="array" ref="X261">IF(F261="canceled",_xlfn.IFS(D261&lt;1000,"0 to 1000",D261&lt;5000,"1000 to 4999",D261&lt;10000,"5000 to 9999",D261&lt;15000,"10000 to 14999",D261&lt;20000,"15000 to 19999",D261&lt;25000,"20000 to 24999",D261 &lt;30000,"25000 to 29999",D261&lt;35000,"30000 to 34999",D261&lt;40000,"35000 to 39999",D261&lt;45000,"40000 to 44999",D261&lt;50000,"45000 to 49999",TRUE,"Greater than 50000"),"")</f>
        <v/>
      </c>
      <c r="Y261" t="str">
        <f t="shared" si="46"/>
        <v/>
      </c>
      <c r="Z261">
        <f t="shared" si="47"/>
        <v>180</v>
      </c>
      <c r="AA261" t="str">
        <f t="shared" si="48"/>
        <v/>
      </c>
      <c r="AB261">
        <f t="shared" si="49"/>
        <v>1</v>
      </c>
    </row>
    <row r="262" spans="1:28" x14ac:dyDescent="0.25">
      <c r="A262">
        <v>582</v>
      </c>
      <c r="B262" t="s">
        <v>1207</v>
      </c>
      <c r="C262" s="3" t="s">
        <v>1208</v>
      </c>
      <c r="D262">
        <v>8700</v>
      </c>
      <c r="E262">
        <v>4531</v>
      </c>
      <c r="F262" t="s">
        <v>14</v>
      </c>
      <c r="G262">
        <v>42</v>
      </c>
      <c r="H262" t="s">
        <v>21</v>
      </c>
      <c r="I262" t="s">
        <v>22</v>
      </c>
      <c r="J262">
        <v>1433912400</v>
      </c>
      <c r="K262">
        <v>1434344400</v>
      </c>
      <c r="L262" t="b">
        <v>0</v>
      </c>
      <c r="M262" t="b">
        <v>1</v>
      </c>
      <c r="N262" t="s">
        <v>89</v>
      </c>
      <c r="O262" s="4">
        <f t="shared" si="40"/>
        <v>0.5208045977011494</v>
      </c>
      <c r="P262" s="5">
        <f t="shared" si="41"/>
        <v>107.88095238095238</v>
      </c>
      <c r="Q262" t="str">
        <f t="shared" si="42"/>
        <v>games</v>
      </c>
      <c r="R262" t="str">
        <f t="shared" si="43"/>
        <v>video games</v>
      </c>
      <c r="S262" s="9">
        <f t="shared" si="44"/>
        <v>42165.208333333328</v>
      </c>
      <c r="T262" s="9">
        <f t="shared" si="45"/>
        <v>42170.208333333328</v>
      </c>
      <c r="U262" t="str" cm="1">
        <f t="array" ref="U262">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</f>
        <v>5000 to 9999</v>
      </c>
      <c r="V262" t="str" cm="1">
        <f t="array" ref="V262">IF(F262="failed",_xlfn.IFS(D262&lt;1000,"0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>5000 to 9999</v>
      </c>
      <c r="W262" t="str" cm="1">
        <f t="array" ref="W262">IF(F262="successful",_xlfn.IFS(D262&lt;1000,"0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/>
      </c>
      <c r="X262" t="str" cm="1">
        <f t="array" ref="X262">IF(F262="canceled",_xlfn.IFS(D262&lt;1000,"0 to 1000",D262&lt;5000,"1000 to 4999",D262&lt;10000,"5000 to 9999",D262&lt;15000,"10000 to 14999",D262&lt;20000,"15000 to 19999",D262&lt;25000,"20000 to 24999",D262 &lt;30000,"25000 to 29999",D262&lt;35000,"30000 to 34999",D262&lt;40000,"35000 to 39999",D262&lt;45000,"40000 to 44999",D262&lt;50000,"45000 to 49999",TRUE,"Greater than 50000"),"")</f>
        <v/>
      </c>
      <c r="Y262" t="str">
        <f t="shared" si="46"/>
        <v/>
      </c>
      <c r="Z262">
        <f t="shared" si="47"/>
        <v>42</v>
      </c>
      <c r="AA262" t="str">
        <f t="shared" si="48"/>
        <v/>
      </c>
      <c r="AB262">
        <f t="shared" si="49"/>
        <v>1</v>
      </c>
    </row>
    <row r="263" spans="1:28" x14ac:dyDescent="0.25">
      <c r="A263">
        <v>591</v>
      </c>
      <c r="B263" t="s">
        <v>1224</v>
      </c>
      <c r="C263" s="3" t="s">
        <v>1225</v>
      </c>
      <c r="D263">
        <v>600</v>
      </c>
      <c r="E263">
        <v>6226</v>
      </c>
      <c r="F263" t="s">
        <v>20</v>
      </c>
      <c r="G263">
        <v>102</v>
      </c>
      <c r="H263" t="s">
        <v>21</v>
      </c>
      <c r="I263" t="s">
        <v>22</v>
      </c>
      <c r="J263">
        <v>1279083600</v>
      </c>
      <c r="K263">
        <v>1279947600</v>
      </c>
      <c r="L263" t="b">
        <v>0</v>
      </c>
      <c r="M263" t="b">
        <v>0</v>
      </c>
      <c r="N263" t="s">
        <v>89</v>
      </c>
      <c r="O263" s="4">
        <f t="shared" si="40"/>
        <v>10.376666666666667</v>
      </c>
      <c r="P263" s="5">
        <f t="shared" si="41"/>
        <v>61.03921568627451</v>
      </c>
      <c r="Q263" t="str">
        <f t="shared" si="42"/>
        <v>games</v>
      </c>
      <c r="R263" t="str">
        <f t="shared" si="43"/>
        <v>video games</v>
      </c>
      <c r="S263" s="9">
        <f t="shared" si="44"/>
        <v>40373.208333333336</v>
      </c>
      <c r="T263" s="9">
        <f t="shared" si="45"/>
        <v>40383.208333333336</v>
      </c>
      <c r="U263" t="str" cm="1">
        <f t="array" ref="U263">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</f>
        <v>0 to 1000</v>
      </c>
      <c r="V263" t="str" cm="1">
        <f t="array" ref="V263">IF(F263="failed",_xlfn.IFS(D263&lt;1000,"0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/>
      </c>
      <c r="W263" t="str" cm="1">
        <f t="array" ref="W263">IF(F263="successful",_xlfn.IFS(D263&lt;1000,"0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>0 to 1000</v>
      </c>
      <c r="X263" t="str" cm="1">
        <f t="array" ref="X263">IF(F263="canceled",_xlfn.IFS(D263&lt;1000,"0 to 1000",D263&lt;5000,"1000 to 4999",D263&lt;10000,"5000 to 9999",D263&lt;15000,"10000 to 14999",D263&lt;20000,"15000 to 19999",D263&lt;25000,"20000 to 24999",D263 &lt;30000,"25000 to 29999",D263&lt;35000,"30000 to 34999",D263&lt;40000,"35000 to 39999",D263&lt;45000,"40000 to 44999",D263&lt;50000,"45000 to 49999",TRUE,"Greater than 50000"),"")</f>
        <v/>
      </c>
      <c r="Y263">
        <f t="shared" si="46"/>
        <v>102</v>
      </c>
      <c r="Z263" t="str">
        <f t="shared" si="47"/>
        <v/>
      </c>
      <c r="AA263">
        <f t="shared" si="48"/>
        <v>1</v>
      </c>
      <c r="AB263" t="str">
        <f t="shared" si="49"/>
        <v/>
      </c>
    </row>
    <row r="264" spans="1:28" x14ac:dyDescent="0.25">
      <c r="A264">
        <v>646</v>
      </c>
      <c r="B264" t="s">
        <v>1334</v>
      </c>
      <c r="C264" s="3" t="s">
        <v>1335</v>
      </c>
      <c r="D264">
        <v>98700</v>
      </c>
      <c r="E264">
        <v>87448</v>
      </c>
      <c r="F264" t="s">
        <v>14</v>
      </c>
      <c r="G264">
        <v>2915</v>
      </c>
      <c r="H264" t="s">
        <v>21</v>
      </c>
      <c r="I264" t="s">
        <v>22</v>
      </c>
      <c r="J264">
        <v>1363150800</v>
      </c>
      <c r="K264">
        <v>1364101200</v>
      </c>
      <c r="L264" t="b">
        <v>0</v>
      </c>
      <c r="M264" t="b">
        <v>0</v>
      </c>
      <c r="N264" t="s">
        <v>89</v>
      </c>
      <c r="O264" s="4">
        <f t="shared" si="40"/>
        <v>0.88599797365754818</v>
      </c>
      <c r="P264" s="5">
        <f t="shared" si="41"/>
        <v>29.999313893653515</v>
      </c>
      <c r="Q264" t="str">
        <f t="shared" si="42"/>
        <v>games</v>
      </c>
      <c r="R264" t="str">
        <f t="shared" si="43"/>
        <v>video games</v>
      </c>
      <c r="S264" s="9">
        <f t="shared" si="44"/>
        <v>41346.208333333336</v>
      </c>
      <c r="T264" s="9">
        <f t="shared" si="45"/>
        <v>41357.208333333336</v>
      </c>
      <c r="U264" t="str" cm="1">
        <f t="array" ref="U264">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</f>
        <v>Greater than 50000</v>
      </c>
      <c r="V264" t="str" cm="1">
        <f t="array" ref="V264">IF(F264="failed",_xlfn.IFS(D264&lt;1000,"0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>Greater than 50000</v>
      </c>
      <c r="W264" t="str" cm="1">
        <f t="array" ref="W264">IF(F264="successful",_xlfn.IFS(D264&lt;1000,"0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/>
      </c>
      <c r="X264" t="str" cm="1">
        <f t="array" ref="X264">IF(F264="canceled",_xlfn.IFS(D264&lt;1000,"0 to 1000",D264&lt;5000,"1000 to 4999",D264&lt;10000,"5000 to 9999",D264&lt;15000,"10000 to 14999",D264&lt;20000,"15000 to 19999",D264&lt;25000,"20000 to 24999",D264 &lt;30000,"25000 to 29999",D264&lt;35000,"30000 to 34999",D264&lt;40000,"35000 to 39999",D264&lt;45000,"40000 to 44999",D264&lt;50000,"45000 to 49999",TRUE,"Greater than 50000"),"")</f>
        <v/>
      </c>
      <c r="Y264" t="str">
        <f t="shared" si="46"/>
        <v/>
      </c>
      <c r="Z264">
        <f t="shared" si="47"/>
        <v>2915</v>
      </c>
      <c r="AA264" t="str">
        <f t="shared" si="48"/>
        <v/>
      </c>
      <c r="AB264">
        <f t="shared" si="49"/>
        <v>1</v>
      </c>
    </row>
    <row r="265" spans="1:28" x14ac:dyDescent="0.25">
      <c r="A265">
        <v>760</v>
      </c>
      <c r="B265" t="s">
        <v>1556</v>
      </c>
      <c r="C265" s="3" t="s">
        <v>1557</v>
      </c>
      <c r="D265">
        <v>48300</v>
      </c>
      <c r="E265">
        <v>16592</v>
      </c>
      <c r="F265" t="s">
        <v>14</v>
      </c>
      <c r="G265">
        <v>210</v>
      </c>
      <c r="H265" t="s">
        <v>107</v>
      </c>
      <c r="I265" t="s">
        <v>108</v>
      </c>
      <c r="J265">
        <v>1564635600</v>
      </c>
      <c r="K265">
        <v>1567141200</v>
      </c>
      <c r="L265" t="b">
        <v>0</v>
      </c>
      <c r="M265" t="b">
        <v>1</v>
      </c>
      <c r="N265" t="s">
        <v>89</v>
      </c>
      <c r="O265" s="4">
        <f t="shared" si="40"/>
        <v>0.34351966873706002</v>
      </c>
      <c r="P265" s="5">
        <f t="shared" si="41"/>
        <v>79.009523809523813</v>
      </c>
      <c r="Q265" t="str">
        <f t="shared" si="42"/>
        <v>games</v>
      </c>
      <c r="R265" t="str">
        <f t="shared" si="43"/>
        <v>video games</v>
      </c>
      <c r="S265" s="9">
        <f t="shared" si="44"/>
        <v>43678.208333333328</v>
      </c>
      <c r="T265" s="9">
        <f t="shared" si="45"/>
        <v>43707.208333333328</v>
      </c>
      <c r="U265" t="str" cm="1">
        <f t="array" ref="U265">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</f>
        <v>45000 to 49999</v>
      </c>
      <c r="V265" t="str" cm="1">
        <f t="array" ref="V265">IF(F265="failed",_xlfn.IFS(D265&lt;1000,"0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>45000 to 49999</v>
      </c>
      <c r="W265" t="str" cm="1">
        <f t="array" ref="W265">IF(F265="successful",_xlfn.IFS(D265&lt;1000,"0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/>
      </c>
      <c r="X265" t="str" cm="1">
        <f t="array" ref="X265">IF(F265="canceled",_xlfn.IFS(D265&lt;1000,"0 to 1000",D265&lt;5000,"1000 to 4999",D265&lt;10000,"5000 to 9999",D265&lt;15000,"10000 to 14999",D265&lt;20000,"15000 to 19999",D265&lt;25000,"20000 to 24999",D265 &lt;30000,"25000 to 29999",D265&lt;35000,"30000 to 34999",D265&lt;40000,"35000 to 39999",D265&lt;45000,"40000 to 44999",D265&lt;50000,"45000 to 49999",TRUE,"Greater than 50000"),"")</f>
        <v/>
      </c>
      <c r="Y265" t="str">
        <f t="shared" si="46"/>
        <v/>
      </c>
      <c r="Z265">
        <f t="shared" si="47"/>
        <v>210</v>
      </c>
      <c r="AA265" t="str">
        <f t="shared" si="48"/>
        <v/>
      </c>
      <c r="AB265">
        <f t="shared" si="49"/>
        <v>1</v>
      </c>
    </row>
    <row r="266" spans="1:28" x14ac:dyDescent="0.25">
      <c r="A266">
        <v>769</v>
      </c>
      <c r="B266" t="s">
        <v>1573</v>
      </c>
      <c r="C266" s="3" t="s">
        <v>1574</v>
      </c>
      <c r="D266">
        <v>125600</v>
      </c>
      <c r="E266">
        <v>109106</v>
      </c>
      <c r="F266" t="s">
        <v>14</v>
      </c>
      <c r="G266">
        <v>3410</v>
      </c>
      <c r="H266" t="s">
        <v>21</v>
      </c>
      <c r="I266" t="s">
        <v>22</v>
      </c>
      <c r="J266">
        <v>1376542800</v>
      </c>
      <c r="K266">
        <v>1378789200</v>
      </c>
      <c r="L266" t="b">
        <v>0</v>
      </c>
      <c r="M266" t="b">
        <v>0</v>
      </c>
      <c r="N266" t="s">
        <v>89</v>
      </c>
      <c r="O266" s="4">
        <f t="shared" si="40"/>
        <v>0.86867834394904464</v>
      </c>
      <c r="P266" s="5">
        <f t="shared" si="41"/>
        <v>31.995894428152493</v>
      </c>
      <c r="Q266" t="str">
        <f t="shared" si="42"/>
        <v>games</v>
      </c>
      <c r="R266" t="str">
        <f t="shared" si="43"/>
        <v>video games</v>
      </c>
      <c r="S266" s="9">
        <f t="shared" si="44"/>
        <v>41501.208333333336</v>
      </c>
      <c r="T266" s="9">
        <f t="shared" si="45"/>
        <v>41527.208333333336</v>
      </c>
      <c r="U266" t="str" cm="1">
        <f t="array" ref="U266">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</f>
        <v>Greater than 50000</v>
      </c>
      <c r="V266" t="str" cm="1">
        <f t="array" ref="V266">IF(F266="failed",_xlfn.IFS(D266&lt;1000,"0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>Greater than 50000</v>
      </c>
      <c r="W266" t="str" cm="1">
        <f t="array" ref="W266">IF(F266="successful",_xlfn.IFS(D266&lt;1000,"0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/>
      </c>
      <c r="X266" t="str" cm="1">
        <f t="array" ref="X266">IF(F266="canceled",_xlfn.IFS(D266&lt;1000,"0 to 1000",D266&lt;5000,"1000 to 4999",D266&lt;10000,"5000 to 9999",D266&lt;15000,"10000 to 14999",D266&lt;20000,"15000 to 19999",D266&lt;25000,"20000 to 24999",D266 &lt;30000,"25000 to 29999",D266&lt;35000,"30000 to 34999",D266&lt;40000,"35000 to 39999",D266&lt;45000,"40000 to 44999",D266&lt;50000,"45000 to 49999",TRUE,"Greater than 50000"),"")</f>
        <v/>
      </c>
      <c r="Y266" t="str">
        <f t="shared" si="46"/>
        <v/>
      </c>
      <c r="Z266">
        <f t="shared" si="47"/>
        <v>3410</v>
      </c>
      <c r="AA266" t="str">
        <f t="shared" si="48"/>
        <v/>
      </c>
      <c r="AB266">
        <f t="shared" si="49"/>
        <v>1</v>
      </c>
    </row>
    <row r="267" spans="1:28" x14ac:dyDescent="0.25">
      <c r="A267">
        <v>811</v>
      </c>
      <c r="B267" t="s">
        <v>1656</v>
      </c>
      <c r="C267" s="3" t="s">
        <v>1657</v>
      </c>
      <c r="D267">
        <v>92500</v>
      </c>
      <c r="E267">
        <v>71320</v>
      </c>
      <c r="F267" t="s">
        <v>14</v>
      </c>
      <c r="G267">
        <v>679</v>
      </c>
      <c r="H267" t="s">
        <v>21</v>
      </c>
      <c r="I267" t="s">
        <v>22</v>
      </c>
      <c r="J267">
        <v>1452319200</v>
      </c>
      <c r="K267">
        <v>1452492000</v>
      </c>
      <c r="L267" t="b">
        <v>0</v>
      </c>
      <c r="M267" t="b">
        <v>1</v>
      </c>
      <c r="N267" t="s">
        <v>89</v>
      </c>
      <c r="O267" s="4">
        <f t="shared" si="40"/>
        <v>0.77102702702702708</v>
      </c>
      <c r="P267" s="5">
        <f t="shared" si="41"/>
        <v>105.03681885125184</v>
      </c>
      <c r="Q267" t="str">
        <f t="shared" si="42"/>
        <v>games</v>
      </c>
      <c r="R267" t="str">
        <f t="shared" si="43"/>
        <v>video games</v>
      </c>
      <c r="S267" s="9">
        <f t="shared" si="44"/>
        <v>42378.25</v>
      </c>
      <c r="T267" s="9">
        <f t="shared" si="45"/>
        <v>42380.25</v>
      </c>
      <c r="U267" t="str" cm="1">
        <f t="array" ref="U267">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</f>
        <v>Greater than 50000</v>
      </c>
      <c r="V267" t="str" cm="1">
        <f t="array" ref="V267">IF(F267="failed",_xlfn.IFS(D267&lt;1000,"0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>Greater than 50000</v>
      </c>
      <c r="W267" t="str" cm="1">
        <f t="array" ref="W267">IF(F267="successful",_xlfn.IFS(D267&lt;1000,"0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/>
      </c>
      <c r="X267" t="str" cm="1">
        <f t="array" ref="X267">IF(F267="canceled",_xlfn.IFS(D267&lt;1000,"0 to 1000",D267&lt;5000,"1000 to 4999",D267&lt;10000,"5000 to 9999",D267&lt;15000,"10000 to 14999",D267&lt;20000,"15000 to 19999",D267&lt;25000,"20000 to 24999",D267 &lt;30000,"25000 to 29999",D267&lt;35000,"30000 to 34999",D267&lt;40000,"35000 to 39999",D267&lt;45000,"40000 to 44999",D267&lt;50000,"45000 to 49999",TRUE,"Greater than 50000"),"")</f>
        <v/>
      </c>
      <c r="Y267" t="str">
        <f t="shared" si="46"/>
        <v/>
      </c>
      <c r="Z267">
        <f t="shared" si="47"/>
        <v>679</v>
      </c>
      <c r="AA267" t="str">
        <f t="shared" si="48"/>
        <v/>
      </c>
      <c r="AB267">
        <f t="shared" si="49"/>
        <v>1</v>
      </c>
    </row>
    <row r="268" spans="1:28" x14ac:dyDescent="0.25">
      <c r="A268">
        <v>813</v>
      </c>
      <c r="B268" t="s">
        <v>1660</v>
      </c>
      <c r="C268" s="3" t="s">
        <v>1661</v>
      </c>
      <c r="D268">
        <v>3200</v>
      </c>
      <c r="E268">
        <v>7661</v>
      </c>
      <c r="F268" t="s">
        <v>20</v>
      </c>
      <c r="G268">
        <v>68</v>
      </c>
      <c r="H268" t="s">
        <v>21</v>
      </c>
      <c r="I268" t="s">
        <v>22</v>
      </c>
      <c r="J268">
        <v>1346043600</v>
      </c>
      <c r="K268">
        <v>1346907600</v>
      </c>
      <c r="L268" t="b">
        <v>0</v>
      </c>
      <c r="M268" t="b">
        <v>0</v>
      </c>
      <c r="N268" t="s">
        <v>89</v>
      </c>
      <c r="O268" s="4">
        <f t="shared" si="40"/>
        <v>2.3940625</v>
      </c>
      <c r="P268" s="5">
        <f t="shared" si="41"/>
        <v>112.66176470588235</v>
      </c>
      <c r="Q268" t="str">
        <f t="shared" si="42"/>
        <v>games</v>
      </c>
      <c r="R268" t="str">
        <f t="shared" si="43"/>
        <v>video games</v>
      </c>
      <c r="S268" s="9">
        <f t="shared" si="44"/>
        <v>41148.208333333336</v>
      </c>
      <c r="T268" s="9">
        <f t="shared" si="45"/>
        <v>41158.208333333336</v>
      </c>
      <c r="U268" t="str" cm="1">
        <f t="array" ref="U268">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</f>
        <v>1000 to 4999</v>
      </c>
      <c r="V268" t="str" cm="1">
        <f t="array" ref="V268">IF(F268="failed",_xlfn.IFS(D268&lt;1000,"0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/>
      </c>
      <c r="W268" t="str" cm="1">
        <f t="array" ref="W268">IF(F268="successful",_xlfn.IFS(D268&lt;1000,"0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>1000 to 4999</v>
      </c>
      <c r="X268" t="str" cm="1">
        <f t="array" ref="X268">IF(F268="canceled",_xlfn.IFS(D268&lt;1000,"0 to 1000",D268&lt;5000,"1000 to 4999",D268&lt;10000,"5000 to 9999",D268&lt;15000,"10000 to 14999",D268&lt;20000,"15000 to 19999",D268&lt;25000,"20000 to 24999",D268 &lt;30000,"25000 to 29999",D268&lt;35000,"30000 to 34999",D268&lt;40000,"35000 to 39999",D268&lt;45000,"40000 to 44999",D268&lt;50000,"45000 to 49999",TRUE,"Greater than 50000"),"")</f>
        <v/>
      </c>
      <c r="Y268">
        <f t="shared" si="46"/>
        <v>68</v>
      </c>
      <c r="Z268" t="str">
        <f t="shared" si="47"/>
        <v/>
      </c>
      <c r="AA268">
        <f t="shared" si="48"/>
        <v>1</v>
      </c>
      <c r="AB268" t="str">
        <f t="shared" si="49"/>
        <v/>
      </c>
    </row>
    <row r="269" spans="1:28" ht="31.5" x14ac:dyDescent="0.25">
      <c r="A269">
        <v>819</v>
      </c>
      <c r="B269" t="s">
        <v>1671</v>
      </c>
      <c r="C269" s="3" t="s">
        <v>1672</v>
      </c>
      <c r="D269">
        <v>8900</v>
      </c>
      <c r="E269">
        <v>4509</v>
      </c>
      <c r="F269" t="s">
        <v>14</v>
      </c>
      <c r="G269">
        <v>47</v>
      </c>
      <c r="H269" t="s">
        <v>21</v>
      </c>
      <c r="I269" t="s">
        <v>22</v>
      </c>
      <c r="J269">
        <v>1353736800</v>
      </c>
      <c r="K269">
        <v>1355032800</v>
      </c>
      <c r="L269" t="b">
        <v>1</v>
      </c>
      <c r="M269" t="b">
        <v>0</v>
      </c>
      <c r="N269" t="s">
        <v>89</v>
      </c>
      <c r="O269" s="4">
        <f t="shared" si="40"/>
        <v>0.50662921348314605</v>
      </c>
      <c r="P269" s="5">
        <f t="shared" si="41"/>
        <v>95.936170212765958</v>
      </c>
      <c r="Q269" t="str">
        <f t="shared" si="42"/>
        <v>games</v>
      </c>
      <c r="R269" t="str">
        <f t="shared" si="43"/>
        <v>video games</v>
      </c>
      <c r="S269" s="9">
        <f t="shared" si="44"/>
        <v>41237.25</v>
      </c>
      <c r="T269" s="9">
        <f t="shared" si="45"/>
        <v>41252.25</v>
      </c>
      <c r="U269" t="str" cm="1">
        <f t="array" ref="U269">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</f>
        <v>5000 to 9999</v>
      </c>
      <c r="V269" t="str" cm="1">
        <f t="array" ref="V269">IF(F269="failed",_xlfn.IFS(D269&lt;1000,"0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>5000 to 9999</v>
      </c>
      <c r="W269" t="str" cm="1">
        <f t="array" ref="W269">IF(F269="successful",_xlfn.IFS(D269&lt;1000,"0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/>
      </c>
      <c r="X269" t="str" cm="1">
        <f t="array" ref="X269">IF(F269="canceled",_xlfn.IFS(D269&lt;1000,"0 to 1000",D269&lt;5000,"1000 to 4999",D269&lt;10000,"5000 to 9999",D269&lt;15000,"10000 to 14999",D269&lt;20000,"15000 to 19999",D269&lt;25000,"20000 to 24999",D269 &lt;30000,"25000 to 29999",D269&lt;35000,"30000 to 34999",D269&lt;40000,"35000 to 39999",D269&lt;45000,"40000 to 44999",D269&lt;50000,"45000 to 49999",TRUE,"Greater than 50000"),"")</f>
        <v/>
      </c>
      <c r="Y269" t="str">
        <f t="shared" si="46"/>
        <v/>
      </c>
      <c r="Z269">
        <f t="shared" si="47"/>
        <v>47</v>
      </c>
      <c r="AA269" t="str">
        <f t="shared" si="48"/>
        <v/>
      </c>
      <c r="AB269">
        <f t="shared" si="49"/>
        <v>1</v>
      </c>
    </row>
    <row r="270" spans="1:28" x14ac:dyDescent="0.25">
      <c r="A270">
        <v>852</v>
      </c>
      <c r="B270" t="s">
        <v>1737</v>
      </c>
      <c r="C270" s="3" t="s">
        <v>1738</v>
      </c>
      <c r="D270">
        <v>4900</v>
      </c>
      <c r="E270">
        <v>2505</v>
      </c>
      <c r="F270" t="s">
        <v>14</v>
      </c>
      <c r="G270">
        <v>31</v>
      </c>
      <c r="H270" t="s">
        <v>21</v>
      </c>
      <c r="I270" t="s">
        <v>22</v>
      </c>
      <c r="J270">
        <v>1310792400</v>
      </c>
      <c r="K270">
        <v>1311656400</v>
      </c>
      <c r="L270" t="b">
        <v>0</v>
      </c>
      <c r="M270" t="b">
        <v>1</v>
      </c>
      <c r="N270" t="s">
        <v>89</v>
      </c>
      <c r="O270" s="4">
        <f t="shared" si="40"/>
        <v>0.51122448979591839</v>
      </c>
      <c r="P270" s="5">
        <f t="shared" si="41"/>
        <v>80.806451612903231</v>
      </c>
      <c r="Q270" t="str">
        <f t="shared" si="42"/>
        <v>games</v>
      </c>
      <c r="R270" t="str">
        <f t="shared" si="43"/>
        <v>video games</v>
      </c>
      <c r="S270" s="9">
        <f t="shared" si="44"/>
        <v>40740.208333333336</v>
      </c>
      <c r="T270" s="9">
        <f t="shared" si="45"/>
        <v>40750.208333333336</v>
      </c>
      <c r="U270" t="str" cm="1">
        <f t="array" ref="U270">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</f>
        <v>1000 to 4999</v>
      </c>
      <c r="V270" t="str" cm="1">
        <f t="array" ref="V270">IF(F270="failed",_xlfn.IFS(D270&lt;1000,"0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>1000 to 4999</v>
      </c>
      <c r="W270" t="str" cm="1">
        <f t="array" ref="W270">IF(F270="successful",_xlfn.IFS(D270&lt;1000,"0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/>
      </c>
      <c r="X270" t="str" cm="1">
        <f t="array" ref="X270">IF(F270="canceled",_xlfn.IFS(D270&lt;1000,"0 to 1000",D270&lt;5000,"1000 to 4999",D270&lt;10000,"5000 to 9999",D270&lt;15000,"10000 to 14999",D270&lt;20000,"15000 to 19999",D270&lt;25000,"20000 to 24999",D270 &lt;30000,"25000 to 29999",D270&lt;35000,"30000 to 34999",D270&lt;40000,"35000 to 39999",D270&lt;45000,"40000 to 44999",D270&lt;50000,"45000 to 49999",TRUE,"Greater than 50000"),"")</f>
        <v/>
      </c>
      <c r="Y270" t="str">
        <f t="shared" si="46"/>
        <v/>
      </c>
      <c r="Z270">
        <f t="shared" si="47"/>
        <v>31</v>
      </c>
      <c r="AA270" t="str">
        <f t="shared" si="48"/>
        <v/>
      </c>
      <c r="AB270">
        <f t="shared" si="49"/>
        <v>1</v>
      </c>
    </row>
    <row r="271" spans="1:28" x14ac:dyDescent="0.25">
      <c r="A271">
        <v>908</v>
      </c>
      <c r="B271" t="s">
        <v>1848</v>
      </c>
      <c r="C271" s="3" t="s">
        <v>1849</v>
      </c>
      <c r="D271">
        <v>38200</v>
      </c>
      <c r="E271">
        <v>121950</v>
      </c>
      <c r="F271" t="s">
        <v>20</v>
      </c>
      <c r="G271">
        <v>3934</v>
      </c>
      <c r="H271" t="s">
        <v>21</v>
      </c>
      <c r="I271" t="s">
        <v>22</v>
      </c>
      <c r="J271">
        <v>1335934800</v>
      </c>
      <c r="K271">
        <v>1336885200</v>
      </c>
      <c r="L271" t="b">
        <v>0</v>
      </c>
      <c r="M271" t="b">
        <v>0</v>
      </c>
      <c r="N271" t="s">
        <v>89</v>
      </c>
      <c r="O271" s="4">
        <f t="shared" si="40"/>
        <v>3.1924083769633507</v>
      </c>
      <c r="P271" s="5">
        <f t="shared" si="41"/>
        <v>30.99898322318251</v>
      </c>
      <c r="Q271" t="str">
        <f t="shared" si="42"/>
        <v>games</v>
      </c>
      <c r="R271" t="str">
        <f t="shared" si="43"/>
        <v>video games</v>
      </c>
      <c r="S271" s="9">
        <f t="shared" si="44"/>
        <v>41031.208333333336</v>
      </c>
      <c r="T271" s="9">
        <f t="shared" si="45"/>
        <v>41042.208333333336</v>
      </c>
      <c r="U271" t="str" cm="1">
        <f t="array" ref="U271">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</f>
        <v>35000 to 39999</v>
      </c>
      <c r="V271" t="str" cm="1">
        <f t="array" ref="V271">IF(F271="failed",_xlfn.IFS(D271&lt;1000,"0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/>
      </c>
      <c r="W271" t="str" cm="1">
        <f t="array" ref="W271">IF(F271="successful",_xlfn.IFS(D271&lt;1000,"0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>35000 to 39999</v>
      </c>
      <c r="X271" t="str" cm="1">
        <f t="array" ref="X271">IF(F271="canceled",_xlfn.IFS(D271&lt;1000,"0 to 1000",D271&lt;5000,"1000 to 4999",D271&lt;10000,"5000 to 9999",D271&lt;15000,"10000 to 14999",D271&lt;20000,"15000 to 19999",D271&lt;25000,"20000 to 24999",D271 &lt;30000,"25000 to 29999",D271&lt;35000,"30000 to 34999",D271&lt;40000,"35000 to 39999",D271&lt;45000,"40000 to 44999",D271&lt;50000,"45000 to 49999",TRUE,"Greater than 50000"),"")</f>
        <v/>
      </c>
      <c r="Y271">
        <f t="shared" si="46"/>
        <v>3934</v>
      </c>
      <c r="Z271" t="str">
        <f t="shared" si="47"/>
        <v/>
      </c>
      <c r="AA271">
        <f t="shared" si="48"/>
        <v>1</v>
      </c>
      <c r="AB271" t="str">
        <f t="shared" si="49"/>
        <v/>
      </c>
    </row>
    <row r="272" spans="1:28" ht="31.5" x14ac:dyDescent="0.25">
      <c r="A272">
        <v>939</v>
      </c>
      <c r="B272" t="s">
        <v>1909</v>
      </c>
      <c r="C272" s="3" t="s">
        <v>1910</v>
      </c>
      <c r="D272">
        <v>7800</v>
      </c>
      <c r="E272">
        <v>3839</v>
      </c>
      <c r="F272" t="s">
        <v>14</v>
      </c>
      <c r="G272">
        <v>67</v>
      </c>
      <c r="H272" t="s">
        <v>21</v>
      </c>
      <c r="I272" t="s">
        <v>22</v>
      </c>
      <c r="J272">
        <v>1304744400</v>
      </c>
      <c r="K272">
        <v>1306213200</v>
      </c>
      <c r="L272" t="b">
        <v>0</v>
      </c>
      <c r="M272" t="b">
        <v>1</v>
      </c>
      <c r="N272" t="s">
        <v>89</v>
      </c>
      <c r="O272" s="4">
        <f t="shared" si="40"/>
        <v>0.49217948717948717</v>
      </c>
      <c r="P272" s="5">
        <f t="shared" si="41"/>
        <v>57.298507462686565</v>
      </c>
      <c r="Q272" t="str">
        <f t="shared" si="42"/>
        <v>games</v>
      </c>
      <c r="R272" t="str">
        <f t="shared" si="43"/>
        <v>video games</v>
      </c>
      <c r="S272" s="9">
        <f t="shared" si="44"/>
        <v>40670.208333333336</v>
      </c>
      <c r="T272" s="9">
        <f t="shared" si="45"/>
        <v>40687.208333333336</v>
      </c>
      <c r="U272" t="str" cm="1">
        <f t="array" ref="U272">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</f>
        <v>5000 to 9999</v>
      </c>
      <c r="V272" t="str" cm="1">
        <f t="array" ref="V272">IF(F272="failed",_xlfn.IFS(D272&lt;1000,"0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>5000 to 9999</v>
      </c>
      <c r="W272" t="str" cm="1">
        <f t="array" ref="W272">IF(F272="successful",_xlfn.IFS(D272&lt;1000,"0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/>
      </c>
      <c r="X272" t="str" cm="1">
        <f t="array" ref="X272">IF(F272="canceled",_xlfn.IFS(D272&lt;1000,"0 to 1000",D272&lt;5000,"1000 to 4999",D272&lt;10000,"5000 to 9999",D272&lt;15000,"10000 to 14999",D272&lt;20000,"15000 to 19999",D272&lt;25000,"20000 to 24999",D272 &lt;30000,"25000 to 29999",D272&lt;35000,"30000 to 34999",D272&lt;40000,"35000 to 39999",D272&lt;45000,"40000 to 44999",D272&lt;50000,"45000 to 49999",TRUE,"Greater than 50000"),"")</f>
        <v/>
      </c>
      <c r="Y272" t="str">
        <f t="shared" si="46"/>
        <v/>
      </c>
      <c r="Z272">
        <f t="shared" si="47"/>
        <v>67</v>
      </c>
      <c r="AA272" t="str">
        <f t="shared" si="48"/>
        <v/>
      </c>
      <c r="AB272">
        <f t="shared" si="49"/>
        <v>1</v>
      </c>
    </row>
    <row r="273" spans="1:28" x14ac:dyDescent="0.25">
      <c r="A273">
        <v>978</v>
      </c>
      <c r="B273" t="s">
        <v>1984</v>
      </c>
      <c r="C273" s="3" t="s">
        <v>1985</v>
      </c>
      <c r="D273">
        <v>1000</v>
      </c>
      <c r="E273">
        <v>8641</v>
      </c>
      <c r="F273" t="s">
        <v>20</v>
      </c>
      <c r="G273">
        <v>92</v>
      </c>
      <c r="H273" t="s">
        <v>21</v>
      </c>
      <c r="I273" t="s">
        <v>22</v>
      </c>
      <c r="J273">
        <v>1478930400</v>
      </c>
      <c r="K273">
        <v>1480831200</v>
      </c>
      <c r="L273" t="b">
        <v>0</v>
      </c>
      <c r="M273" t="b">
        <v>0</v>
      </c>
      <c r="N273" t="s">
        <v>89</v>
      </c>
      <c r="O273" s="4">
        <f t="shared" si="40"/>
        <v>8.641</v>
      </c>
      <c r="P273" s="5">
        <f t="shared" si="41"/>
        <v>93.923913043478265</v>
      </c>
      <c r="Q273" t="str">
        <f t="shared" si="42"/>
        <v>games</v>
      </c>
      <c r="R273" t="str">
        <f t="shared" si="43"/>
        <v>video games</v>
      </c>
      <c r="S273" s="9">
        <f t="shared" si="44"/>
        <v>42686.25</v>
      </c>
      <c r="T273" s="9">
        <f t="shared" si="45"/>
        <v>42708.25</v>
      </c>
      <c r="U273" t="str" cm="1">
        <f t="array" ref="U273">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</f>
        <v>1000 to 4999</v>
      </c>
      <c r="V273" t="str" cm="1">
        <f t="array" ref="V273">IF(F273="failed",_xlfn.IFS(D273&lt;1000,"0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/>
      </c>
      <c r="W273" t="str" cm="1">
        <f t="array" ref="W273">IF(F273="successful",_xlfn.IFS(D273&lt;1000,"0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>1000 to 4999</v>
      </c>
      <c r="X273" t="str" cm="1">
        <f t="array" ref="X273">IF(F273="canceled",_xlfn.IFS(D273&lt;1000,"0 to 1000",D273&lt;5000,"1000 to 4999",D273&lt;10000,"5000 to 9999",D273&lt;15000,"10000 to 14999",D273&lt;20000,"15000 to 19999",D273&lt;25000,"20000 to 24999",D273 &lt;30000,"25000 to 29999",D273&lt;35000,"30000 to 34999",D273&lt;40000,"35000 to 39999",D273&lt;45000,"40000 to 44999",D273&lt;50000,"45000 to 49999",TRUE,"Greater than 50000"),"")</f>
        <v/>
      </c>
      <c r="Y273">
        <f t="shared" si="46"/>
        <v>92</v>
      </c>
      <c r="Z273" t="str">
        <f t="shared" si="47"/>
        <v/>
      </c>
      <c r="AA273">
        <f t="shared" si="48"/>
        <v>1</v>
      </c>
      <c r="AB273" t="str">
        <f t="shared" si="49"/>
        <v/>
      </c>
    </row>
    <row r="274" spans="1:28" x14ac:dyDescent="0.25">
      <c r="A274">
        <v>490</v>
      </c>
      <c r="B274" t="s">
        <v>1027</v>
      </c>
      <c r="C274" s="3" t="s">
        <v>1028</v>
      </c>
      <c r="D274">
        <v>2400</v>
      </c>
      <c r="E274">
        <v>4596</v>
      </c>
      <c r="F274" t="s">
        <v>20</v>
      </c>
      <c r="G274">
        <v>144</v>
      </c>
      <c r="H274" t="s">
        <v>21</v>
      </c>
      <c r="I274" t="s">
        <v>22</v>
      </c>
      <c r="J274">
        <v>1573970400</v>
      </c>
      <c r="K274">
        <v>1574575200</v>
      </c>
      <c r="L274" t="b">
        <v>0</v>
      </c>
      <c r="M274" t="b">
        <v>0</v>
      </c>
      <c r="N274" t="s">
        <v>1029</v>
      </c>
      <c r="O274" s="4">
        <f t="shared" si="40"/>
        <v>1.915</v>
      </c>
      <c r="P274" s="5">
        <f t="shared" si="41"/>
        <v>31.916666666666668</v>
      </c>
      <c r="Q274" t="str">
        <f t="shared" si="42"/>
        <v>journalism</v>
      </c>
      <c r="R274" t="str">
        <f t="shared" si="43"/>
        <v>audio</v>
      </c>
      <c r="S274" s="9">
        <f t="shared" si="44"/>
        <v>43786.25</v>
      </c>
      <c r="T274" s="9">
        <f t="shared" si="45"/>
        <v>43793.25</v>
      </c>
      <c r="U274" t="str" cm="1">
        <f t="array" ref="U274">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</f>
        <v>1000 to 4999</v>
      </c>
      <c r="V274" t="str" cm="1">
        <f t="array" ref="V274">IF(F274="failed",_xlfn.IFS(D274&lt;1000,"0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/>
      </c>
      <c r="W274" t="str" cm="1">
        <f t="array" ref="W274">IF(F274="successful",_xlfn.IFS(D274&lt;1000,"0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>1000 to 4999</v>
      </c>
      <c r="X274" t="str" cm="1">
        <f t="array" ref="X274">IF(F274="canceled",_xlfn.IFS(D274&lt;1000,"0 to 1000",D274&lt;5000,"1000 to 4999",D274&lt;10000,"5000 to 9999",D274&lt;15000,"10000 to 14999",D274&lt;20000,"15000 to 19999",D274&lt;25000,"20000 to 24999",D274 &lt;30000,"25000 to 29999",D274&lt;35000,"30000 to 34999",D274&lt;40000,"35000 to 39999",D274&lt;45000,"40000 to 44999",D274&lt;50000,"45000 to 49999",TRUE,"Greater than 50000"),"")</f>
        <v/>
      </c>
      <c r="Y274">
        <f t="shared" si="46"/>
        <v>144</v>
      </c>
      <c r="Z274" t="str">
        <f t="shared" si="47"/>
        <v/>
      </c>
      <c r="AA274">
        <f t="shared" si="48"/>
        <v>1</v>
      </c>
      <c r="AB274" t="str">
        <f t="shared" si="49"/>
        <v/>
      </c>
    </row>
    <row r="275" spans="1:28" x14ac:dyDescent="0.25">
      <c r="A275">
        <v>573</v>
      </c>
      <c r="B275" t="s">
        <v>1190</v>
      </c>
      <c r="C275" s="3" t="s">
        <v>1191</v>
      </c>
      <c r="D275">
        <v>6700</v>
      </c>
      <c r="E275">
        <v>7496</v>
      </c>
      <c r="F275" t="s">
        <v>20</v>
      </c>
      <c r="G275">
        <v>300</v>
      </c>
      <c r="H275" t="s">
        <v>21</v>
      </c>
      <c r="I275" t="s">
        <v>22</v>
      </c>
      <c r="J275">
        <v>1399006800</v>
      </c>
      <c r="K275">
        <v>1399179600</v>
      </c>
      <c r="L275" t="b">
        <v>0</v>
      </c>
      <c r="M275" t="b">
        <v>0</v>
      </c>
      <c r="N275" t="s">
        <v>1029</v>
      </c>
      <c r="O275" s="4">
        <f t="shared" si="40"/>
        <v>1.1188059701492536</v>
      </c>
      <c r="P275" s="5">
        <f t="shared" si="41"/>
        <v>24.986666666666668</v>
      </c>
      <c r="Q275" t="str">
        <f t="shared" si="42"/>
        <v>journalism</v>
      </c>
      <c r="R275" t="str">
        <f t="shared" si="43"/>
        <v>audio</v>
      </c>
      <c r="S275" s="9">
        <f t="shared" si="44"/>
        <v>41761.208333333336</v>
      </c>
      <c r="T275" s="9">
        <f t="shared" si="45"/>
        <v>41763.208333333336</v>
      </c>
      <c r="U275" t="str" cm="1">
        <f t="array" ref="U275">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</f>
        <v>5000 to 9999</v>
      </c>
      <c r="V275" t="str" cm="1">
        <f t="array" ref="V275">IF(F275="failed",_xlfn.IFS(D275&lt;1000,"0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/>
      </c>
      <c r="W275" t="str" cm="1">
        <f t="array" ref="W275">IF(F275="successful",_xlfn.IFS(D275&lt;1000,"0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>5000 to 9999</v>
      </c>
      <c r="X275" t="str" cm="1">
        <f t="array" ref="X275">IF(F275="canceled",_xlfn.IFS(D275&lt;1000,"0 to 1000",D275&lt;5000,"1000 to 4999",D275&lt;10000,"5000 to 9999",D275&lt;15000,"10000 to 14999",D275&lt;20000,"15000 to 19999",D275&lt;25000,"20000 to 24999",D275 &lt;30000,"25000 to 29999",D275&lt;35000,"30000 to 34999",D275&lt;40000,"35000 to 39999",D275&lt;45000,"40000 to 44999",D275&lt;50000,"45000 to 49999",TRUE,"Greater than 50000"),"")</f>
        <v/>
      </c>
      <c r="Y275">
        <f t="shared" si="46"/>
        <v>300</v>
      </c>
      <c r="Z275" t="str">
        <f t="shared" si="47"/>
        <v/>
      </c>
      <c r="AA275">
        <f t="shared" si="48"/>
        <v>1</v>
      </c>
      <c r="AB275" t="str">
        <f t="shared" si="49"/>
        <v/>
      </c>
    </row>
    <row r="276" spans="1:28" ht="31.5" x14ac:dyDescent="0.25">
      <c r="A276">
        <v>667</v>
      </c>
      <c r="B276" t="s">
        <v>1375</v>
      </c>
      <c r="C276" s="3" t="s">
        <v>1376</v>
      </c>
      <c r="D276">
        <v>6900</v>
      </c>
      <c r="E276">
        <v>12155</v>
      </c>
      <c r="F276" t="s">
        <v>20</v>
      </c>
      <c r="G276">
        <v>419</v>
      </c>
      <c r="H276" t="s">
        <v>21</v>
      </c>
      <c r="I276" t="s">
        <v>22</v>
      </c>
      <c r="J276">
        <v>1410325200</v>
      </c>
      <c r="K276">
        <v>1411102800</v>
      </c>
      <c r="L276" t="b">
        <v>0</v>
      </c>
      <c r="M276" t="b">
        <v>0</v>
      </c>
      <c r="N276" t="s">
        <v>1029</v>
      </c>
      <c r="O276" s="4">
        <f t="shared" si="40"/>
        <v>1.7615942028985507</v>
      </c>
      <c r="P276" s="5">
        <f t="shared" si="41"/>
        <v>29.009546539379475</v>
      </c>
      <c r="Q276" t="str">
        <f t="shared" si="42"/>
        <v>journalism</v>
      </c>
      <c r="R276" t="str">
        <f t="shared" si="43"/>
        <v>audio</v>
      </c>
      <c r="S276" s="9">
        <f t="shared" si="44"/>
        <v>41892.208333333336</v>
      </c>
      <c r="T276" s="9">
        <f t="shared" si="45"/>
        <v>41901.208333333336</v>
      </c>
      <c r="U276" t="str" cm="1">
        <f t="array" ref="U276">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</f>
        <v>5000 to 9999</v>
      </c>
      <c r="V276" t="str" cm="1">
        <f t="array" ref="V276">IF(F276="failed",_xlfn.IFS(D276&lt;1000,"0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/>
      </c>
      <c r="W276" t="str" cm="1">
        <f t="array" ref="W276">IF(F276="successful",_xlfn.IFS(D276&lt;1000,"0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>5000 to 9999</v>
      </c>
      <c r="X276" t="str" cm="1">
        <f t="array" ref="X276">IF(F276="canceled",_xlfn.IFS(D276&lt;1000,"0 to 1000",D276&lt;5000,"1000 to 4999",D276&lt;10000,"5000 to 9999",D276&lt;15000,"10000 to 14999",D276&lt;20000,"15000 to 19999",D276&lt;25000,"20000 to 24999",D276 &lt;30000,"25000 to 29999",D276&lt;35000,"30000 to 34999",D276&lt;40000,"35000 to 39999",D276&lt;45000,"40000 to 44999",D276&lt;50000,"45000 to 49999",TRUE,"Greater than 50000"),"")</f>
        <v/>
      </c>
      <c r="Y276">
        <f t="shared" si="46"/>
        <v>419</v>
      </c>
      <c r="Z276" t="str">
        <f t="shared" si="47"/>
        <v/>
      </c>
      <c r="AA276">
        <f t="shared" si="48"/>
        <v>1</v>
      </c>
      <c r="AB276" t="str">
        <f t="shared" si="49"/>
        <v/>
      </c>
    </row>
    <row r="277" spans="1:28" x14ac:dyDescent="0.25">
      <c r="A277">
        <v>675</v>
      </c>
      <c r="B277" t="s">
        <v>1390</v>
      </c>
      <c r="C277" s="3" t="s">
        <v>1391</v>
      </c>
      <c r="D277">
        <v>9700</v>
      </c>
      <c r="E277">
        <v>11929</v>
      </c>
      <c r="F277" t="s">
        <v>20</v>
      </c>
      <c r="G277">
        <v>331</v>
      </c>
      <c r="H277" t="s">
        <v>21</v>
      </c>
      <c r="I277" t="s">
        <v>22</v>
      </c>
      <c r="J277">
        <v>1568178000</v>
      </c>
      <c r="K277">
        <v>1568782800</v>
      </c>
      <c r="L277" t="b">
        <v>0</v>
      </c>
      <c r="M277" t="b">
        <v>0</v>
      </c>
      <c r="N277" t="s">
        <v>1029</v>
      </c>
      <c r="O277" s="4">
        <f t="shared" si="40"/>
        <v>1.2297938144329896</v>
      </c>
      <c r="P277" s="5">
        <f t="shared" si="41"/>
        <v>36.0392749244713</v>
      </c>
      <c r="Q277" t="str">
        <f t="shared" si="42"/>
        <v>journalism</v>
      </c>
      <c r="R277" t="str">
        <f t="shared" si="43"/>
        <v>audio</v>
      </c>
      <c r="S277" s="9">
        <f t="shared" si="44"/>
        <v>43719.208333333328</v>
      </c>
      <c r="T277" s="9">
        <f t="shared" si="45"/>
        <v>43726.208333333328</v>
      </c>
      <c r="U277" t="str" cm="1">
        <f t="array" ref="U277">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</f>
        <v>5000 to 9999</v>
      </c>
      <c r="V277" t="str" cm="1">
        <f t="array" ref="V277">IF(F277="failed",_xlfn.IFS(D277&lt;1000,"0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/>
      </c>
      <c r="W277" t="str" cm="1">
        <f t="array" ref="W277">IF(F277="successful",_xlfn.IFS(D277&lt;1000,"0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>5000 to 9999</v>
      </c>
      <c r="X277" t="str" cm="1">
        <f t="array" ref="X277">IF(F277="canceled",_xlfn.IFS(D277&lt;1000,"0 to 1000",D277&lt;5000,"1000 to 4999",D277&lt;10000,"5000 to 9999",D277&lt;15000,"10000 to 14999",D277&lt;20000,"15000 to 19999",D277&lt;25000,"20000 to 24999",D277 &lt;30000,"25000 to 29999",D277&lt;35000,"30000 to 34999",D277&lt;40000,"35000 to 39999",D277&lt;45000,"40000 to 44999",D277&lt;50000,"45000 to 49999",TRUE,"Greater than 50000"),"")</f>
        <v/>
      </c>
      <c r="Y277">
        <f t="shared" si="46"/>
        <v>331</v>
      </c>
      <c r="Z277" t="str">
        <f t="shared" si="47"/>
        <v/>
      </c>
      <c r="AA277">
        <f t="shared" si="48"/>
        <v>1</v>
      </c>
      <c r="AB277" t="str">
        <f t="shared" si="49"/>
        <v/>
      </c>
    </row>
    <row r="278" spans="1:28" x14ac:dyDescent="0.25">
      <c r="A278">
        <v>9</v>
      </c>
      <c r="B278" t="s">
        <v>48</v>
      </c>
      <c r="C278" s="3" t="s">
        <v>49</v>
      </c>
      <c r="D278">
        <v>6200</v>
      </c>
      <c r="E278">
        <v>3208</v>
      </c>
      <c r="F278" t="s">
        <v>14</v>
      </c>
      <c r="G278">
        <v>44</v>
      </c>
      <c r="H278" t="s">
        <v>21</v>
      </c>
      <c r="I278" t="s">
        <v>22</v>
      </c>
      <c r="J278">
        <v>1379566800</v>
      </c>
      <c r="K278">
        <v>1383804000</v>
      </c>
      <c r="L278" t="b">
        <v>0</v>
      </c>
      <c r="M278" t="b">
        <v>0</v>
      </c>
      <c r="N278" t="s">
        <v>50</v>
      </c>
      <c r="O278" s="4">
        <f t="shared" si="40"/>
        <v>0.51741935483870971</v>
      </c>
      <c r="P278" s="5">
        <f t="shared" si="41"/>
        <v>72.909090909090907</v>
      </c>
      <c r="Q278" t="str">
        <f t="shared" si="42"/>
        <v>music</v>
      </c>
      <c r="R278" t="str">
        <f t="shared" si="43"/>
        <v>electric music</v>
      </c>
      <c r="S278" s="9">
        <f t="shared" si="44"/>
        <v>41536.208333333336</v>
      </c>
      <c r="T278" s="9">
        <f t="shared" si="45"/>
        <v>41585.25</v>
      </c>
      <c r="U278" t="str" cm="1">
        <f t="array" ref="U278">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</f>
        <v>5000 to 9999</v>
      </c>
      <c r="V278" t="str" cm="1">
        <f t="array" ref="V278">IF(F278="failed",_xlfn.IFS(D278&lt;1000,"0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>5000 to 9999</v>
      </c>
      <c r="W278" t="str" cm="1">
        <f t="array" ref="W278">IF(F278="successful",_xlfn.IFS(D278&lt;1000,"0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/>
      </c>
      <c r="X278" t="str" cm="1">
        <f t="array" ref="X278">IF(F278="canceled",_xlfn.IFS(D278&lt;1000,"0 to 1000",D278&lt;5000,"1000 to 4999",D278&lt;10000,"5000 to 9999",D278&lt;15000,"10000 to 14999",D278&lt;20000,"15000 to 19999",D278&lt;25000,"20000 to 24999",D278 &lt;30000,"25000 to 29999",D278&lt;35000,"30000 to 34999",D278&lt;40000,"35000 to 39999",D278&lt;45000,"40000 to 44999",D278&lt;50000,"45000 to 49999",TRUE,"Greater than 50000"),"")</f>
        <v/>
      </c>
      <c r="Y278" t="str">
        <f t="shared" si="46"/>
        <v/>
      </c>
      <c r="Z278">
        <f t="shared" si="47"/>
        <v>44</v>
      </c>
      <c r="AA278" t="str">
        <f t="shared" si="48"/>
        <v/>
      </c>
      <c r="AB278">
        <f t="shared" si="49"/>
        <v>1</v>
      </c>
    </row>
    <row r="279" spans="1:28" x14ac:dyDescent="0.25">
      <c r="A279">
        <v>83</v>
      </c>
      <c r="B279" t="s">
        <v>215</v>
      </c>
      <c r="C279" s="3" t="s">
        <v>216</v>
      </c>
      <c r="D279">
        <v>106400</v>
      </c>
      <c r="E279">
        <v>39996</v>
      </c>
      <c r="F279" t="s">
        <v>14</v>
      </c>
      <c r="G279">
        <v>1000</v>
      </c>
      <c r="H279" t="s">
        <v>21</v>
      </c>
      <c r="I279" t="s">
        <v>22</v>
      </c>
      <c r="J279">
        <v>1469682000</v>
      </c>
      <c r="K279">
        <v>1471582800</v>
      </c>
      <c r="L279" t="b">
        <v>0</v>
      </c>
      <c r="M279" t="b">
        <v>0</v>
      </c>
      <c r="N279" t="s">
        <v>50</v>
      </c>
      <c r="O279" s="4">
        <f t="shared" si="40"/>
        <v>0.37590225563909774</v>
      </c>
      <c r="P279" s="5">
        <f t="shared" si="41"/>
        <v>39.996000000000002</v>
      </c>
      <c r="Q279" t="str">
        <f t="shared" si="42"/>
        <v>music</v>
      </c>
      <c r="R279" t="str">
        <f t="shared" si="43"/>
        <v>electric music</v>
      </c>
      <c r="S279" s="9">
        <f t="shared" si="44"/>
        <v>42579.208333333328</v>
      </c>
      <c r="T279" s="9">
        <f t="shared" si="45"/>
        <v>42601.208333333328</v>
      </c>
      <c r="U279" t="str" cm="1">
        <f t="array" ref="U279">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</f>
        <v>Greater than 50000</v>
      </c>
      <c r="V279" t="str" cm="1">
        <f t="array" ref="V279">IF(F279="failed",_xlfn.IFS(D279&lt;1000,"0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>Greater than 50000</v>
      </c>
      <c r="W279" t="str" cm="1">
        <f t="array" ref="W279">IF(F279="successful",_xlfn.IFS(D279&lt;1000,"0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/>
      </c>
      <c r="X279" t="str" cm="1">
        <f t="array" ref="X279">IF(F279="canceled",_xlfn.IFS(D279&lt;1000,"0 to 1000",D279&lt;5000,"1000 to 4999",D279&lt;10000,"5000 to 9999",D279&lt;15000,"10000 to 14999",D279&lt;20000,"15000 to 19999",D279&lt;25000,"20000 to 24999",D279 &lt;30000,"25000 to 29999",D279&lt;35000,"30000 to 34999",D279&lt;40000,"35000 to 39999",D279&lt;45000,"40000 to 44999",D279&lt;50000,"45000 to 49999",TRUE,"Greater than 50000"),"")</f>
        <v/>
      </c>
      <c r="Y279" t="str">
        <f t="shared" si="46"/>
        <v/>
      </c>
      <c r="Z279">
        <f t="shared" si="47"/>
        <v>1000</v>
      </c>
      <c r="AA279" t="str">
        <f t="shared" si="48"/>
        <v/>
      </c>
      <c r="AB279">
        <f t="shared" si="49"/>
        <v>1</v>
      </c>
    </row>
    <row r="280" spans="1:28" x14ac:dyDescent="0.25">
      <c r="A280">
        <v>101</v>
      </c>
      <c r="B280" t="s">
        <v>251</v>
      </c>
      <c r="C280" s="3" t="s">
        <v>252</v>
      </c>
      <c r="D280">
        <v>900</v>
      </c>
      <c r="E280">
        <v>9193</v>
      </c>
      <c r="F280" t="s">
        <v>20</v>
      </c>
      <c r="G280">
        <v>164</v>
      </c>
      <c r="H280" t="s">
        <v>21</v>
      </c>
      <c r="I280" t="s">
        <v>22</v>
      </c>
      <c r="J280">
        <v>1424498400</v>
      </c>
      <c r="K280">
        <v>1425103200</v>
      </c>
      <c r="L280" t="b">
        <v>0</v>
      </c>
      <c r="M280" t="b">
        <v>1</v>
      </c>
      <c r="N280" t="s">
        <v>50</v>
      </c>
      <c r="O280" s="4">
        <f t="shared" si="40"/>
        <v>10.214444444444444</v>
      </c>
      <c r="P280" s="5">
        <f t="shared" si="41"/>
        <v>56.054878048780488</v>
      </c>
      <c r="Q280" t="str">
        <f t="shared" si="42"/>
        <v>music</v>
      </c>
      <c r="R280" t="str">
        <f t="shared" si="43"/>
        <v>electric music</v>
      </c>
      <c r="S280" s="9">
        <f t="shared" si="44"/>
        <v>42056.25</v>
      </c>
      <c r="T280" s="9">
        <f t="shared" si="45"/>
        <v>42063.25</v>
      </c>
      <c r="U280" t="str" cm="1">
        <f t="array" ref="U280">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</f>
        <v>0 to 1000</v>
      </c>
      <c r="V280" t="str" cm="1">
        <f t="array" ref="V280">IF(F280="failed",_xlfn.IFS(D280&lt;1000,"0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/>
      </c>
      <c r="W280" t="str" cm="1">
        <f t="array" ref="W280">IF(F280="successful",_xlfn.IFS(D280&lt;1000,"0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>0 to 1000</v>
      </c>
      <c r="X280" t="str" cm="1">
        <f t="array" ref="X280">IF(F280="canceled",_xlfn.IFS(D280&lt;1000,"0 to 1000",D280&lt;5000,"1000 to 4999",D280&lt;10000,"5000 to 9999",D280&lt;15000,"10000 to 14999",D280&lt;20000,"15000 to 19999",D280&lt;25000,"20000 to 24999",D280 &lt;30000,"25000 to 29999",D280&lt;35000,"30000 to 34999",D280&lt;40000,"35000 to 39999",D280&lt;45000,"40000 to 44999",D280&lt;50000,"45000 to 49999",TRUE,"Greater than 50000"),"")</f>
        <v/>
      </c>
      <c r="Y280">
        <f t="shared" si="46"/>
        <v>164</v>
      </c>
      <c r="Z280" t="str">
        <f t="shared" si="47"/>
        <v/>
      </c>
      <c r="AA280">
        <f t="shared" si="48"/>
        <v>1</v>
      </c>
      <c r="AB280" t="str">
        <f t="shared" si="49"/>
        <v/>
      </c>
    </row>
    <row r="281" spans="1:28" x14ac:dyDescent="0.25">
      <c r="A281">
        <v>103</v>
      </c>
      <c r="B281" t="s">
        <v>255</v>
      </c>
      <c r="C281" s="3" t="s">
        <v>256</v>
      </c>
      <c r="D281">
        <v>10000</v>
      </c>
      <c r="E281">
        <v>2461</v>
      </c>
      <c r="F281" t="s">
        <v>14</v>
      </c>
      <c r="G281">
        <v>37</v>
      </c>
      <c r="H281" t="s">
        <v>107</v>
      </c>
      <c r="I281" t="s">
        <v>108</v>
      </c>
      <c r="J281">
        <v>1287896400</v>
      </c>
      <c r="K281">
        <v>1288674000</v>
      </c>
      <c r="L281" t="b">
        <v>0</v>
      </c>
      <c r="M281" t="b">
        <v>0</v>
      </c>
      <c r="N281" t="s">
        <v>50</v>
      </c>
      <c r="O281" s="4">
        <f t="shared" si="40"/>
        <v>0.24610000000000001</v>
      </c>
      <c r="P281" s="5">
        <f t="shared" si="41"/>
        <v>66.513513513513516</v>
      </c>
      <c r="Q281" t="str">
        <f t="shared" si="42"/>
        <v>music</v>
      </c>
      <c r="R281" t="str">
        <f t="shared" si="43"/>
        <v>electric music</v>
      </c>
      <c r="S281" s="9">
        <f t="shared" si="44"/>
        <v>40475.208333333336</v>
      </c>
      <c r="T281" s="9">
        <f t="shared" si="45"/>
        <v>40484.208333333336</v>
      </c>
      <c r="U281" t="str" cm="1">
        <f t="array" ref="U281">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</f>
        <v>10000 to 14999</v>
      </c>
      <c r="V281" t="str" cm="1">
        <f t="array" ref="V281">IF(F281="failed",_xlfn.IFS(D281&lt;1000,"0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>10000 to 14999</v>
      </c>
      <c r="W281" t="str" cm="1">
        <f t="array" ref="W281">IF(F281="successful",_xlfn.IFS(D281&lt;1000,"0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/>
      </c>
      <c r="X281" t="str" cm="1">
        <f t="array" ref="X281">IF(F281="canceled",_xlfn.IFS(D281&lt;1000,"0 to 1000",D281&lt;5000,"1000 to 4999",D281&lt;10000,"5000 to 9999",D281&lt;15000,"10000 to 14999",D281&lt;20000,"15000 to 19999",D281&lt;25000,"20000 to 24999",D281 &lt;30000,"25000 to 29999",D281&lt;35000,"30000 to 34999",D281&lt;40000,"35000 to 39999",D281&lt;45000,"40000 to 44999",D281&lt;50000,"45000 to 49999",TRUE,"Greater than 50000"),"")</f>
        <v/>
      </c>
      <c r="Y281" t="str">
        <f t="shared" si="46"/>
        <v/>
      </c>
      <c r="Z281">
        <f t="shared" si="47"/>
        <v>37</v>
      </c>
      <c r="AA281" t="str">
        <f t="shared" si="48"/>
        <v/>
      </c>
      <c r="AB281">
        <f t="shared" si="49"/>
        <v>1</v>
      </c>
    </row>
    <row r="282" spans="1:28" x14ac:dyDescent="0.25">
      <c r="A282">
        <v>151</v>
      </c>
      <c r="B282" t="s">
        <v>354</v>
      </c>
      <c r="C282" s="3" t="s">
        <v>355</v>
      </c>
      <c r="D282">
        <v>137200</v>
      </c>
      <c r="E282">
        <v>88037</v>
      </c>
      <c r="F282" t="s">
        <v>14</v>
      </c>
      <c r="G282">
        <v>1467</v>
      </c>
      <c r="H282" t="s">
        <v>21</v>
      </c>
      <c r="I282" t="s">
        <v>22</v>
      </c>
      <c r="J282">
        <v>1402290000</v>
      </c>
      <c r="K282">
        <v>1406696400</v>
      </c>
      <c r="L282" t="b">
        <v>0</v>
      </c>
      <c r="M282" t="b">
        <v>0</v>
      </c>
      <c r="N282" t="s">
        <v>50</v>
      </c>
      <c r="O282" s="4">
        <f t="shared" si="40"/>
        <v>0.64166909620991253</v>
      </c>
      <c r="P282" s="5">
        <f t="shared" si="41"/>
        <v>60.011588275391958</v>
      </c>
      <c r="Q282" t="str">
        <f t="shared" si="42"/>
        <v>music</v>
      </c>
      <c r="R282" t="str">
        <f t="shared" si="43"/>
        <v>electric music</v>
      </c>
      <c r="S282" s="9">
        <f t="shared" si="44"/>
        <v>41799.208333333336</v>
      </c>
      <c r="T282" s="9">
        <f t="shared" si="45"/>
        <v>41850.208333333336</v>
      </c>
      <c r="U282" t="str" cm="1">
        <f t="array" ref="U282">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</f>
        <v>Greater than 50000</v>
      </c>
      <c r="V282" t="str" cm="1">
        <f t="array" ref="V282">IF(F282="failed",_xlfn.IFS(D282&lt;1000,"0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>Greater than 50000</v>
      </c>
      <c r="W282" t="str" cm="1">
        <f t="array" ref="W282">IF(F282="successful",_xlfn.IFS(D282&lt;1000,"0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/>
      </c>
      <c r="X282" t="str" cm="1">
        <f t="array" ref="X282">IF(F282="canceled",_xlfn.IFS(D282&lt;1000,"0 to 1000",D282&lt;5000,"1000 to 4999",D282&lt;10000,"5000 to 9999",D282&lt;15000,"10000 to 14999",D282&lt;20000,"15000 to 19999",D282&lt;25000,"20000 to 24999",D282 &lt;30000,"25000 to 29999",D282&lt;35000,"30000 to 34999",D282&lt;40000,"35000 to 39999",D282&lt;45000,"40000 to 44999",D282&lt;50000,"45000 to 49999",TRUE,"Greater than 50000"),"")</f>
        <v/>
      </c>
      <c r="Y282" t="str">
        <f t="shared" si="46"/>
        <v/>
      </c>
      <c r="Z282">
        <f t="shared" si="47"/>
        <v>1467</v>
      </c>
      <c r="AA282" t="str">
        <f t="shared" si="48"/>
        <v/>
      </c>
      <c r="AB282">
        <f t="shared" si="49"/>
        <v>1</v>
      </c>
    </row>
    <row r="283" spans="1:28" x14ac:dyDescent="0.25">
      <c r="A283">
        <v>195</v>
      </c>
      <c r="B283" t="s">
        <v>442</v>
      </c>
      <c r="C283" s="3" t="s">
        <v>443</v>
      </c>
      <c r="D283">
        <v>15800</v>
      </c>
      <c r="E283">
        <v>57157</v>
      </c>
      <c r="F283" t="s">
        <v>20</v>
      </c>
      <c r="G283">
        <v>524</v>
      </c>
      <c r="H283" t="s">
        <v>21</v>
      </c>
      <c r="I283" t="s">
        <v>22</v>
      </c>
      <c r="J283">
        <v>1532840400</v>
      </c>
      <c r="K283">
        <v>1533445200</v>
      </c>
      <c r="L283" t="b">
        <v>0</v>
      </c>
      <c r="M283" t="b">
        <v>0</v>
      </c>
      <c r="N283" t="s">
        <v>50</v>
      </c>
      <c r="O283" s="4">
        <f t="shared" si="40"/>
        <v>3.61753164556962</v>
      </c>
      <c r="P283" s="5">
        <f t="shared" si="41"/>
        <v>109.07824427480917</v>
      </c>
      <c r="Q283" t="str">
        <f t="shared" si="42"/>
        <v>music</v>
      </c>
      <c r="R283" t="str">
        <f t="shared" si="43"/>
        <v>electric music</v>
      </c>
      <c r="S283" s="9">
        <f t="shared" si="44"/>
        <v>43310.208333333328</v>
      </c>
      <c r="T283" s="9">
        <f t="shared" si="45"/>
        <v>43317.208333333328</v>
      </c>
      <c r="U283" t="str" cm="1">
        <f t="array" ref="U283">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</f>
        <v>15000 to 19999</v>
      </c>
      <c r="V283" t="str" cm="1">
        <f t="array" ref="V283">IF(F283="failed",_xlfn.IFS(D283&lt;1000,"0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/>
      </c>
      <c r="W283" t="str" cm="1">
        <f t="array" ref="W283">IF(F283="successful",_xlfn.IFS(D283&lt;1000,"0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>15000 to 19999</v>
      </c>
      <c r="X283" t="str" cm="1">
        <f t="array" ref="X283">IF(F283="canceled",_xlfn.IFS(D283&lt;1000,"0 to 1000",D283&lt;5000,"1000 to 4999",D283&lt;10000,"5000 to 9999",D283&lt;15000,"10000 to 14999",D283&lt;20000,"15000 to 19999",D283&lt;25000,"20000 to 24999",D283 &lt;30000,"25000 to 29999",D283&lt;35000,"30000 to 34999",D283&lt;40000,"35000 to 39999",D283&lt;45000,"40000 to 44999",D283&lt;50000,"45000 to 49999",TRUE,"Greater than 50000"),"")</f>
        <v/>
      </c>
      <c r="Y283">
        <f t="shared" si="46"/>
        <v>524</v>
      </c>
      <c r="Z283" t="str">
        <f t="shared" si="47"/>
        <v/>
      </c>
      <c r="AA283">
        <f t="shared" si="48"/>
        <v>1</v>
      </c>
      <c r="AB283" t="str">
        <f t="shared" si="49"/>
        <v/>
      </c>
    </row>
    <row r="284" spans="1:28" x14ac:dyDescent="0.25">
      <c r="A284">
        <v>198</v>
      </c>
      <c r="B284" t="s">
        <v>448</v>
      </c>
      <c r="C284" s="3" t="s">
        <v>449</v>
      </c>
      <c r="D284">
        <v>63200</v>
      </c>
      <c r="E284">
        <v>6041</v>
      </c>
      <c r="F284" t="s">
        <v>14</v>
      </c>
      <c r="G284">
        <v>168</v>
      </c>
      <c r="H284" t="s">
        <v>21</v>
      </c>
      <c r="I284" t="s">
        <v>22</v>
      </c>
      <c r="J284">
        <v>1281070800</v>
      </c>
      <c r="K284">
        <v>1283576400</v>
      </c>
      <c r="L284" t="b">
        <v>0</v>
      </c>
      <c r="M284" t="b">
        <v>0</v>
      </c>
      <c r="N284" t="s">
        <v>50</v>
      </c>
      <c r="O284" s="4">
        <f t="shared" si="40"/>
        <v>9.5585443037974685E-2</v>
      </c>
      <c r="P284" s="5">
        <f t="shared" si="41"/>
        <v>35.958333333333336</v>
      </c>
      <c r="Q284" t="str">
        <f t="shared" si="42"/>
        <v>music</v>
      </c>
      <c r="R284" t="str">
        <f t="shared" si="43"/>
        <v>electric music</v>
      </c>
      <c r="S284" s="9">
        <f t="shared" si="44"/>
        <v>40396.208333333336</v>
      </c>
      <c r="T284" s="9">
        <f t="shared" si="45"/>
        <v>40425.208333333336</v>
      </c>
      <c r="U284" t="str" cm="1">
        <f t="array" ref="U284">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</f>
        <v>Greater than 50000</v>
      </c>
      <c r="V284" t="str" cm="1">
        <f t="array" ref="V284">IF(F284="failed",_xlfn.IFS(D284&lt;1000,"0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>Greater than 50000</v>
      </c>
      <c r="W284" t="str" cm="1">
        <f t="array" ref="W284">IF(F284="successful",_xlfn.IFS(D284&lt;1000,"0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/>
      </c>
      <c r="X284" t="str" cm="1">
        <f t="array" ref="X284">IF(F284="canceled",_xlfn.IFS(D284&lt;1000,"0 to 1000",D284&lt;5000,"1000 to 4999",D284&lt;10000,"5000 to 9999",D284&lt;15000,"10000 to 14999",D284&lt;20000,"15000 to 19999",D284&lt;25000,"20000 to 24999",D284 &lt;30000,"25000 to 29999",D284&lt;35000,"30000 to 34999",D284&lt;40000,"35000 to 39999",D284&lt;45000,"40000 to 44999",D284&lt;50000,"45000 to 49999",TRUE,"Greater than 50000"),"")</f>
        <v/>
      </c>
      <c r="Y284" t="str">
        <f t="shared" si="46"/>
        <v/>
      </c>
      <c r="Z284">
        <f t="shared" si="47"/>
        <v>168</v>
      </c>
      <c r="AA284" t="str">
        <f t="shared" si="48"/>
        <v/>
      </c>
      <c r="AB284">
        <f t="shared" si="49"/>
        <v>1</v>
      </c>
    </row>
    <row r="285" spans="1:28" x14ac:dyDescent="0.25">
      <c r="A285">
        <v>287</v>
      </c>
      <c r="B285" t="s">
        <v>626</v>
      </c>
      <c r="C285" s="3" t="s">
        <v>627</v>
      </c>
      <c r="D285">
        <v>6300</v>
      </c>
      <c r="E285">
        <v>13213</v>
      </c>
      <c r="F285" t="s">
        <v>20</v>
      </c>
      <c r="G285">
        <v>176</v>
      </c>
      <c r="H285" t="s">
        <v>21</v>
      </c>
      <c r="I285" t="s">
        <v>22</v>
      </c>
      <c r="J285">
        <v>1430197200</v>
      </c>
      <c r="K285">
        <v>1430197200</v>
      </c>
      <c r="L285" t="b">
        <v>0</v>
      </c>
      <c r="M285" t="b">
        <v>0</v>
      </c>
      <c r="N285" t="s">
        <v>50</v>
      </c>
      <c r="O285" s="4">
        <f t="shared" si="40"/>
        <v>2.0973015873015872</v>
      </c>
      <c r="P285" s="5">
        <f t="shared" si="41"/>
        <v>75.07386363636364</v>
      </c>
      <c r="Q285" t="str">
        <f t="shared" si="42"/>
        <v>music</v>
      </c>
      <c r="R285" t="str">
        <f t="shared" si="43"/>
        <v>electric music</v>
      </c>
      <c r="S285" s="9">
        <f t="shared" si="44"/>
        <v>42122.208333333328</v>
      </c>
      <c r="T285" s="9">
        <f t="shared" si="45"/>
        <v>42122.208333333328</v>
      </c>
      <c r="U285" t="str" cm="1">
        <f t="array" ref="U285">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</f>
        <v>5000 to 9999</v>
      </c>
      <c r="V285" t="str" cm="1">
        <f t="array" ref="V285">IF(F285="failed",_xlfn.IFS(D285&lt;1000,"0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/>
      </c>
      <c r="W285" t="str" cm="1">
        <f t="array" ref="W285">IF(F285="successful",_xlfn.IFS(D285&lt;1000,"0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>5000 to 9999</v>
      </c>
      <c r="X285" t="str" cm="1">
        <f t="array" ref="X285">IF(F285="canceled",_xlfn.IFS(D285&lt;1000,"0 to 1000",D285&lt;5000,"1000 to 4999",D285&lt;10000,"5000 to 9999",D285&lt;15000,"10000 to 14999",D285&lt;20000,"15000 to 19999",D285&lt;25000,"20000 to 24999",D285 &lt;30000,"25000 to 29999",D285&lt;35000,"30000 to 34999",D285&lt;40000,"35000 to 39999",D285&lt;45000,"40000 to 44999",D285&lt;50000,"45000 to 49999",TRUE,"Greater than 50000"),"")</f>
        <v/>
      </c>
      <c r="Y285">
        <f t="shared" si="46"/>
        <v>176</v>
      </c>
      <c r="Z285" t="str">
        <f t="shared" si="47"/>
        <v/>
      </c>
      <c r="AA285">
        <f t="shared" si="48"/>
        <v>1</v>
      </c>
      <c r="AB285" t="str">
        <f t="shared" si="49"/>
        <v/>
      </c>
    </row>
    <row r="286" spans="1:28" x14ac:dyDescent="0.25">
      <c r="A286">
        <v>473</v>
      </c>
      <c r="B286" t="s">
        <v>993</v>
      </c>
      <c r="C286" s="3" t="s">
        <v>994</v>
      </c>
      <c r="D286">
        <v>5000</v>
      </c>
      <c r="E286">
        <v>8907</v>
      </c>
      <c r="F286" t="s">
        <v>20</v>
      </c>
      <c r="G286">
        <v>106</v>
      </c>
      <c r="H286" t="s">
        <v>21</v>
      </c>
      <c r="I286" t="s">
        <v>22</v>
      </c>
      <c r="J286">
        <v>1529989200</v>
      </c>
      <c r="K286">
        <v>1530075600</v>
      </c>
      <c r="L286" t="b">
        <v>0</v>
      </c>
      <c r="M286" t="b">
        <v>0</v>
      </c>
      <c r="N286" t="s">
        <v>50</v>
      </c>
      <c r="O286" s="4">
        <f t="shared" si="40"/>
        <v>1.7814000000000001</v>
      </c>
      <c r="P286" s="5">
        <f t="shared" si="41"/>
        <v>84.028301886792448</v>
      </c>
      <c r="Q286" t="str">
        <f t="shared" si="42"/>
        <v>music</v>
      </c>
      <c r="R286" t="str">
        <f t="shared" si="43"/>
        <v>electric music</v>
      </c>
      <c r="S286" s="9">
        <f t="shared" si="44"/>
        <v>43277.208333333328</v>
      </c>
      <c r="T286" s="9">
        <f t="shared" si="45"/>
        <v>43278.208333333328</v>
      </c>
      <c r="U286" t="str" cm="1">
        <f t="array" ref="U286">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</f>
        <v>5000 to 9999</v>
      </c>
      <c r="V286" t="str" cm="1">
        <f t="array" ref="V286">IF(F286="failed",_xlfn.IFS(D286&lt;1000,"0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/>
      </c>
      <c r="W286" t="str" cm="1">
        <f t="array" ref="W286">IF(F286="successful",_xlfn.IFS(D286&lt;1000,"0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>5000 to 9999</v>
      </c>
      <c r="X286" t="str" cm="1">
        <f t="array" ref="X286">IF(F286="canceled",_xlfn.IFS(D286&lt;1000,"0 to 1000",D286&lt;5000,"1000 to 4999",D286&lt;10000,"5000 to 9999",D286&lt;15000,"10000 to 14999",D286&lt;20000,"15000 to 19999",D286&lt;25000,"20000 to 24999",D286 &lt;30000,"25000 to 29999",D286&lt;35000,"30000 to 34999",D286&lt;40000,"35000 to 39999",D286&lt;45000,"40000 to 44999",D286&lt;50000,"45000 to 49999",TRUE,"Greater than 50000"),"")</f>
        <v/>
      </c>
      <c r="Y286">
        <f t="shared" si="46"/>
        <v>106</v>
      </c>
      <c r="Z286" t="str">
        <f t="shared" si="47"/>
        <v/>
      </c>
      <c r="AA286">
        <f t="shared" si="48"/>
        <v>1</v>
      </c>
      <c r="AB286" t="str">
        <f t="shared" si="49"/>
        <v/>
      </c>
    </row>
    <row r="287" spans="1:28" x14ac:dyDescent="0.25">
      <c r="A287">
        <v>566</v>
      </c>
      <c r="B287" t="s">
        <v>1176</v>
      </c>
      <c r="C287" s="3" t="s">
        <v>1177</v>
      </c>
      <c r="D287">
        <v>9300</v>
      </c>
      <c r="E287">
        <v>4124</v>
      </c>
      <c r="F287" t="s">
        <v>14</v>
      </c>
      <c r="G287">
        <v>37</v>
      </c>
      <c r="H287" t="s">
        <v>21</v>
      </c>
      <c r="I287" t="s">
        <v>22</v>
      </c>
      <c r="J287">
        <v>1456293600</v>
      </c>
      <c r="K287">
        <v>1458277200</v>
      </c>
      <c r="L287" t="b">
        <v>0</v>
      </c>
      <c r="M287" t="b">
        <v>1</v>
      </c>
      <c r="N287" t="s">
        <v>50</v>
      </c>
      <c r="O287" s="4">
        <f t="shared" si="40"/>
        <v>0.44344086021505374</v>
      </c>
      <c r="P287" s="5">
        <f t="shared" si="41"/>
        <v>111.45945945945945</v>
      </c>
      <c r="Q287" t="str">
        <f t="shared" si="42"/>
        <v>music</v>
      </c>
      <c r="R287" t="str">
        <f t="shared" si="43"/>
        <v>electric music</v>
      </c>
      <c r="S287" s="9">
        <f t="shared" si="44"/>
        <v>42424.25</v>
      </c>
      <c r="T287" s="9">
        <f t="shared" si="45"/>
        <v>42447.208333333328</v>
      </c>
      <c r="U287" t="str" cm="1">
        <f t="array" ref="U287">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</f>
        <v>5000 to 9999</v>
      </c>
      <c r="V287" t="str" cm="1">
        <f t="array" ref="V287">IF(F287="failed",_xlfn.IFS(D287&lt;1000,"0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>5000 to 9999</v>
      </c>
      <c r="W287" t="str" cm="1">
        <f t="array" ref="W287">IF(F287="successful",_xlfn.IFS(D287&lt;1000,"0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/>
      </c>
      <c r="X287" t="str" cm="1">
        <f t="array" ref="X287">IF(F287="canceled",_xlfn.IFS(D287&lt;1000,"0 to 1000",D287&lt;5000,"1000 to 4999",D287&lt;10000,"5000 to 9999",D287&lt;15000,"10000 to 14999",D287&lt;20000,"15000 to 19999",D287&lt;25000,"20000 to 24999",D287 &lt;30000,"25000 to 29999",D287&lt;35000,"30000 to 34999",D287&lt;40000,"35000 to 39999",D287&lt;45000,"40000 to 44999",D287&lt;50000,"45000 to 49999",TRUE,"Greater than 50000"),"")</f>
        <v/>
      </c>
      <c r="Y287" t="str">
        <f t="shared" si="46"/>
        <v/>
      </c>
      <c r="Z287">
        <f t="shared" si="47"/>
        <v>37</v>
      </c>
      <c r="AA287" t="str">
        <f t="shared" si="48"/>
        <v/>
      </c>
      <c r="AB287">
        <f t="shared" si="49"/>
        <v>1</v>
      </c>
    </row>
    <row r="288" spans="1:28" x14ac:dyDescent="0.25">
      <c r="A288">
        <v>612</v>
      </c>
      <c r="B288" t="s">
        <v>1266</v>
      </c>
      <c r="C288" s="3" t="s">
        <v>1267</v>
      </c>
      <c r="D288">
        <v>6200</v>
      </c>
      <c r="E288">
        <v>8645</v>
      </c>
      <c r="F288" t="s">
        <v>20</v>
      </c>
      <c r="G288">
        <v>192</v>
      </c>
      <c r="H288" t="s">
        <v>21</v>
      </c>
      <c r="I288" t="s">
        <v>22</v>
      </c>
      <c r="J288">
        <v>1287810000</v>
      </c>
      <c r="K288">
        <v>1289800800</v>
      </c>
      <c r="L288" t="b">
        <v>0</v>
      </c>
      <c r="M288" t="b">
        <v>0</v>
      </c>
      <c r="N288" t="s">
        <v>50</v>
      </c>
      <c r="O288" s="4">
        <f t="shared" si="40"/>
        <v>1.3943548387096774</v>
      </c>
      <c r="P288" s="5">
        <f t="shared" si="41"/>
        <v>45.026041666666664</v>
      </c>
      <c r="Q288" t="str">
        <f t="shared" si="42"/>
        <v>music</v>
      </c>
      <c r="R288" t="str">
        <f t="shared" si="43"/>
        <v>electric music</v>
      </c>
      <c r="S288" s="9">
        <f t="shared" si="44"/>
        <v>40474.208333333336</v>
      </c>
      <c r="T288" s="9">
        <f t="shared" si="45"/>
        <v>40497.25</v>
      </c>
      <c r="U288" t="str" cm="1">
        <f t="array" ref="U288">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</f>
        <v>5000 to 9999</v>
      </c>
      <c r="V288" t="str" cm="1">
        <f t="array" ref="V288">IF(F288="failed",_xlfn.IFS(D288&lt;1000,"0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/>
      </c>
      <c r="W288" t="str" cm="1">
        <f t="array" ref="W288">IF(F288="successful",_xlfn.IFS(D288&lt;1000,"0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>5000 to 9999</v>
      </c>
      <c r="X288" t="str" cm="1">
        <f t="array" ref="X288">IF(F288="canceled",_xlfn.IFS(D288&lt;1000,"0 to 1000",D288&lt;5000,"1000 to 4999",D288&lt;10000,"5000 to 9999",D288&lt;15000,"10000 to 14999",D288&lt;20000,"15000 to 19999",D288&lt;25000,"20000 to 24999",D288 &lt;30000,"25000 to 29999",D288&lt;35000,"30000 to 34999",D288&lt;40000,"35000 to 39999",D288&lt;45000,"40000 to 44999",D288&lt;50000,"45000 to 49999",TRUE,"Greater than 50000"),"")</f>
        <v/>
      </c>
      <c r="Y288">
        <f t="shared" si="46"/>
        <v>192</v>
      </c>
      <c r="Z288" t="str">
        <f t="shared" si="47"/>
        <v/>
      </c>
      <c r="AA288">
        <f t="shared" si="48"/>
        <v>1</v>
      </c>
      <c r="AB288" t="str">
        <f t="shared" si="49"/>
        <v/>
      </c>
    </row>
    <row r="289" spans="1:28" x14ac:dyDescent="0.25">
      <c r="A289">
        <v>697</v>
      </c>
      <c r="B289" t="s">
        <v>1433</v>
      </c>
      <c r="C289" s="3" t="s">
        <v>1434</v>
      </c>
      <c r="D289">
        <v>128900</v>
      </c>
      <c r="E289">
        <v>196960</v>
      </c>
      <c r="F289" t="s">
        <v>20</v>
      </c>
      <c r="G289">
        <v>7295</v>
      </c>
      <c r="H289" t="s">
        <v>21</v>
      </c>
      <c r="I289" t="s">
        <v>22</v>
      </c>
      <c r="J289">
        <v>1522472400</v>
      </c>
      <c r="K289">
        <v>1522645200</v>
      </c>
      <c r="L289" t="b">
        <v>0</v>
      </c>
      <c r="M289" t="b">
        <v>0</v>
      </c>
      <c r="N289" t="s">
        <v>50</v>
      </c>
      <c r="O289" s="4">
        <f t="shared" si="40"/>
        <v>1.5280062063615205</v>
      </c>
      <c r="P289" s="5">
        <f t="shared" si="41"/>
        <v>26.999314599040439</v>
      </c>
      <c r="Q289" t="str">
        <f t="shared" si="42"/>
        <v>music</v>
      </c>
      <c r="R289" t="str">
        <f t="shared" si="43"/>
        <v>electric music</v>
      </c>
      <c r="S289" s="9">
        <f t="shared" si="44"/>
        <v>43190.208333333328</v>
      </c>
      <c r="T289" s="9">
        <f t="shared" si="45"/>
        <v>43192.208333333328</v>
      </c>
      <c r="U289" t="str" cm="1">
        <f t="array" ref="U289">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</f>
        <v>Greater than 50000</v>
      </c>
      <c r="V289" t="str" cm="1">
        <f t="array" ref="V289">IF(F289="failed",_xlfn.IFS(D289&lt;1000,"0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/>
      </c>
      <c r="W289" t="str" cm="1">
        <f t="array" ref="W289">IF(F289="successful",_xlfn.IFS(D289&lt;1000,"0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>Greater than 50000</v>
      </c>
      <c r="X289" t="str" cm="1">
        <f t="array" ref="X289">IF(F289="canceled",_xlfn.IFS(D289&lt;1000,"0 to 1000",D289&lt;5000,"1000 to 4999",D289&lt;10000,"5000 to 9999",D289&lt;15000,"10000 to 14999",D289&lt;20000,"15000 to 19999",D289&lt;25000,"20000 to 24999",D289 &lt;30000,"25000 to 29999",D289&lt;35000,"30000 to 34999",D289&lt;40000,"35000 to 39999",D289&lt;45000,"40000 to 44999",D289&lt;50000,"45000 to 49999",TRUE,"Greater than 50000"),"")</f>
        <v/>
      </c>
      <c r="Y289">
        <f t="shared" si="46"/>
        <v>7295</v>
      </c>
      <c r="Z289" t="str">
        <f t="shared" si="47"/>
        <v/>
      </c>
      <c r="AA289">
        <f t="shared" si="48"/>
        <v>1</v>
      </c>
      <c r="AB289" t="str">
        <f t="shared" si="49"/>
        <v/>
      </c>
    </row>
    <row r="290" spans="1:28" x14ac:dyDescent="0.25">
      <c r="A290">
        <v>742</v>
      </c>
      <c r="B290" t="s">
        <v>1520</v>
      </c>
      <c r="C290" s="3" t="s">
        <v>1521</v>
      </c>
      <c r="D290">
        <v>1200</v>
      </c>
      <c r="E290">
        <v>13513</v>
      </c>
      <c r="F290" t="s">
        <v>20</v>
      </c>
      <c r="G290">
        <v>122</v>
      </c>
      <c r="H290" t="s">
        <v>21</v>
      </c>
      <c r="I290" t="s">
        <v>22</v>
      </c>
      <c r="J290">
        <v>1263880800</v>
      </c>
      <c r="K290">
        <v>1267509600</v>
      </c>
      <c r="L290" t="b">
        <v>0</v>
      </c>
      <c r="M290" t="b">
        <v>0</v>
      </c>
      <c r="N290" t="s">
        <v>50</v>
      </c>
      <c r="O290" s="4">
        <f t="shared" si="40"/>
        <v>11.260833333333334</v>
      </c>
      <c r="P290" s="5">
        <f t="shared" si="41"/>
        <v>110.76229508196721</v>
      </c>
      <c r="Q290" t="str">
        <f t="shared" si="42"/>
        <v>music</v>
      </c>
      <c r="R290" t="str">
        <f t="shared" si="43"/>
        <v>electric music</v>
      </c>
      <c r="S290" s="9">
        <f t="shared" si="44"/>
        <v>40197.25</v>
      </c>
      <c r="T290" s="9">
        <f t="shared" si="45"/>
        <v>40239.25</v>
      </c>
      <c r="U290" t="str" cm="1">
        <f t="array" ref="U290">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</f>
        <v>1000 to 4999</v>
      </c>
      <c r="V290" t="str" cm="1">
        <f t="array" ref="V290">IF(F290="failed",_xlfn.IFS(D290&lt;1000,"0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/>
      </c>
      <c r="W290" t="str" cm="1">
        <f t="array" ref="W290">IF(F290="successful",_xlfn.IFS(D290&lt;1000,"0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>1000 to 4999</v>
      </c>
      <c r="X290" t="str" cm="1">
        <f t="array" ref="X290">IF(F290="canceled",_xlfn.IFS(D290&lt;1000,"0 to 1000",D290&lt;5000,"1000 to 4999",D290&lt;10000,"5000 to 9999",D290&lt;15000,"10000 to 14999",D290&lt;20000,"15000 to 19999",D290&lt;25000,"20000 to 24999",D290 &lt;30000,"25000 to 29999",D290&lt;35000,"30000 to 34999",D290&lt;40000,"35000 to 39999",D290&lt;45000,"40000 to 44999",D290&lt;50000,"45000 to 49999",TRUE,"Greater than 50000"),"")</f>
        <v/>
      </c>
      <c r="Y290">
        <f t="shared" si="46"/>
        <v>122</v>
      </c>
      <c r="Z290" t="str">
        <f t="shared" si="47"/>
        <v/>
      </c>
      <c r="AA290">
        <f t="shared" si="48"/>
        <v>1</v>
      </c>
      <c r="AB290" t="str">
        <f t="shared" si="49"/>
        <v/>
      </c>
    </row>
    <row r="291" spans="1:28" x14ac:dyDescent="0.25">
      <c r="A291">
        <v>750</v>
      </c>
      <c r="B291" t="s">
        <v>1536</v>
      </c>
      <c r="C291" s="3" t="s">
        <v>1537</v>
      </c>
      <c r="D291">
        <v>100</v>
      </c>
      <c r="E291">
        <v>1</v>
      </c>
      <c r="F291" t="s">
        <v>14</v>
      </c>
      <c r="G291">
        <v>1</v>
      </c>
      <c r="H291" t="s">
        <v>40</v>
      </c>
      <c r="I291" t="s">
        <v>41</v>
      </c>
      <c r="J291">
        <v>1277960400</v>
      </c>
      <c r="K291">
        <v>1280120400</v>
      </c>
      <c r="L291" t="b">
        <v>0</v>
      </c>
      <c r="M291" t="b">
        <v>0</v>
      </c>
      <c r="N291" t="s">
        <v>50</v>
      </c>
      <c r="O291" s="4">
        <f t="shared" si="40"/>
        <v>0.01</v>
      </c>
      <c r="P291" s="5">
        <f t="shared" si="41"/>
        <v>1</v>
      </c>
      <c r="Q291" t="str">
        <f t="shared" si="42"/>
        <v>music</v>
      </c>
      <c r="R291" t="str">
        <f t="shared" si="43"/>
        <v>electric music</v>
      </c>
      <c r="S291" s="9">
        <f t="shared" si="44"/>
        <v>40360.208333333336</v>
      </c>
      <c r="T291" s="9">
        <f t="shared" si="45"/>
        <v>40385.208333333336</v>
      </c>
      <c r="U291" t="str" cm="1">
        <f t="array" ref="U291">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</f>
        <v>0 to 1000</v>
      </c>
      <c r="V291" t="str" cm="1">
        <f t="array" ref="V291">IF(F291="failed",_xlfn.IFS(D291&lt;1000,"0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>0 to 1000</v>
      </c>
      <c r="W291" t="str" cm="1">
        <f t="array" ref="W291">IF(F291="successful",_xlfn.IFS(D291&lt;1000,"0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/>
      </c>
      <c r="X291" t="str" cm="1">
        <f t="array" ref="X291">IF(F291="canceled",_xlfn.IFS(D291&lt;1000,"0 to 1000",D291&lt;5000,"1000 to 4999",D291&lt;10000,"5000 to 9999",D291&lt;15000,"10000 to 14999",D291&lt;20000,"15000 to 19999",D291&lt;25000,"20000 to 24999",D291 &lt;30000,"25000 to 29999",D291&lt;35000,"30000 to 34999",D291&lt;40000,"35000 to 39999",D291&lt;45000,"40000 to 44999",D291&lt;50000,"45000 to 49999",TRUE,"Greater than 50000"),"")</f>
        <v/>
      </c>
      <c r="Y291" t="str">
        <f t="shared" si="46"/>
        <v/>
      </c>
      <c r="Z291">
        <f t="shared" si="47"/>
        <v>1</v>
      </c>
      <c r="AA291" t="str">
        <f t="shared" si="48"/>
        <v/>
      </c>
      <c r="AB291">
        <f t="shared" si="49"/>
        <v>1</v>
      </c>
    </row>
    <row r="292" spans="1:28" ht="31.5" x14ac:dyDescent="0.25">
      <c r="A292">
        <v>759</v>
      </c>
      <c r="B292" t="s">
        <v>1554</v>
      </c>
      <c r="C292" s="3" t="s">
        <v>1555</v>
      </c>
      <c r="D292">
        <v>167500</v>
      </c>
      <c r="E292">
        <v>114615</v>
      </c>
      <c r="F292" t="s">
        <v>14</v>
      </c>
      <c r="G292">
        <v>1274</v>
      </c>
      <c r="H292" t="s">
        <v>21</v>
      </c>
      <c r="I292" t="s">
        <v>22</v>
      </c>
      <c r="J292">
        <v>1517810400</v>
      </c>
      <c r="K292">
        <v>1520402400</v>
      </c>
      <c r="L292" t="b">
        <v>0</v>
      </c>
      <c r="M292" t="b">
        <v>0</v>
      </c>
      <c r="N292" t="s">
        <v>50</v>
      </c>
      <c r="O292" s="4">
        <f t="shared" si="40"/>
        <v>0.6842686567164179</v>
      </c>
      <c r="P292" s="5">
        <f t="shared" si="41"/>
        <v>89.964678178963894</v>
      </c>
      <c r="Q292" t="str">
        <f t="shared" si="42"/>
        <v>music</v>
      </c>
      <c r="R292" t="str">
        <f t="shared" si="43"/>
        <v>electric music</v>
      </c>
      <c r="S292" s="9">
        <f t="shared" si="44"/>
        <v>43136.25</v>
      </c>
      <c r="T292" s="9">
        <f t="shared" si="45"/>
        <v>43166.25</v>
      </c>
      <c r="U292" t="str" cm="1">
        <f t="array" ref="U292">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</f>
        <v>Greater than 50000</v>
      </c>
      <c r="V292" t="str" cm="1">
        <f t="array" ref="V292">IF(F292="failed",_xlfn.IFS(D292&lt;1000,"0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>Greater than 50000</v>
      </c>
      <c r="W292" t="str" cm="1">
        <f t="array" ref="W292">IF(F292="successful",_xlfn.IFS(D292&lt;1000,"0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/>
      </c>
      <c r="X292" t="str" cm="1">
        <f t="array" ref="X292">IF(F292="canceled",_xlfn.IFS(D292&lt;1000,"0 to 1000",D292&lt;5000,"1000 to 4999",D292&lt;10000,"5000 to 9999",D292&lt;15000,"10000 to 14999",D292&lt;20000,"15000 to 19999",D292&lt;25000,"20000 to 24999",D292 &lt;30000,"25000 to 29999",D292&lt;35000,"30000 to 34999",D292&lt;40000,"35000 to 39999",D292&lt;45000,"40000 to 44999",D292&lt;50000,"45000 to 49999",TRUE,"Greater than 50000"),"")</f>
        <v/>
      </c>
      <c r="Y292" t="str">
        <f t="shared" si="46"/>
        <v/>
      </c>
      <c r="Z292">
        <f t="shared" si="47"/>
        <v>1274</v>
      </c>
      <c r="AA292" t="str">
        <f t="shared" si="48"/>
        <v/>
      </c>
      <c r="AB292">
        <f t="shared" si="49"/>
        <v>1</v>
      </c>
    </row>
    <row r="293" spans="1:28" ht="31.5" x14ac:dyDescent="0.25">
      <c r="A293">
        <v>851</v>
      </c>
      <c r="B293" t="s">
        <v>1735</v>
      </c>
      <c r="C293" s="3" t="s">
        <v>1736</v>
      </c>
      <c r="D293">
        <v>6000</v>
      </c>
      <c r="E293">
        <v>12468</v>
      </c>
      <c r="F293" t="s">
        <v>20</v>
      </c>
      <c r="G293">
        <v>160</v>
      </c>
      <c r="H293" t="s">
        <v>21</v>
      </c>
      <c r="I293" t="s">
        <v>22</v>
      </c>
      <c r="J293">
        <v>1335934800</v>
      </c>
      <c r="K293">
        <v>1338786000</v>
      </c>
      <c r="L293" t="b">
        <v>0</v>
      </c>
      <c r="M293" t="b">
        <v>0</v>
      </c>
      <c r="N293" t="s">
        <v>50</v>
      </c>
      <c r="O293" s="4">
        <f t="shared" si="40"/>
        <v>2.0779999999999998</v>
      </c>
      <c r="P293" s="5">
        <f t="shared" si="41"/>
        <v>77.924999999999997</v>
      </c>
      <c r="Q293" t="str">
        <f t="shared" si="42"/>
        <v>music</v>
      </c>
      <c r="R293" t="str">
        <f t="shared" si="43"/>
        <v>electric music</v>
      </c>
      <c r="S293" s="9">
        <f t="shared" si="44"/>
        <v>41031.208333333336</v>
      </c>
      <c r="T293" s="9">
        <f t="shared" si="45"/>
        <v>41064.208333333336</v>
      </c>
      <c r="U293" t="str" cm="1">
        <f t="array" ref="U293">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</f>
        <v>5000 to 9999</v>
      </c>
      <c r="V293" t="str" cm="1">
        <f t="array" ref="V293">IF(F293="failed",_xlfn.IFS(D293&lt;1000,"0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/>
      </c>
      <c r="W293" t="str" cm="1">
        <f t="array" ref="W293">IF(F293="successful",_xlfn.IFS(D293&lt;1000,"0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>5000 to 9999</v>
      </c>
      <c r="X293" t="str" cm="1">
        <f t="array" ref="X293">IF(F293="canceled",_xlfn.IFS(D293&lt;1000,"0 to 1000",D293&lt;5000,"1000 to 4999",D293&lt;10000,"5000 to 9999",D293&lt;15000,"10000 to 14999",D293&lt;20000,"15000 to 19999",D293&lt;25000,"20000 to 24999",D293 &lt;30000,"25000 to 29999",D293&lt;35000,"30000 to 34999",D293&lt;40000,"35000 to 39999",D293&lt;45000,"40000 to 44999",D293&lt;50000,"45000 to 49999",TRUE,"Greater than 50000"),"")</f>
        <v/>
      </c>
      <c r="Y293">
        <f t="shared" si="46"/>
        <v>160</v>
      </c>
      <c r="Z293" t="str">
        <f t="shared" si="47"/>
        <v/>
      </c>
      <c r="AA293">
        <f t="shared" si="48"/>
        <v>1</v>
      </c>
      <c r="AB293" t="str">
        <f t="shared" si="49"/>
        <v/>
      </c>
    </row>
    <row r="294" spans="1:28" x14ac:dyDescent="0.25">
      <c r="A294">
        <v>880</v>
      </c>
      <c r="B294" t="s">
        <v>1792</v>
      </c>
      <c r="C294" s="3" t="s">
        <v>1793</v>
      </c>
      <c r="D294">
        <v>84500</v>
      </c>
      <c r="E294">
        <v>193101</v>
      </c>
      <c r="F294" t="s">
        <v>20</v>
      </c>
      <c r="G294">
        <v>2414</v>
      </c>
      <c r="H294" t="s">
        <v>21</v>
      </c>
      <c r="I294" t="s">
        <v>22</v>
      </c>
      <c r="J294">
        <v>1563685200</v>
      </c>
      <c r="K294">
        <v>1563858000</v>
      </c>
      <c r="L294" t="b">
        <v>0</v>
      </c>
      <c r="M294" t="b">
        <v>0</v>
      </c>
      <c r="N294" t="s">
        <v>50</v>
      </c>
      <c r="O294" s="4">
        <f t="shared" si="40"/>
        <v>2.2852189349112426</v>
      </c>
      <c r="P294" s="5">
        <f t="shared" si="41"/>
        <v>79.992129246064621</v>
      </c>
      <c r="Q294" t="str">
        <f t="shared" si="42"/>
        <v>music</v>
      </c>
      <c r="R294" t="str">
        <f t="shared" si="43"/>
        <v>electric music</v>
      </c>
      <c r="S294" s="9">
        <f t="shared" si="44"/>
        <v>43667.208333333328</v>
      </c>
      <c r="T294" s="9">
        <f t="shared" si="45"/>
        <v>43669.208333333328</v>
      </c>
      <c r="U294" t="str" cm="1">
        <f t="array" ref="U294">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</f>
        <v>Greater than 50000</v>
      </c>
      <c r="V294" t="str" cm="1">
        <f t="array" ref="V294">IF(F294="failed",_xlfn.IFS(D294&lt;1000,"0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/>
      </c>
      <c r="W294" t="str" cm="1">
        <f t="array" ref="W294">IF(F294="successful",_xlfn.IFS(D294&lt;1000,"0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>Greater than 50000</v>
      </c>
      <c r="X294" t="str" cm="1">
        <f t="array" ref="X294">IF(F294="canceled",_xlfn.IFS(D294&lt;1000,"0 to 1000",D294&lt;5000,"1000 to 4999",D294&lt;10000,"5000 to 9999",D294&lt;15000,"10000 to 14999",D294&lt;20000,"15000 to 19999",D294&lt;25000,"20000 to 24999",D294 &lt;30000,"25000 to 29999",D294&lt;35000,"30000 to 34999",D294&lt;40000,"35000 to 39999",D294&lt;45000,"40000 to 44999",D294&lt;50000,"45000 to 49999",TRUE,"Greater than 50000"),"")</f>
        <v/>
      </c>
      <c r="Y294">
        <f t="shared" si="46"/>
        <v>2414</v>
      </c>
      <c r="Z294" t="str">
        <f t="shared" si="47"/>
        <v/>
      </c>
      <c r="AA294">
        <f t="shared" si="48"/>
        <v>1</v>
      </c>
      <c r="AB294" t="str">
        <f t="shared" si="49"/>
        <v/>
      </c>
    </row>
    <row r="295" spans="1:28" x14ac:dyDescent="0.25">
      <c r="A295">
        <v>889</v>
      </c>
      <c r="B295" t="s">
        <v>1810</v>
      </c>
      <c r="C295" s="3" t="s">
        <v>1811</v>
      </c>
      <c r="D295">
        <v>5600</v>
      </c>
      <c r="E295">
        <v>9508</v>
      </c>
      <c r="F295" t="s">
        <v>20</v>
      </c>
      <c r="G295">
        <v>122</v>
      </c>
      <c r="H295" t="s">
        <v>21</v>
      </c>
      <c r="I295" t="s">
        <v>22</v>
      </c>
      <c r="J295">
        <v>1394600400</v>
      </c>
      <c r="K295">
        <v>1395205200</v>
      </c>
      <c r="L295" t="b">
        <v>0</v>
      </c>
      <c r="M295" t="b">
        <v>1</v>
      </c>
      <c r="N295" t="s">
        <v>50</v>
      </c>
      <c r="O295" s="4">
        <f t="shared" si="40"/>
        <v>1.697857142857143</v>
      </c>
      <c r="P295" s="5">
        <f t="shared" si="41"/>
        <v>77.93442622950819</v>
      </c>
      <c r="Q295" t="str">
        <f t="shared" si="42"/>
        <v>music</v>
      </c>
      <c r="R295" t="str">
        <f t="shared" si="43"/>
        <v>electric music</v>
      </c>
      <c r="S295" s="9">
        <f t="shared" si="44"/>
        <v>41710.208333333336</v>
      </c>
      <c r="T295" s="9">
        <f t="shared" si="45"/>
        <v>41717.208333333336</v>
      </c>
      <c r="U295" t="str" cm="1">
        <f t="array" ref="U295">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</f>
        <v>5000 to 9999</v>
      </c>
      <c r="V295" t="str" cm="1">
        <f t="array" ref="V295">IF(F295="failed",_xlfn.IFS(D295&lt;1000,"0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/>
      </c>
      <c r="W295" t="str" cm="1">
        <f t="array" ref="W295">IF(F295="successful",_xlfn.IFS(D295&lt;1000,"0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>5000 to 9999</v>
      </c>
      <c r="X295" t="str" cm="1">
        <f t="array" ref="X295">IF(F295="canceled",_xlfn.IFS(D295&lt;1000,"0 to 1000",D295&lt;5000,"1000 to 4999",D295&lt;10000,"5000 to 9999",D295&lt;15000,"10000 to 14999",D295&lt;20000,"15000 to 19999",D295&lt;25000,"20000 to 24999",D295 &lt;30000,"25000 to 29999",D295&lt;35000,"30000 to 34999",D295&lt;40000,"35000 to 39999",D295&lt;45000,"40000 to 44999",D295&lt;50000,"45000 to 49999",TRUE,"Greater than 50000"),"")</f>
        <v/>
      </c>
      <c r="Y295">
        <f t="shared" si="46"/>
        <v>122</v>
      </c>
      <c r="Z295" t="str">
        <f t="shared" si="47"/>
        <v/>
      </c>
      <c r="AA295">
        <f t="shared" si="48"/>
        <v>1</v>
      </c>
      <c r="AB295" t="str">
        <f t="shared" si="49"/>
        <v/>
      </c>
    </row>
    <row r="296" spans="1:28" ht="31.5" x14ac:dyDescent="0.25">
      <c r="A296">
        <v>13</v>
      </c>
      <c r="B296" t="s">
        <v>58</v>
      </c>
      <c r="C296" s="3" t="s">
        <v>59</v>
      </c>
      <c r="D296">
        <v>4200</v>
      </c>
      <c r="E296">
        <v>10295</v>
      </c>
      <c r="F296" t="s">
        <v>20</v>
      </c>
      <c r="G296">
        <v>98</v>
      </c>
      <c r="H296" t="s">
        <v>21</v>
      </c>
      <c r="I296" t="s">
        <v>22</v>
      </c>
      <c r="J296">
        <v>1465621200</v>
      </c>
      <c r="K296">
        <v>1466658000</v>
      </c>
      <c r="L296" t="b">
        <v>0</v>
      </c>
      <c r="M296" t="b">
        <v>0</v>
      </c>
      <c r="N296" t="s">
        <v>60</v>
      </c>
      <c r="O296" s="4">
        <f t="shared" si="40"/>
        <v>2.4511904761904764</v>
      </c>
      <c r="P296" s="5">
        <f t="shared" si="41"/>
        <v>105.05102040816327</v>
      </c>
      <c r="Q296" t="str">
        <f t="shared" si="42"/>
        <v>music</v>
      </c>
      <c r="R296" t="str">
        <f t="shared" si="43"/>
        <v>indie rock</v>
      </c>
      <c r="S296" s="9">
        <f t="shared" si="44"/>
        <v>42532.208333333328</v>
      </c>
      <c r="T296" s="9">
        <f t="shared" si="45"/>
        <v>42544.208333333328</v>
      </c>
      <c r="U296" t="str" cm="1">
        <f t="array" ref="U296">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</f>
        <v>1000 to 4999</v>
      </c>
      <c r="V296" t="str" cm="1">
        <f t="array" ref="V296">IF(F296="failed",_xlfn.IFS(D296&lt;1000,"0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/>
      </c>
      <c r="W296" t="str" cm="1">
        <f t="array" ref="W296">IF(F296="successful",_xlfn.IFS(D296&lt;1000,"0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>1000 to 4999</v>
      </c>
      <c r="X296" t="str" cm="1">
        <f t="array" ref="X296">IF(F296="canceled",_xlfn.IFS(D296&lt;1000,"0 to 1000",D296&lt;5000,"1000 to 4999",D296&lt;10000,"5000 to 9999",D296&lt;15000,"10000 to 14999",D296&lt;20000,"15000 to 19999",D296&lt;25000,"20000 to 24999",D296 &lt;30000,"25000 to 29999",D296&lt;35000,"30000 to 34999",D296&lt;40000,"35000 to 39999",D296&lt;45000,"40000 to 44999",D296&lt;50000,"45000 to 49999",TRUE,"Greater than 50000"),"")</f>
        <v/>
      </c>
      <c r="Y296">
        <f t="shared" si="46"/>
        <v>98</v>
      </c>
      <c r="Z296" t="str">
        <f t="shared" si="47"/>
        <v/>
      </c>
      <c r="AA296">
        <f t="shared" si="48"/>
        <v>1</v>
      </c>
      <c r="AB296" t="str">
        <f t="shared" si="49"/>
        <v/>
      </c>
    </row>
    <row r="297" spans="1:28" x14ac:dyDescent="0.25">
      <c r="A297">
        <v>14</v>
      </c>
      <c r="B297" t="s">
        <v>61</v>
      </c>
      <c r="C297" s="3" t="s">
        <v>62</v>
      </c>
      <c r="D297">
        <v>28200</v>
      </c>
      <c r="E297">
        <v>18829</v>
      </c>
      <c r="F297" t="s">
        <v>14</v>
      </c>
      <c r="G297">
        <v>200</v>
      </c>
      <c r="H297" t="s">
        <v>21</v>
      </c>
      <c r="I297" t="s">
        <v>22</v>
      </c>
      <c r="J297">
        <v>1331013600</v>
      </c>
      <c r="K297">
        <v>1333342800</v>
      </c>
      <c r="L297" t="b">
        <v>0</v>
      </c>
      <c r="M297" t="b">
        <v>0</v>
      </c>
      <c r="N297" t="s">
        <v>60</v>
      </c>
      <c r="O297" s="4">
        <f t="shared" si="40"/>
        <v>0.66769503546099296</v>
      </c>
      <c r="P297" s="5">
        <f t="shared" si="41"/>
        <v>94.144999999999996</v>
      </c>
      <c r="Q297" t="str">
        <f t="shared" si="42"/>
        <v>music</v>
      </c>
      <c r="R297" t="str">
        <f t="shared" si="43"/>
        <v>indie rock</v>
      </c>
      <c r="S297" s="9">
        <f t="shared" si="44"/>
        <v>40974.25</v>
      </c>
      <c r="T297" s="9">
        <f t="shared" si="45"/>
        <v>41001.208333333336</v>
      </c>
      <c r="U297" t="str" cm="1">
        <f t="array" ref="U297">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</f>
        <v>25000 to 29999</v>
      </c>
      <c r="V297" t="str" cm="1">
        <f t="array" ref="V297">IF(F297="failed",_xlfn.IFS(D297&lt;1000,"0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>25000 to 29999</v>
      </c>
      <c r="W297" t="str" cm="1">
        <f t="array" ref="W297">IF(F297="successful",_xlfn.IFS(D297&lt;1000,"0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/>
      </c>
      <c r="X297" t="str" cm="1">
        <f t="array" ref="X297">IF(F297="canceled",_xlfn.IFS(D297&lt;1000,"0 to 1000",D297&lt;5000,"1000 to 4999",D297&lt;10000,"5000 to 9999",D297&lt;15000,"10000 to 14999",D297&lt;20000,"15000 to 19999",D297&lt;25000,"20000 to 24999",D297 &lt;30000,"25000 to 29999",D297&lt;35000,"30000 to 34999",D297&lt;40000,"35000 to 39999",D297&lt;45000,"40000 to 44999",D297&lt;50000,"45000 to 49999",TRUE,"Greater than 50000"),"")</f>
        <v/>
      </c>
      <c r="Y297" t="str">
        <f t="shared" si="46"/>
        <v/>
      </c>
      <c r="Z297">
        <f t="shared" si="47"/>
        <v>200</v>
      </c>
      <c r="AA297" t="str">
        <f t="shared" si="48"/>
        <v/>
      </c>
      <c r="AB297">
        <f t="shared" si="49"/>
        <v>1</v>
      </c>
    </row>
    <row r="298" spans="1:28" x14ac:dyDescent="0.25">
      <c r="A298">
        <v>85</v>
      </c>
      <c r="B298" t="s">
        <v>219</v>
      </c>
      <c r="C298" s="3" t="s">
        <v>220</v>
      </c>
      <c r="D298">
        <v>4900</v>
      </c>
      <c r="E298">
        <v>6430</v>
      </c>
      <c r="F298" t="s">
        <v>20</v>
      </c>
      <c r="G298">
        <v>71</v>
      </c>
      <c r="H298" t="s">
        <v>26</v>
      </c>
      <c r="I298" t="s">
        <v>27</v>
      </c>
      <c r="J298">
        <v>1315717200</v>
      </c>
      <c r="K298">
        <v>1316408400</v>
      </c>
      <c r="L298" t="b">
        <v>0</v>
      </c>
      <c r="M298" t="b">
        <v>0</v>
      </c>
      <c r="N298" t="s">
        <v>60</v>
      </c>
      <c r="O298" s="4">
        <f t="shared" si="40"/>
        <v>1.3122448979591836</v>
      </c>
      <c r="P298" s="5">
        <f t="shared" si="41"/>
        <v>90.563380281690144</v>
      </c>
      <c r="Q298" t="str">
        <f t="shared" si="42"/>
        <v>music</v>
      </c>
      <c r="R298" t="str">
        <f t="shared" si="43"/>
        <v>indie rock</v>
      </c>
      <c r="S298" s="9">
        <f t="shared" si="44"/>
        <v>40797.208333333336</v>
      </c>
      <c r="T298" s="9">
        <f t="shared" si="45"/>
        <v>40805.208333333336</v>
      </c>
      <c r="U298" t="str" cm="1">
        <f t="array" ref="U298">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</f>
        <v>1000 to 4999</v>
      </c>
      <c r="V298" t="str" cm="1">
        <f t="array" ref="V298">IF(F298="failed",_xlfn.IFS(D298&lt;1000,"0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/>
      </c>
      <c r="W298" t="str" cm="1">
        <f t="array" ref="W298">IF(F298="successful",_xlfn.IFS(D298&lt;1000,"0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>1000 to 4999</v>
      </c>
      <c r="X298" t="str" cm="1">
        <f t="array" ref="X298">IF(F298="canceled",_xlfn.IFS(D298&lt;1000,"0 to 1000",D298&lt;5000,"1000 to 4999",D298&lt;10000,"5000 to 9999",D298&lt;15000,"10000 to 14999",D298&lt;20000,"15000 to 19999",D298&lt;25000,"20000 to 24999",D298 &lt;30000,"25000 to 29999",D298&lt;35000,"30000 to 34999",D298&lt;40000,"35000 to 39999",D298&lt;45000,"40000 to 44999",D298&lt;50000,"45000 to 49999",TRUE,"Greater than 50000"),"")</f>
        <v/>
      </c>
      <c r="Y298">
        <f t="shared" si="46"/>
        <v>71</v>
      </c>
      <c r="Z298" t="str">
        <f t="shared" si="47"/>
        <v/>
      </c>
      <c r="AA298">
        <f t="shared" si="48"/>
        <v>1</v>
      </c>
      <c r="AB298" t="str">
        <f t="shared" si="49"/>
        <v/>
      </c>
    </row>
    <row r="299" spans="1:28" x14ac:dyDescent="0.25">
      <c r="A299">
        <v>104</v>
      </c>
      <c r="B299" t="s">
        <v>257</v>
      </c>
      <c r="C299" s="3" t="s">
        <v>258</v>
      </c>
      <c r="D299">
        <v>119200</v>
      </c>
      <c r="E299">
        <v>170623</v>
      </c>
      <c r="F299" t="s">
        <v>20</v>
      </c>
      <c r="G299">
        <v>1917</v>
      </c>
      <c r="H299" t="s">
        <v>21</v>
      </c>
      <c r="I299" t="s">
        <v>22</v>
      </c>
      <c r="J299">
        <v>1495515600</v>
      </c>
      <c r="K299">
        <v>1495602000</v>
      </c>
      <c r="L299" t="b">
        <v>0</v>
      </c>
      <c r="M299" t="b">
        <v>0</v>
      </c>
      <c r="N299" t="s">
        <v>60</v>
      </c>
      <c r="O299" s="4">
        <f t="shared" si="40"/>
        <v>1.4314010067114094</v>
      </c>
      <c r="P299" s="5">
        <f t="shared" si="41"/>
        <v>89.005216484089729</v>
      </c>
      <c r="Q299" t="str">
        <f t="shared" si="42"/>
        <v>music</v>
      </c>
      <c r="R299" t="str">
        <f t="shared" si="43"/>
        <v>indie rock</v>
      </c>
      <c r="S299" s="9">
        <f t="shared" si="44"/>
        <v>42878.208333333328</v>
      </c>
      <c r="T299" s="9">
        <f t="shared" si="45"/>
        <v>42879.208333333328</v>
      </c>
      <c r="U299" t="str" cm="1">
        <f t="array" ref="U299">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</f>
        <v>Greater than 50000</v>
      </c>
      <c r="V299" t="str" cm="1">
        <f t="array" ref="V299">IF(F299="failed",_xlfn.IFS(D299&lt;1000,"0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/>
      </c>
      <c r="W299" t="str" cm="1">
        <f t="array" ref="W299">IF(F299="successful",_xlfn.IFS(D299&lt;1000,"0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>Greater than 50000</v>
      </c>
      <c r="X299" t="str" cm="1">
        <f t="array" ref="X299">IF(F299="canceled",_xlfn.IFS(D299&lt;1000,"0 to 1000",D299&lt;5000,"1000 to 4999",D299&lt;10000,"5000 to 9999",D299&lt;15000,"10000 to 14999",D299&lt;20000,"15000 to 19999",D299&lt;25000,"20000 to 24999",D299 &lt;30000,"25000 to 29999",D299&lt;35000,"30000 to 34999",D299&lt;40000,"35000 to 39999",D299&lt;45000,"40000 to 44999",D299&lt;50000,"45000 to 49999",TRUE,"Greater than 50000"),"")</f>
        <v/>
      </c>
      <c r="Y299">
        <f t="shared" si="46"/>
        <v>1917</v>
      </c>
      <c r="Z299" t="str">
        <f t="shared" si="47"/>
        <v/>
      </c>
      <c r="AA299">
        <f t="shared" si="48"/>
        <v>1</v>
      </c>
      <c r="AB299" t="str">
        <f t="shared" si="49"/>
        <v/>
      </c>
    </row>
    <row r="300" spans="1:28" x14ac:dyDescent="0.25">
      <c r="A300">
        <v>143</v>
      </c>
      <c r="B300" t="s">
        <v>338</v>
      </c>
      <c r="C300" s="3" t="s">
        <v>339</v>
      </c>
      <c r="D300">
        <v>5400</v>
      </c>
      <c r="E300">
        <v>7322</v>
      </c>
      <c r="F300" t="s">
        <v>20</v>
      </c>
      <c r="G300">
        <v>70</v>
      </c>
      <c r="H300" t="s">
        <v>21</v>
      </c>
      <c r="I300" t="s">
        <v>22</v>
      </c>
      <c r="J300">
        <v>1277701200</v>
      </c>
      <c r="K300">
        <v>1279429200</v>
      </c>
      <c r="L300" t="b">
        <v>0</v>
      </c>
      <c r="M300" t="b">
        <v>0</v>
      </c>
      <c r="N300" t="s">
        <v>60</v>
      </c>
      <c r="O300" s="4">
        <f t="shared" si="40"/>
        <v>1.355925925925926</v>
      </c>
      <c r="P300" s="5">
        <f t="shared" si="41"/>
        <v>104.6</v>
      </c>
      <c r="Q300" t="str">
        <f t="shared" si="42"/>
        <v>music</v>
      </c>
      <c r="R300" t="str">
        <f t="shared" si="43"/>
        <v>indie rock</v>
      </c>
      <c r="S300" s="9">
        <f t="shared" si="44"/>
        <v>40357.208333333336</v>
      </c>
      <c r="T300" s="9">
        <f t="shared" si="45"/>
        <v>40377.208333333336</v>
      </c>
      <c r="U300" t="str" cm="1">
        <f t="array" ref="U300">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</f>
        <v>5000 to 9999</v>
      </c>
      <c r="V300" t="str" cm="1">
        <f t="array" ref="V300">IF(F300="failed",_xlfn.IFS(D300&lt;1000,"0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/>
      </c>
      <c r="W300" t="str" cm="1">
        <f t="array" ref="W300">IF(F300="successful",_xlfn.IFS(D300&lt;1000,"0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>5000 to 9999</v>
      </c>
      <c r="X300" t="str" cm="1">
        <f t="array" ref="X300">IF(F300="canceled",_xlfn.IFS(D300&lt;1000,"0 to 1000",D300&lt;5000,"1000 to 4999",D300&lt;10000,"5000 to 9999",D300&lt;15000,"10000 to 14999",D300&lt;20000,"15000 to 19999",D300&lt;25000,"20000 to 24999",D300 &lt;30000,"25000 to 29999",D300&lt;35000,"30000 to 34999",D300&lt;40000,"35000 to 39999",D300&lt;45000,"40000 to 44999",D300&lt;50000,"45000 to 49999",TRUE,"Greater than 50000"),"")</f>
        <v/>
      </c>
      <c r="Y300">
        <f t="shared" si="46"/>
        <v>70</v>
      </c>
      <c r="Z300" t="str">
        <f t="shared" si="47"/>
        <v/>
      </c>
      <c r="AA300">
        <f t="shared" si="48"/>
        <v>1</v>
      </c>
      <c r="AB300" t="str">
        <f t="shared" si="49"/>
        <v/>
      </c>
    </row>
    <row r="301" spans="1:28" x14ac:dyDescent="0.25">
      <c r="A301">
        <v>149</v>
      </c>
      <c r="B301" t="s">
        <v>350</v>
      </c>
      <c r="C301" s="3" t="s">
        <v>351</v>
      </c>
      <c r="D301">
        <v>6200</v>
      </c>
      <c r="E301">
        <v>13632</v>
      </c>
      <c r="F301" t="s">
        <v>20</v>
      </c>
      <c r="G301">
        <v>195</v>
      </c>
      <c r="H301" t="s">
        <v>21</v>
      </c>
      <c r="I301" t="s">
        <v>22</v>
      </c>
      <c r="J301">
        <v>1357020000</v>
      </c>
      <c r="K301">
        <v>1361512800</v>
      </c>
      <c r="L301" t="b">
        <v>0</v>
      </c>
      <c r="M301" t="b">
        <v>0</v>
      </c>
      <c r="N301" t="s">
        <v>60</v>
      </c>
      <c r="O301" s="4">
        <f t="shared" si="40"/>
        <v>2.1987096774193549</v>
      </c>
      <c r="P301" s="5">
        <f t="shared" si="41"/>
        <v>69.907692307692301</v>
      </c>
      <c r="Q301" t="str">
        <f t="shared" si="42"/>
        <v>music</v>
      </c>
      <c r="R301" t="str">
        <f t="shared" si="43"/>
        <v>indie rock</v>
      </c>
      <c r="S301" s="9">
        <f t="shared" si="44"/>
        <v>41275.25</v>
      </c>
      <c r="T301" s="9">
        <f t="shared" si="45"/>
        <v>41327.25</v>
      </c>
      <c r="U301" t="str" cm="1">
        <f t="array" ref="U301">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</f>
        <v>5000 to 9999</v>
      </c>
      <c r="V301" t="str" cm="1">
        <f t="array" ref="V301">IF(F301="failed",_xlfn.IFS(D301&lt;1000,"0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/>
      </c>
      <c r="W301" t="str" cm="1">
        <f t="array" ref="W301">IF(F301="successful",_xlfn.IFS(D301&lt;1000,"0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>5000 to 9999</v>
      </c>
      <c r="X301" t="str" cm="1">
        <f t="array" ref="X301">IF(F301="canceled",_xlfn.IFS(D301&lt;1000,"0 to 1000",D301&lt;5000,"1000 to 4999",D301&lt;10000,"5000 to 9999",D301&lt;15000,"10000 to 14999",D301&lt;20000,"15000 to 19999",D301&lt;25000,"20000 to 24999",D301 &lt;30000,"25000 to 29999",D301&lt;35000,"30000 to 34999",D301&lt;40000,"35000 to 39999",D301&lt;45000,"40000 to 44999",D301&lt;50000,"45000 to 49999",TRUE,"Greater than 50000"),"")</f>
        <v/>
      </c>
      <c r="Y301">
        <f t="shared" si="46"/>
        <v>195</v>
      </c>
      <c r="Z301" t="str">
        <f t="shared" si="47"/>
        <v/>
      </c>
      <c r="AA301">
        <f t="shared" si="48"/>
        <v>1</v>
      </c>
      <c r="AB301" t="str">
        <f t="shared" si="49"/>
        <v/>
      </c>
    </row>
    <row r="302" spans="1:28" x14ac:dyDescent="0.25">
      <c r="A302">
        <v>152</v>
      </c>
      <c r="B302" t="s">
        <v>356</v>
      </c>
      <c r="C302" s="3" t="s">
        <v>357</v>
      </c>
      <c r="D302">
        <v>41500</v>
      </c>
      <c r="E302">
        <v>175573</v>
      </c>
      <c r="F302" t="s">
        <v>20</v>
      </c>
      <c r="G302">
        <v>3376</v>
      </c>
      <c r="H302" t="s">
        <v>21</v>
      </c>
      <c r="I302" t="s">
        <v>22</v>
      </c>
      <c r="J302">
        <v>1487311200</v>
      </c>
      <c r="K302">
        <v>1487916000</v>
      </c>
      <c r="L302" t="b">
        <v>0</v>
      </c>
      <c r="M302" t="b">
        <v>0</v>
      </c>
      <c r="N302" t="s">
        <v>60</v>
      </c>
      <c r="O302" s="4">
        <f t="shared" si="40"/>
        <v>4.2306746987951804</v>
      </c>
      <c r="P302" s="5">
        <f t="shared" si="41"/>
        <v>52.006220379146917</v>
      </c>
      <c r="Q302" t="str">
        <f t="shared" si="42"/>
        <v>music</v>
      </c>
      <c r="R302" t="str">
        <f t="shared" si="43"/>
        <v>indie rock</v>
      </c>
      <c r="S302" s="9">
        <f t="shared" si="44"/>
        <v>42783.25</v>
      </c>
      <c r="T302" s="9">
        <f t="shared" si="45"/>
        <v>42790.25</v>
      </c>
      <c r="U302" t="str" cm="1">
        <f t="array" ref="U302">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</f>
        <v>40000 to 44999</v>
      </c>
      <c r="V302" t="str" cm="1">
        <f t="array" ref="V302">IF(F302="failed",_xlfn.IFS(D302&lt;1000,"0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/>
      </c>
      <c r="W302" t="str" cm="1">
        <f t="array" ref="W302">IF(F302="successful",_xlfn.IFS(D302&lt;1000,"0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>40000 to 44999</v>
      </c>
      <c r="X302" t="str" cm="1">
        <f t="array" ref="X302">IF(F302="canceled",_xlfn.IFS(D302&lt;1000,"0 to 1000",D302&lt;5000,"1000 to 4999",D302&lt;10000,"5000 to 9999",D302&lt;15000,"10000 to 14999",D302&lt;20000,"15000 to 19999",D302&lt;25000,"20000 to 24999",D302 &lt;30000,"25000 to 29999",D302&lt;35000,"30000 to 34999",D302&lt;40000,"35000 to 39999",D302&lt;45000,"40000 to 44999",D302&lt;50000,"45000 to 49999",TRUE,"Greater than 50000"),"")</f>
        <v/>
      </c>
      <c r="Y302">
        <f t="shared" si="46"/>
        <v>3376</v>
      </c>
      <c r="Z302" t="str">
        <f t="shared" si="47"/>
        <v/>
      </c>
      <c r="AA302">
        <f t="shared" si="48"/>
        <v>1</v>
      </c>
      <c r="AB302" t="str">
        <f t="shared" si="49"/>
        <v/>
      </c>
    </row>
    <row r="303" spans="1:28" x14ac:dyDescent="0.25">
      <c r="A303">
        <v>154</v>
      </c>
      <c r="B303" t="s">
        <v>360</v>
      </c>
      <c r="C303" s="3" t="s">
        <v>361</v>
      </c>
      <c r="D303">
        <v>171300</v>
      </c>
      <c r="E303">
        <v>100650</v>
      </c>
      <c r="F303" t="s">
        <v>14</v>
      </c>
      <c r="G303">
        <v>1059</v>
      </c>
      <c r="H303" t="s">
        <v>21</v>
      </c>
      <c r="I303" t="s">
        <v>22</v>
      </c>
      <c r="J303">
        <v>1463029200</v>
      </c>
      <c r="K303">
        <v>1465016400</v>
      </c>
      <c r="L303" t="b">
        <v>0</v>
      </c>
      <c r="M303" t="b">
        <v>1</v>
      </c>
      <c r="N303" t="s">
        <v>60</v>
      </c>
      <c r="O303" s="4">
        <f t="shared" si="40"/>
        <v>0.58756567425569173</v>
      </c>
      <c r="P303" s="5">
        <f t="shared" si="41"/>
        <v>95.042492917847028</v>
      </c>
      <c r="Q303" t="str">
        <f t="shared" si="42"/>
        <v>music</v>
      </c>
      <c r="R303" t="str">
        <f t="shared" si="43"/>
        <v>indie rock</v>
      </c>
      <c r="S303" s="9">
        <f t="shared" si="44"/>
        <v>42502.208333333328</v>
      </c>
      <c r="T303" s="9">
        <f t="shared" si="45"/>
        <v>42525.208333333328</v>
      </c>
      <c r="U303" t="str" cm="1">
        <f t="array" ref="U303">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</f>
        <v>Greater than 50000</v>
      </c>
      <c r="V303" t="str" cm="1">
        <f t="array" ref="V303">IF(F303="failed",_xlfn.IFS(D303&lt;1000,"0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>Greater than 50000</v>
      </c>
      <c r="W303" t="str" cm="1">
        <f t="array" ref="W303">IF(F303="successful",_xlfn.IFS(D303&lt;1000,"0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/>
      </c>
      <c r="X303" t="str" cm="1">
        <f t="array" ref="X303">IF(F303="canceled",_xlfn.IFS(D303&lt;1000,"0 to 1000",D303&lt;5000,"1000 to 4999",D303&lt;10000,"5000 to 9999",D303&lt;15000,"10000 to 14999",D303&lt;20000,"15000 to 19999",D303&lt;25000,"20000 to 24999",D303 &lt;30000,"25000 to 29999",D303&lt;35000,"30000 to 34999",D303&lt;40000,"35000 to 39999",D303&lt;45000,"40000 to 44999",D303&lt;50000,"45000 to 49999",TRUE,"Greater than 50000"),"")</f>
        <v/>
      </c>
      <c r="Y303" t="str">
        <f t="shared" si="46"/>
        <v/>
      </c>
      <c r="Z303">
        <f t="shared" si="47"/>
        <v>1059</v>
      </c>
      <c r="AA303" t="str">
        <f t="shared" si="48"/>
        <v/>
      </c>
      <c r="AB303">
        <f t="shared" si="49"/>
        <v>1</v>
      </c>
    </row>
    <row r="304" spans="1:28" x14ac:dyDescent="0.25">
      <c r="A304">
        <v>168</v>
      </c>
      <c r="B304" t="s">
        <v>388</v>
      </c>
      <c r="C304" s="3" t="s">
        <v>389</v>
      </c>
      <c r="D304">
        <v>128100</v>
      </c>
      <c r="E304">
        <v>40107</v>
      </c>
      <c r="F304" t="s">
        <v>14</v>
      </c>
      <c r="G304">
        <v>955</v>
      </c>
      <c r="H304" t="s">
        <v>36</v>
      </c>
      <c r="I304" t="s">
        <v>37</v>
      </c>
      <c r="J304">
        <v>1550815200</v>
      </c>
      <c r="K304">
        <v>1552798800</v>
      </c>
      <c r="L304" t="b">
        <v>0</v>
      </c>
      <c r="M304" t="b">
        <v>1</v>
      </c>
      <c r="N304" t="s">
        <v>60</v>
      </c>
      <c r="O304" s="4">
        <f t="shared" si="40"/>
        <v>0.3130913348946136</v>
      </c>
      <c r="P304" s="5">
        <f t="shared" si="41"/>
        <v>41.996858638743454</v>
      </c>
      <c r="Q304" t="str">
        <f t="shared" si="42"/>
        <v>music</v>
      </c>
      <c r="R304" t="str">
        <f t="shared" si="43"/>
        <v>indie rock</v>
      </c>
      <c r="S304" s="9">
        <f t="shared" si="44"/>
        <v>43518.25</v>
      </c>
      <c r="T304" s="9">
        <f t="shared" si="45"/>
        <v>43541.208333333328</v>
      </c>
      <c r="U304" t="str" cm="1">
        <f t="array" ref="U304">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</f>
        <v>Greater than 50000</v>
      </c>
      <c r="V304" t="str" cm="1">
        <f t="array" ref="V304">IF(F304="failed",_xlfn.IFS(D304&lt;1000,"0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>Greater than 50000</v>
      </c>
      <c r="W304" t="str" cm="1">
        <f t="array" ref="W304">IF(F304="successful",_xlfn.IFS(D304&lt;1000,"0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/>
      </c>
      <c r="X304" t="str" cm="1">
        <f t="array" ref="X304">IF(F304="canceled",_xlfn.IFS(D304&lt;1000,"0 to 1000",D304&lt;5000,"1000 to 4999",D304&lt;10000,"5000 to 9999",D304&lt;15000,"10000 to 14999",D304&lt;20000,"15000 to 19999",D304&lt;25000,"20000 to 24999",D304 &lt;30000,"25000 to 29999",D304&lt;35000,"30000 to 34999",D304&lt;40000,"35000 to 39999",D304&lt;45000,"40000 to 44999",D304&lt;50000,"45000 to 49999",TRUE,"Greater than 50000"),"")</f>
        <v/>
      </c>
      <c r="Y304" t="str">
        <f t="shared" si="46"/>
        <v/>
      </c>
      <c r="Z304">
        <f t="shared" si="47"/>
        <v>955</v>
      </c>
      <c r="AA304" t="str">
        <f t="shared" si="48"/>
        <v/>
      </c>
      <c r="AB304">
        <f t="shared" si="49"/>
        <v>1</v>
      </c>
    </row>
    <row r="305" spans="1:28" x14ac:dyDescent="0.25">
      <c r="A305">
        <v>170</v>
      </c>
      <c r="B305" t="s">
        <v>392</v>
      </c>
      <c r="C305" s="3" t="s">
        <v>393</v>
      </c>
      <c r="D305">
        <v>188100</v>
      </c>
      <c r="E305">
        <v>5528</v>
      </c>
      <c r="F305" t="s">
        <v>14</v>
      </c>
      <c r="G305">
        <v>67</v>
      </c>
      <c r="H305" t="s">
        <v>21</v>
      </c>
      <c r="I305" t="s">
        <v>22</v>
      </c>
      <c r="J305">
        <v>1501736400</v>
      </c>
      <c r="K305">
        <v>1502341200</v>
      </c>
      <c r="L305" t="b">
        <v>0</v>
      </c>
      <c r="M305" t="b">
        <v>0</v>
      </c>
      <c r="N305" t="s">
        <v>60</v>
      </c>
      <c r="O305" s="4">
        <f t="shared" si="40"/>
        <v>2.9388623072833599E-2</v>
      </c>
      <c r="P305" s="5">
        <f t="shared" si="41"/>
        <v>82.507462686567166</v>
      </c>
      <c r="Q305" t="str">
        <f t="shared" si="42"/>
        <v>music</v>
      </c>
      <c r="R305" t="str">
        <f t="shared" si="43"/>
        <v>indie rock</v>
      </c>
      <c r="S305" s="9">
        <f t="shared" si="44"/>
        <v>42950.208333333328</v>
      </c>
      <c r="T305" s="9">
        <f t="shared" si="45"/>
        <v>42957.208333333328</v>
      </c>
      <c r="U305" t="str" cm="1">
        <f t="array" ref="U305">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</f>
        <v>Greater than 50000</v>
      </c>
      <c r="V305" t="str" cm="1">
        <f t="array" ref="V305">IF(F305="failed",_xlfn.IFS(D305&lt;1000,"0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>Greater than 50000</v>
      </c>
      <c r="W305" t="str" cm="1">
        <f t="array" ref="W305">IF(F305="successful",_xlfn.IFS(D305&lt;1000,"0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/>
      </c>
      <c r="X305" t="str" cm="1">
        <f t="array" ref="X305">IF(F305="canceled",_xlfn.IFS(D305&lt;1000,"0 to 1000",D305&lt;5000,"1000 to 4999",D305&lt;10000,"5000 to 9999",D305&lt;15000,"10000 to 14999",D305&lt;20000,"15000 to 19999",D305&lt;25000,"20000 to 24999",D305 &lt;30000,"25000 to 29999",D305&lt;35000,"30000 to 34999",D305&lt;40000,"35000 to 39999",D305&lt;45000,"40000 to 44999",D305&lt;50000,"45000 to 49999",TRUE,"Greater than 50000"),"")</f>
        <v/>
      </c>
      <c r="Y305" t="str">
        <f t="shared" si="46"/>
        <v/>
      </c>
      <c r="Z305">
        <f t="shared" si="47"/>
        <v>67</v>
      </c>
      <c r="AA305" t="str">
        <f t="shared" si="48"/>
        <v/>
      </c>
      <c r="AB305">
        <f t="shared" si="49"/>
        <v>1</v>
      </c>
    </row>
    <row r="306" spans="1:28" x14ac:dyDescent="0.25">
      <c r="A306">
        <v>193</v>
      </c>
      <c r="B306" t="s">
        <v>438</v>
      </c>
      <c r="C306" s="3" t="s">
        <v>439</v>
      </c>
      <c r="D306">
        <v>6600</v>
      </c>
      <c r="E306">
        <v>3012</v>
      </c>
      <c r="F306" t="s">
        <v>14</v>
      </c>
      <c r="G306">
        <v>65</v>
      </c>
      <c r="H306" t="s">
        <v>21</v>
      </c>
      <c r="I306" t="s">
        <v>22</v>
      </c>
      <c r="J306">
        <v>1523163600</v>
      </c>
      <c r="K306">
        <v>1523509200</v>
      </c>
      <c r="L306" t="b">
        <v>1</v>
      </c>
      <c r="M306" t="b">
        <v>0</v>
      </c>
      <c r="N306" t="s">
        <v>60</v>
      </c>
      <c r="O306" s="4">
        <f t="shared" si="40"/>
        <v>0.45636363636363636</v>
      </c>
      <c r="P306" s="5">
        <f t="shared" si="41"/>
        <v>46.338461538461537</v>
      </c>
      <c r="Q306" t="str">
        <f t="shared" si="42"/>
        <v>music</v>
      </c>
      <c r="R306" t="str">
        <f t="shared" si="43"/>
        <v>indie rock</v>
      </c>
      <c r="S306" s="9">
        <f t="shared" si="44"/>
        <v>43198.208333333328</v>
      </c>
      <c r="T306" s="9">
        <f t="shared" si="45"/>
        <v>43202.208333333328</v>
      </c>
      <c r="U306" t="str" cm="1">
        <f t="array" ref="U306">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</f>
        <v>5000 to 9999</v>
      </c>
      <c r="V306" t="str" cm="1">
        <f t="array" ref="V306">IF(F306="failed",_xlfn.IFS(D306&lt;1000,"0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>5000 to 9999</v>
      </c>
      <c r="W306" t="str" cm="1">
        <f t="array" ref="W306">IF(F306="successful",_xlfn.IFS(D306&lt;1000,"0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/>
      </c>
      <c r="X306" t="str" cm="1">
        <f t="array" ref="X306">IF(F306="canceled",_xlfn.IFS(D306&lt;1000,"0 to 1000",D306&lt;5000,"1000 to 4999",D306&lt;10000,"5000 to 9999",D306&lt;15000,"10000 to 14999",D306&lt;20000,"15000 to 19999",D306&lt;25000,"20000 to 24999",D306 &lt;30000,"25000 to 29999",D306&lt;35000,"30000 to 34999",D306&lt;40000,"35000 to 39999",D306&lt;45000,"40000 to 44999",D306&lt;50000,"45000 to 49999",TRUE,"Greater than 50000"),"")</f>
        <v/>
      </c>
      <c r="Y306" t="str">
        <f t="shared" si="46"/>
        <v/>
      </c>
      <c r="Z306">
        <f t="shared" si="47"/>
        <v>65</v>
      </c>
      <c r="AA306" t="str">
        <f t="shared" si="48"/>
        <v/>
      </c>
      <c r="AB306">
        <f t="shared" si="49"/>
        <v>1</v>
      </c>
    </row>
    <row r="307" spans="1:28" ht="31.5" x14ac:dyDescent="0.25">
      <c r="A307">
        <v>213</v>
      </c>
      <c r="B307" t="s">
        <v>479</v>
      </c>
      <c r="C307" s="3" t="s">
        <v>480</v>
      </c>
      <c r="D307">
        <v>87900</v>
      </c>
      <c r="E307">
        <v>171549</v>
      </c>
      <c r="F307" t="s">
        <v>20</v>
      </c>
      <c r="G307">
        <v>4289</v>
      </c>
      <c r="H307" t="s">
        <v>21</v>
      </c>
      <c r="I307" t="s">
        <v>22</v>
      </c>
      <c r="J307">
        <v>1289019600</v>
      </c>
      <c r="K307">
        <v>1289714400</v>
      </c>
      <c r="L307" t="b">
        <v>0</v>
      </c>
      <c r="M307" t="b">
        <v>1</v>
      </c>
      <c r="N307" t="s">
        <v>60</v>
      </c>
      <c r="O307" s="4">
        <f t="shared" si="40"/>
        <v>1.9516382252559727</v>
      </c>
      <c r="P307" s="5">
        <f t="shared" si="41"/>
        <v>39.997435299603637</v>
      </c>
      <c r="Q307" t="str">
        <f t="shared" si="42"/>
        <v>music</v>
      </c>
      <c r="R307" t="str">
        <f t="shared" si="43"/>
        <v>indie rock</v>
      </c>
      <c r="S307" s="9">
        <f t="shared" si="44"/>
        <v>40488.208333333336</v>
      </c>
      <c r="T307" s="9">
        <f t="shared" si="45"/>
        <v>40496.25</v>
      </c>
      <c r="U307" t="str" cm="1">
        <f t="array" ref="U307">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</f>
        <v>Greater than 50000</v>
      </c>
      <c r="V307" t="str" cm="1">
        <f t="array" ref="V307">IF(F307="failed",_xlfn.IFS(D307&lt;1000,"0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/>
      </c>
      <c r="W307" t="str" cm="1">
        <f t="array" ref="W307">IF(F307="successful",_xlfn.IFS(D307&lt;1000,"0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>Greater than 50000</v>
      </c>
      <c r="X307" t="str" cm="1">
        <f t="array" ref="X307">IF(F307="canceled",_xlfn.IFS(D307&lt;1000,"0 to 1000",D307&lt;5000,"1000 to 4999",D307&lt;10000,"5000 to 9999",D307&lt;15000,"10000 to 14999",D307&lt;20000,"15000 to 19999",D307&lt;25000,"20000 to 24999",D307 &lt;30000,"25000 to 29999",D307&lt;35000,"30000 to 34999",D307&lt;40000,"35000 to 39999",D307&lt;45000,"40000 to 44999",D307&lt;50000,"45000 to 49999",TRUE,"Greater than 50000"),"")</f>
        <v/>
      </c>
      <c r="Y307">
        <f t="shared" si="46"/>
        <v>4289</v>
      </c>
      <c r="Z307" t="str">
        <f t="shared" si="47"/>
        <v/>
      </c>
      <c r="AA307">
        <f t="shared" si="48"/>
        <v>1</v>
      </c>
      <c r="AB307" t="str">
        <f t="shared" si="49"/>
        <v/>
      </c>
    </row>
    <row r="308" spans="1:28" x14ac:dyDescent="0.25">
      <c r="A308">
        <v>262</v>
      </c>
      <c r="B308" t="s">
        <v>576</v>
      </c>
      <c r="C308" s="3" t="s">
        <v>577</v>
      </c>
      <c r="D308">
        <v>1700</v>
      </c>
      <c r="E308">
        <v>5328</v>
      </c>
      <c r="F308" t="s">
        <v>20</v>
      </c>
      <c r="G308">
        <v>107</v>
      </c>
      <c r="H308" t="s">
        <v>21</v>
      </c>
      <c r="I308" t="s">
        <v>22</v>
      </c>
      <c r="J308">
        <v>1301979600</v>
      </c>
      <c r="K308">
        <v>1304226000</v>
      </c>
      <c r="L308" t="b">
        <v>0</v>
      </c>
      <c r="M308" t="b">
        <v>1</v>
      </c>
      <c r="N308" t="s">
        <v>60</v>
      </c>
      <c r="O308" s="4">
        <f t="shared" si="40"/>
        <v>3.1341176470588237</v>
      </c>
      <c r="P308" s="5">
        <f t="shared" si="41"/>
        <v>49.794392523364486</v>
      </c>
      <c r="Q308" t="str">
        <f t="shared" si="42"/>
        <v>music</v>
      </c>
      <c r="R308" t="str">
        <f t="shared" si="43"/>
        <v>indie rock</v>
      </c>
      <c r="S308" s="9">
        <f t="shared" si="44"/>
        <v>40638.208333333336</v>
      </c>
      <c r="T308" s="9">
        <f t="shared" si="45"/>
        <v>40664.208333333336</v>
      </c>
      <c r="U308" t="str" cm="1">
        <f t="array" ref="U308">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</f>
        <v>1000 to 4999</v>
      </c>
      <c r="V308" t="str" cm="1">
        <f t="array" ref="V308">IF(F308="failed",_xlfn.IFS(D308&lt;1000,"0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/>
      </c>
      <c r="W308" t="str" cm="1">
        <f t="array" ref="W308">IF(F308="successful",_xlfn.IFS(D308&lt;1000,"0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>1000 to 4999</v>
      </c>
      <c r="X308" t="str" cm="1">
        <f t="array" ref="X308">IF(F308="canceled",_xlfn.IFS(D308&lt;1000,"0 to 1000",D308&lt;5000,"1000 to 4999",D308&lt;10000,"5000 to 9999",D308&lt;15000,"10000 to 14999",D308&lt;20000,"15000 to 19999",D308&lt;25000,"20000 to 24999",D308 &lt;30000,"25000 to 29999",D308&lt;35000,"30000 to 34999",D308&lt;40000,"35000 to 39999",D308&lt;45000,"40000 to 44999",D308&lt;50000,"45000 to 49999",TRUE,"Greater than 50000"),"")</f>
        <v/>
      </c>
      <c r="Y308">
        <f t="shared" si="46"/>
        <v>107</v>
      </c>
      <c r="Z308" t="str">
        <f t="shared" si="47"/>
        <v/>
      </c>
      <c r="AA308">
        <f t="shared" si="48"/>
        <v>1</v>
      </c>
      <c r="AB308" t="str">
        <f t="shared" si="49"/>
        <v/>
      </c>
    </row>
    <row r="309" spans="1:28" x14ac:dyDescent="0.25">
      <c r="A309">
        <v>303</v>
      </c>
      <c r="B309" t="s">
        <v>658</v>
      </c>
      <c r="C309" s="3" t="s">
        <v>659</v>
      </c>
      <c r="D309">
        <v>3400</v>
      </c>
      <c r="E309">
        <v>2809</v>
      </c>
      <c r="F309" t="s">
        <v>14</v>
      </c>
      <c r="G309">
        <v>32</v>
      </c>
      <c r="H309" t="s">
        <v>21</v>
      </c>
      <c r="I309" t="s">
        <v>22</v>
      </c>
      <c r="J309">
        <v>1452146400</v>
      </c>
      <c r="K309">
        <v>1452578400</v>
      </c>
      <c r="L309" t="b">
        <v>0</v>
      </c>
      <c r="M309" t="b">
        <v>0</v>
      </c>
      <c r="N309" t="s">
        <v>60</v>
      </c>
      <c r="O309" s="4">
        <f t="shared" si="40"/>
        <v>0.82617647058823529</v>
      </c>
      <c r="P309" s="5">
        <f t="shared" si="41"/>
        <v>87.78125</v>
      </c>
      <c r="Q309" t="str">
        <f t="shared" si="42"/>
        <v>music</v>
      </c>
      <c r="R309" t="str">
        <f t="shared" si="43"/>
        <v>indie rock</v>
      </c>
      <c r="S309" s="9">
        <f t="shared" si="44"/>
        <v>42376.25</v>
      </c>
      <c r="T309" s="9">
        <f t="shared" si="45"/>
        <v>42381.25</v>
      </c>
      <c r="U309" t="str" cm="1">
        <f t="array" ref="U309">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</f>
        <v>1000 to 4999</v>
      </c>
      <c r="V309" t="str" cm="1">
        <f t="array" ref="V309">IF(F309="failed",_xlfn.IFS(D309&lt;1000,"0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>1000 to 4999</v>
      </c>
      <c r="W309" t="str" cm="1">
        <f t="array" ref="W309">IF(F309="successful",_xlfn.IFS(D309&lt;1000,"0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/>
      </c>
      <c r="X309" t="str" cm="1">
        <f t="array" ref="X309">IF(F309="canceled",_xlfn.IFS(D309&lt;1000,"0 to 1000",D309&lt;5000,"1000 to 4999",D309&lt;10000,"5000 to 9999",D309&lt;15000,"10000 to 14999",D309&lt;20000,"15000 to 19999",D309&lt;25000,"20000 to 24999",D309 &lt;30000,"25000 to 29999",D309&lt;35000,"30000 to 34999",D309&lt;40000,"35000 to 39999",D309&lt;45000,"40000 to 44999",D309&lt;50000,"45000 to 49999",TRUE,"Greater than 50000"),"")</f>
        <v/>
      </c>
      <c r="Y309" t="str">
        <f t="shared" si="46"/>
        <v/>
      </c>
      <c r="Z309">
        <f t="shared" si="47"/>
        <v>32</v>
      </c>
      <c r="AA309" t="str">
        <f t="shared" si="48"/>
        <v/>
      </c>
      <c r="AB309">
        <f t="shared" si="49"/>
        <v>1</v>
      </c>
    </row>
    <row r="310" spans="1:28" x14ac:dyDescent="0.25">
      <c r="A310">
        <v>309</v>
      </c>
      <c r="B310" t="s">
        <v>670</v>
      </c>
      <c r="C310" s="3" t="s">
        <v>671</v>
      </c>
      <c r="D310">
        <v>4100</v>
      </c>
      <c r="E310">
        <v>3087</v>
      </c>
      <c r="F310" t="s">
        <v>74</v>
      </c>
      <c r="G310">
        <v>75</v>
      </c>
      <c r="H310" t="s">
        <v>21</v>
      </c>
      <c r="I310" t="s">
        <v>22</v>
      </c>
      <c r="J310">
        <v>1316581200</v>
      </c>
      <c r="K310">
        <v>1318309200</v>
      </c>
      <c r="L310" t="b">
        <v>0</v>
      </c>
      <c r="M310" t="b">
        <v>1</v>
      </c>
      <c r="N310" t="s">
        <v>60</v>
      </c>
      <c r="O310" s="4">
        <f t="shared" si="40"/>
        <v>0.75292682926829269</v>
      </c>
      <c r="P310" s="5">
        <f t="shared" si="41"/>
        <v>41.16</v>
      </c>
      <c r="Q310" t="str">
        <f t="shared" si="42"/>
        <v>music</v>
      </c>
      <c r="R310" t="str">
        <f t="shared" si="43"/>
        <v>indie rock</v>
      </c>
      <c r="S310" s="9">
        <f t="shared" si="44"/>
        <v>40807.208333333336</v>
      </c>
      <c r="T310" s="9">
        <f t="shared" si="45"/>
        <v>40827.208333333336</v>
      </c>
      <c r="U310" t="str" cm="1">
        <f t="array" ref="U310">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</f>
        <v>1000 to 4999</v>
      </c>
      <c r="V310" t="str" cm="1">
        <f t="array" ref="V310">IF(F310="failed",_xlfn.IFS(D310&lt;1000,"0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/>
      </c>
      <c r="W310" t="str" cm="1">
        <f t="array" ref="W310">IF(F310="successful",_xlfn.IFS(D310&lt;1000,"0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/>
      </c>
      <c r="X310" t="str" cm="1">
        <f t="array" ref="X310">IF(F310="canceled",_xlfn.IFS(D310&lt;1000,"0 to 1000",D310&lt;5000,"1000 to 4999",D310&lt;10000,"5000 to 9999",D310&lt;15000,"10000 to 14999",D310&lt;20000,"15000 to 19999",D310&lt;25000,"20000 to 24999",D310 &lt;30000,"25000 to 29999",D310&lt;35000,"30000 to 34999",D310&lt;40000,"35000 to 39999",D310&lt;45000,"40000 to 44999",D310&lt;50000,"45000 to 49999",TRUE,"Greater than 50000"),"")</f>
        <v>1000 to 4999</v>
      </c>
      <c r="Y310" t="str">
        <f t="shared" si="46"/>
        <v/>
      </c>
      <c r="Z310" t="str">
        <f t="shared" si="47"/>
        <v/>
      </c>
      <c r="AA310" t="str">
        <f t="shared" si="48"/>
        <v/>
      </c>
      <c r="AB310" t="str">
        <f t="shared" si="49"/>
        <v/>
      </c>
    </row>
    <row r="311" spans="1:28" x14ac:dyDescent="0.25">
      <c r="A311">
        <v>341</v>
      </c>
      <c r="B311" t="s">
        <v>734</v>
      </c>
      <c r="C311" s="3" t="s">
        <v>735</v>
      </c>
      <c r="D311">
        <v>114300</v>
      </c>
      <c r="E311">
        <v>96777</v>
      </c>
      <c r="F311" t="s">
        <v>14</v>
      </c>
      <c r="G311">
        <v>1257</v>
      </c>
      <c r="H311" t="s">
        <v>21</v>
      </c>
      <c r="I311" t="s">
        <v>22</v>
      </c>
      <c r="J311">
        <v>1440738000</v>
      </c>
      <c r="K311">
        <v>1441342800</v>
      </c>
      <c r="L311" t="b">
        <v>0</v>
      </c>
      <c r="M311" t="b">
        <v>0</v>
      </c>
      <c r="N311" t="s">
        <v>60</v>
      </c>
      <c r="O311" s="4">
        <f t="shared" si="40"/>
        <v>0.84669291338582675</v>
      </c>
      <c r="P311" s="5">
        <f t="shared" si="41"/>
        <v>76.990453460620529</v>
      </c>
      <c r="Q311" t="str">
        <f t="shared" si="42"/>
        <v>music</v>
      </c>
      <c r="R311" t="str">
        <f t="shared" si="43"/>
        <v>indie rock</v>
      </c>
      <c r="S311" s="9">
        <f t="shared" si="44"/>
        <v>42244.208333333328</v>
      </c>
      <c r="T311" s="9">
        <f t="shared" si="45"/>
        <v>42251.208333333328</v>
      </c>
      <c r="U311" t="str" cm="1">
        <f t="array" ref="U311">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</f>
        <v>Greater than 50000</v>
      </c>
      <c r="V311" t="str" cm="1">
        <f t="array" ref="V311">IF(F311="failed",_xlfn.IFS(D311&lt;1000,"0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>Greater than 50000</v>
      </c>
      <c r="W311" t="str" cm="1">
        <f t="array" ref="W311">IF(F311="successful",_xlfn.IFS(D311&lt;1000,"0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/>
      </c>
      <c r="X311" t="str" cm="1">
        <f t="array" ref="X311">IF(F311="canceled",_xlfn.IFS(D311&lt;1000,"0 to 1000",D311&lt;5000,"1000 to 4999",D311&lt;10000,"5000 to 9999",D311&lt;15000,"10000 to 14999",D311&lt;20000,"15000 to 19999",D311&lt;25000,"20000 to 24999",D311 &lt;30000,"25000 to 29999",D311&lt;35000,"30000 to 34999",D311&lt;40000,"35000 to 39999",D311&lt;45000,"40000 to 44999",D311&lt;50000,"45000 to 49999",TRUE,"Greater than 50000"),"")</f>
        <v/>
      </c>
      <c r="Y311" t="str">
        <f t="shared" si="46"/>
        <v/>
      </c>
      <c r="Z311">
        <f t="shared" si="47"/>
        <v>1257</v>
      </c>
      <c r="AA311" t="str">
        <f t="shared" si="48"/>
        <v/>
      </c>
      <c r="AB311">
        <f t="shared" si="49"/>
        <v>1</v>
      </c>
    </row>
    <row r="312" spans="1:28" x14ac:dyDescent="0.25">
      <c r="A312">
        <v>346</v>
      </c>
      <c r="B312" t="s">
        <v>744</v>
      </c>
      <c r="C312" s="3" t="s">
        <v>745</v>
      </c>
      <c r="D312">
        <v>8000</v>
      </c>
      <c r="E312">
        <v>2758</v>
      </c>
      <c r="F312" t="s">
        <v>14</v>
      </c>
      <c r="G312">
        <v>25</v>
      </c>
      <c r="H312" t="s">
        <v>21</v>
      </c>
      <c r="I312" t="s">
        <v>22</v>
      </c>
      <c r="J312">
        <v>1503550800</v>
      </c>
      <c r="K312">
        <v>1508302800</v>
      </c>
      <c r="L312" t="b">
        <v>0</v>
      </c>
      <c r="M312" t="b">
        <v>1</v>
      </c>
      <c r="N312" t="s">
        <v>60</v>
      </c>
      <c r="O312" s="4">
        <f t="shared" si="40"/>
        <v>0.34475</v>
      </c>
      <c r="P312" s="5">
        <f t="shared" si="41"/>
        <v>110.32</v>
      </c>
      <c r="Q312" t="str">
        <f t="shared" si="42"/>
        <v>music</v>
      </c>
      <c r="R312" t="str">
        <f t="shared" si="43"/>
        <v>indie rock</v>
      </c>
      <c r="S312" s="9">
        <f t="shared" si="44"/>
        <v>42971.208333333328</v>
      </c>
      <c r="T312" s="9">
        <f t="shared" si="45"/>
        <v>43026.208333333328</v>
      </c>
      <c r="U312" t="str" cm="1">
        <f t="array" ref="U312">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</f>
        <v>5000 to 9999</v>
      </c>
      <c r="V312" t="str" cm="1">
        <f t="array" ref="V312">IF(F312="failed",_xlfn.IFS(D312&lt;1000,"0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>5000 to 9999</v>
      </c>
      <c r="W312" t="str" cm="1">
        <f t="array" ref="W312">IF(F312="successful",_xlfn.IFS(D312&lt;1000,"0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/>
      </c>
      <c r="X312" t="str" cm="1">
        <f t="array" ref="X312">IF(F312="canceled",_xlfn.IFS(D312&lt;1000,"0 to 1000",D312&lt;5000,"1000 to 4999",D312&lt;10000,"5000 to 9999",D312&lt;15000,"10000 to 14999",D312&lt;20000,"15000 to 19999",D312&lt;25000,"20000 to 24999",D312 &lt;30000,"25000 to 29999",D312&lt;35000,"30000 to 34999",D312&lt;40000,"35000 to 39999",D312&lt;45000,"40000 to 44999",D312&lt;50000,"45000 to 49999",TRUE,"Greater than 50000"),"")</f>
        <v/>
      </c>
      <c r="Y312" t="str">
        <f t="shared" si="46"/>
        <v/>
      </c>
      <c r="Z312">
        <f t="shared" si="47"/>
        <v>25</v>
      </c>
      <c r="AA312" t="str">
        <f t="shared" si="48"/>
        <v/>
      </c>
      <c r="AB312">
        <f t="shared" si="49"/>
        <v>1</v>
      </c>
    </row>
    <row r="313" spans="1:28" x14ac:dyDescent="0.25">
      <c r="A313">
        <v>364</v>
      </c>
      <c r="B313" t="s">
        <v>780</v>
      </c>
      <c r="C313" s="3" t="s">
        <v>781</v>
      </c>
      <c r="D313">
        <v>900</v>
      </c>
      <c r="E313">
        <v>14547</v>
      </c>
      <c r="F313" t="s">
        <v>20</v>
      </c>
      <c r="G313">
        <v>186</v>
      </c>
      <c r="H313" t="s">
        <v>21</v>
      </c>
      <c r="I313" t="s">
        <v>22</v>
      </c>
      <c r="J313">
        <v>1520229600</v>
      </c>
      <c r="K313">
        <v>1522818000</v>
      </c>
      <c r="L313" t="b">
        <v>0</v>
      </c>
      <c r="M313" t="b">
        <v>0</v>
      </c>
      <c r="N313" t="s">
        <v>60</v>
      </c>
      <c r="O313" s="4">
        <f t="shared" si="40"/>
        <v>16.163333333333334</v>
      </c>
      <c r="P313" s="5">
        <f t="shared" si="41"/>
        <v>78.209677419354833</v>
      </c>
      <c r="Q313" t="str">
        <f t="shared" si="42"/>
        <v>music</v>
      </c>
      <c r="R313" t="str">
        <f t="shared" si="43"/>
        <v>indie rock</v>
      </c>
      <c r="S313" s="9">
        <f t="shared" si="44"/>
        <v>43164.25</v>
      </c>
      <c r="T313" s="9">
        <f t="shared" si="45"/>
        <v>43194.208333333328</v>
      </c>
      <c r="U313" t="str" cm="1">
        <f t="array" ref="U313">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</f>
        <v>0 to 1000</v>
      </c>
      <c r="V313" t="str" cm="1">
        <f t="array" ref="V313">IF(F313="failed",_xlfn.IFS(D313&lt;1000,"0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/>
      </c>
      <c r="W313" t="str" cm="1">
        <f t="array" ref="W313">IF(F313="successful",_xlfn.IFS(D313&lt;1000,"0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>0 to 1000</v>
      </c>
      <c r="X313" t="str" cm="1">
        <f t="array" ref="X313">IF(F313="canceled",_xlfn.IFS(D313&lt;1000,"0 to 1000",D313&lt;5000,"1000 to 4999",D313&lt;10000,"5000 to 9999",D313&lt;15000,"10000 to 14999",D313&lt;20000,"15000 to 19999",D313&lt;25000,"20000 to 24999",D313 &lt;30000,"25000 to 29999",D313&lt;35000,"30000 to 34999",D313&lt;40000,"35000 to 39999",D313&lt;45000,"40000 to 44999",D313&lt;50000,"45000 to 49999",TRUE,"Greater than 50000"),"")</f>
        <v/>
      </c>
      <c r="Y313">
        <f t="shared" si="46"/>
        <v>186</v>
      </c>
      <c r="Z313" t="str">
        <f t="shared" si="47"/>
        <v/>
      </c>
      <c r="AA313">
        <f t="shared" si="48"/>
        <v>1</v>
      </c>
      <c r="AB313" t="str">
        <f t="shared" si="49"/>
        <v/>
      </c>
    </row>
    <row r="314" spans="1:28" ht="31.5" x14ac:dyDescent="0.25">
      <c r="A314">
        <v>375</v>
      </c>
      <c r="B314" t="s">
        <v>802</v>
      </c>
      <c r="C314" s="3" t="s">
        <v>803</v>
      </c>
      <c r="D314">
        <v>2700</v>
      </c>
      <c r="E314">
        <v>1479</v>
      </c>
      <c r="F314" t="s">
        <v>14</v>
      </c>
      <c r="G314">
        <v>25</v>
      </c>
      <c r="H314" t="s">
        <v>21</v>
      </c>
      <c r="I314" t="s">
        <v>22</v>
      </c>
      <c r="J314">
        <v>1444971600</v>
      </c>
      <c r="K314">
        <v>1449900000</v>
      </c>
      <c r="L314" t="b">
        <v>0</v>
      </c>
      <c r="M314" t="b">
        <v>0</v>
      </c>
      <c r="N314" t="s">
        <v>60</v>
      </c>
      <c r="O314" s="4">
        <f t="shared" si="40"/>
        <v>0.54777777777777781</v>
      </c>
      <c r="P314" s="5">
        <f t="shared" si="41"/>
        <v>59.16</v>
      </c>
      <c r="Q314" t="str">
        <f t="shared" si="42"/>
        <v>music</v>
      </c>
      <c r="R314" t="str">
        <f t="shared" si="43"/>
        <v>indie rock</v>
      </c>
      <c r="S314" s="9">
        <f t="shared" si="44"/>
        <v>42293.208333333328</v>
      </c>
      <c r="T314" s="9">
        <f t="shared" si="45"/>
        <v>42350.25</v>
      </c>
      <c r="U314" t="str" cm="1">
        <f t="array" ref="U314">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</f>
        <v>1000 to 4999</v>
      </c>
      <c r="V314" t="str" cm="1">
        <f t="array" ref="V314">IF(F314="failed",_xlfn.IFS(D314&lt;1000,"0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>1000 to 4999</v>
      </c>
      <c r="W314" t="str" cm="1">
        <f t="array" ref="W314">IF(F314="successful",_xlfn.IFS(D314&lt;1000,"0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/>
      </c>
      <c r="X314" t="str" cm="1">
        <f t="array" ref="X314">IF(F314="canceled",_xlfn.IFS(D314&lt;1000,"0 to 1000",D314&lt;5000,"1000 to 4999",D314&lt;10000,"5000 to 9999",D314&lt;15000,"10000 to 14999",D314&lt;20000,"15000 to 19999",D314&lt;25000,"20000 to 24999",D314 &lt;30000,"25000 to 29999",D314&lt;35000,"30000 to 34999",D314&lt;40000,"35000 to 39999",D314&lt;45000,"40000 to 44999",D314&lt;50000,"45000 to 49999",TRUE,"Greater than 50000"),"")</f>
        <v/>
      </c>
      <c r="Y314" t="str">
        <f t="shared" si="46"/>
        <v/>
      </c>
      <c r="Z314">
        <f t="shared" si="47"/>
        <v>25</v>
      </c>
      <c r="AA314" t="str">
        <f t="shared" si="48"/>
        <v/>
      </c>
      <c r="AB314">
        <f t="shared" si="49"/>
        <v>1</v>
      </c>
    </row>
    <row r="315" spans="1:28" x14ac:dyDescent="0.25">
      <c r="A315">
        <v>388</v>
      </c>
      <c r="B315" t="s">
        <v>828</v>
      </c>
      <c r="C315" s="3" t="s">
        <v>829</v>
      </c>
      <c r="D315">
        <v>114800</v>
      </c>
      <c r="E315">
        <v>12938</v>
      </c>
      <c r="F315" t="s">
        <v>74</v>
      </c>
      <c r="G315">
        <v>145</v>
      </c>
      <c r="H315" t="s">
        <v>98</v>
      </c>
      <c r="I315" t="s">
        <v>99</v>
      </c>
      <c r="J315">
        <v>1325656800</v>
      </c>
      <c r="K315">
        <v>1325829600</v>
      </c>
      <c r="L315" t="b">
        <v>0</v>
      </c>
      <c r="M315" t="b">
        <v>0</v>
      </c>
      <c r="N315" t="s">
        <v>60</v>
      </c>
      <c r="O315" s="4">
        <f t="shared" si="40"/>
        <v>0.11270034843205574</v>
      </c>
      <c r="P315" s="5">
        <f t="shared" si="41"/>
        <v>89.227586206896547</v>
      </c>
      <c r="Q315" t="str">
        <f t="shared" si="42"/>
        <v>music</v>
      </c>
      <c r="R315" t="str">
        <f t="shared" si="43"/>
        <v>indie rock</v>
      </c>
      <c r="S315" s="9">
        <f t="shared" si="44"/>
        <v>40912.25</v>
      </c>
      <c r="T315" s="9">
        <f t="shared" si="45"/>
        <v>40914.25</v>
      </c>
      <c r="U315" t="str" cm="1">
        <f t="array" ref="U315">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</f>
        <v>Greater than 50000</v>
      </c>
      <c r="V315" t="str" cm="1">
        <f t="array" ref="V315">IF(F315="failed",_xlfn.IFS(D315&lt;1000,"0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/>
      </c>
      <c r="W315" t="str" cm="1">
        <f t="array" ref="W315">IF(F315="successful",_xlfn.IFS(D315&lt;1000,"0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/>
      </c>
      <c r="X315" t="str" cm="1">
        <f t="array" ref="X315">IF(F315="canceled",_xlfn.IFS(D315&lt;1000,"0 to 1000",D315&lt;5000,"1000 to 4999",D315&lt;10000,"5000 to 9999",D315&lt;15000,"10000 to 14999",D315&lt;20000,"15000 to 19999",D315&lt;25000,"20000 to 24999",D315 &lt;30000,"25000 to 29999",D315&lt;35000,"30000 to 34999",D315&lt;40000,"35000 to 39999",D315&lt;45000,"40000 to 44999",D315&lt;50000,"45000 to 49999",TRUE,"Greater than 50000"),"")</f>
        <v>Greater than 50000</v>
      </c>
      <c r="Y315" t="str">
        <f t="shared" si="46"/>
        <v/>
      </c>
      <c r="Z315" t="str">
        <f t="shared" si="47"/>
        <v/>
      </c>
      <c r="AA315" t="str">
        <f t="shared" si="48"/>
        <v/>
      </c>
      <c r="AB315" t="str">
        <f t="shared" si="49"/>
        <v/>
      </c>
    </row>
    <row r="316" spans="1:28" x14ac:dyDescent="0.25">
      <c r="A316">
        <v>399</v>
      </c>
      <c r="B316" t="s">
        <v>849</v>
      </c>
      <c r="C316" s="3" t="s">
        <v>850</v>
      </c>
      <c r="D316">
        <v>97300</v>
      </c>
      <c r="E316">
        <v>62127</v>
      </c>
      <c r="F316" t="s">
        <v>14</v>
      </c>
      <c r="G316">
        <v>941</v>
      </c>
      <c r="H316" t="s">
        <v>21</v>
      </c>
      <c r="I316" t="s">
        <v>22</v>
      </c>
      <c r="J316">
        <v>1296626400</v>
      </c>
      <c r="K316">
        <v>1297231200</v>
      </c>
      <c r="L316" t="b">
        <v>0</v>
      </c>
      <c r="M316" t="b">
        <v>0</v>
      </c>
      <c r="N316" t="s">
        <v>60</v>
      </c>
      <c r="O316" s="4">
        <f t="shared" si="40"/>
        <v>0.63850976361767731</v>
      </c>
      <c r="P316" s="5">
        <f t="shared" si="41"/>
        <v>66.022316684378325</v>
      </c>
      <c r="Q316" t="str">
        <f t="shared" si="42"/>
        <v>music</v>
      </c>
      <c r="R316" t="str">
        <f t="shared" si="43"/>
        <v>indie rock</v>
      </c>
      <c r="S316" s="9">
        <f t="shared" si="44"/>
        <v>40576.25</v>
      </c>
      <c r="T316" s="9">
        <f t="shared" si="45"/>
        <v>40583.25</v>
      </c>
      <c r="U316" t="str" cm="1">
        <f t="array" ref="U316">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</f>
        <v>Greater than 50000</v>
      </c>
      <c r="V316" t="str" cm="1">
        <f t="array" ref="V316">IF(F316="failed",_xlfn.IFS(D316&lt;1000,"0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>Greater than 50000</v>
      </c>
      <c r="W316" t="str" cm="1">
        <f t="array" ref="W316">IF(F316="successful",_xlfn.IFS(D316&lt;1000,"0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/>
      </c>
      <c r="X316" t="str" cm="1">
        <f t="array" ref="X316">IF(F316="canceled",_xlfn.IFS(D316&lt;1000,"0 to 1000",D316&lt;5000,"1000 to 4999",D316&lt;10000,"5000 to 9999",D316&lt;15000,"10000 to 14999",D316&lt;20000,"15000 to 19999",D316&lt;25000,"20000 to 24999",D316 &lt;30000,"25000 to 29999",D316&lt;35000,"30000 to 34999",D316&lt;40000,"35000 to 39999",D316&lt;45000,"40000 to 44999",D316&lt;50000,"45000 to 49999",TRUE,"Greater than 50000"),"")</f>
        <v/>
      </c>
      <c r="Y316" t="str">
        <f t="shared" si="46"/>
        <v/>
      </c>
      <c r="Z316">
        <f t="shared" si="47"/>
        <v>941</v>
      </c>
      <c r="AA316" t="str">
        <f t="shared" si="48"/>
        <v/>
      </c>
      <c r="AB316">
        <f t="shared" si="49"/>
        <v>1</v>
      </c>
    </row>
    <row r="317" spans="1:28" x14ac:dyDescent="0.25">
      <c r="A317">
        <v>424</v>
      </c>
      <c r="B317" t="s">
        <v>897</v>
      </c>
      <c r="C317" s="3" t="s">
        <v>898</v>
      </c>
      <c r="D317">
        <v>5100</v>
      </c>
      <c r="E317">
        <v>2064</v>
      </c>
      <c r="F317" t="s">
        <v>14</v>
      </c>
      <c r="G317">
        <v>83</v>
      </c>
      <c r="H317" t="s">
        <v>21</v>
      </c>
      <c r="I317" t="s">
        <v>22</v>
      </c>
      <c r="J317">
        <v>1524027600</v>
      </c>
      <c r="K317">
        <v>1524546000</v>
      </c>
      <c r="L317" t="b">
        <v>0</v>
      </c>
      <c r="M317" t="b">
        <v>0</v>
      </c>
      <c r="N317" t="s">
        <v>60</v>
      </c>
      <c r="O317" s="4">
        <f t="shared" si="40"/>
        <v>0.40470588235294119</v>
      </c>
      <c r="P317" s="5">
        <f t="shared" si="41"/>
        <v>24.867469879518072</v>
      </c>
      <c r="Q317" t="str">
        <f t="shared" si="42"/>
        <v>music</v>
      </c>
      <c r="R317" t="str">
        <f t="shared" si="43"/>
        <v>indie rock</v>
      </c>
      <c r="S317" s="9">
        <f t="shared" si="44"/>
        <v>43208.208333333328</v>
      </c>
      <c r="T317" s="9">
        <f t="shared" si="45"/>
        <v>43214.208333333328</v>
      </c>
      <c r="U317" t="str" cm="1">
        <f t="array" ref="U317">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</f>
        <v>5000 to 9999</v>
      </c>
      <c r="V317" t="str" cm="1">
        <f t="array" ref="V317">IF(F317="failed",_xlfn.IFS(D317&lt;1000,"0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>5000 to 9999</v>
      </c>
      <c r="W317" t="str" cm="1">
        <f t="array" ref="W317">IF(F317="successful",_xlfn.IFS(D317&lt;1000,"0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/>
      </c>
      <c r="X317" t="str" cm="1">
        <f t="array" ref="X317">IF(F317="canceled",_xlfn.IFS(D317&lt;1000,"0 to 1000",D317&lt;5000,"1000 to 4999",D317&lt;10000,"5000 to 9999",D317&lt;15000,"10000 to 14999",D317&lt;20000,"15000 to 19999",D317&lt;25000,"20000 to 24999",D317 &lt;30000,"25000 to 29999",D317&lt;35000,"30000 to 34999",D317&lt;40000,"35000 to 39999",D317&lt;45000,"40000 to 44999",D317&lt;50000,"45000 to 49999",TRUE,"Greater than 50000"),"")</f>
        <v/>
      </c>
      <c r="Y317" t="str">
        <f t="shared" si="46"/>
        <v/>
      </c>
      <c r="Z317">
        <f t="shared" si="47"/>
        <v>83</v>
      </c>
      <c r="AA317" t="str">
        <f t="shared" si="48"/>
        <v/>
      </c>
      <c r="AB317">
        <f t="shared" si="49"/>
        <v>1</v>
      </c>
    </row>
    <row r="318" spans="1:28" x14ac:dyDescent="0.25">
      <c r="A318">
        <v>444</v>
      </c>
      <c r="B318" t="s">
        <v>748</v>
      </c>
      <c r="C318" s="3" t="s">
        <v>937</v>
      </c>
      <c r="D318">
        <v>6200</v>
      </c>
      <c r="E318">
        <v>10938</v>
      </c>
      <c r="F318" t="s">
        <v>20</v>
      </c>
      <c r="G318">
        <v>296</v>
      </c>
      <c r="H318" t="s">
        <v>21</v>
      </c>
      <c r="I318" t="s">
        <v>22</v>
      </c>
      <c r="J318">
        <v>1311483600</v>
      </c>
      <c r="K318">
        <v>1311656400</v>
      </c>
      <c r="L318" t="b">
        <v>0</v>
      </c>
      <c r="M318" t="b">
        <v>1</v>
      </c>
      <c r="N318" t="s">
        <v>60</v>
      </c>
      <c r="O318" s="4">
        <f t="shared" si="40"/>
        <v>1.7641935483870967</v>
      </c>
      <c r="P318" s="5">
        <f t="shared" si="41"/>
        <v>36.952702702702702</v>
      </c>
      <c r="Q318" t="str">
        <f t="shared" si="42"/>
        <v>music</v>
      </c>
      <c r="R318" t="str">
        <f t="shared" si="43"/>
        <v>indie rock</v>
      </c>
      <c r="S318" s="9">
        <f t="shared" si="44"/>
        <v>40748.208333333336</v>
      </c>
      <c r="T318" s="9">
        <f t="shared" si="45"/>
        <v>40750.208333333336</v>
      </c>
      <c r="U318" t="str" cm="1">
        <f t="array" ref="U318">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</f>
        <v>5000 to 9999</v>
      </c>
      <c r="V318" t="str" cm="1">
        <f t="array" ref="V318">IF(F318="failed",_xlfn.IFS(D318&lt;1000,"0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/>
      </c>
      <c r="W318" t="str" cm="1">
        <f t="array" ref="W318">IF(F318="successful",_xlfn.IFS(D318&lt;1000,"0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>5000 to 9999</v>
      </c>
      <c r="X318" t="str" cm="1">
        <f t="array" ref="X318">IF(F318="canceled",_xlfn.IFS(D318&lt;1000,"0 to 1000",D318&lt;5000,"1000 to 4999",D318&lt;10000,"5000 to 9999",D318&lt;15000,"10000 to 14999",D318&lt;20000,"15000 to 19999",D318&lt;25000,"20000 to 24999",D318 &lt;30000,"25000 to 29999",D318&lt;35000,"30000 to 34999",D318&lt;40000,"35000 to 39999",D318&lt;45000,"40000 to 44999",D318&lt;50000,"45000 to 49999",TRUE,"Greater than 50000"),"")</f>
        <v/>
      </c>
      <c r="Y318">
        <f t="shared" si="46"/>
        <v>296</v>
      </c>
      <c r="Z318" t="str">
        <f t="shared" si="47"/>
        <v/>
      </c>
      <c r="AA318">
        <f t="shared" si="48"/>
        <v>1</v>
      </c>
      <c r="AB318" t="str">
        <f t="shared" si="49"/>
        <v/>
      </c>
    </row>
    <row r="319" spans="1:28" ht="31.5" x14ac:dyDescent="0.25">
      <c r="A319">
        <v>456</v>
      </c>
      <c r="B319" t="s">
        <v>960</v>
      </c>
      <c r="C319" s="3" t="s">
        <v>961</v>
      </c>
      <c r="D319">
        <v>146400</v>
      </c>
      <c r="E319">
        <v>152438</v>
      </c>
      <c r="F319" t="s">
        <v>20</v>
      </c>
      <c r="G319">
        <v>1605</v>
      </c>
      <c r="H319" t="s">
        <v>21</v>
      </c>
      <c r="I319" t="s">
        <v>22</v>
      </c>
      <c r="J319">
        <v>1518242400</v>
      </c>
      <c r="K319">
        <v>1518242400</v>
      </c>
      <c r="L319" t="b">
        <v>0</v>
      </c>
      <c r="M319" t="b">
        <v>1</v>
      </c>
      <c r="N319" t="s">
        <v>60</v>
      </c>
      <c r="O319" s="4">
        <f t="shared" si="40"/>
        <v>1.041243169398907</v>
      </c>
      <c r="P319" s="5">
        <f t="shared" si="41"/>
        <v>94.976947040498445</v>
      </c>
      <c r="Q319" t="str">
        <f t="shared" si="42"/>
        <v>music</v>
      </c>
      <c r="R319" t="str">
        <f t="shared" si="43"/>
        <v>indie rock</v>
      </c>
      <c r="S319" s="9">
        <f t="shared" si="44"/>
        <v>43141.25</v>
      </c>
      <c r="T319" s="9">
        <f t="shared" si="45"/>
        <v>43141.25</v>
      </c>
      <c r="U319" t="str" cm="1">
        <f t="array" ref="U319">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</f>
        <v>Greater than 50000</v>
      </c>
      <c r="V319" t="str" cm="1">
        <f t="array" ref="V319">IF(F319="failed",_xlfn.IFS(D319&lt;1000,"0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/>
      </c>
      <c r="W319" t="str" cm="1">
        <f t="array" ref="W319">IF(F319="successful",_xlfn.IFS(D319&lt;1000,"0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>Greater than 50000</v>
      </c>
      <c r="X319" t="str" cm="1">
        <f t="array" ref="X319">IF(F319="canceled",_xlfn.IFS(D319&lt;1000,"0 to 1000",D319&lt;5000,"1000 to 4999",D319&lt;10000,"5000 to 9999",D319&lt;15000,"10000 to 14999",D319&lt;20000,"15000 to 19999",D319&lt;25000,"20000 to 24999",D319 &lt;30000,"25000 to 29999",D319&lt;35000,"30000 to 34999",D319&lt;40000,"35000 to 39999",D319&lt;45000,"40000 to 44999",D319&lt;50000,"45000 to 49999",TRUE,"Greater than 50000"),"")</f>
        <v/>
      </c>
      <c r="Y319">
        <f t="shared" si="46"/>
        <v>1605</v>
      </c>
      <c r="Z319" t="str">
        <f t="shared" si="47"/>
        <v/>
      </c>
      <c r="AA319">
        <f t="shared" si="48"/>
        <v>1</v>
      </c>
      <c r="AB319" t="str">
        <f t="shared" si="49"/>
        <v/>
      </c>
    </row>
    <row r="320" spans="1:28" x14ac:dyDescent="0.25">
      <c r="A320">
        <v>528</v>
      </c>
      <c r="B320" t="s">
        <v>1101</v>
      </c>
      <c r="C320" s="3" t="s">
        <v>1102</v>
      </c>
      <c r="D320">
        <v>9000</v>
      </c>
      <c r="E320">
        <v>7227</v>
      </c>
      <c r="F320" t="s">
        <v>14</v>
      </c>
      <c r="G320">
        <v>80</v>
      </c>
      <c r="H320" t="s">
        <v>40</v>
      </c>
      <c r="I320" t="s">
        <v>41</v>
      </c>
      <c r="J320">
        <v>1385186400</v>
      </c>
      <c r="K320">
        <v>1389074400</v>
      </c>
      <c r="L320" t="b">
        <v>0</v>
      </c>
      <c r="M320" t="b">
        <v>0</v>
      </c>
      <c r="N320" t="s">
        <v>60</v>
      </c>
      <c r="O320" s="4">
        <f t="shared" si="40"/>
        <v>0.80300000000000005</v>
      </c>
      <c r="P320" s="5">
        <f t="shared" si="41"/>
        <v>90.337500000000006</v>
      </c>
      <c r="Q320" t="str">
        <f t="shared" si="42"/>
        <v>music</v>
      </c>
      <c r="R320" t="str">
        <f t="shared" si="43"/>
        <v>indie rock</v>
      </c>
      <c r="S320" s="9">
        <f t="shared" si="44"/>
        <v>41601.25</v>
      </c>
      <c r="T320" s="9">
        <f t="shared" si="45"/>
        <v>41646.25</v>
      </c>
      <c r="U320" t="str" cm="1">
        <f t="array" ref="U320">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</f>
        <v>5000 to 9999</v>
      </c>
      <c r="V320" t="str" cm="1">
        <f t="array" ref="V320">IF(F320="failed",_xlfn.IFS(D320&lt;1000,"0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>5000 to 9999</v>
      </c>
      <c r="W320" t="str" cm="1">
        <f t="array" ref="W320">IF(F320="successful",_xlfn.IFS(D320&lt;1000,"0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/>
      </c>
      <c r="X320" t="str" cm="1">
        <f t="array" ref="X320">IF(F320="canceled",_xlfn.IFS(D320&lt;1000,"0 to 1000",D320&lt;5000,"1000 to 4999",D320&lt;10000,"5000 to 9999",D320&lt;15000,"10000 to 14999",D320&lt;20000,"15000 to 19999",D320&lt;25000,"20000 to 24999",D320 &lt;30000,"25000 to 29999",D320&lt;35000,"30000 to 34999",D320&lt;40000,"35000 to 39999",D320&lt;45000,"40000 to 44999",D320&lt;50000,"45000 to 49999",TRUE,"Greater than 50000"),"")</f>
        <v/>
      </c>
      <c r="Y320" t="str">
        <f t="shared" si="46"/>
        <v/>
      </c>
      <c r="Z320">
        <f t="shared" si="47"/>
        <v>80</v>
      </c>
      <c r="AA320" t="str">
        <f t="shared" si="48"/>
        <v/>
      </c>
      <c r="AB320">
        <f t="shared" si="49"/>
        <v>1</v>
      </c>
    </row>
    <row r="321" spans="1:28" x14ac:dyDescent="0.25">
      <c r="A321">
        <v>533</v>
      </c>
      <c r="B321" t="s">
        <v>1111</v>
      </c>
      <c r="C321" s="3" t="s">
        <v>1112</v>
      </c>
      <c r="D321">
        <v>115600</v>
      </c>
      <c r="E321">
        <v>184086</v>
      </c>
      <c r="F321" t="s">
        <v>20</v>
      </c>
      <c r="G321">
        <v>2218</v>
      </c>
      <c r="H321" t="s">
        <v>40</v>
      </c>
      <c r="I321" t="s">
        <v>41</v>
      </c>
      <c r="J321">
        <v>1374642000</v>
      </c>
      <c r="K321">
        <v>1377752400</v>
      </c>
      <c r="L321" t="b">
        <v>0</v>
      </c>
      <c r="M321" t="b">
        <v>0</v>
      </c>
      <c r="N321" t="s">
        <v>60</v>
      </c>
      <c r="O321" s="4">
        <f t="shared" si="40"/>
        <v>1.5924394463667819</v>
      </c>
      <c r="P321" s="5">
        <f t="shared" si="41"/>
        <v>82.996393146979258</v>
      </c>
      <c r="Q321" t="str">
        <f t="shared" si="42"/>
        <v>music</v>
      </c>
      <c r="R321" t="str">
        <f t="shared" si="43"/>
        <v>indie rock</v>
      </c>
      <c r="S321" s="9">
        <f t="shared" si="44"/>
        <v>41479.208333333336</v>
      </c>
      <c r="T321" s="9">
        <f t="shared" si="45"/>
        <v>41515.208333333336</v>
      </c>
      <c r="U321" t="str" cm="1">
        <f t="array" ref="U321">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</f>
        <v>Greater than 50000</v>
      </c>
      <c r="V321" t="str" cm="1">
        <f t="array" ref="V321">IF(F321="failed",_xlfn.IFS(D321&lt;1000,"0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/>
      </c>
      <c r="W321" t="str" cm="1">
        <f t="array" ref="W321">IF(F321="successful",_xlfn.IFS(D321&lt;1000,"0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>Greater than 50000</v>
      </c>
      <c r="X321" t="str" cm="1">
        <f t="array" ref="X321">IF(F321="canceled",_xlfn.IFS(D321&lt;1000,"0 to 1000",D321&lt;5000,"1000 to 4999",D321&lt;10000,"5000 to 9999",D321&lt;15000,"10000 to 14999",D321&lt;20000,"15000 to 19999",D321&lt;25000,"20000 to 24999",D321 &lt;30000,"25000 to 29999",D321&lt;35000,"30000 to 34999",D321&lt;40000,"35000 to 39999",D321&lt;45000,"40000 to 44999",D321&lt;50000,"45000 to 49999",TRUE,"Greater than 50000"),"")</f>
        <v/>
      </c>
      <c r="Y321">
        <f t="shared" si="46"/>
        <v>2218</v>
      </c>
      <c r="Z321" t="str">
        <f t="shared" si="47"/>
        <v/>
      </c>
      <c r="AA321">
        <f t="shared" si="48"/>
        <v>1</v>
      </c>
      <c r="AB321" t="str">
        <f t="shared" si="49"/>
        <v/>
      </c>
    </row>
    <row r="322" spans="1:28" x14ac:dyDescent="0.25">
      <c r="A322">
        <v>542</v>
      </c>
      <c r="B322" t="s">
        <v>1129</v>
      </c>
      <c r="C322" s="3" t="s">
        <v>1130</v>
      </c>
      <c r="D322">
        <v>77000</v>
      </c>
      <c r="E322">
        <v>1930</v>
      </c>
      <c r="F322" t="s">
        <v>14</v>
      </c>
      <c r="G322">
        <v>49</v>
      </c>
      <c r="H322" t="s">
        <v>40</v>
      </c>
      <c r="I322" t="s">
        <v>41</v>
      </c>
      <c r="J322">
        <v>1453442400</v>
      </c>
      <c r="K322">
        <v>1456034400</v>
      </c>
      <c r="L322" t="b">
        <v>0</v>
      </c>
      <c r="M322" t="b">
        <v>0</v>
      </c>
      <c r="N322" t="s">
        <v>60</v>
      </c>
      <c r="O322" s="4">
        <f t="shared" ref="O322:O385" si="50">+E322/D322</f>
        <v>2.5064935064935064E-2</v>
      </c>
      <c r="P322" s="5">
        <f t="shared" ref="P322:P385" si="51">+IF(G322&gt;0,E322/G322,"no backers")</f>
        <v>39.387755102040813</v>
      </c>
      <c r="Q322" t="str">
        <f t="shared" ref="Q322:Q385" si="52">VLOOKUP(N322,CategoryTable,2,FALSE)</f>
        <v>music</v>
      </c>
      <c r="R322" t="str">
        <f t="shared" ref="R322:R385" si="53">VLOOKUP(N322,CategoryTable,3,FALSE)</f>
        <v>indie rock</v>
      </c>
      <c r="S322" s="9">
        <f t="shared" si="44"/>
        <v>42391.25</v>
      </c>
      <c r="T322" s="9">
        <f t="shared" si="45"/>
        <v>42421.25</v>
      </c>
      <c r="U322" t="str" cm="1">
        <f t="array" ref="U322">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</f>
        <v>Greater than 50000</v>
      </c>
      <c r="V322" t="str" cm="1">
        <f t="array" ref="V322">IF(F322="failed",_xlfn.IFS(D322&lt;1000,"0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>Greater than 50000</v>
      </c>
      <c r="W322" t="str" cm="1">
        <f t="array" ref="W322">IF(F322="successful",_xlfn.IFS(D322&lt;1000,"0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/>
      </c>
      <c r="X322" t="str" cm="1">
        <f t="array" ref="X322">IF(F322="canceled",_xlfn.IFS(D322&lt;1000,"0 to 1000",D322&lt;5000,"1000 to 4999",D322&lt;10000,"5000 to 9999",D322&lt;15000,"10000 to 14999",D322&lt;20000,"15000 to 19999",D322&lt;25000,"20000 to 24999",D322 &lt;30000,"25000 to 29999",D322&lt;35000,"30000 to 34999",D322&lt;40000,"35000 to 39999",D322&lt;45000,"40000 to 44999",D322&lt;50000,"45000 to 49999",TRUE,"Greater than 50000"),"")</f>
        <v/>
      </c>
      <c r="Y322" t="str">
        <f t="shared" si="46"/>
        <v/>
      </c>
      <c r="Z322">
        <f t="shared" si="47"/>
        <v>49</v>
      </c>
      <c r="AA322" t="str">
        <f t="shared" si="48"/>
        <v/>
      </c>
      <c r="AB322">
        <f t="shared" si="49"/>
        <v>1</v>
      </c>
    </row>
    <row r="323" spans="1:28" ht="31.5" x14ac:dyDescent="0.25">
      <c r="A323">
        <v>550</v>
      </c>
      <c r="B323" t="s">
        <v>1145</v>
      </c>
      <c r="C323" s="3" t="s">
        <v>1146</v>
      </c>
      <c r="D323">
        <v>100</v>
      </c>
      <c r="E323">
        <v>4</v>
      </c>
      <c r="F323" t="s">
        <v>74</v>
      </c>
      <c r="G323">
        <v>1</v>
      </c>
      <c r="H323" t="s">
        <v>98</v>
      </c>
      <c r="I323" t="s">
        <v>99</v>
      </c>
      <c r="J323">
        <v>1330495200</v>
      </c>
      <c r="K323">
        <v>1332306000</v>
      </c>
      <c r="L323" t="b">
        <v>0</v>
      </c>
      <c r="M323" t="b">
        <v>0</v>
      </c>
      <c r="N323" t="s">
        <v>60</v>
      </c>
      <c r="O323" s="4">
        <f t="shared" si="50"/>
        <v>0.04</v>
      </c>
      <c r="P323" s="5">
        <f t="shared" si="51"/>
        <v>4</v>
      </c>
      <c r="Q323" t="str">
        <f t="shared" si="52"/>
        <v>music</v>
      </c>
      <c r="R323" t="str">
        <f t="shared" si="53"/>
        <v>indie rock</v>
      </c>
      <c r="S323" s="9">
        <f t="shared" ref="S323:S386" si="54">(((J323/60/60)/24)+DATE(1970,1,1))</f>
        <v>40968.25</v>
      </c>
      <c r="T323" s="9">
        <f t="shared" ref="T323:T386" si="55">(((K323/60)/60/24)+DATE(1970,1,1))</f>
        <v>40989.208333333336</v>
      </c>
      <c r="U323" t="str" cm="1">
        <f t="array" ref="U323">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</f>
        <v>0 to 1000</v>
      </c>
      <c r="V323" t="str" cm="1">
        <f t="array" ref="V323">IF(F323="failed",_xlfn.IFS(D323&lt;1000,"0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/>
      </c>
      <c r="W323" t="str" cm="1">
        <f t="array" ref="W323">IF(F323="successful",_xlfn.IFS(D323&lt;1000,"0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/>
      </c>
      <c r="X323" t="str" cm="1">
        <f t="array" ref="X323">IF(F323="canceled",_xlfn.IFS(D323&lt;1000,"0 to 1000",D323&lt;5000,"1000 to 4999",D323&lt;10000,"5000 to 9999",D323&lt;15000,"10000 to 14999",D323&lt;20000,"15000 to 19999",D323&lt;25000,"20000 to 24999",D323 &lt;30000,"25000 to 29999",D323&lt;35000,"30000 to 34999",D323&lt;40000,"35000 to 39999",D323&lt;45000,"40000 to 44999",D323&lt;50000,"45000 to 49999",TRUE,"Greater than 50000"),"")</f>
        <v>0 to 1000</v>
      </c>
      <c r="Y323" t="str">
        <f t="shared" ref="Y323:Y386" si="56">+IF(F323="successful",G323,"")</f>
        <v/>
      </c>
      <c r="Z323" t="str">
        <f t="shared" ref="Z323:Z386" si="57">+IF(F323="failed",G323,"")</f>
        <v/>
      </c>
      <c r="AA323" t="str">
        <f t="shared" ref="AA323:AA386" si="58">+IF(F323="successful",1,"")</f>
        <v/>
      </c>
      <c r="AB323" t="str">
        <f t="shared" ref="AB323:AB386" si="59">+IF(F323="failed",1,"")</f>
        <v/>
      </c>
    </row>
    <row r="324" spans="1:28" ht="31.5" x14ac:dyDescent="0.25">
      <c r="A324">
        <v>554</v>
      </c>
      <c r="B324" t="s">
        <v>1153</v>
      </c>
      <c r="C324" s="3" t="s">
        <v>1154</v>
      </c>
      <c r="D324">
        <v>9500</v>
      </c>
      <c r="E324">
        <v>14408</v>
      </c>
      <c r="F324" t="s">
        <v>20</v>
      </c>
      <c r="G324">
        <v>554</v>
      </c>
      <c r="H324" t="s">
        <v>15</v>
      </c>
      <c r="I324" t="s">
        <v>16</v>
      </c>
      <c r="J324">
        <v>1482127200</v>
      </c>
      <c r="K324">
        <v>1482645600</v>
      </c>
      <c r="L324" t="b">
        <v>0</v>
      </c>
      <c r="M324" t="b">
        <v>0</v>
      </c>
      <c r="N324" t="s">
        <v>60</v>
      </c>
      <c r="O324" s="4">
        <f t="shared" si="50"/>
        <v>1.5166315789473683</v>
      </c>
      <c r="P324" s="5">
        <f t="shared" si="51"/>
        <v>26.007220216606498</v>
      </c>
      <c r="Q324" t="str">
        <f t="shared" si="52"/>
        <v>music</v>
      </c>
      <c r="R324" t="str">
        <f t="shared" si="53"/>
        <v>indie rock</v>
      </c>
      <c r="S324" s="9">
        <f t="shared" si="54"/>
        <v>42723.25</v>
      </c>
      <c r="T324" s="9">
        <f t="shared" si="55"/>
        <v>42729.25</v>
      </c>
      <c r="U324" t="str" cm="1">
        <f t="array" ref="U324">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</f>
        <v>5000 to 9999</v>
      </c>
      <c r="V324" t="str" cm="1">
        <f t="array" ref="V324">IF(F324="failed",_xlfn.IFS(D324&lt;1000,"0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/>
      </c>
      <c r="W324" t="str" cm="1">
        <f t="array" ref="W324">IF(F324="successful",_xlfn.IFS(D324&lt;1000,"0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>5000 to 9999</v>
      </c>
      <c r="X324" t="str" cm="1">
        <f t="array" ref="X324">IF(F324="canceled",_xlfn.IFS(D324&lt;1000,"0 to 1000",D324&lt;5000,"1000 to 4999",D324&lt;10000,"5000 to 9999",D324&lt;15000,"10000 to 14999",D324&lt;20000,"15000 to 19999",D324&lt;25000,"20000 to 24999",D324 &lt;30000,"25000 to 29999",D324&lt;35000,"30000 to 34999",D324&lt;40000,"35000 to 39999",D324&lt;45000,"40000 to 44999",D324&lt;50000,"45000 to 49999",TRUE,"Greater than 50000"),"")</f>
        <v/>
      </c>
      <c r="Y324">
        <f t="shared" si="56"/>
        <v>554</v>
      </c>
      <c r="Z324" t="str">
        <f t="shared" si="57"/>
        <v/>
      </c>
      <c r="AA324">
        <f t="shared" si="58"/>
        <v>1</v>
      </c>
      <c r="AB324" t="str">
        <f t="shared" si="59"/>
        <v/>
      </c>
    </row>
    <row r="325" spans="1:28" x14ac:dyDescent="0.25">
      <c r="A325">
        <v>616</v>
      </c>
      <c r="B325" t="s">
        <v>1274</v>
      </c>
      <c r="C325" s="3" t="s">
        <v>1275</v>
      </c>
      <c r="D325">
        <v>6400</v>
      </c>
      <c r="E325">
        <v>12129</v>
      </c>
      <c r="F325" t="s">
        <v>20</v>
      </c>
      <c r="G325">
        <v>238</v>
      </c>
      <c r="H325" t="s">
        <v>40</v>
      </c>
      <c r="I325" t="s">
        <v>41</v>
      </c>
      <c r="J325">
        <v>1379653200</v>
      </c>
      <c r="K325">
        <v>1379739600</v>
      </c>
      <c r="L325" t="b">
        <v>0</v>
      </c>
      <c r="M325" t="b">
        <v>1</v>
      </c>
      <c r="N325" t="s">
        <v>60</v>
      </c>
      <c r="O325" s="4">
        <f t="shared" si="50"/>
        <v>1.8951562500000001</v>
      </c>
      <c r="P325" s="5">
        <f t="shared" si="51"/>
        <v>50.962184873949582</v>
      </c>
      <c r="Q325" t="str">
        <f t="shared" si="52"/>
        <v>music</v>
      </c>
      <c r="R325" t="str">
        <f t="shared" si="53"/>
        <v>indie rock</v>
      </c>
      <c r="S325" s="9">
        <f t="shared" si="54"/>
        <v>41537.208333333336</v>
      </c>
      <c r="T325" s="9">
        <f t="shared" si="55"/>
        <v>41538.208333333336</v>
      </c>
      <c r="U325" t="str" cm="1">
        <f t="array" ref="U325">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</f>
        <v>5000 to 9999</v>
      </c>
      <c r="V325" t="str" cm="1">
        <f t="array" ref="V325">IF(F325="failed",_xlfn.IFS(D325&lt;1000,"0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/>
      </c>
      <c r="W325" t="str" cm="1">
        <f t="array" ref="W325">IF(F325="successful",_xlfn.IFS(D325&lt;1000,"0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>5000 to 9999</v>
      </c>
      <c r="X325" t="str" cm="1">
        <f t="array" ref="X325">IF(F325="canceled",_xlfn.IFS(D325&lt;1000,"0 to 1000",D325&lt;5000,"1000 to 4999",D325&lt;10000,"5000 to 9999",D325&lt;15000,"10000 to 14999",D325&lt;20000,"15000 to 19999",D325&lt;25000,"20000 to 24999",D325 &lt;30000,"25000 to 29999",D325&lt;35000,"30000 to 34999",D325&lt;40000,"35000 to 39999",D325&lt;45000,"40000 to 44999",D325&lt;50000,"45000 to 49999",TRUE,"Greater than 50000"),"")</f>
        <v/>
      </c>
      <c r="Y325">
        <f t="shared" si="56"/>
        <v>238</v>
      </c>
      <c r="Z325" t="str">
        <f t="shared" si="57"/>
        <v/>
      </c>
      <c r="AA325">
        <f t="shared" si="58"/>
        <v>1</v>
      </c>
      <c r="AB325" t="str">
        <f t="shared" si="59"/>
        <v/>
      </c>
    </row>
    <row r="326" spans="1:28" x14ac:dyDescent="0.25">
      <c r="A326">
        <v>622</v>
      </c>
      <c r="B326" t="s">
        <v>1286</v>
      </c>
      <c r="C326" s="3" t="s">
        <v>1287</v>
      </c>
      <c r="D326">
        <v>189000</v>
      </c>
      <c r="E326">
        <v>5916</v>
      </c>
      <c r="F326" t="s">
        <v>14</v>
      </c>
      <c r="G326">
        <v>64</v>
      </c>
      <c r="H326" t="s">
        <v>21</v>
      </c>
      <c r="I326" t="s">
        <v>22</v>
      </c>
      <c r="J326">
        <v>1523768400</v>
      </c>
      <c r="K326">
        <v>1526014800</v>
      </c>
      <c r="L326" t="b">
        <v>0</v>
      </c>
      <c r="M326" t="b">
        <v>0</v>
      </c>
      <c r="N326" t="s">
        <v>60</v>
      </c>
      <c r="O326" s="4">
        <f t="shared" si="50"/>
        <v>3.1301587301587303E-2</v>
      </c>
      <c r="P326" s="5">
        <f t="shared" si="51"/>
        <v>92.4375</v>
      </c>
      <c r="Q326" t="str">
        <f t="shared" si="52"/>
        <v>music</v>
      </c>
      <c r="R326" t="str">
        <f t="shared" si="53"/>
        <v>indie rock</v>
      </c>
      <c r="S326" s="9">
        <f t="shared" si="54"/>
        <v>43205.208333333328</v>
      </c>
      <c r="T326" s="9">
        <f t="shared" si="55"/>
        <v>43231.208333333328</v>
      </c>
      <c r="U326" t="str" cm="1">
        <f t="array" ref="U326">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</f>
        <v>Greater than 50000</v>
      </c>
      <c r="V326" t="str" cm="1">
        <f t="array" ref="V326">IF(F326="failed",_xlfn.IFS(D326&lt;1000,"0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>Greater than 50000</v>
      </c>
      <c r="W326" t="str" cm="1">
        <f t="array" ref="W326">IF(F326="successful",_xlfn.IFS(D326&lt;1000,"0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/>
      </c>
      <c r="X326" t="str" cm="1">
        <f t="array" ref="X326">IF(F326="canceled",_xlfn.IFS(D326&lt;1000,"0 to 1000",D326&lt;5000,"1000 to 4999",D326&lt;10000,"5000 to 9999",D326&lt;15000,"10000 to 14999",D326&lt;20000,"15000 to 19999",D326&lt;25000,"20000 to 24999",D326 &lt;30000,"25000 to 29999",D326&lt;35000,"30000 to 34999",D326&lt;40000,"35000 to 39999",D326&lt;45000,"40000 to 44999",D326&lt;50000,"45000 to 49999",TRUE,"Greater than 50000"),"")</f>
        <v/>
      </c>
      <c r="Y326" t="str">
        <f t="shared" si="56"/>
        <v/>
      </c>
      <c r="Z326">
        <f t="shared" si="57"/>
        <v>64</v>
      </c>
      <c r="AA326" t="str">
        <f t="shared" si="58"/>
        <v/>
      </c>
      <c r="AB326">
        <f t="shared" si="59"/>
        <v>1</v>
      </c>
    </row>
    <row r="327" spans="1:28" x14ac:dyDescent="0.25">
      <c r="A327">
        <v>628</v>
      </c>
      <c r="B327" t="s">
        <v>1298</v>
      </c>
      <c r="C327" s="3" t="s">
        <v>1299</v>
      </c>
      <c r="D327">
        <v>1900</v>
      </c>
      <c r="E327">
        <v>2884</v>
      </c>
      <c r="F327" t="s">
        <v>20</v>
      </c>
      <c r="G327">
        <v>96</v>
      </c>
      <c r="H327" t="s">
        <v>21</v>
      </c>
      <c r="I327" t="s">
        <v>22</v>
      </c>
      <c r="J327">
        <v>1286168400</v>
      </c>
      <c r="K327">
        <v>1286427600</v>
      </c>
      <c r="L327" t="b">
        <v>0</v>
      </c>
      <c r="M327" t="b">
        <v>0</v>
      </c>
      <c r="N327" t="s">
        <v>60</v>
      </c>
      <c r="O327" s="4">
        <f t="shared" si="50"/>
        <v>1.5178947368421052</v>
      </c>
      <c r="P327" s="5">
        <f t="shared" si="51"/>
        <v>30.041666666666668</v>
      </c>
      <c r="Q327" t="str">
        <f t="shared" si="52"/>
        <v>music</v>
      </c>
      <c r="R327" t="str">
        <f t="shared" si="53"/>
        <v>indie rock</v>
      </c>
      <c r="S327" s="9">
        <f t="shared" si="54"/>
        <v>40455.208333333336</v>
      </c>
      <c r="T327" s="9">
        <f t="shared" si="55"/>
        <v>40458.208333333336</v>
      </c>
      <c r="U327" t="str" cm="1">
        <f t="array" ref="U327">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</f>
        <v>1000 to 4999</v>
      </c>
      <c r="V327" t="str" cm="1">
        <f t="array" ref="V327">IF(F327="failed",_xlfn.IFS(D327&lt;1000,"0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/>
      </c>
      <c r="W327" t="str" cm="1">
        <f t="array" ref="W327">IF(F327="successful",_xlfn.IFS(D327&lt;1000,"0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>1000 to 4999</v>
      </c>
      <c r="X327" t="str" cm="1">
        <f t="array" ref="X327">IF(F327="canceled",_xlfn.IFS(D327&lt;1000,"0 to 1000",D327&lt;5000,"1000 to 4999",D327&lt;10000,"5000 to 9999",D327&lt;15000,"10000 to 14999",D327&lt;20000,"15000 to 19999",D327&lt;25000,"20000 to 24999",D327 &lt;30000,"25000 to 29999",D327&lt;35000,"30000 to 34999",D327&lt;40000,"35000 to 39999",D327&lt;45000,"40000 to 44999",D327&lt;50000,"45000 to 49999",TRUE,"Greater than 50000"),"")</f>
        <v/>
      </c>
      <c r="Y327">
        <f t="shared" si="56"/>
        <v>96</v>
      </c>
      <c r="Z327" t="str">
        <f t="shared" si="57"/>
        <v/>
      </c>
      <c r="AA327">
        <f t="shared" si="58"/>
        <v>1</v>
      </c>
      <c r="AB327" t="str">
        <f t="shared" si="59"/>
        <v/>
      </c>
    </row>
    <row r="328" spans="1:28" ht="31.5" x14ac:dyDescent="0.25">
      <c r="A328">
        <v>670</v>
      </c>
      <c r="B328" t="s">
        <v>1334</v>
      </c>
      <c r="C328" s="3" t="s">
        <v>1381</v>
      </c>
      <c r="D328">
        <v>16200</v>
      </c>
      <c r="E328">
        <v>75955</v>
      </c>
      <c r="F328" t="s">
        <v>20</v>
      </c>
      <c r="G328">
        <v>1101</v>
      </c>
      <c r="H328" t="s">
        <v>21</v>
      </c>
      <c r="I328" t="s">
        <v>22</v>
      </c>
      <c r="J328">
        <v>1456380000</v>
      </c>
      <c r="K328">
        <v>1457416800</v>
      </c>
      <c r="L328" t="b">
        <v>0</v>
      </c>
      <c r="M328" t="b">
        <v>0</v>
      </c>
      <c r="N328" t="s">
        <v>60</v>
      </c>
      <c r="O328" s="4">
        <f t="shared" si="50"/>
        <v>4.6885802469135802</v>
      </c>
      <c r="P328" s="5">
        <f t="shared" si="51"/>
        <v>68.987284287011803</v>
      </c>
      <c r="Q328" t="str">
        <f t="shared" si="52"/>
        <v>music</v>
      </c>
      <c r="R328" t="str">
        <f t="shared" si="53"/>
        <v>indie rock</v>
      </c>
      <c r="S328" s="9">
        <f t="shared" si="54"/>
        <v>42425.25</v>
      </c>
      <c r="T328" s="9">
        <f t="shared" si="55"/>
        <v>42437.25</v>
      </c>
      <c r="U328" t="str" cm="1">
        <f t="array" ref="U328">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</f>
        <v>15000 to 19999</v>
      </c>
      <c r="V328" t="str" cm="1">
        <f t="array" ref="V328">IF(F328="failed",_xlfn.IFS(D328&lt;1000,"0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/>
      </c>
      <c r="W328" t="str" cm="1">
        <f t="array" ref="W328">IF(F328="successful",_xlfn.IFS(D328&lt;1000,"0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>15000 to 19999</v>
      </c>
      <c r="X328" t="str" cm="1">
        <f t="array" ref="X328">IF(F328="canceled",_xlfn.IFS(D328&lt;1000,"0 to 1000",D328&lt;5000,"1000 to 4999",D328&lt;10000,"5000 to 9999",D328&lt;15000,"10000 to 14999",D328&lt;20000,"15000 to 19999",D328&lt;25000,"20000 to 24999",D328 &lt;30000,"25000 to 29999",D328&lt;35000,"30000 to 34999",D328&lt;40000,"35000 to 39999",D328&lt;45000,"40000 to 44999",D328&lt;50000,"45000 to 49999",TRUE,"Greater than 50000"),"")</f>
        <v/>
      </c>
      <c r="Y328">
        <f t="shared" si="56"/>
        <v>1101</v>
      </c>
      <c r="Z328" t="str">
        <f t="shared" si="57"/>
        <v/>
      </c>
      <c r="AA328">
        <f t="shared" si="58"/>
        <v>1</v>
      </c>
      <c r="AB328" t="str">
        <f t="shared" si="59"/>
        <v/>
      </c>
    </row>
    <row r="329" spans="1:28" x14ac:dyDescent="0.25">
      <c r="A329">
        <v>673</v>
      </c>
      <c r="B329" t="s">
        <v>1386</v>
      </c>
      <c r="C329" s="3" t="s">
        <v>1387</v>
      </c>
      <c r="D329">
        <v>5600</v>
      </c>
      <c r="E329">
        <v>2445</v>
      </c>
      <c r="F329" t="s">
        <v>14</v>
      </c>
      <c r="G329">
        <v>58</v>
      </c>
      <c r="H329" t="s">
        <v>107</v>
      </c>
      <c r="I329" t="s">
        <v>108</v>
      </c>
      <c r="J329">
        <v>1460696400</v>
      </c>
      <c r="K329">
        <v>1462510800</v>
      </c>
      <c r="L329" t="b">
        <v>0</v>
      </c>
      <c r="M329" t="b">
        <v>0</v>
      </c>
      <c r="N329" t="s">
        <v>60</v>
      </c>
      <c r="O329" s="4">
        <f t="shared" si="50"/>
        <v>0.43660714285714286</v>
      </c>
      <c r="P329" s="5">
        <f t="shared" si="51"/>
        <v>42.155172413793103</v>
      </c>
      <c r="Q329" t="str">
        <f t="shared" si="52"/>
        <v>music</v>
      </c>
      <c r="R329" t="str">
        <f t="shared" si="53"/>
        <v>indie rock</v>
      </c>
      <c r="S329" s="9">
        <f t="shared" si="54"/>
        <v>42475.208333333328</v>
      </c>
      <c r="T329" s="9">
        <f t="shared" si="55"/>
        <v>42496.208333333328</v>
      </c>
      <c r="U329" t="str" cm="1">
        <f t="array" ref="U329">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</f>
        <v>5000 to 9999</v>
      </c>
      <c r="V329" t="str" cm="1">
        <f t="array" ref="V329">IF(F329="failed",_xlfn.IFS(D329&lt;1000,"0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>5000 to 9999</v>
      </c>
      <c r="W329" t="str" cm="1">
        <f t="array" ref="W329">IF(F329="successful",_xlfn.IFS(D329&lt;1000,"0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/>
      </c>
      <c r="X329" t="str" cm="1">
        <f t="array" ref="X329">IF(F329="canceled",_xlfn.IFS(D329&lt;1000,"0 to 1000",D329&lt;5000,"1000 to 4999",D329&lt;10000,"5000 to 9999",D329&lt;15000,"10000 to 14999",D329&lt;20000,"15000 to 19999",D329&lt;25000,"20000 to 24999",D329 &lt;30000,"25000 to 29999",D329&lt;35000,"30000 to 34999",D329&lt;40000,"35000 to 39999",D329&lt;45000,"40000 to 44999",D329&lt;50000,"45000 to 49999",TRUE,"Greater than 50000"),"")</f>
        <v/>
      </c>
      <c r="Y329" t="str">
        <f t="shared" si="56"/>
        <v/>
      </c>
      <c r="Z329">
        <f t="shared" si="57"/>
        <v>58</v>
      </c>
      <c r="AA329" t="str">
        <f t="shared" si="58"/>
        <v/>
      </c>
      <c r="AB329">
        <f t="shared" si="59"/>
        <v>1</v>
      </c>
    </row>
    <row r="330" spans="1:28" ht="31.5" x14ac:dyDescent="0.25">
      <c r="A330">
        <v>737</v>
      </c>
      <c r="B330" t="s">
        <v>1512</v>
      </c>
      <c r="C330" s="3" t="s">
        <v>1513</v>
      </c>
      <c r="D330">
        <v>3700</v>
      </c>
      <c r="E330">
        <v>5028</v>
      </c>
      <c r="F330" t="s">
        <v>20</v>
      </c>
      <c r="G330">
        <v>180</v>
      </c>
      <c r="H330" t="s">
        <v>21</v>
      </c>
      <c r="I330" t="s">
        <v>22</v>
      </c>
      <c r="J330">
        <v>1478844000</v>
      </c>
      <c r="K330">
        <v>1479880800</v>
      </c>
      <c r="L330" t="b">
        <v>0</v>
      </c>
      <c r="M330" t="b">
        <v>0</v>
      </c>
      <c r="N330" t="s">
        <v>60</v>
      </c>
      <c r="O330" s="4">
        <f t="shared" si="50"/>
        <v>1.358918918918919</v>
      </c>
      <c r="P330" s="5">
        <f t="shared" si="51"/>
        <v>27.933333333333334</v>
      </c>
      <c r="Q330" t="str">
        <f t="shared" si="52"/>
        <v>music</v>
      </c>
      <c r="R330" t="str">
        <f t="shared" si="53"/>
        <v>indie rock</v>
      </c>
      <c r="S330" s="9">
        <f t="shared" si="54"/>
        <v>42685.25</v>
      </c>
      <c r="T330" s="9">
        <f t="shared" si="55"/>
        <v>42697.25</v>
      </c>
      <c r="U330" t="str" cm="1">
        <f t="array" ref="U330">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</f>
        <v>1000 to 4999</v>
      </c>
      <c r="V330" t="str" cm="1">
        <f t="array" ref="V330">IF(F330="failed",_xlfn.IFS(D330&lt;1000,"0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/>
      </c>
      <c r="W330" t="str" cm="1">
        <f t="array" ref="W330">IF(F330="successful",_xlfn.IFS(D330&lt;1000,"0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>1000 to 4999</v>
      </c>
      <c r="X330" t="str" cm="1">
        <f t="array" ref="X330">IF(F330="canceled",_xlfn.IFS(D330&lt;1000,"0 to 1000",D330&lt;5000,"1000 to 4999",D330&lt;10000,"5000 to 9999",D330&lt;15000,"10000 to 14999",D330&lt;20000,"15000 to 19999",D330&lt;25000,"20000 to 24999",D330 &lt;30000,"25000 to 29999",D330&lt;35000,"30000 to 34999",D330&lt;40000,"35000 to 39999",D330&lt;45000,"40000 to 44999",D330&lt;50000,"45000 to 49999",TRUE,"Greater than 50000"),"")</f>
        <v/>
      </c>
      <c r="Y330">
        <f t="shared" si="56"/>
        <v>180</v>
      </c>
      <c r="Z330" t="str">
        <f t="shared" si="57"/>
        <v/>
      </c>
      <c r="AA330">
        <f t="shared" si="58"/>
        <v>1</v>
      </c>
      <c r="AB330" t="str">
        <f t="shared" si="59"/>
        <v/>
      </c>
    </row>
    <row r="331" spans="1:28" x14ac:dyDescent="0.25">
      <c r="A331">
        <v>739</v>
      </c>
      <c r="B331" t="s">
        <v>1515</v>
      </c>
      <c r="C331" s="3" t="s">
        <v>1516</v>
      </c>
      <c r="D331">
        <v>10000</v>
      </c>
      <c r="E331">
        <v>6100</v>
      </c>
      <c r="F331" t="s">
        <v>14</v>
      </c>
      <c r="G331">
        <v>191</v>
      </c>
      <c r="H331" t="s">
        <v>21</v>
      </c>
      <c r="I331" t="s">
        <v>22</v>
      </c>
      <c r="J331">
        <v>1340946000</v>
      </c>
      <c r="K331">
        <v>1341032400</v>
      </c>
      <c r="L331" t="b">
        <v>0</v>
      </c>
      <c r="M331" t="b">
        <v>0</v>
      </c>
      <c r="N331" t="s">
        <v>60</v>
      </c>
      <c r="O331" s="4">
        <f t="shared" si="50"/>
        <v>0.61</v>
      </c>
      <c r="P331" s="5">
        <f t="shared" si="51"/>
        <v>31.937172774869111</v>
      </c>
      <c r="Q331" t="str">
        <f t="shared" si="52"/>
        <v>music</v>
      </c>
      <c r="R331" t="str">
        <f t="shared" si="53"/>
        <v>indie rock</v>
      </c>
      <c r="S331" s="9">
        <f t="shared" si="54"/>
        <v>41089.208333333336</v>
      </c>
      <c r="T331" s="9">
        <f t="shared" si="55"/>
        <v>41090.208333333336</v>
      </c>
      <c r="U331" t="str" cm="1">
        <f t="array" ref="U331">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</f>
        <v>10000 to 14999</v>
      </c>
      <c r="V331" t="str" cm="1">
        <f t="array" ref="V331">IF(F331="failed",_xlfn.IFS(D331&lt;1000,"0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>10000 to 14999</v>
      </c>
      <c r="W331" t="str" cm="1">
        <f t="array" ref="W331">IF(F331="successful",_xlfn.IFS(D331&lt;1000,"0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/>
      </c>
      <c r="X331" t="str" cm="1">
        <f t="array" ref="X331">IF(F331="canceled",_xlfn.IFS(D331&lt;1000,"0 to 1000",D331&lt;5000,"1000 to 4999",D331&lt;10000,"5000 to 9999",D331&lt;15000,"10000 to 14999",D331&lt;20000,"15000 to 19999",D331&lt;25000,"20000 to 24999",D331 &lt;30000,"25000 to 29999",D331&lt;35000,"30000 to 34999",D331&lt;40000,"35000 to 39999",D331&lt;45000,"40000 to 44999",D331&lt;50000,"45000 to 49999",TRUE,"Greater than 50000"),"")</f>
        <v/>
      </c>
      <c r="Y331" t="str">
        <f t="shared" si="56"/>
        <v/>
      </c>
      <c r="Z331">
        <f t="shared" si="57"/>
        <v>191</v>
      </c>
      <c r="AA331" t="str">
        <f t="shared" si="58"/>
        <v/>
      </c>
      <c r="AB331">
        <f t="shared" si="59"/>
        <v>1</v>
      </c>
    </row>
    <row r="332" spans="1:28" x14ac:dyDescent="0.25">
      <c r="A332">
        <v>765</v>
      </c>
      <c r="B332" t="s">
        <v>1565</v>
      </c>
      <c r="C332" s="3" t="s">
        <v>1566</v>
      </c>
      <c r="D332">
        <v>3900</v>
      </c>
      <c r="E332">
        <v>8125</v>
      </c>
      <c r="F332" t="s">
        <v>20</v>
      </c>
      <c r="G332">
        <v>198</v>
      </c>
      <c r="H332" t="s">
        <v>21</v>
      </c>
      <c r="I332" t="s">
        <v>22</v>
      </c>
      <c r="J332">
        <v>1492232400</v>
      </c>
      <c r="K332">
        <v>1494392400</v>
      </c>
      <c r="L332" t="b">
        <v>1</v>
      </c>
      <c r="M332" t="b">
        <v>1</v>
      </c>
      <c r="N332" t="s">
        <v>60</v>
      </c>
      <c r="O332" s="4">
        <f t="shared" si="50"/>
        <v>2.0833333333333335</v>
      </c>
      <c r="P332" s="5">
        <f t="shared" si="51"/>
        <v>41.035353535353536</v>
      </c>
      <c r="Q332" t="str">
        <f t="shared" si="52"/>
        <v>music</v>
      </c>
      <c r="R332" t="str">
        <f t="shared" si="53"/>
        <v>indie rock</v>
      </c>
      <c r="S332" s="9">
        <f t="shared" si="54"/>
        <v>42840.208333333328</v>
      </c>
      <c r="T332" s="9">
        <f t="shared" si="55"/>
        <v>42865.208333333328</v>
      </c>
      <c r="U332" t="str" cm="1">
        <f t="array" ref="U332">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</f>
        <v>1000 to 4999</v>
      </c>
      <c r="V332" t="str" cm="1">
        <f t="array" ref="V332">IF(F332="failed",_xlfn.IFS(D332&lt;1000,"0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/>
      </c>
      <c r="W332" t="str" cm="1">
        <f t="array" ref="W332">IF(F332="successful",_xlfn.IFS(D332&lt;1000,"0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>1000 to 4999</v>
      </c>
      <c r="X332" t="str" cm="1">
        <f t="array" ref="X332">IF(F332="canceled",_xlfn.IFS(D332&lt;1000,"0 to 1000",D332&lt;5000,"1000 to 4999",D332&lt;10000,"5000 to 9999",D332&lt;15000,"10000 to 14999",D332&lt;20000,"15000 to 19999",D332&lt;25000,"20000 to 24999",D332 &lt;30000,"25000 to 29999",D332&lt;35000,"30000 to 34999",D332&lt;40000,"35000 to 39999",D332&lt;45000,"40000 to 44999",D332&lt;50000,"45000 to 49999",TRUE,"Greater than 50000"),"")</f>
        <v/>
      </c>
      <c r="Y332">
        <f t="shared" si="56"/>
        <v>198</v>
      </c>
      <c r="Z332" t="str">
        <f t="shared" si="57"/>
        <v/>
      </c>
      <c r="AA332">
        <f t="shared" si="58"/>
        <v>1</v>
      </c>
      <c r="AB332" t="str">
        <f t="shared" si="59"/>
        <v/>
      </c>
    </row>
    <row r="333" spans="1:28" x14ac:dyDescent="0.25">
      <c r="A333">
        <v>772</v>
      </c>
      <c r="B333" t="s">
        <v>1579</v>
      </c>
      <c r="C333" s="3" t="s">
        <v>1580</v>
      </c>
      <c r="D333">
        <v>149600</v>
      </c>
      <c r="E333">
        <v>169586</v>
      </c>
      <c r="F333" t="s">
        <v>20</v>
      </c>
      <c r="G333">
        <v>5139</v>
      </c>
      <c r="H333" t="s">
        <v>21</v>
      </c>
      <c r="I333" t="s">
        <v>22</v>
      </c>
      <c r="J333">
        <v>1549692000</v>
      </c>
      <c r="K333">
        <v>1550037600</v>
      </c>
      <c r="L333" t="b">
        <v>0</v>
      </c>
      <c r="M333" t="b">
        <v>0</v>
      </c>
      <c r="N333" t="s">
        <v>60</v>
      </c>
      <c r="O333" s="4">
        <f t="shared" si="50"/>
        <v>1.1335962566844919</v>
      </c>
      <c r="P333" s="5">
        <f t="shared" si="51"/>
        <v>32.999805409612762</v>
      </c>
      <c r="Q333" t="str">
        <f t="shared" si="52"/>
        <v>music</v>
      </c>
      <c r="R333" t="str">
        <f t="shared" si="53"/>
        <v>indie rock</v>
      </c>
      <c r="S333" s="9">
        <f t="shared" si="54"/>
        <v>43505.25</v>
      </c>
      <c r="T333" s="9">
        <f t="shared" si="55"/>
        <v>43509.25</v>
      </c>
      <c r="U333" t="str" cm="1">
        <f t="array" ref="U333">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</f>
        <v>Greater than 50000</v>
      </c>
      <c r="V333" t="str" cm="1">
        <f t="array" ref="V333">IF(F333="failed",_xlfn.IFS(D333&lt;1000,"0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/>
      </c>
      <c r="W333" t="str" cm="1">
        <f t="array" ref="W333">IF(F333="successful",_xlfn.IFS(D333&lt;1000,"0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>Greater than 50000</v>
      </c>
      <c r="X333" t="str" cm="1">
        <f t="array" ref="X333">IF(F333="canceled",_xlfn.IFS(D333&lt;1000,"0 to 1000",D333&lt;5000,"1000 to 4999",D333&lt;10000,"5000 to 9999",D333&lt;15000,"10000 to 14999",D333&lt;20000,"15000 to 19999",D333&lt;25000,"20000 to 24999",D333 &lt;30000,"25000 to 29999",D333&lt;35000,"30000 to 34999",D333&lt;40000,"35000 to 39999",D333&lt;45000,"40000 to 44999",D333&lt;50000,"45000 to 49999",TRUE,"Greater than 50000"),"")</f>
        <v/>
      </c>
      <c r="Y333">
        <f t="shared" si="56"/>
        <v>5139</v>
      </c>
      <c r="Z333" t="str">
        <f t="shared" si="57"/>
        <v/>
      </c>
      <c r="AA333">
        <f t="shared" si="58"/>
        <v>1</v>
      </c>
      <c r="AB333" t="str">
        <f t="shared" si="59"/>
        <v/>
      </c>
    </row>
    <row r="334" spans="1:28" x14ac:dyDescent="0.25">
      <c r="A334">
        <v>836</v>
      </c>
      <c r="B334" t="s">
        <v>1705</v>
      </c>
      <c r="C334" s="3" t="s">
        <v>1706</v>
      </c>
      <c r="D334">
        <v>8100</v>
      </c>
      <c r="E334">
        <v>6086</v>
      </c>
      <c r="F334" t="s">
        <v>14</v>
      </c>
      <c r="G334">
        <v>94</v>
      </c>
      <c r="H334" t="s">
        <v>21</v>
      </c>
      <c r="I334" t="s">
        <v>22</v>
      </c>
      <c r="J334">
        <v>1265349600</v>
      </c>
      <c r="K334">
        <v>1266300000</v>
      </c>
      <c r="L334" t="b">
        <v>0</v>
      </c>
      <c r="M334" t="b">
        <v>0</v>
      </c>
      <c r="N334" t="s">
        <v>60</v>
      </c>
      <c r="O334" s="4">
        <f t="shared" si="50"/>
        <v>0.75135802469135804</v>
      </c>
      <c r="P334" s="5">
        <f t="shared" si="51"/>
        <v>64.744680851063833</v>
      </c>
      <c r="Q334" t="str">
        <f t="shared" si="52"/>
        <v>music</v>
      </c>
      <c r="R334" t="str">
        <f t="shared" si="53"/>
        <v>indie rock</v>
      </c>
      <c r="S334" s="9">
        <f t="shared" si="54"/>
        <v>40214.25</v>
      </c>
      <c r="T334" s="9">
        <f t="shared" si="55"/>
        <v>40225.25</v>
      </c>
      <c r="U334" t="str" cm="1">
        <f t="array" ref="U334">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</f>
        <v>5000 to 9999</v>
      </c>
      <c r="V334" t="str" cm="1">
        <f t="array" ref="V334">IF(F334="failed",_xlfn.IFS(D334&lt;1000,"0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>5000 to 9999</v>
      </c>
      <c r="W334" t="str" cm="1">
        <f t="array" ref="W334">IF(F334="successful",_xlfn.IFS(D334&lt;1000,"0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/>
      </c>
      <c r="X334" t="str" cm="1">
        <f t="array" ref="X334">IF(F334="canceled",_xlfn.IFS(D334&lt;1000,"0 to 1000",D334&lt;5000,"1000 to 4999",D334&lt;10000,"5000 to 9999",D334&lt;15000,"10000 to 14999",D334&lt;20000,"15000 to 19999",D334&lt;25000,"20000 to 24999",D334 &lt;30000,"25000 to 29999",D334&lt;35000,"30000 to 34999",D334&lt;40000,"35000 to 39999",D334&lt;45000,"40000 to 44999",D334&lt;50000,"45000 to 49999",TRUE,"Greater than 50000"),"")</f>
        <v/>
      </c>
      <c r="Y334" t="str">
        <f t="shared" si="56"/>
        <v/>
      </c>
      <c r="Z334">
        <f t="shared" si="57"/>
        <v>94</v>
      </c>
      <c r="AA334" t="str">
        <f t="shared" si="58"/>
        <v/>
      </c>
      <c r="AB334">
        <f t="shared" si="59"/>
        <v>1</v>
      </c>
    </row>
    <row r="335" spans="1:28" x14ac:dyDescent="0.25">
      <c r="A335">
        <v>849</v>
      </c>
      <c r="B335" t="s">
        <v>1731</v>
      </c>
      <c r="C335" s="3" t="s">
        <v>1732</v>
      </c>
      <c r="D335">
        <v>6700</v>
      </c>
      <c r="E335">
        <v>8917</v>
      </c>
      <c r="F335" t="s">
        <v>20</v>
      </c>
      <c r="G335">
        <v>307</v>
      </c>
      <c r="H335" t="s">
        <v>21</v>
      </c>
      <c r="I335" t="s">
        <v>22</v>
      </c>
      <c r="J335">
        <v>1328767200</v>
      </c>
      <c r="K335">
        <v>1329026400</v>
      </c>
      <c r="L335" t="b">
        <v>0</v>
      </c>
      <c r="M335" t="b">
        <v>1</v>
      </c>
      <c r="N335" t="s">
        <v>60</v>
      </c>
      <c r="O335" s="4">
        <f t="shared" si="50"/>
        <v>1.3308955223880596</v>
      </c>
      <c r="P335" s="5">
        <f t="shared" si="51"/>
        <v>29.045602605863191</v>
      </c>
      <c r="Q335" t="str">
        <f t="shared" si="52"/>
        <v>music</v>
      </c>
      <c r="R335" t="str">
        <f t="shared" si="53"/>
        <v>indie rock</v>
      </c>
      <c r="S335" s="9">
        <f t="shared" si="54"/>
        <v>40948.25</v>
      </c>
      <c r="T335" s="9">
        <f t="shared" si="55"/>
        <v>40951.25</v>
      </c>
      <c r="U335" t="str" cm="1">
        <f t="array" ref="U335">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</f>
        <v>5000 to 9999</v>
      </c>
      <c r="V335" t="str" cm="1">
        <f t="array" ref="V335">IF(F335="failed",_xlfn.IFS(D335&lt;1000,"0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/>
      </c>
      <c r="W335" t="str" cm="1">
        <f t="array" ref="W335">IF(F335="successful",_xlfn.IFS(D335&lt;1000,"0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>5000 to 9999</v>
      </c>
      <c r="X335" t="str" cm="1">
        <f t="array" ref="X335">IF(F335="canceled",_xlfn.IFS(D335&lt;1000,"0 to 1000",D335&lt;5000,"1000 to 4999",D335&lt;10000,"5000 to 9999",D335&lt;15000,"10000 to 14999",D335&lt;20000,"15000 to 19999",D335&lt;25000,"20000 to 24999",D335 &lt;30000,"25000 to 29999",D335&lt;35000,"30000 to 34999",D335&lt;40000,"35000 to 39999",D335&lt;45000,"40000 to 44999",D335&lt;50000,"45000 to 49999",TRUE,"Greater than 50000"),"")</f>
        <v/>
      </c>
      <c r="Y335">
        <f t="shared" si="56"/>
        <v>307</v>
      </c>
      <c r="Z335" t="str">
        <f t="shared" si="57"/>
        <v/>
      </c>
      <c r="AA335">
        <f t="shared" si="58"/>
        <v>1</v>
      </c>
      <c r="AB335" t="str">
        <f t="shared" si="59"/>
        <v/>
      </c>
    </row>
    <row r="336" spans="1:28" x14ac:dyDescent="0.25">
      <c r="A336">
        <v>853</v>
      </c>
      <c r="B336" t="s">
        <v>1739</v>
      </c>
      <c r="C336" s="3" t="s">
        <v>1740</v>
      </c>
      <c r="D336">
        <v>17100</v>
      </c>
      <c r="E336">
        <v>111502</v>
      </c>
      <c r="F336" t="s">
        <v>20</v>
      </c>
      <c r="G336">
        <v>1467</v>
      </c>
      <c r="H336" t="s">
        <v>15</v>
      </c>
      <c r="I336" t="s">
        <v>16</v>
      </c>
      <c r="J336">
        <v>1308546000</v>
      </c>
      <c r="K336">
        <v>1308978000</v>
      </c>
      <c r="L336" t="b">
        <v>0</v>
      </c>
      <c r="M336" t="b">
        <v>1</v>
      </c>
      <c r="N336" t="s">
        <v>60</v>
      </c>
      <c r="O336" s="4">
        <f t="shared" si="50"/>
        <v>6.5205847953216374</v>
      </c>
      <c r="P336" s="5">
        <f t="shared" si="51"/>
        <v>76.006816632583508</v>
      </c>
      <c r="Q336" t="str">
        <f t="shared" si="52"/>
        <v>music</v>
      </c>
      <c r="R336" t="str">
        <f t="shared" si="53"/>
        <v>indie rock</v>
      </c>
      <c r="S336" s="9">
        <f t="shared" si="54"/>
        <v>40714.208333333336</v>
      </c>
      <c r="T336" s="9">
        <f t="shared" si="55"/>
        <v>40719.208333333336</v>
      </c>
      <c r="U336" t="str" cm="1">
        <f t="array" ref="U336">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</f>
        <v>15000 to 19999</v>
      </c>
      <c r="V336" t="str" cm="1">
        <f t="array" ref="V336">IF(F336="failed",_xlfn.IFS(D336&lt;1000,"0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/>
      </c>
      <c r="W336" t="str" cm="1">
        <f t="array" ref="W336">IF(F336="successful",_xlfn.IFS(D336&lt;1000,"0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>15000 to 19999</v>
      </c>
      <c r="X336" t="str" cm="1">
        <f t="array" ref="X336">IF(F336="canceled",_xlfn.IFS(D336&lt;1000,"0 to 1000",D336&lt;5000,"1000 to 4999",D336&lt;10000,"5000 to 9999",D336&lt;15000,"10000 to 14999",D336&lt;20000,"15000 to 19999",D336&lt;25000,"20000 to 24999",D336 &lt;30000,"25000 to 29999",D336&lt;35000,"30000 to 34999",D336&lt;40000,"35000 to 39999",D336&lt;45000,"40000 to 44999",D336&lt;50000,"45000 to 49999",TRUE,"Greater than 50000"),"")</f>
        <v/>
      </c>
      <c r="Y336">
        <f t="shared" si="56"/>
        <v>1467</v>
      </c>
      <c r="Z336" t="str">
        <f t="shared" si="57"/>
        <v/>
      </c>
      <c r="AA336">
        <f t="shared" si="58"/>
        <v>1</v>
      </c>
      <c r="AB336" t="str">
        <f t="shared" si="59"/>
        <v/>
      </c>
    </row>
    <row r="337" spans="1:28" x14ac:dyDescent="0.25">
      <c r="A337">
        <v>886</v>
      </c>
      <c r="B337" t="s">
        <v>1804</v>
      </c>
      <c r="C337" s="3" t="s">
        <v>1805</v>
      </c>
      <c r="D337">
        <v>150600</v>
      </c>
      <c r="E337">
        <v>127745</v>
      </c>
      <c r="F337" t="s">
        <v>14</v>
      </c>
      <c r="G337">
        <v>1825</v>
      </c>
      <c r="H337" t="s">
        <v>21</v>
      </c>
      <c r="I337" t="s">
        <v>22</v>
      </c>
      <c r="J337">
        <v>1282798800</v>
      </c>
      <c r="K337">
        <v>1284354000</v>
      </c>
      <c r="L337" t="b">
        <v>0</v>
      </c>
      <c r="M337" t="b">
        <v>0</v>
      </c>
      <c r="N337" t="s">
        <v>60</v>
      </c>
      <c r="O337" s="4">
        <f t="shared" si="50"/>
        <v>0.84824037184594958</v>
      </c>
      <c r="P337" s="5">
        <f t="shared" si="51"/>
        <v>69.9972602739726</v>
      </c>
      <c r="Q337" t="str">
        <f t="shared" si="52"/>
        <v>music</v>
      </c>
      <c r="R337" t="str">
        <f t="shared" si="53"/>
        <v>indie rock</v>
      </c>
      <c r="S337" s="9">
        <f t="shared" si="54"/>
        <v>40416.208333333336</v>
      </c>
      <c r="T337" s="9">
        <f t="shared" si="55"/>
        <v>40434.208333333336</v>
      </c>
      <c r="U337" t="str" cm="1">
        <f t="array" ref="U337">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</f>
        <v>Greater than 50000</v>
      </c>
      <c r="V337" t="str" cm="1">
        <f t="array" ref="V337">IF(F337="failed",_xlfn.IFS(D337&lt;1000,"0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>Greater than 50000</v>
      </c>
      <c r="W337" t="str" cm="1">
        <f t="array" ref="W337">IF(F337="successful",_xlfn.IFS(D337&lt;1000,"0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/>
      </c>
      <c r="X337" t="str" cm="1">
        <f t="array" ref="X337">IF(F337="canceled",_xlfn.IFS(D337&lt;1000,"0 to 1000",D337&lt;5000,"1000 to 4999",D337&lt;10000,"5000 to 9999",D337&lt;15000,"10000 to 14999",D337&lt;20000,"15000 to 19999",D337&lt;25000,"20000 to 24999",D337 &lt;30000,"25000 to 29999",D337&lt;35000,"30000 to 34999",D337&lt;40000,"35000 to 39999",D337&lt;45000,"40000 to 44999",D337&lt;50000,"45000 to 49999",TRUE,"Greater than 50000"),"")</f>
        <v/>
      </c>
      <c r="Y337" t="str">
        <f t="shared" si="56"/>
        <v/>
      </c>
      <c r="Z337">
        <f t="shared" si="57"/>
        <v>1825</v>
      </c>
      <c r="AA337" t="str">
        <f t="shared" si="58"/>
        <v/>
      </c>
      <c r="AB337">
        <f t="shared" si="59"/>
        <v>1</v>
      </c>
    </row>
    <row r="338" spans="1:28" x14ac:dyDescent="0.25">
      <c r="A338">
        <v>890</v>
      </c>
      <c r="B338" t="s">
        <v>1812</v>
      </c>
      <c r="C338" s="3" t="s">
        <v>1813</v>
      </c>
      <c r="D338">
        <v>134400</v>
      </c>
      <c r="E338">
        <v>155849</v>
      </c>
      <c r="F338" t="s">
        <v>20</v>
      </c>
      <c r="G338">
        <v>1470</v>
      </c>
      <c r="H338" t="s">
        <v>21</v>
      </c>
      <c r="I338" t="s">
        <v>22</v>
      </c>
      <c r="J338">
        <v>1561352400</v>
      </c>
      <c r="K338">
        <v>1561438800</v>
      </c>
      <c r="L338" t="b">
        <v>0</v>
      </c>
      <c r="M338" t="b">
        <v>0</v>
      </c>
      <c r="N338" t="s">
        <v>60</v>
      </c>
      <c r="O338" s="4">
        <f t="shared" si="50"/>
        <v>1.1595907738095239</v>
      </c>
      <c r="P338" s="5">
        <f t="shared" si="51"/>
        <v>106.01972789115646</v>
      </c>
      <c r="Q338" t="str">
        <f t="shared" si="52"/>
        <v>music</v>
      </c>
      <c r="R338" t="str">
        <f t="shared" si="53"/>
        <v>indie rock</v>
      </c>
      <c r="S338" s="9">
        <f t="shared" si="54"/>
        <v>43640.208333333328</v>
      </c>
      <c r="T338" s="9">
        <f t="shared" si="55"/>
        <v>43641.208333333328</v>
      </c>
      <c r="U338" t="str" cm="1">
        <f t="array" ref="U338">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</f>
        <v>Greater than 50000</v>
      </c>
      <c r="V338" t="str" cm="1">
        <f t="array" ref="V338">IF(F338="failed",_xlfn.IFS(D338&lt;1000,"0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/>
      </c>
      <c r="W338" t="str" cm="1">
        <f t="array" ref="W338">IF(F338="successful",_xlfn.IFS(D338&lt;1000,"0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>Greater than 50000</v>
      </c>
      <c r="X338" t="str" cm="1">
        <f t="array" ref="X338">IF(F338="canceled",_xlfn.IFS(D338&lt;1000,"0 to 1000",D338&lt;5000,"1000 to 4999",D338&lt;10000,"5000 to 9999",D338&lt;15000,"10000 to 14999",D338&lt;20000,"15000 to 19999",D338&lt;25000,"20000 to 24999",D338 &lt;30000,"25000 to 29999",D338&lt;35000,"30000 to 34999",D338&lt;40000,"35000 to 39999",D338&lt;45000,"40000 to 44999",D338&lt;50000,"45000 to 49999",TRUE,"Greater than 50000"),"")</f>
        <v/>
      </c>
      <c r="Y338">
        <f t="shared" si="56"/>
        <v>1470</v>
      </c>
      <c r="Z338" t="str">
        <f t="shared" si="57"/>
        <v/>
      </c>
      <c r="AA338">
        <f t="shared" si="58"/>
        <v>1</v>
      </c>
      <c r="AB338" t="str">
        <f t="shared" si="59"/>
        <v/>
      </c>
    </row>
    <row r="339" spans="1:28" x14ac:dyDescent="0.25">
      <c r="A339">
        <v>974</v>
      </c>
      <c r="B339" t="s">
        <v>1977</v>
      </c>
      <c r="C339" s="3" t="s">
        <v>1978</v>
      </c>
      <c r="D339">
        <v>800</v>
      </c>
      <c r="E339">
        <v>2991</v>
      </c>
      <c r="F339" t="s">
        <v>20</v>
      </c>
      <c r="G339">
        <v>32</v>
      </c>
      <c r="H339" t="s">
        <v>21</v>
      </c>
      <c r="I339" t="s">
        <v>22</v>
      </c>
      <c r="J339">
        <v>1368853200</v>
      </c>
      <c r="K339">
        <v>1368939600</v>
      </c>
      <c r="L339" t="b">
        <v>0</v>
      </c>
      <c r="M339" t="b">
        <v>0</v>
      </c>
      <c r="N339" t="s">
        <v>60</v>
      </c>
      <c r="O339" s="4">
        <f t="shared" si="50"/>
        <v>3.73875</v>
      </c>
      <c r="P339" s="5">
        <f t="shared" si="51"/>
        <v>93.46875</v>
      </c>
      <c r="Q339" t="str">
        <f t="shared" si="52"/>
        <v>music</v>
      </c>
      <c r="R339" t="str">
        <f t="shared" si="53"/>
        <v>indie rock</v>
      </c>
      <c r="S339" s="9">
        <f t="shared" si="54"/>
        <v>41412.208333333336</v>
      </c>
      <c r="T339" s="9">
        <f t="shared" si="55"/>
        <v>41413.208333333336</v>
      </c>
      <c r="U339" t="str" cm="1">
        <f t="array" ref="U339">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</f>
        <v>0 to 1000</v>
      </c>
      <c r="V339" t="str" cm="1">
        <f t="array" ref="V339">IF(F339="failed",_xlfn.IFS(D339&lt;1000,"0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/>
      </c>
      <c r="W339" t="str" cm="1">
        <f t="array" ref="W339">IF(F339="successful",_xlfn.IFS(D339&lt;1000,"0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>0 to 1000</v>
      </c>
      <c r="X339" t="str" cm="1">
        <f t="array" ref="X339">IF(F339="canceled",_xlfn.IFS(D339&lt;1000,"0 to 1000",D339&lt;5000,"1000 to 4999",D339&lt;10000,"5000 to 9999",D339&lt;15000,"10000 to 14999",D339&lt;20000,"15000 to 19999",D339&lt;25000,"20000 to 24999",D339 &lt;30000,"25000 to 29999",D339&lt;35000,"30000 to 34999",D339&lt;40000,"35000 to 39999",D339&lt;45000,"40000 to 44999",D339&lt;50000,"45000 to 49999",TRUE,"Greater than 50000"),"")</f>
        <v/>
      </c>
      <c r="Y339">
        <f t="shared" si="56"/>
        <v>32</v>
      </c>
      <c r="Z339" t="str">
        <f t="shared" si="57"/>
        <v/>
      </c>
      <c r="AA339">
        <f t="shared" si="58"/>
        <v>1</v>
      </c>
      <c r="AB339" t="str">
        <f t="shared" si="59"/>
        <v/>
      </c>
    </row>
    <row r="340" spans="1:28" x14ac:dyDescent="0.25">
      <c r="A340">
        <v>998</v>
      </c>
      <c r="B340" t="s">
        <v>2023</v>
      </c>
      <c r="C340" s="3" t="s">
        <v>2024</v>
      </c>
      <c r="D340">
        <v>66600</v>
      </c>
      <c r="E340">
        <v>37823</v>
      </c>
      <c r="F340" t="s">
        <v>14</v>
      </c>
      <c r="G340">
        <v>374</v>
      </c>
      <c r="H340" t="s">
        <v>21</v>
      </c>
      <c r="I340" t="s">
        <v>22</v>
      </c>
      <c r="J340">
        <v>1265868000</v>
      </c>
      <c r="K340">
        <v>1267077600</v>
      </c>
      <c r="L340" t="b">
        <v>0</v>
      </c>
      <c r="M340" t="b">
        <v>1</v>
      </c>
      <c r="N340" t="s">
        <v>60</v>
      </c>
      <c r="O340" s="4">
        <f t="shared" si="50"/>
        <v>0.5679129129129129</v>
      </c>
      <c r="P340" s="5">
        <f t="shared" si="51"/>
        <v>101.13101604278074</v>
      </c>
      <c r="Q340" t="str">
        <f t="shared" si="52"/>
        <v>music</v>
      </c>
      <c r="R340" t="str">
        <f t="shared" si="53"/>
        <v>indie rock</v>
      </c>
      <c r="S340" s="9">
        <f t="shared" si="54"/>
        <v>40220.25</v>
      </c>
      <c r="T340" s="9">
        <f t="shared" si="55"/>
        <v>40234.25</v>
      </c>
      <c r="U340" t="str" cm="1">
        <f t="array" ref="U340">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</f>
        <v>Greater than 50000</v>
      </c>
      <c r="V340" t="str" cm="1">
        <f t="array" ref="V340">IF(F340="failed",_xlfn.IFS(D340&lt;1000,"0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>Greater than 50000</v>
      </c>
      <c r="W340" t="str" cm="1">
        <f t="array" ref="W340">IF(F340="successful",_xlfn.IFS(D340&lt;1000,"0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/>
      </c>
      <c r="X340" t="str" cm="1">
        <f t="array" ref="X340">IF(F340="canceled",_xlfn.IFS(D340&lt;1000,"0 to 1000",D340&lt;5000,"1000 to 4999",D340&lt;10000,"5000 to 9999",D340&lt;15000,"10000 to 14999",D340&lt;20000,"15000 to 19999",D340&lt;25000,"20000 to 24999",D340 &lt;30000,"25000 to 29999",D340&lt;35000,"30000 to 34999",D340&lt;40000,"35000 to 39999",D340&lt;45000,"40000 to 44999",D340&lt;50000,"45000 to 49999",TRUE,"Greater than 50000"),"")</f>
        <v/>
      </c>
      <c r="Y340" t="str">
        <f t="shared" si="56"/>
        <v/>
      </c>
      <c r="Z340">
        <f t="shared" si="57"/>
        <v>374</v>
      </c>
      <c r="AA340" t="str">
        <f t="shared" si="58"/>
        <v/>
      </c>
      <c r="AB340">
        <f t="shared" si="59"/>
        <v>1</v>
      </c>
    </row>
    <row r="341" spans="1:28" ht="31.5" x14ac:dyDescent="0.25">
      <c r="A341">
        <v>55</v>
      </c>
      <c r="B341" t="s">
        <v>157</v>
      </c>
      <c r="C341" s="3" t="s">
        <v>158</v>
      </c>
      <c r="D341">
        <v>6600</v>
      </c>
      <c r="E341">
        <v>11746</v>
      </c>
      <c r="F341" t="s">
        <v>20</v>
      </c>
      <c r="G341">
        <v>131</v>
      </c>
      <c r="H341" t="s">
        <v>21</v>
      </c>
      <c r="I341" t="s">
        <v>22</v>
      </c>
      <c r="J341">
        <v>1532926800</v>
      </c>
      <c r="K341">
        <v>1533358800</v>
      </c>
      <c r="L341" t="b">
        <v>0</v>
      </c>
      <c r="M341" t="b">
        <v>0</v>
      </c>
      <c r="N341" t="s">
        <v>159</v>
      </c>
      <c r="O341" s="4">
        <f t="shared" si="50"/>
        <v>1.7796969696969698</v>
      </c>
      <c r="P341" s="5">
        <f t="shared" si="51"/>
        <v>89.664122137404576</v>
      </c>
      <c r="Q341" t="str">
        <f t="shared" si="52"/>
        <v>music</v>
      </c>
      <c r="R341" t="str">
        <f t="shared" si="53"/>
        <v>jazz</v>
      </c>
      <c r="S341" s="9">
        <f t="shared" si="54"/>
        <v>43311.208333333328</v>
      </c>
      <c r="T341" s="9">
        <f t="shared" si="55"/>
        <v>43316.208333333328</v>
      </c>
      <c r="U341" t="str" cm="1">
        <f t="array" ref="U341">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</f>
        <v>5000 to 9999</v>
      </c>
      <c r="V341" t="str" cm="1">
        <f t="array" ref="V341">IF(F341="failed",_xlfn.IFS(D341&lt;1000,"0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/>
      </c>
      <c r="W341" t="str" cm="1">
        <f t="array" ref="W341">IF(F341="successful",_xlfn.IFS(D341&lt;1000,"0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>5000 to 9999</v>
      </c>
      <c r="X341" t="str" cm="1">
        <f t="array" ref="X341">IF(F341="canceled",_xlfn.IFS(D341&lt;1000,"0 to 1000",D341&lt;5000,"1000 to 4999",D341&lt;10000,"5000 to 9999",D341&lt;15000,"10000 to 14999",D341&lt;20000,"15000 to 19999",D341&lt;25000,"20000 to 24999",D341 &lt;30000,"25000 to 29999",D341&lt;35000,"30000 to 34999",D341&lt;40000,"35000 to 39999",D341&lt;45000,"40000 to 44999",D341&lt;50000,"45000 to 49999",TRUE,"Greater than 50000"),"")</f>
        <v/>
      </c>
      <c r="Y341">
        <f t="shared" si="56"/>
        <v>131</v>
      </c>
      <c r="Z341" t="str">
        <f t="shared" si="57"/>
        <v/>
      </c>
      <c r="AA341">
        <f t="shared" si="58"/>
        <v>1</v>
      </c>
      <c r="AB341" t="str">
        <f t="shared" si="59"/>
        <v/>
      </c>
    </row>
    <row r="342" spans="1:28" x14ac:dyDescent="0.25">
      <c r="A342">
        <v>73</v>
      </c>
      <c r="B342" t="s">
        <v>194</v>
      </c>
      <c r="C342" s="3" t="s">
        <v>195</v>
      </c>
      <c r="D342">
        <v>1400</v>
      </c>
      <c r="E342">
        <v>9253</v>
      </c>
      <c r="F342" t="s">
        <v>20</v>
      </c>
      <c r="G342">
        <v>88</v>
      </c>
      <c r="H342" t="s">
        <v>21</v>
      </c>
      <c r="I342" t="s">
        <v>22</v>
      </c>
      <c r="J342">
        <v>1480226400</v>
      </c>
      <c r="K342">
        <v>1480485600</v>
      </c>
      <c r="L342" t="b">
        <v>0</v>
      </c>
      <c r="M342" t="b">
        <v>0</v>
      </c>
      <c r="N342" t="s">
        <v>159</v>
      </c>
      <c r="O342" s="4">
        <f t="shared" si="50"/>
        <v>6.609285714285714</v>
      </c>
      <c r="P342" s="5">
        <f t="shared" si="51"/>
        <v>105.14772727272727</v>
      </c>
      <c r="Q342" t="str">
        <f t="shared" si="52"/>
        <v>music</v>
      </c>
      <c r="R342" t="str">
        <f t="shared" si="53"/>
        <v>jazz</v>
      </c>
      <c r="S342" s="9">
        <f t="shared" si="54"/>
        <v>42701.25</v>
      </c>
      <c r="T342" s="9">
        <f t="shared" si="55"/>
        <v>42704.25</v>
      </c>
      <c r="U342" t="str" cm="1">
        <f t="array" ref="U342">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</f>
        <v>1000 to 4999</v>
      </c>
      <c r="V342" t="str" cm="1">
        <f t="array" ref="V342">IF(F342="failed",_xlfn.IFS(D342&lt;1000,"0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/>
      </c>
      <c r="W342" t="str" cm="1">
        <f t="array" ref="W342">IF(F342="successful",_xlfn.IFS(D342&lt;1000,"0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>1000 to 4999</v>
      </c>
      <c r="X342" t="str" cm="1">
        <f t="array" ref="X342">IF(F342="canceled",_xlfn.IFS(D342&lt;1000,"0 to 1000",D342&lt;5000,"1000 to 4999",D342&lt;10000,"5000 to 9999",D342&lt;15000,"10000 to 14999",D342&lt;20000,"15000 to 19999",D342&lt;25000,"20000 to 24999",D342 &lt;30000,"25000 to 29999",D342&lt;35000,"30000 to 34999",D342&lt;40000,"35000 to 39999",D342&lt;45000,"40000 to 44999",D342&lt;50000,"45000 to 49999",TRUE,"Greater than 50000"),"")</f>
        <v/>
      </c>
      <c r="Y342">
        <f t="shared" si="56"/>
        <v>88</v>
      </c>
      <c r="Z342" t="str">
        <f t="shared" si="57"/>
        <v/>
      </c>
      <c r="AA342">
        <f t="shared" si="58"/>
        <v>1</v>
      </c>
      <c r="AB342" t="str">
        <f t="shared" si="59"/>
        <v/>
      </c>
    </row>
    <row r="343" spans="1:28" x14ac:dyDescent="0.25">
      <c r="A343">
        <v>204</v>
      </c>
      <c r="B343" t="s">
        <v>460</v>
      </c>
      <c r="C343" s="3" t="s">
        <v>461</v>
      </c>
      <c r="D343">
        <v>75000</v>
      </c>
      <c r="E343">
        <v>2529</v>
      </c>
      <c r="F343" t="s">
        <v>14</v>
      </c>
      <c r="G343">
        <v>40</v>
      </c>
      <c r="H343" t="s">
        <v>21</v>
      </c>
      <c r="I343" t="s">
        <v>22</v>
      </c>
      <c r="J343">
        <v>1301806800</v>
      </c>
      <c r="K343">
        <v>1302670800</v>
      </c>
      <c r="L343" t="b">
        <v>0</v>
      </c>
      <c r="M343" t="b">
        <v>0</v>
      </c>
      <c r="N343" t="s">
        <v>159</v>
      </c>
      <c r="O343" s="4">
        <f t="shared" si="50"/>
        <v>3.372E-2</v>
      </c>
      <c r="P343" s="5">
        <f t="shared" si="51"/>
        <v>63.225000000000001</v>
      </c>
      <c r="Q343" t="str">
        <f t="shared" si="52"/>
        <v>music</v>
      </c>
      <c r="R343" t="str">
        <f t="shared" si="53"/>
        <v>jazz</v>
      </c>
      <c r="S343" s="9">
        <f t="shared" si="54"/>
        <v>40636.208333333336</v>
      </c>
      <c r="T343" s="9">
        <f t="shared" si="55"/>
        <v>40646.208333333336</v>
      </c>
      <c r="U343" t="str" cm="1">
        <f t="array" ref="U343">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</f>
        <v>Greater than 50000</v>
      </c>
      <c r="V343" t="str" cm="1">
        <f t="array" ref="V343">IF(F343="failed",_xlfn.IFS(D343&lt;1000,"0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>Greater than 50000</v>
      </c>
      <c r="W343" t="str" cm="1">
        <f t="array" ref="W343">IF(F343="successful",_xlfn.IFS(D343&lt;1000,"0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/>
      </c>
      <c r="X343" t="str" cm="1">
        <f t="array" ref="X343">IF(F343="canceled",_xlfn.IFS(D343&lt;1000,"0 to 1000",D343&lt;5000,"1000 to 4999",D343&lt;10000,"5000 to 9999",D343&lt;15000,"10000 to 14999",D343&lt;20000,"15000 to 19999",D343&lt;25000,"20000 to 24999",D343 &lt;30000,"25000 to 29999",D343&lt;35000,"30000 to 34999",D343&lt;40000,"35000 to 39999",D343&lt;45000,"40000 to 44999",D343&lt;50000,"45000 to 49999",TRUE,"Greater than 50000"),"")</f>
        <v/>
      </c>
      <c r="Y343" t="str">
        <f t="shared" si="56"/>
        <v/>
      </c>
      <c r="Z343">
        <f t="shared" si="57"/>
        <v>40</v>
      </c>
      <c r="AA343" t="str">
        <f t="shared" si="58"/>
        <v/>
      </c>
      <c r="AB343">
        <f t="shared" si="59"/>
        <v>1</v>
      </c>
    </row>
    <row r="344" spans="1:28" x14ac:dyDescent="0.25">
      <c r="A344">
        <v>266</v>
      </c>
      <c r="B344" t="s">
        <v>584</v>
      </c>
      <c r="C344" s="3" t="s">
        <v>585</v>
      </c>
      <c r="D344">
        <v>111900</v>
      </c>
      <c r="E344">
        <v>85902</v>
      </c>
      <c r="F344" t="s">
        <v>14</v>
      </c>
      <c r="G344">
        <v>3182</v>
      </c>
      <c r="H344" t="s">
        <v>107</v>
      </c>
      <c r="I344" t="s">
        <v>108</v>
      </c>
      <c r="J344">
        <v>1415340000</v>
      </c>
      <c r="K344">
        <v>1418191200</v>
      </c>
      <c r="L344" t="b">
        <v>0</v>
      </c>
      <c r="M344" t="b">
        <v>1</v>
      </c>
      <c r="N344" t="s">
        <v>159</v>
      </c>
      <c r="O344" s="4">
        <f t="shared" si="50"/>
        <v>0.76766756032171579</v>
      </c>
      <c r="P344" s="5">
        <f t="shared" si="51"/>
        <v>26.996228786926462</v>
      </c>
      <c r="Q344" t="str">
        <f t="shared" si="52"/>
        <v>music</v>
      </c>
      <c r="R344" t="str">
        <f t="shared" si="53"/>
        <v>jazz</v>
      </c>
      <c r="S344" s="9">
        <f t="shared" si="54"/>
        <v>41950.25</v>
      </c>
      <c r="T344" s="9">
        <f t="shared" si="55"/>
        <v>41983.25</v>
      </c>
      <c r="U344" t="str" cm="1">
        <f t="array" ref="U344">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</f>
        <v>Greater than 50000</v>
      </c>
      <c r="V344" t="str" cm="1">
        <f t="array" ref="V344">IF(F344="failed",_xlfn.IFS(D344&lt;1000,"0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>Greater than 50000</v>
      </c>
      <c r="W344" t="str" cm="1">
        <f t="array" ref="W344">IF(F344="successful",_xlfn.IFS(D344&lt;1000,"0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/>
      </c>
      <c r="X344" t="str" cm="1">
        <f t="array" ref="X344">IF(F344="canceled",_xlfn.IFS(D344&lt;1000,"0 to 1000",D344&lt;5000,"1000 to 4999",D344&lt;10000,"5000 to 9999",D344&lt;15000,"10000 to 14999",D344&lt;20000,"15000 to 19999",D344&lt;25000,"20000 to 24999",D344 &lt;30000,"25000 to 29999",D344&lt;35000,"30000 to 34999",D344&lt;40000,"35000 to 39999",D344&lt;45000,"40000 to 44999",D344&lt;50000,"45000 to 49999",TRUE,"Greater than 50000"),"")</f>
        <v/>
      </c>
      <c r="Y344" t="str">
        <f t="shared" si="56"/>
        <v/>
      </c>
      <c r="Z344">
        <f t="shared" si="57"/>
        <v>3182</v>
      </c>
      <c r="AA344" t="str">
        <f t="shared" si="58"/>
        <v/>
      </c>
      <c r="AB344">
        <f t="shared" si="59"/>
        <v>1</v>
      </c>
    </row>
    <row r="345" spans="1:28" x14ac:dyDescent="0.25">
      <c r="A345">
        <v>350</v>
      </c>
      <c r="B345" t="s">
        <v>752</v>
      </c>
      <c r="C345" s="3" t="s">
        <v>753</v>
      </c>
      <c r="D345">
        <v>100</v>
      </c>
      <c r="E345">
        <v>5</v>
      </c>
      <c r="F345" t="s">
        <v>14</v>
      </c>
      <c r="G345">
        <v>1</v>
      </c>
      <c r="H345" t="s">
        <v>21</v>
      </c>
      <c r="I345" t="s">
        <v>22</v>
      </c>
      <c r="J345">
        <v>1432098000</v>
      </c>
      <c r="K345">
        <v>1433653200</v>
      </c>
      <c r="L345" t="b">
        <v>0</v>
      </c>
      <c r="M345" t="b">
        <v>1</v>
      </c>
      <c r="N345" t="s">
        <v>159</v>
      </c>
      <c r="O345" s="4">
        <f t="shared" si="50"/>
        <v>0.05</v>
      </c>
      <c r="P345" s="5">
        <f t="shared" si="51"/>
        <v>5</v>
      </c>
      <c r="Q345" t="str">
        <f t="shared" si="52"/>
        <v>music</v>
      </c>
      <c r="R345" t="str">
        <f t="shared" si="53"/>
        <v>jazz</v>
      </c>
      <c r="S345" s="9">
        <f t="shared" si="54"/>
        <v>42144.208333333328</v>
      </c>
      <c r="T345" s="9">
        <f t="shared" si="55"/>
        <v>42162.208333333328</v>
      </c>
      <c r="U345" t="str" cm="1">
        <f t="array" ref="U345">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</f>
        <v>0 to 1000</v>
      </c>
      <c r="V345" t="str" cm="1">
        <f t="array" ref="V345">IF(F345="failed",_xlfn.IFS(D345&lt;1000,"0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>0 to 1000</v>
      </c>
      <c r="W345" t="str" cm="1">
        <f t="array" ref="W345">IF(F345="successful",_xlfn.IFS(D345&lt;1000,"0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/>
      </c>
      <c r="X345" t="str" cm="1">
        <f t="array" ref="X345">IF(F345="canceled",_xlfn.IFS(D345&lt;1000,"0 to 1000",D345&lt;5000,"1000 to 4999",D345&lt;10000,"5000 to 9999",D345&lt;15000,"10000 to 14999",D345&lt;20000,"15000 to 19999",D345&lt;25000,"20000 to 24999",D345 &lt;30000,"25000 to 29999",D345&lt;35000,"30000 to 34999",D345&lt;40000,"35000 to 39999",D345&lt;45000,"40000 to 44999",D345&lt;50000,"45000 to 49999",TRUE,"Greater than 50000"),"")</f>
        <v/>
      </c>
      <c r="Y345" t="str">
        <f t="shared" si="56"/>
        <v/>
      </c>
      <c r="Z345">
        <f t="shared" si="57"/>
        <v>1</v>
      </c>
      <c r="AA345" t="str">
        <f t="shared" si="58"/>
        <v/>
      </c>
      <c r="AB345">
        <f t="shared" si="59"/>
        <v>1</v>
      </c>
    </row>
    <row r="346" spans="1:28" x14ac:dyDescent="0.25">
      <c r="A346">
        <v>393</v>
      </c>
      <c r="B346" t="s">
        <v>838</v>
      </c>
      <c r="C346" s="3" t="s">
        <v>839</v>
      </c>
      <c r="D346">
        <v>62800</v>
      </c>
      <c r="E346">
        <v>143788</v>
      </c>
      <c r="F346" t="s">
        <v>20</v>
      </c>
      <c r="G346">
        <v>3059</v>
      </c>
      <c r="H346" t="s">
        <v>15</v>
      </c>
      <c r="I346" t="s">
        <v>16</v>
      </c>
      <c r="J346">
        <v>1500267600</v>
      </c>
      <c r="K346">
        <v>1500354000</v>
      </c>
      <c r="L346" t="b">
        <v>0</v>
      </c>
      <c r="M346" t="b">
        <v>0</v>
      </c>
      <c r="N346" t="s">
        <v>159</v>
      </c>
      <c r="O346" s="4">
        <f t="shared" si="50"/>
        <v>2.2896178343949045</v>
      </c>
      <c r="P346" s="5">
        <f t="shared" si="51"/>
        <v>47.004903563255965</v>
      </c>
      <c r="Q346" t="str">
        <f t="shared" si="52"/>
        <v>music</v>
      </c>
      <c r="R346" t="str">
        <f t="shared" si="53"/>
        <v>jazz</v>
      </c>
      <c r="S346" s="9">
        <f t="shared" si="54"/>
        <v>42933.208333333328</v>
      </c>
      <c r="T346" s="9">
        <f t="shared" si="55"/>
        <v>42934.208333333328</v>
      </c>
      <c r="U346" t="str" cm="1">
        <f t="array" ref="U346">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</f>
        <v>Greater than 50000</v>
      </c>
      <c r="V346" t="str" cm="1">
        <f t="array" ref="V346">IF(F346="failed",_xlfn.IFS(D346&lt;1000,"0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/>
      </c>
      <c r="W346" t="str" cm="1">
        <f t="array" ref="W346">IF(F346="successful",_xlfn.IFS(D346&lt;1000,"0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>Greater than 50000</v>
      </c>
      <c r="X346" t="str" cm="1">
        <f t="array" ref="X346">IF(F346="canceled",_xlfn.IFS(D346&lt;1000,"0 to 1000",D346&lt;5000,"1000 to 4999",D346&lt;10000,"5000 to 9999",D346&lt;15000,"10000 to 14999",D346&lt;20000,"15000 to 19999",D346&lt;25000,"20000 to 24999",D346 &lt;30000,"25000 to 29999",D346&lt;35000,"30000 to 34999",D346&lt;40000,"35000 to 39999",D346&lt;45000,"40000 to 44999",D346&lt;50000,"45000 to 49999",TRUE,"Greater than 50000"),"")</f>
        <v/>
      </c>
      <c r="Y346">
        <f t="shared" si="56"/>
        <v>3059</v>
      </c>
      <c r="Z346" t="str">
        <f t="shared" si="57"/>
        <v/>
      </c>
      <c r="AA346">
        <f t="shared" si="58"/>
        <v>1</v>
      </c>
      <c r="AB346" t="str">
        <f t="shared" si="59"/>
        <v/>
      </c>
    </row>
    <row r="347" spans="1:28" x14ac:dyDescent="0.25">
      <c r="A347">
        <v>436</v>
      </c>
      <c r="B347" t="s">
        <v>921</v>
      </c>
      <c r="C347" s="3" t="s">
        <v>922</v>
      </c>
      <c r="D347">
        <v>1300</v>
      </c>
      <c r="E347">
        <v>13678</v>
      </c>
      <c r="F347" t="s">
        <v>20</v>
      </c>
      <c r="G347">
        <v>249</v>
      </c>
      <c r="H347" t="s">
        <v>21</v>
      </c>
      <c r="I347" t="s">
        <v>22</v>
      </c>
      <c r="J347">
        <v>1555736400</v>
      </c>
      <c r="K347">
        <v>1555822800</v>
      </c>
      <c r="L347" t="b">
        <v>0</v>
      </c>
      <c r="M347" t="b">
        <v>0</v>
      </c>
      <c r="N347" t="s">
        <v>159</v>
      </c>
      <c r="O347" s="4">
        <f t="shared" si="50"/>
        <v>10.521538461538462</v>
      </c>
      <c r="P347" s="5">
        <f t="shared" si="51"/>
        <v>54.931726907630519</v>
      </c>
      <c r="Q347" t="str">
        <f t="shared" si="52"/>
        <v>music</v>
      </c>
      <c r="R347" t="str">
        <f t="shared" si="53"/>
        <v>jazz</v>
      </c>
      <c r="S347" s="9">
        <f t="shared" si="54"/>
        <v>43575.208333333328</v>
      </c>
      <c r="T347" s="9">
        <f t="shared" si="55"/>
        <v>43576.208333333328</v>
      </c>
      <c r="U347" t="str" cm="1">
        <f t="array" ref="U347">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</f>
        <v>1000 to 4999</v>
      </c>
      <c r="V347" t="str" cm="1">
        <f t="array" ref="V347">IF(F347="failed",_xlfn.IFS(D347&lt;1000,"0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/>
      </c>
      <c r="W347" t="str" cm="1">
        <f t="array" ref="W347">IF(F347="successful",_xlfn.IFS(D347&lt;1000,"0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>1000 to 4999</v>
      </c>
      <c r="X347" t="str" cm="1">
        <f t="array" ref="X347">IF(F347="canceled",_xlfn.IFS(D347&lt;1000,"0 to 1000",D347&lt;5000,"1000 to 4999",D347&lt;10000,"5000 to 9999",D347&lt;15000,"10000 to 14999",D347&lt;20000,"15000 to 19999",D347&lt;25000,"20000 to 24999",D347 &lt;30000,"25000 to 29999",D347&lt;35000,"30000 to 34999",D347&lt;40000,"35000 to 39999",D347&lt;45000,"40000 to 44999",D347&lt;50000,"45000 to 49999",TRUE,"Greater than 50000"),"")</f>
        <v/>
      </c>
      <c r="Y347">
        <f t="shared" si="56"/>
        <v>249</v>
      </c>
      <c r="Z347" t="str">
        <f t="shared" si="57"/>
        <v/>
      </c>
      <c r="AA347">
        <f t="shared" si="58"/>
        <v>1</v>
      </c>
      <c r="AB347" t="str">
        <f t="shared" si="59"/>
        <v/>
      </c>
    </row>
    <row r="348" spans="1:28" x14ac:dyDescent="0.25">
      <c r="A348">
        <v>577</v>
      </c>
      <c r="B348" t="s">
        <v>1198</v>
      </c>
      <c r="C348" s="3" t="s">
        <v>1199</v>
      </c>
      <c r="D348">
        <v>8200</v>
      </c>
      <c r="E348">
        <v>1546</v>
      </c>
      <c r="F348" t="s">
        <v>74</v>
      </c>
      <c r="G348">
        <v>37</v>
      </c>
      <c r="H348" t="s">
        <v>21</v>
      </c>
      <c r="I348" t="s">
        <v>22</v>
      </c>
      <c r="J348">
        <v>1299823200</v>
      </c>
      <c r="K348">
        <v>1302066000</v>
      </c>
      <c r="L348" t="b">
        <v>0</v>
      </c>
      <c r="M348" t="b">
        <v>0</v>
      </c>
      <c r="N348" t="s">
        <v>159</v>
      </c>
      <c r="O348" s="4">
        <f t="shared" si="50"/>
        <v>0.18853658536585366</v>
      </c>
      <c r="P348" s="5">
        <f t="shared" si="51"/>
        <v>41.783783783783782</v>
      </c>
      <c r="Q348" t="str">
        <f t="shared" si="52"/>
        <v>music</v>
      </c>
      <c r="R348" t="str">
        <f t="shared" si="53"/>
        <v>jazz</v>
      </c>
      <c r="S348" s="9">
        <f t="shared" si="54"/>
        <v>40613.25</v>
      </c>
      <c r="T348" s="9">
        <f t="shared" si="55"/>
        <v>40639.208333333336</v>
      </c>
      <c r="U348" t="str" cm="1">
        <f t="array" ref="U348">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</f>
        <v>5000 to 9999</v>
      </c>
      <c r="V348" t="str" cm="1">
        <f t="array" ref="V348">IF(F348="failed",_xlfn.IFS(D348&lt;1000,"0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/>
      </c>
      <c r="W348" t="str" cm="1">
        <f t="array" ref="W348">IF(F348="successful",_xlfn.IFS(D348&lt;1000,"0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/>
      </c>
      <c r="X348" t="str" cm="1">
        <f t="array" ref="X348">IF(F348="canceled",_xlfn.IFS(D348&lt;1000,"0 to 1000",D348&lt;5000,"1000 to 4999",D348&lt;10000,"5000 to 9999",D348&lt;15000,"10000 to 14999",D348&lt;20000,"15000 to 19999",D348&lt;25000,"20000 to 24999",D348 &lt;30000,"25000 to 29999",D348&lt;35000,"30000 to 34999",D348&lt;40000,"35000 to 39999",D348&lt;45000,"40000 to 44999",D348&lt;50000,"45000 to 49999",TRUE,"Greater than 50000"),"")</f>
        <v>5000 to 9999</v>
      </c>
      <c r="Y348" t="str">
        <f t="shared" si="56"/>
        <v/>
      </c>
      <c r="Z348" t="str">
        <f t="shared" si="57"/>
        <v/>
      </c>
      <c r="AA348" t="str">
        <f t="shared" si="58"/>
        <v/>
      </c>
      <c r="AB348" t="str">
        <f t="shared" si="59"/>
        <v/>
      </c>
    </row>
    <row r="349" spans="1:28" x14ac:dyDescent="0.25">
      <c r="A349">
        <v>579</v>
      </c>
      <c r="B349" t="s">
        <v>1202</v>
      </c>
      <c r="C349" s="3" t="s">
        <v>1203</v>
      </c>
      <c r="D349">
        <v>6200</v>
      </c>
      <c r="E349">
        <v>6269</v>
      </c>
      <c r="F349" t="s">
        <v>20</v>
      </c>
      <c r="G349">
        <v>87</v>
      </c>
      <c r="H349" t="s">
        <v>21</v>
      </c>
      <c r="I349" t="s">
        <v>22</v>
      </c>
      <c r="J349">
        <v>1312693200</v>
      </c>
      <c r="K349">
        <v>1313730000</v>
      </c>
      <c r="L349" t="b">
        <v>0</v>
      </c>
      <c r="M349" t="b">
        <v>0</v>
      </c>
      <c r="N349" t="s">
        <v>159</v>
      </c>
      <c r="O349" s="4">
        <f t="shared" si="50"/>
        <v>1.0111290322580646</v>
      </c>
      <c r="P349" s="5">
        <f t="shared" si="51"/>
        <v>72.05747126436782</v>
      </c>
      <c r="Q349" t="str">
        <f t="shared" si="52"/>
        <v>music</v>
      </c>
      <c r="R349" t="str">
        <f t="shared" si="53"/>
        <v>jazz</v>
      </c>
      <c r="S349" s="9">
        <f t="shared" si="54"/>
        <v>40762.208333333336</v>
      </c>
      <c r="T349" s="9">
        <f t="shared" si="55"/>
        <v>40774.208333333336</v>
      </c>
      <c r="U349" t="str" cm="1">
        <f t="array" ref="U349">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</f>
        <v>5000 to 9999</v>
      </c>
      <c r="V349" t="str" cm="1">
        <f t="array" ref="V349">IF(F349="failed",_xlfn.IFS(D349&lt;1000,"0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/>
      </c>
      <c r="W349" t="str" cm="1">
        <f t="array" ref="W349">IF(F349="successful",_xlfn.IFS(D349&lt;1000,"0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>5000 to 9999</v>
      </c>
      <c r="X349" t="str" cm="1">
        <f t="array" ref="X349">IF(F349="canceled",_xlfn.IFS(D349&lt;1000,"0 to 1000",D349&lt;5000,"1000 to 4999",D349&lt;10000,"5000 to 9999",D349&lt;15000,"10000 to 14999",D349&lt;20000,"15000 to 19999",D349&lt;25000,"20000 to 24999",D349 &lt;30000,"25000 to 29999",D349&lt;35000,"30000 to 34999",D349&lt;40000,"35000 to 39999",D349&lt;45000,"40000 to 44999",D349&lt;50000,"45000 to 49999",TRUE,"Greater than 50000"),"")</f>
        <v/>
      </c>
      <c r="Y349">
        <f t="shared" si="56"/>
        <v>87</v>
      </c>
      <c r="Z349" t="str">
        <f t="shared" si="57"/>
        <v/>
      </c>
      <c r="AA349">
        <f t="shared" si="58"/>
        <v>1</v>
      </c>
      <c r="AB349" t="str">
        <f t="shared" si="59"/>
        <v/>
      </c>
    </row>
    <row r="350" spans="1:28" x14ac:dyDescent="0.25">
      <c r="A350">
        <v>608</v>
      </c>
      <c r="B350" t="s">
        <v>1258</v>
      </c>
      <c r="C350" s="3" t="s">
        <v>1259</v>
      </c>
      <c r="D350">
        <v>3900</v>
      </c>
      <c r="E350">
        <v>11075</v>
      </c>
      <c r="F350" t="s">
        <v>20</v>
      </c>
      <c r="G350">
        <v>316</v>
      </c>
      <c r="H350" t="s">
        <v>21</v>
      </c>
      <c r="I350" t="s">
        <v>22</v>
      </c>
      <c r="J350">
        <v>1551852000</v>
      </c>
      <c r="K350">
        <v>1552197600</v>
      </c>
      <c r="L350" t="b">
        <v>0</v>
      </c>
      <c r="M350" t="b">
        <v>1</v>
      </c>
      <c r="N350" t="s">
        <v>159</v>
      </c>
      <c r="O350" s="4">
        <f t="shared" si="50"/>
        <v>2.8397435897435899</v>
      </c>
      <c r="P350" s="5">
        <f t="shared" si="51"/>
        <v>35.047468354430379</v>
      </c>
      <c r="Q350" t="str">
        <f t="shared" si="52"/>
        <v>music</v>
      </c>
      <c r="R350" t="str">
        <f t="shared" si="53"/>
        <v>jazz</v>
      </c>
      <c r="S350" s="9">
        <f t="shared" si="54"/>
        <v>43530.25</v>
      </c>
      <c r="T350" s="9">
        <f t="shared" si="55"/>
        <v>43534.25</v>
      </c>
      <c r="U350" t="str" cm="1">
        <f t="array" ref="U350">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</f>
        <v>1000 to 4999</v>
      </c>
      <c r="V350" t="str" cm="1">
        <f t="array" ref="V350">IF(F350="failed",_xlfn.IFS(D350&lt;1000,"0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/>
      </c>
      <c r="W350" t="str" cm="1">
        <f t="array" ref="W350">IF(F350="successful",_xlfn.IFS(D350&lt;1000,"0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>1000 to 4999</v>
      </c>
      <c r="X350" t="str" cm="1">
        <f t="array" ref="X350">IF(F350="canceled",_xlfn.IFS(D350&lt;1000,"0 to 1000",D350&lt;5000,"1000 to 4999",D350&lt;10000,"5000 to 9999",D350&lt;15000,"10000 to 14999",D350&lt;20000,"15000 to 19999",D350&lt;25000,"20000 to 24999",D350 &lt;30000,"25000 to 29999",D350&lt;35000,"30000 to 34999",D350&lt;40000,"35000 to 39999",D350&lt;45000,"40000 to 44999",D350&lt;50000,"45000 to 49999",TRUE,"Greater than 50000"),"")</f>
        <v/>
      </c>
      <c r="Y350">
        <f t="shared" si="56"/>
        <v>316</v>
      </c>
      <c r="Z350" t="str">
        <f t="shared" si="57"/>
        <v/>
      </c>
      <c r="AA350">
        <f t="shared" si="58"/>
        <v>1</v>
      </c>
      <c r="AB350" t="str">
        <f t="shared" si="59"/>
        <v/>
      </c>
    </row>
    <row r="351" spans="1:28" x14ac:dyDescent="0.25">
      <c r="A351">
        <v>650</v>
      </c>
      <c r="B351" t="s">
        <v>1342</v>
      </c>
      <c r="C351" s="3" t="s">
        <v>1343</v>
      </c>
      <c r="D351">
        <v>100</v>
      </c>
      <c r="E351">
        <v>2</v>
      </c>
      <c r="F351" t="s">
        <v>14</v>
      </c>
      <c r="G351">
        <v>1</v>
      </c>
      <c r="H351" t="s">
        <v>21</v>
      </c>
      <c r="I351" t="s">
        <v>22</v>
      </c>
      <c r="J351">
        <v>1404795600</v>
      </c>
      <c r="K351">
        <v>1407128400</v>
      </c>
      <c r="L351" t="b">
        <v>0</v>
      </c>
      <c r="M351" t="b">
        <v>0</v>
      </c>
      <c r="N351" t="s">
        <v>159</v>
      </c>
      <c r="O351" s="4">
        <f t="shared" si="50"/>
        <v>0.02</v>
      </c>
      <c r="P351" s="5">
        <f t="shared" si="51"/>
        <v>2</v>
      </c>
      <c r="Q351" t="str">
        <f t="shared" si="52"/>
        <v>music</v>
      </c>
      <c r="R351" t="str">
        <f t="shared" si="53"/>
        <v>jazz</v>
      </c>
      <c r="S351" s="9">
        <f t="shared" si="54"/>
        <v>41828.208333333336</v>
      </c>
      <c r="T351" s="9">
        <f t="shared" si="55"/>
        <v>41855.208333333336</v>
      </c>
      <c r="U351" t="str" cm="1">
        <f t="array" ref="U351">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</f>
        <v>0 to 1000</v>
      </c>
      <c r="V351" t="str" cm="1">
        <f t="array" ref="V351">IF(F351="failed",_xlfn.IFS(D351&lt;1000,"0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>0 to 1000</v>
      </c>
      <c r="W351" t="str" cm="1">
        <f t="array" ref="W351">IF(F351="successful",_xlfn.IFS(D351&lt;1000,"0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/>
      </c>
      <c r="X351" t="str" cm="1">
        <f t="array" ref="X351">IF(F351="canceled",_xlfn.IFS(D351&lt;1000,"0 to 1000",D351&lt;5000,"1000 to 4999",D351&lt;10000,"5000 to 9999",D351&lt;15000,"10000 to 14999",D351&lt;20000,"15000 to 19999",D351&lt;25000,"20000 to 24999",D351 &lt;30000,"25000 to 29999",D351&lt;35000,"30000 to 34999",D351&lt;40000,"35000 to 39999",D351&lt;45000,"40000 to 44999",D351&lt;50000,"45000 to 49999",TRUE,"Greater than 50000"),"")</f>
        <v/>
      </c>
      <c r="Y351" t="str">
        <f t="shared" si="56"/>
        <v/>
      </c>
      <c r="Z351">
        <f t="shared" si="57"/>
        <v>1</v>
      </c>
      <c r="AA351" t="str">
        <f t="shared" si="58"/>
        <v/>
      </c>
      <c r="AB351">
        <f t="shared" si="59"/>
        <v>1</v>
      </c>
    </row>
    <row r="352" spans="1:28" x14ac:dyDescent="0.25">
      <c r="A352">
        <v>661</v>
      </c>
      <c r="B352" t="s">
        <v>1364</v>
      </c>
      <c r="C352" s="3" t="s">
        <v>1365</v>
      </c>
      <c r="D352">
        <v>106800</v>
      </c>
      <c r="E352">
        <v>57872</v>
      </c>
      <c r="F352" t="s">
        <v>14</v>
      </c>
      <c r="G352">
        <v>752</v>
      </c>
      <c r="H352" t="s">
        <v>36</v>
      </c>
      <c r="I352" t="s">
        <v>37</v>
      </c>
      <c r="J352">
        <v>1332910800</v>
      </c>
      <c r="K352">
        <v>1335502800</v>
      </c>
      <c r="L352" t="b">
        <v>0</v>
      </c>
      <c r="M352" t="b">
        <v>0</v>
      </c>
      <c r="N352" t="s">
        <v>159</v>
      </c>
      <c r="O352" s="4">
        <f t="shared" si="50"/>
        <v>0.54187265917603</v>
      </c>
      <c r="P352" s="5">
        <f t="shared" si="51"/>
        <v>76.957446808510639</v>
      </c>
      <c r="Q352" t="str">
        <f t="shared" si="52"/>
        <v>music</v>
      </c>
      <c r="R352" t="str">
        <f t="shared" si="53"/>
        <v>jazz</v>
      </c>
      <c r="S352" s="9">
        <f t="shared" si="54"/>
        <v>40996.208333333336</v>
      </c>
      <c r="T352" s="9">
        <f t="shared" si="55"/>
        <v>41026.208333333336</v>
      </c>
      <c r="U352" t="str" cm="1">
        <f t="array" ref="U352">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</f>
        <v>Greater than 50000</v>
      </c>
      <c r="V352" t="str" cm="1">
        <f t="array" ref="V352">IF(F352="failed",_xlfn.IFS(D352&lt;1000,"0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>Greater than 50000</v>
      </c>
      <c r="W352" t="str" cm="1">
        <f t="array" ref="W352">IF(F352="successful",_xlfn.IFS(D352&lt;1000,"0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/>
      </c>
      <c r="X352" t="str" cm="1">
        <f t="array" ref="X352">IF(F352="canceled",_xlfn.IFS(D352&lt;1000,"0 to 1000",D352&lt;5000,"1000 to 4999",D352&lt;10000,"5000 to 9999",D352&lt;15000,"10000 to 14999",D352&lt;20000,"15000 to 19999",D352&lt;25000,"20000 to 24999",D352 &lt;30000,"25000 to 29999",D352&lt;35000,"30000 to 34999",D352&lt;40000,"35000 to 39999",D352&lt;45000,"40000 to 44999",D352&lt;50000,"45000 to 49999",TRUE,"Greater than 50000"),"")</f>
        <v/>
      </c>
      <c r="Y352" t="str">
        <f t="shared" si="56"/>
        <v/>
      </c>
      <c r="Z352">
        <f t="shared" si="57"/>
        <v>752</v>
      </c>
      <c r="AA352" t="str">
        <f t="shared" si="58"/>
        <v/>
      </c>
      <c r="AB352">
        <f t="shared" si="59"/>
        <v>1</v>
      </c>
    </row>
    <row r="353" spans="1:28" x14ac:dyDescent="0.25">
      <c r="A353">
        <v>664</v>
      </c>
      <c r="B353" t="s">
        <v>708</v>
      </c>
      <c r="C353" s="3" t="s">
        <v>1370</v>
      </c>
      <c r="D353">
        <v>79400</v>
      </c>
      <c r="E353">
        <v>26571</v>
      </c>
      <c r="F353" t="s">
        <v>14</v>
      </c>
      <c r="G353">
        <v>1063</v>
      </c>
      <c r="H353" t="s">
        <v>21</v>
      </c>
      <c r="I353" t="s">
        <v>22</v>
      </c>
      <c r="J353">
        <v>1329717600</v>
      </c>
      <c r="K353">
        <v>1330581600</v>
      </c>
      <c r="L353" t="b">
        <v>0</v>
      </c>
      <c r="M353" t="b">
        <v>0</v>
      </c>
      <c r="N353" t="s">
        <v>159</v>
      </c>
      <c r="O353" s="4">
        <f t="shared" si="50"/>
        <v>0.33464735516372796</v>
      </c>
      <c r="P353" s="5">
        <f t="shared" si="51"/>
        <v>24.99623706491063</v>
      </c>
      <c r="Q353" t="str">
        <f t="shared" si="52"/>
        <v>music</v>
      </c>
      <c r="R353" t="str">
        <f t="shared" si="53"/>
        <v>jazz</v>
      </c>
      <c r="S353" s="9">
        <f t="shared" si="54"/>
        <v>40959.25</v>
      </c>
      <c r="T353" s="9">
        <f t="shared" si="55"/>
        <v>40969.25</v>
      </c>
      <c r="U353" t="str" cm="1">
        <f t="array" ref="U353">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</f>
        <v>Greater than 50000</v>
      </c>
      <c r="V353" t="str" cm="1">
        <f t="array" ref="V353">IF(F353="failed",_xlfn.IFS(D353&lt;1000,"0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>Greater than 50000</v>
      </c>
      <c r="W353" t="str" cm="1">
        <f t="array" ref="W353">IF(F353="successful",_xlfn.IFS(D353&lt;1000,"0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/>
      </c>
      <c r="X353" t="str" cm="1">
        <f t="array" ref="X353">IF(F353="canceled",_xlfn.IFS(D353&lt;1000,"0 to 1000",D353&lt;5000,"1000 to 4999",D353&lt;10000,"5000 to 9999",D353&lt;15000,"10000 to 14999",D353&lt;20000,"15000 to 19999",D353&lt;25000,"20000 to 24999",D353 &lt;30000,"25000 to 29999",D353&lt;35000,"30000 to 34999",D353&lt;40000,"35000 to 39999",D353&lt;45000,"40000 to 44999",D353&lt;50000,"45000 to 49999",TRUE,"Greater than 50000"),"")</f>
        <v/>
      </c>
      <c r="Y353" t="str">
        <f t="shared" si="56"/>
        <v/>
      </c>
      <c r="Z353">
        <f t="shared" si="57"/>
        <v>1063</v>
      </c>
      <c r="AA353" t="str">
        <f t="shared" si="58"/>
        <v/>
      </c>
      <c r="AB353">
        <f t="shared" si="59"/>
        <v>1</v>
      </c>
    </row>
    <row r="354" spans="1:28" x14ac:dyDescent="0.25">
      <c r="A354">
        <v>762</v>
      </c>
      <c r="B354" t="s">
        <v>668</v>
      </c>
      <c r="C354" s="3" t="s">
        <v>1560</v>
      </c>
      <c r="D354">
        <v>3500</v>
      </c>
      <c r="E354">
        <v>6204</v>
      </c>
      <c r="F354" t="s">
        <v>20</v>
      </c>
      <c r="G354">
        <v>100</v>
      </c>
      <c r="H354" t="s">
        <v>26</v>
      </c>
      <c r="I354" t="s">
        <v>27</v>
      </c>
      <c r="J354">
        <v>1354082400</v>
      </c>
      <c r="K354">
        <v>1355032800</v>
      </c>
      <c r="L354" t="b">
        <v>0</v>
      </c>
      <c r="M354" t="b">
        <v>0</v>
      </c>
      <c r="N354" t="s">
        <v>159</v>
      </c>
      <c r="O354" s="4">
        <f t="shared" si="50"/>
        <v>1.7725714285714285</v>
      </c>
      <c r="P354" s="5">
        <f t="shared" si="51"/>
        <v>62.04</v>
      </c>
      <c r="Q354" t="str">
        <f t="shared" si="52"/>
        <v>music</v>
      </c>
      <c r="R354" t="str">
        <f t="shared" si="53"/>
        <v>jazz</v>
      </c>
      <c r="S354" s="9">
        <f t="shared" si="54"/>
        <v>41241.25</v>
      </c>
      <c r="T354" s="9">
        <f t="shared" si="55"/>
        <v>41252.25</v>
      </c>
      <c r="U354" t="str" cm="1">
        <f t="array" ref="U354">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</f>
        <v>1000 to 4999</v>
      </c>
      <c r="V354" t="str" cm="1">
        <f t="array" ref="V354">IF(F354="failed",_xlfn.IFS(D354&lt;1000,"0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/>
      </c>
      <c r="W354" t="str" cm="1">
        <f t="array" ref="W354">IF(F354="successful",_xlfn.IFS(D354&lt;1000,"0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>1000 to 4999</v>
      </c>
      <c r="X354" t="str" cm="1">
        <f t="array" ref="X354">IF(F354="canceled",_xlfn.IFS(D354&lt;1000,"0 to 1000",D354&lt;5000,"1000 to 4999",D354&lt;10000,"5000 to 9999",D354&lt;15000,"10000 to 14999",D354&lt;20000,"15000 to 19999",D354&lt;25000,"20000 to 24999",D354 &lt;30000,"25000 to 29999",D354&lt;35000,"30000 to 34999",D354&lt;40000,"35000 to 39999",D354&lt;45000,"40000 to 44999",D354&lt;50000,"45000 to 49999",TRUE,"Greater than 50000"),"")</f>
        <v/>
      </c>
      <c r="Y354">
        <f t="shared" si="56"/>
        <v>100</v>
      </c>
      <c r="Z354" t="str">
        <f t="shared" si="57"/>
        <v/>
      </c>
      <c r="AA354">
        <f t="shared" si="58"/>
        <v>1</v>
      </c>
      <c r="AB354" t="str">
        <f t="shared" si="59"/>
        <v/>
      </c>
    </row>
    <row r="355" spans="1:28" x14ac:dyDescent="0.25">
      <c r="A355">
        <v>786</v>
      </c>
      <c r="B355" t="s">
        <v>1607</v>
      </c>
      <c r="C355" s="3" t="s">
        <v>1608</v>
      </c>
      <c r="D355">
        <v>1500</v>
      </c>
      <c r="E355">
        <v>10946</v>
      </c>
      <c r="F355" t="s">
        <v>20</v>
      </c>
      <c r="G355">
        <v>207</v>
      </c>
      <c r="H355" t="s">
        <v>107</v>
      </c>
      <c r="I355" t="s">
        <v>108</v>
      </c>
      <c r="J355">
        <v>1522126800</v>
      </c>
      <c r="K355">
        <v>1522731600</v>
      </c>
      <c r="L355" t="b">
        <v>0</v>
      </c>
      <c r="M355" t="b">
        <v>1</v>
      </c>
      <c r="N355" t="s">
        <v>159</v>
      </c>
      <c r="O355" s="4">
        <f t="shared" si="50"/>
        <v>7.2973333333333334</v>
      </c>
      <c r="P355" s="5">
        <f t="shared" si="51"/>
        <v>52.879227053140099</v>
      </c>
      <c r="Q355" t="str">
        <f t="shared" si="52"/>
        <v>music</v>
      </c>
      <c r="R355" t="str">
        <f t="shared" si="53"/>
        <v>jazz</v>
      </c>
      <c r="S355" s="9">
        <f t="shared" si="54"/>
        <v>43186.208333333328</v>
      </c>
      <c r="T355" s="9">
        <f t="shared" si="55"/>
        <v>43193.208333333328</v>
      </c>
      <c r="U355" t="str" cm="1">
        <f t="array" ref="U355">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</f>
        <v>1000 to 4999</v>
      </c>
      <c r="V355" t="str" cm="1">
        <f t="array" ref="V355">IF(F355="failed",_xlfn.IFS(D355&lt;1000,"0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/>
      </c>
      <c r="W355" t="str" cm="1">
        <f t="array" ref="W355">IF(F355="successful",_xlfn.IFS(D355&lt;1000,"0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>1000 to 4999</v>
      </c>
      <c r="X355" t="str" cm="1">
        <f t="array" ref="X355">IF(F355="canceled",_xlfn.IFS(D355&lt;1000,"0 to 1000",D355&lt;5000,"1000 to 4999",D355&lt;10000,"5000 to 9999",D355&lt;15000,"10000 to 14999",D355&lt;20000,"15000 to 19999",D355&lt;25000,"20000 to 24999",D355 &lt;30000,"25000 to 29999",D355&lt;35000,"30000 to 34999",D355&lt;40000,"35000 to 39999",D355&lt;45000,"40000 to 44999",D355&lt;50000,"45000 to 49999",TRUE,"Greater than 50000"),"")</f>
        <v/>
      </c>
      <c r="Y355">
        <f t="shared" si="56"/>
        <v>207</v>
      </c>
      <c r="Z355" t="str">
        <f t="shared" si="57"/>
        <v/>
      </c>
      <c r="AA355">
        <f t="shared" si="58"/>
        <v>1</v>
      </c>
      <c r="AB355" t="str">
        <f t="shared" si="59"/>
        <v/>
      </c>
    </row>
    <row r="356" spans="1:28" x14ac:dyDescent="0.25">
      <c r="A356">
        <v>837</v>
      </c>
      <c r="B356" t="s">
        <v>1707</v>
      </c>
      <c r="C356" s="3" t="s">
        <v>1708</v>
      </c>
      <c r="D356">
        <v>17700</v>
      </c>
      <c r="E356">
        <v>150960</v>
      </c>
      <c r="F356" t="s">
        <v>20</v>
      </c>
      <c r="G356">
        <v>1797</v>
      </c>
      <c r="H356" t="s">
        <v>21</v>
      </c>
      <c r="I356" t="s">
        <v>22</v>
      </c>
      <c r="J356">
        <v>1301202000</v>
      </c>
      <c r="K356">
        <v>1305867600</v>
      </c>
      <c r="L356" t="b">
        <v>0</v>
      </c>
      <c r="M356" t="b">
        <v>0</v>
      </c>
      <c r="N356" t="s">
        <v>159</v>
      </c>
      <c r="O356" s="4">
        <f t="shared" si="50"/>
        <v>8.5288135593220336</v>
      </c>
      <c r="P356" s="5">
        <f t="shared" si="51"/>
        <v>84.00667779632721</v>
      </c>
      <c r="Q356" t="str">
        <f t="shared" si="52"/>
        <v>music</v>
      </c>
      <c r="R356" t="str">
        <f t="shared" si="53"/>
        <v>jazz</v>
      </c>
      <c r="S356" s="9">
        <f t="shared" si="54"/>
        <v>40629.208333333336</v>
      </c>
      <c r="T356" s="9">
        <f t="shared" si="55"/>
        <v>40683.208333333336</v>
      </c>
      <c r="U356" t="str" cm="1">
        <f t="array" ref="U356">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</f>
        <v>15000 to 19999</v>
      </c>
      <c r="V356" t="str" cm="1">
        <f t="array" ref="V356">IF(F356="failed",_xlfn.IFS(D356&lt;1000,"0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/>
      </c>
      <c r="W356" t="str" cm="1">
        <f t="array" ref="W356">IF(F356="successful",_xlfn.IFS(D356&lt;1000,"0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>15000 to 19999</v>
      </c>
      <c r="X356" t="str" cm="1">
        <f t="array" ref="X356">IF(F356="canceled",_xlfn.IFS(D356&lt;1000,"0 to 1000",D356&lt;5000,"1000 to 4999",D356&lt;10000,"5000 to 9999",D356&lt;15000,"10000 to 14999",D356&lt;20000,"15000 to 19999",D356&lt;25000,"20000 to 24999",D356 &lt;30000,"25000 to 29999",D356&lt;35000,"30000 to 34999",D356&lt;40000,"35000 to 39999",D356&lt;45000,"40000 to 44999",D356&lt;50000,"45000 to 49999",TRUE,"Greater than 50000"),"")</f>
        <v/>
      </c>
      <c r="Y356">
        <f t="shared" si="56"/>
        <v>1797</v>
      </c>
      <c r="Z356" t="str">
        <f t="shared" si="57"/>
        <v/>
      </c>
      <c r="AA356">
        <f t="shared" si="58"/>
        <v>1</v>
      </c>
      <c r="AB356" t="str">
        <f t="shared" si="59"/>
        <v/>
      </c>
    </row>
    <row r="357" spans="1:28" x14ac:dyDescent="0.25">
      <c r="A357">
        <v>899</v>
      </c>
      <c r="B357" t="s">
        <v>1830</v>
      </c>
      <c r="C357" s="3" t="s">
        <v>1831</v>
      </c>
      <c r="D357">
        <v>3100</v>
      </c>
      <c r="E357">
        <v>12620</v>
      </c>
      <c r="F357" t="s">
        <v>20</v>
      </c>
      <c r="G357">
        <v>123</v>
      </c>
      <c r="H357" t="s">
        <v>98</v>
      </c>
      <c r="I357" t="s">
        <v>99</v>
      </c>
      <c r="J357">
        <v>1381122000</v>
      </c>
      <c r="K357">
        <v>1382677200</v>
      </c>
      <c r="L357" t="b">
        <v>0</v>
      </c>
      <c r="M357" t="b">
        <v>0</v>
      </c>
      <c r="N357" t="s">
        <v>159</v>
      </c>
      <c r="O357" s="4">
        <f t="shared" si="50"/>
        <v>4.0709677419354842</v>
      </c>
      <c r="P357" s="5">
        <f t="shared" si="51"/>
        <v>102.60162601626017</v>
      </c>
      <c r="Q357" t="str">
        <f t="shared" si="52"/>
        <v>music</v>
      </c>
      <c r="R357" t="str">
        <f t="shared" si="53"/>
        <v>jazz</v>
      </c>
      <c r="S357" s="9">
        <f t="shared" si="54"/>
        <v>41554.208333333336</v>
      </c>
      <c r="T357" s="9">
        <f t="shared" si="55"/>
        <v>41572.208333333336</v>
      </c>
      <c r="U357" t="str" cm="1">
        <f t="array" ref="U357">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</f>
        <v>1000 to 4999</v>
      </c>
      <c r="V357" t="str" cm="1">
        <f t="array" ref="V357">IF(F357="failed",_xlfn.IFS(D357&lt;1000,"0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/>
      </c>
      <c r="W357" t="str" cm="1">
        <f t="array" ref="W357">IF(F357="successful",_xlfn.IFS(D357&lt;1000,"0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>1000 to 4999</v>
      </c>
      <c r="X357" t="str" cm="1">
        <f t="array" ref="X357">IF(F357="canceled",_xlfn.IFS(D357&lt;1000,"0 to 1000",D357&lt;5000,"1000 to 4999",D357&lt;10000,"5000 to 9999",D357&lt;15000,"10000 to 14999",D357&lt;20000,"15000 to 19999",D357&lt;25000,"20000 to 24999",D357 &lt;30000,"25000 to 29999",D357&lt;35000,"30000 to 34999",D357&lt;40000,"35000 to 39999",D357&lt;45000,"40000 to 44999",D357&lt;50000,"45000 to 49999",TRUE,"Greater than 50000"),"")</f>
        <v/>
      </c>
      <c r="Y357">
        <f t="shared" si="56"/>
        <v>123</v>
      </c>
      <c r="Z357" t="str">
        <f t="shared" si="57"/>
        <v/>
      </c>
      <c r="AA357">
        <f t="shared" si="58"/>
        <v>1</v>
      </c>
      <c r="AB357" t="str">
        <f t="shared" si="59"/>
        <v/>
      </c>
    </row>
    <row r="358" spans="1:28" ht="31.5" x14ac:dyDescent="0.25">
      <c r="A358">
        <v>50</v>
      </c>
      <c r="B358" t="s">
        <v>146</v>
      </c>
      <c r="C358" s="3" t="s">
        <v>147</v>
      </c>
      <c r="D358">
        <v>100</v>
      </c>
      <c r="E358">
        <v>2</v>
      </c>
      <c r="F358" t="s">
        <v>14</v>
      </c>
      <c r="G358">
        <v>1</v>
      </c>
      <c r="H358" t="s">
        <v>107</v>
      </c>
      <c r="I358" t="s">
        <v>108</v>
      </c>
      <c r="J358">
        <v>1375333200</v>
      </c>
      <c r="K358">
        <v>1377752400</v>
      </c>
      <c r="L358" t="b">
        <v>0</v>
      </c>
      <c r="M358" t="b">
        <v>0</v>
      </c>
      <c r="N358" t="s">
        <v>148</v>
      </c>
      <c r="O358" s="4">
        <f t="shared" si="50"/>
        <v>0.02</v>
      </c>
      <c r="P358" s="5">
        <f t="shared" si="51"/>
        <v>2</v>
      </c>
      <c r="Q358" t="str">
        <f t="shared" si="52"/>
        <v>music</v>
      </c>
      <c r="R358" t="str">
        <f t="shared" si="53"/>
        <v>metal</v>
      </c>
      <c r="S358" s="9">
        <f t="shared" si="54"/>
        <v>41487.208333333336</v>
      </c>
      <c r="T358" s="9">
        <f t="shared" si="55"/>
        <v>41515.208333333336</v>
      </c>
      <c r="U358" t="str" cm="1">
        <f t="array" ref="U358">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</f>
        <v>0 to 1000</v>
      </c>
      <c r="V358" t="str" cm="1">
        <f t="array" ref="V358">IF(F358="failed",_xlfn.IFS(D358&lt;1000,"0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>0 to 1000</v>
      </c>
      <c r="W358" t="str" cm="1">
        <f t="array" ref="W358">IF(F358="successful",_xlfn.IFS(D358&lt;1000,"0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/>
      </c>
      <c r="X358" t="str" cm="1">
        <f t="array" ref="X358">IF(F358="canceled",_xlfn.IFS(D358&lt;1000,"0 to 1000",D358&lt;5000,"1000 to 4999",D358&lt;10000,"5000 to 9999",D358&lt;15000,"10000 to 14999",D358&lt;20000,"15000 to 19999",D358&lt;25000,"20000 to 24999",D358 &lt;30000,"25000 to 29999",D358&lt;35000,"30000 to 34999",D358&lt;40000,"35000 to 39999",D358&lt;45000,"40000 to 44999",D358&lt;50000,"45000 to 49999",TRUE,"Greater than 50000"),"")</f>
        <v/>
      </c>
      <c r="Y358" t="str">
        <f t="shared" si="56"/>
        <v/>
      </c>
      <c r="Z358">
        <f t="shared" si="57"/>
        <v>1</v>
      </c>
      <c r="AA358" t="str">
        <f t="shared" si="58"/>
        <v/>
      </c>
      <c r="AB358">
        <f t="shared" si="59"/>
        <v>1</v>
      </c>
    </row>
    <row r="359" spans="1:28" x14ac:dyDescent="0.25">
      <c r="A359">
        <v>74</v>
      </c>
      <c r="B359" t="s">
        <v>196</v>
      </c>
      <c r="C359" s="3" t="s">
        <v>197</v>
      </c>
      <c r="D359">
        <v>3900</v>
      </c>
      <c r="E359">
        <v>4776</v>
      </c>
      <c r="F359" t="s">
        <v>20</v>
      </c>
      <c r="G359">
        <v>85</v>
      </c>
      <c r="H359" t="s">
        <v>40</v>
      </c>
      <c r="I359" t="s">
        <v>41</v>
      </c>
      <c r="J359">
        <v>1459054800</v>
      </c>
      <c r="K359">
        <v>1459141200</v>
      </c>
      <c r="L359" t="b">
        <v>0</v>
      </c>
      <c r="M359" t="b">
        <v>0</v>
      </c>
      <c r="N359" t="s">
        <v>148</v>
      </c>
      <c r="O359" s="4">
        <f t="shared" si="50"/>
        <v>1.2246153846153847</v>
      </c>
      <c r="P359" s="5">
        <f t="shared" si="51"/>
        <v>56.188235294117646</v>
      </c>
      <c r="Q359" t="str">
        <f t="shared" si="52"/>
        <v>music</v>
      </c>
      <c r="R359" t="str">
        <f t="shared" si="53"/>
        <v>metal</v>
      </c>
      <c r="S359" s="9">
        <f t="shared" si="54"/>
        <v>42456.208333333328</v>
      </c>
      <c r="T359" s="9">
        <f t="shared" si="55"/>
        <v>42457.208333333328</v>
      </c>
      <c r="U359" t="str" cm="1">
        <f t="array" ref="U359">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</f>
        <v>1000 to 4999</v>
      </c>
      <c r="V359" t="str" cm="1">
        <f t="array" ref="V359">IF(F359="failed",_xlfn.IFS(D359&lt;1000,"0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/>
      </c>
      <c r="W359" t="str" cm="1">
        <f t="array" ref="W359">IF(F359="successful",_xlfn.IFS(D359&lt;1000,"0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>1000 to 4999</v>
      </c>
      <c r="X359" t="str" cm="1">
        <f t="array" ref="X359">IF(F359="canceled",_xlfn.IFS(D359&lt;1000,"0 to 1000",D359&lt;5000,"1000 to 4999",D359&lt;10000,"5000 to 9999",D359&lt;15000,"10000 to 14999",D359&lt;20000,"15000 to 19999",D359&lt;25000,"20000 to 24999",D359 &lt;30000,"25000 to 29999",D359&lt;35000,"30000 to 34999",D359&lt;40000,"35000 to 39999",D359&lt;45000,"40000 to 44999",D359&lt;50000,"45000 to 49999",TRUE,"Greater than 50000"),"")</f>
        <v/>
      </c>
      <c r="Y359">
        <f t="shared" si="56"/>
        <v>85</v>
      </c>
      <c r="Z359" t="str">
        <f t="shared" si="57"/>
        <v/>
      </c>
      <c r="AA359">
        <f t="shared" si="58"/>
        <v>1</v>
      </c>
      <c r="AB359" t="str">
        <f t="shared" si="59"/>
        <v/>
      </c>
    </row>
    <row r="360" spans="1:28" x14ac:dyDescent="0.25">
      <c r="A360">
        <v>194</v>
      </c>
      <c r="B360" t="s">
        <v>440</v>
      </c>
      <c r="C360" s="3" t="s">
        <v>441</v>
      </c>
      <c r="D360">
        <v>7100</v>
      </c>
      <c r="E360">
        <v>8716</v>
      </c>
      <c r="F360" t="s">
        <v>20</v>
      </c>
      <c r="G360">
        <v>126</v>
      </c>
      <c r="H360" t="s">
        <v>21</v>
      </c>
      <c r="I360" t="s">
        <v>22</v>
      </c>
      <c r="J360">
        <v>1442206800</v>
      </c>
      <c r="K360">
        <v>1443589200</v>
      </c>
      <c r="L360" t="b">
        <v>0</v>
      </c>
      <c r="M360" t="b">
        <v>0</v>
      </c>
      <c r="N360" t="s">
        <v>148</v>
      </c>
      <c r="O360" s="4">
        <f t="shared" si="50"/>
        <v>1.227605633802817</v>
      </c>
      <c r="P360" s="5">
        <f t="shared" si="51"/>
        <v>69.174603174603178</v>
      </c>
      <c r="Q360" t="str">
        <f t="shared" si="52"/>
        <v>music</v>
      </c>
      <c r="R360" t="str">
        <f t="shared" si="53"/>
        <v>metal</v>
      </c>
      <c r="S360" s="9">
        <f t="shared" si="54"/>
        <v>42261.208333333328</v>
      </c>
      <c r="T360" s="9">
        <f t="shared" si="55"/>
        <v>42277.208333333328</v>
      </c>
      <c r="U360" t="str" cm="1">
        <f t="array" ref="U360">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</f>
        <v>5000 to 9999</v>
      </c>
      <c r="V360" t="str" cm="1">
        <f t="array" ref="V360">IF(F360="failed",_xlfn.IFS(D360&lt;1000,"0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/>
      </c>
      <c r="W360" t="str" cm="1">
        <f t="array" ref="W360">IF(F360="successful",_xlfn.IFS(D360&lt;1000,"0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>5000 to 9999</v>
      </c>
      <c r="X360" t="str" cm="1">
        <f t="array" ref="X360">IF(F360="canceled",_xlfn.IFS(D360&lt;1000,"0 to 1000",D360&lt;5000,"1000 to 4999",D360&lt;10000,"5000 to 9999",D360&lt;15000,"10000 to 14999",D360&lt;20000,"15000 to 19999",D360&lt;25000,"20000 to 24999",D360 &lt;30000,"25000 to 29999",D360&lt;35000,"30000 to 34999",D360&lt;40000,"35000 to 39999",D360&lt;45000,"40000 to 44999",D360&lt;50000,"45000 to 49999",TRUE,"Greater than 50000"),"")</f>
        <v/>
      </c>
      <c r="Y360">
        <f t="shared" si="56"/>
        <v>126</v>
      </c>
      <c r="Z360" t="str">
        <f t="shared" si="57"/>
        <v/>
      </c>
      <c r="AA360">
        <f t="shared" si="58"/>
        <v>1</v>
      </c>
      <c r="AB360" t="str">
        <f t="shared" si="59"/>
        <v/>
      </c>
    </row>
    <row r="361" spans="1:28" x14ac:dyDescent="0.25">
      <c r="A361">
        <v>288</v>
      </c>
      <c r="B361" t="s">
        <v>628</v>
      </c>
      <c r="C361" s="3" t="s">
        <v>629</v>
      </c>
      <c r="D361">
        <v>5600</v>
      </c>
      <c r="E361">
        <v>5476</v>
      </c>
      <c r="F361" t="s">
        <v>14</v>
      </c>
      <c r="G361">
        <v>137</v>
      </c>
      <c r="H361" t="s">
        <v>36</v>
      </c>
      <c r="I361" t="s">
        <v>37</v>
      </c>
      <c r="J361">
        <v>1331701200</v>
      </c>
      <c r="K361">
        <v>1331787600</v>
      </c>
      <c r="L361" t="b">
        <v>0</v>
      </c>
      <c r="M361" t="b">
        <v>1</v>
      </c>
      <c r="N361" t="s">
        <v>148</v>
      </c>
      <c r="O361" s="4">
        <f t="shared" si="50"/>
        <v>0.97785714285714287</v>
      </c>
      <c r="P361" s="5">
        <f t="shared" si="51"/>
        <v>39.970802919708028</v>
      </c>
      <c r="Q361" t="str">
        <f t="shared" si="52"/>
        <v>music</v>
      </c>
      <c r="R361" t="str">
        <f t="shared" si="53"/>
        <v>metal</v>
      </c>
      <c r="S361" s="9">
        <f t="shared" si="54"/>
        <v>40982.208333333336</v>
      </c>
      <c r="T361" s="9">
        <f t="shared" si="55"/>
        <v>40983.208333333336</v>
      </c>
      <c r="U361" t="str" cm="1">
        <f t="array" ref="U361">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</f>
        <v>5000 to 9999</v>
      </c>
      <c r="V361" t="str" cm="1">
        <f t="array" ref="V361">IF(F361="failed",_xlfn.IFS(D361&lt;1000,"0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>5000 to 9999</v>
      </c>
      <c r="W361" t="str" cm="1">
        <f t="array" ref="W361">IF(F361="successful",_xlfn.IFS(D361&lt;1000,"0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/>
      </c>
      <c r="X361" t="str" cm="1">
        <f t="array" ref="X361">IF(F361="canceled",_xlfn.IFS(D361&lt;1000,"0 to 1000",D361&lt;5000,"1000 to 4999",D361&lt;10000,"5000 to 9999",D361&lt;15000,"10000 to 14999",D361&lt;20000,"15000 to 19999",D361&lt;25000,"20000 to 24999",D361 &lt;30000,"25000 to 29999",D361&lt;35000,"30000 to 34999",D361&lt;40000,"35000 to 39999",D361&lt;45000,"40000 to 44999",D361&lt;50000,"45000 to 49999",TRUE,"Greater than 50000"),"")</f>
        <v/>
      </c>
      <c r="Y361" t="str">
        <f t="shared" si="56"/>
        <v/>
      </c>
      <c r="Z361">
        <f t="shared" si="57"/>
        <v>137</v>
      </c>
      <c r="AA361" t="str">
        <f t="shared" si="58"/>
        <v/>
      </c>
      <c r="AB361">
        <f t="shared" si="59"/>
        <v>1</v>
      </c>
    </row>
    <row r="362" spans="1:28" x14ac:dyDescent="0.25">
      <c r="A362">
        <v>654</v>
      </c>
      <c r="B362" t="s">
        <v>1350</v>
      </c>
      <c r="C362" s="3" t="s">
        <v>1351</v>
      </c>
      <c r="D362">
        <v>35000</v>
      </c>
      <c r="E362">
        <v>177936</v>
      </c>
      <c r="F362" t="s">
        <v>20</v>
      </c>
      <c r="G362">
        <v>3016</v>
      </c>
      <c r="H362" t="s">
        <v>21</v>
      </c>
      <c r="I362" t="s">
        <v>22</v>
      </c>
      <c r="J362">
        <v>1440392400</v>
      </c>
      <c r="K362">
        <v>1440824400</v>
      </c>
      <c r="L362" t="b">
        <v>0</v>
      </c>
      <c r="M362" t="b">
        <v>0</v>
      </c>
      <c r="N362" t="s">
        <v>148</v>
      </c>
      <c r="O362" s="4">
        <f t="shared" si="50"/>
        <v>5.0838857142857146</v>
      </c>
      <c r="P362" s="5">
        <f t="shared" si="51"/>
        <v>58.9973474801061</v>
      </c>
      <c r="Q362" t="str">
        <f t="shared" si="52"/>
        <v>music</v>
      </c>
      <c r="R362" t="str">
        <f t="shared" si="53"/>
        <v>metal</v>
      </c>
      <c r="S362" s="9">
        <f t="shared" si="54"/>
        <v>42240.208333333328</v>
      </c>
      <c r="T362" s="9">
        <f t="shared" si="55"/>
        <v>42245.208333333328</v>
      </c>
      <c r="U362" t="str" cm="1">
        <f t="array" ref="U362">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</f>
        <v>35000 to 39999</v>
      </c>
      <c r="V362" t="str" cm="1">
        <f t="array" ref="V362">IF(F362="failed",_xlfn.IFS(D362&lt;1000,"0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/>
      </c>
      <c r="W362" t="str" cm="1">
        <f t="array" ref="W362">IF(F362="successful",_xlfn.IFS(D362&lt;1000,"0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>35000 to 39999</v>
      </c>
      <c r="X362" t="str" cm="1">
        <f t="array" ref="X362">IF(F362="canceled",_xlfn.IFS(D362&lt;1000,"0 to 1000",D362&lt;5000,"1000 to 4999",D362&lt;10000,"5000 to 9999",D362&lt;15000,"10000 to 14999",D362&lt;20000,"15000 to 19999",D362&lt;25000,"20000 to 24999",D362 &lt;30000,"25000 to 29999",D362&lt;35000,"30000 to 34999",D362&lt;40000,"35000 to 39999",D362&lt;45000,"40000 to 44999",D362&lt;50000,"45000 to 49999",TRUE,"Greater than 50000"),"")</f>
        <v/>
      </c>
      <c r="Y362">
        <f t="shared" si="56"/>
        <v>3016</v>
      </c>
      <c r="Z362" t="str">
        <f t="shared" si="57"/>
        <v/>
      </c>
      <c r="AA362">
        <f t="shared" si="58"/>
        <v>1</v>
      </c>
      <c r="AB362" t="str">
        <f t="shared" si="59"/>
        <v/>
      </c>
    </row>
    <row r="363" spans="1:28" x14ac:dyDescent="0.25">
      <c r="A363">
        <v>733</v>
      </c>
      <c r="B363" t="s">
        <v>1504</v>
      </c>
      <c r="C363" s="3" t="s">
        <v>1505</v>
      </c>
      <c r="D363">
        <v>15800</v>
      </c>
      <c r="E363">
        <v>83267</v>
      </c>
      <c r="F363" t="s">
        <v>20</v>
      </c>
      <c r="G363">
        <v>980</v>
      </c>
      <c r="H363" t="s">
        <v>21</v>
      </c>
      <c r="I363" t="s">
        <v>22</v>
      </c>
      <c r="J363">
        <v>1406178000</v>
      </c>
      <c r="K363">
        <v>1407301200</v>
      </c>
      <c r="L363" t="b">
        <v>0</v>
      </c>
      <c r="M363" t="b">
        <v>0</v>
      </c>
      <c r="N363" t="s">
        <v>148</v>
      </c>
      <c r="O363" s="4">
        <f t="shared" si="50"/>
        <v>5.2700632911392402</v>
      </c>
      <c r="P363" s="5">
        <f t="shared" si="51"/>
        <v>84.96632653061225</v>
      </c>
      <c r="Q363" t="str">
        <f t="shared" si="52"/>
        <v>music</v>
      </c>
      <c r="R363" t="str">
        <f t="shared" si="53"/>
        <v>metal</v>
      </c>
      <c r="S363" s="9">
        <f t="shared" si="54"/>
        <v>41844.208333333336</v>
      </c>
      <c r="T363" s="9">
        <f t="shared" si="55"/>
        <v>41857.208333333336</v>
      </c>
      <c r="U363" t="str" cm="1">
        <f t="array" ref="U363">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</f>
        <v>15000 to 19999</v>
      </c>
      <c r="V363" t="str" cm="1">
        <f t="array" ref="V363">IF(F363="failed",_xlfn.IFS(D363&lt;1000,"0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/>
      </c>
      <c r="W363" t="str" cm="1">
        <f t="array" ref="W363">IF(F363="successful",_xlfn.IFS(D363&lt;1000,"0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>15000 to 19999</v>
      </c>
      <c r="X363" t="str" cm="1">
        <f t="array" ref="X363">IF(F363="canceled",_xlfn.IFS(D363&lt;1000,"0 to 1000",D363&lt;5000,"1000 to 4999",D363&lt;10000,"5000 to 9999",D363&lt;15000,"10000 to 14999",D363&lt;20000,"15000 to 19999",D363&lt;25000,"20000 to 24999",D363 &lt;30000,"25000 to 29999",D363&lt;35000,"30000 to 34999",D363&lt;40000,"35000 to 39999",D363&lt;45000,"40000 to 44999",D363&lt;50000,"45000 to 49999",TRUE,"Greater than 50000"),"")</f>
        <v/>
      </c>
      <c r="Y363">
        <f t="shared" si="56"/>
        <v>980</v>
      </c>
      <c r="Z363" t="str">
        <f t="shared" si="57"/>
        <v/>
      </c>
      <c r="AA363">
        <f t="shared" si="58"/>
        <v>1</v>
      </c>
      <c r="AB363" t="str">
        <f t="shared" si="59"/>
        <v/>
      </c>
    </row>
    <row r="364" spans="1:28" x14ac:dyDescent="0.25">
      <c r="A364">
        <v>878</v>
      </c>
      <c r="B364" t="s">
        <v>1788</v>
      </c>
      <c r="C364" s="3" t="s">
        <v>1789</v>
      </c>
      <c r="D364">
        <v>2700</v>
      </c>
      <c r="E364">
        <v>1012</v>
      </c>
      <c r="F364" t="s">
        <v>14</v>
      </c>
      <c r="G364">
        <v>12</v>
      </c>
      <c r="H364" t="s">
        <v>107</v>
      </c>
      <c r="I364" t="s">
        <v>108</v>
      </c>
      <c r="J364">
        <v>1579068000</v>
      </c>
      <c r="K364">
        <v>1581141600</v>
      </c>
      <c r="L364" t="b">
        <v>0</v>
      </c>
      <c r="M364" t="b">
        <v>0</v>
      </c>
      <c r="N364" t="s">
        <v>148</v>
      </c>
      <c r="O364" s="4">
        <f t="shared" si="50"/>
        <v>0.37481481481481482</v>
      </c>
      <c r="P364" s="5">
        <f t="shared" si="51"/>
        <v>84.333333333333329</v>
      </c>
      <c r="Q364" t="str">
        <f t="shared" si="52"/>
        <v>music</v>
      </c>
      <c r="R364" t="str">
        <f t="shared" si="53"/>
        <v>metal</v>
      </c>
      <c r="S364" s="9">
        <f t="shared" si="54"/>
        <v>43845.25</v>
      </c>
      <c r="T364" s="9">
        <f t="shared" si="55"/>
        <v>43869.25</v>
      </c>
      <c r="U364" t="str" cm="1">
        <f t="array" ref="U364">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</f>
        <v>1000 to 4999</v>
      </c>
      <c r="V364" t="str" cm="1">
        <f t="array" ref="V364">IF(F364="failed",_xlfn.IFS(D364&lt;1000,"0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>1000 to 4999</v>
      </c>
      <c r="W364" t="str" cm="1">
        <f t="array" ref="W364">IF(F364="successful",_xlfn.IFS(D364&lt;1000,"0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/>
      </c>
      <c r="X364" t="str" cm="1">
        <f t="array" ref="X364">IF(F364="canceled",_xlfn.IFS(D364&lt;1000,"0 to 1000",D364&lt;5000,"1000 to 4999",D364&lt;10000,"5000 to 9999",D364&lt;15000,"10000 to 14999",D364&lt;20000,"15000 to 19999",D364&lt;25000,"20000 to 24999",D364 &lt;30000,"25000 to 29999",D364&lt;35000,"30000 to 34999",D364&lt;40000,"35000 to 39999",D364&lt;45000,"40000 to 44999",D364&lt;50000,"45000 to 49999",TRUE,"Greater than 50000"),"")</f>
        <v/>
      </c>
      <c r="Y364" t="str">
        <f t="shared" si="56"/>
        <v/>
      </c>
      <c r="Z364">
        <f t="shared" si="57"/>
        <v>12</v>
      </c>
      <c r="AA364" t="str">
        <f t="shared" si="58"/>
        <v/>
      </c>
      <c r="AB364">
        <f t="shared" si="59"/>
        <v>1</v>
      </c>
    </row>
    <row r="365" spans="1:28" x14ac:dyDescent="0.25">
      <c r="A365">
        <v>1</v>
      </c>
      <c r="B365" t="s">
        <v>18</v>
      </c>
      <c r="C365" s="3" t="s">
        <v>19</v>
      </c>
      <c r="D365">
        <v>1400</v>
      </c>
      <c r="E365">
        <v>14560</v>
      </c>
      <c r="F365" t="s">
        <v>20</v>
      </c>
      <c r="G365">
        <v>158</v>
      </c>
      <c r="H365" t="s">
        <v>21</v>
      </c>
      <c r="I365" t="s">
        <v>22</v>
      </c>
      <c r="J365">
        <v>1408424400</v>
      </c>
      <c r="K365">
        <v>1408597200</v>
      </c>
      <c r="L365" t="b">
        <v>0</v>
      </c>
      <c r="M365" t="b">
        <v>1</v>
      </c>
      <c r="N365" t="s">
        <v>23</v>
      </c>
      <c r="O365" s="4">
        <f t="shared" si="50"/>
        <v>10.4</v>
      </c>
      <c r="P365" s="5">
        <f t="shared" si="51"/>
        <v>92.151898734177209</v>
      </c>
      <c r="Q365" t="str">
        <f t="shared" si="52"/>
        <v>music</v>
      </c>
      <c r="R365" t="str">
        <f t="shared" si="53"/>
        <v>rock</v>
      </c>
      <c r="S365" s="9">
        <f t="shared" si="54"/>
        <v>41870.208333333336</v>
      </c>
      <c r="T365" s="9">
        <f t="shared" si="55"/>
        <v>41872.208333333336</v>
      </c>
      <c r="U365" t="str" cm="1">
        <f t="array" ref="U365">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</f>
        <v>1000 to 4999</v>
      </c>
      <c r="V365" t="str" cm="1">
        <f t="array" ref="V365">IF(F365="failed",_xlfn.IFS(D365&lt;1000,"0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/>
      </c>
      <c r="W365" t="str" cm="1">
        <f t="array" ref="W365">IF(F365="successful",_xlfn.IFS(D365&lt;1000,"0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>1000 to 4999</v>
      </c>
      <c r="X365" t="str" cm="1">
        <f t="array" ref="X365">IF(F365="canceled",_xlfn.IFS(D365&lt;1000,"0 to 1000",D365&lt;5000,"1000 to 4999",D365&lt;10000,"5000 to 9999",D365&lt;15000,"10000 to 14999",D365&lt;20000,"15000 to 19999",D365&lt;25000,"20000 to 24999",D365 &lt;30000,"25000 to 29999",D365&lt;35000,"30000 to 34999",D365&lt;40000,"35000 to 39999",D365&lt;45000,"40000 to 44999",D365&lt;50000,"45000 to 49999",TRUE,"Greater than 50000"),"")</f>
        <v/>
      </c>
      <c r="Y365">
        <f t="shared" si="56"/>
        <v>158</v>
      </c>
      <c r="Z365" t="str">
        <f t="shared" si="57"/>
        <v/>
      </c>
      <c r="AA365">
        <f t="shared" si="58"/>
        <v>1</v>
      </c>
      <c r="AB365" t="str">
        <f t="shared" si="59"/>
        <v/>
      </c>
    </row>
    <row r="366" spans="1:28" ht="31.5" x14ac:dyDescent="0.25">
      <c r="A366">
        <v>3</v>
      </c>
      <c r="B366" t="s">
        <v>29</v>
      </c>
      <c r="C366" s="3" t="s">
        <v>30</v>
      </c>
      <c r="D366">
        <v>4200</v>
      </c>
      <c r="E366">
        <v>2477</v>
      </c>
      <c r="F366" t="s">
        <v>14</v>
      </c>
      <c r="G366">
        <v>24</v>
      </c>
      <c r="H366" t="s">
        <v>21</v>
      </c>
      <c r="I366" t="s">
        <v>22</v>
      </c>
      <c r="J366">
        <v>1565499600</v>
      </c>
      <c r="K366">
        <v>1568955600</v>
      </c>
      <c r="L366" t="b">
        <v>0</v>
      </c>
      <c r="M366" t="b">
        <v>0</v>
      </c>
      <c r="N366" t="s">
        <v>23</v>
      </c>
      <c r="O366" s="4">
        <f t="shared" si="50"/>
        <v>0.58976190476190471</v>
      </c>
      <c r="P366" s="5">
        <f t="shared" si="51"/>
        <v>103.20833333333333</v>
      </c>
      <c r="Q366" t="str">
        <f t="shared" si="52"/>
        <v>music</v>
      </c>
      <c r="R366" t="str">
        <f t="shared" si="53"/>
        <v>rock</v>
      </c>
      <c r="S366" s="9">
        <f t="shared" si="54"/>
        <v>43688.208333333328</v>
      </c>
      <c r="T366" s="9">
        <f t="shared" si="55"/>
        <v>43728.208333333328</v>
      </c>
      <c r="U366" t="str" cm="1">
        <f t="array" ref="U366">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</f>
        <v>1000 to 4999</v>
      </c>
      <c r="V366" t="str" cm="1">
        <f t="array" ref="V366">IF(F366="failed",_xlfn.IFS(D366&lt;1000,"0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>1000 to 4999</v>
      </c>
      <c r="W366" t="str" cm="1">
        <f t="array" ref="W366">IF(F366="successful",_xlfn.IFS(D366&lt;1000,"0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/>
      </c>
      <c r="X366" t="str" cm="1">
        <f t="array" ref="X366">IF(F366="canceled",_xlfn.IFS(D366&lt;1000,"0 to 1000",D366&lt;5000,"1000 to 4999",D366&lt;10000,"5000 to 9999",D366&lt;15000,"10000 to 14999",D366&lt;20000,"15000 to 19999",D366&lt;25000,"20000 to 24999",D366 &lt;30000,"25000 to 29999",D366&lt;35000,"30000 to 34999",D366&lt;40000,"35000 to 39999",D366&lt;45000,"40000 to 44999",D366&lt;50000,"45000 to 49999",TRUE,"Greater than 50000"),"")</f>
        <v/>
      </c>
      <c r="Y366" t="str">
        <f t="shared" si="56"/>
        <v/>
      </c>
      <c r="Z366">
        <f t="shared" si="57"/>
        <v>24</v>
      </c>
      <c r="AA366" t="str">
        <f t="shared" si="58"/>
        <v/>
      </c>
      <c r="AB366">
        <f t="shared" si="59"/>
        <v>1</v>
      </c>
    </row>
    <row r="367" spans="1:28" x14ac:dyDescent="0.25">
      <c r="A367">
        <v>27</v>
      </c>
      <c r="B367" t="s">
        <v>92</v>
      </c>
      <c r="C367" s="3" t="s">
        <v>93</v>
      </c>
      <c r="D367">
        <v>2000</v>
      </c>
      <c r="E367">
        <v>1599</v>
      </c>
      <c r="F367" t="s">
        <v>14</v>
      </c>
      <c r="G367">
        <v>15</v>
      </c>
      <c r="H367" t="s">
        <v>21</v>
      </c>
      <c r="I367" t="s">
        <v>22</v>
      </c>
      <c r="J367">
        <v>1443848400</v>
      </c>
      <c r="K367">
        <v>1444539600</v>
      </c>
      <c r="L367" t="b">
        <v>0</v>
      </c>
      <c r="M367" t="b">
        <v>0</v>
      </c>
      <c r="N367" t="s">
        <v>23</v>
      </c>
      <c r="O367" s="4">
        <f t="shared" si="50"/>
        <v>0.79949999999999999</v>
      </c>
      <c r="P367" s="5">
        <f t="shared" si="51"/>
        <v>106.6</v>
      </c>
      <c r="Q367" t="str">
        <f t="shared" si="52"/>
        <v>music</v>
      </c>
      <c r="R367" t="str">
        <f t="shared" si="53"/>
        <v>rock</v>
      </c>
      <c r="S367" s="9">
        <f t="shared" si="54"/>
        <v>42280.208333333328</v>
      </c>
      <c r="T367" s="9">
        <f t="shared" si="55"/>
        <v>42288.208333333328</v>
      </c>
      <c r="U367" t="str" cm="1">
        <f t="array" ref="U367">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</f>
        <v>1000 to 4999</v>
      </c>
      <c r="V367" t="str" cm="1">
        <f t="array" ref="V367">IF(F367="failed",_xlfn.IFS(D367&lt;1000,"0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>1000 to 4999</v>
      </c>
      <c r="W367" t="str" cm="1">
        <f t="array" ref="W367">IF(F367="successful",_xlfn.IFS(D367&lt;1000,"0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/>
      </c>
      <c r="X367" t="str" cm="1">
        <f t="array" ref="X367">IF(F367="canceled",_xlfn.IFS(D367&lt;1000,"0 to 1000",D367&lt;5000,"1000 to 4999",D367&lt;10000,"5000 to 9999",D367&lt;15000,"10000 to 14999",D367&lt;20000,"15000 to 19999",D367&lt;25000,"20000 to 24999",D367 &lt;30000,"25000 to 29999",D367&lt;35000,"30000 to 34999",D367&lt;40000,"35000 to 39999",D367&lt;45000,"40000 to 44999",D367&lt;50000,"45000 to 49999",TRUE,"Greater than 50000"),"")</f>
        <v/>
      </c>
      <c r="Y367" t="str">
        <f t="shared" si="56"/>
        <v/>
      </c>
      <c r="Z367">
        <f t="shared" si="57"/>
        <v>15</v>
      </c>
      <c r="AA367" t="str">
        <f t="shared" si="58"/>
        <v/>
      </c>
      <c r="AB367">
        <f t="shared" si="59"/>
        <v>1</v>
      </c>
    </row>
    <row r="368" spans="1:28" x14ac:dyDescent="0.25">
      <c r="A368">
        <v>41</v>
      </c>
      <c r="B368" t="s">
        <v>127</v>
      </c>
      <c r="C368" s="3" t="s">
        <v>128</v>
      </c>
      <c r="D368">
        <v>5600</v>
      </c>
      <c r="E368">
        <v>11924</v>
      </c>
      <c r="F368" t="s">
        <v>20</v>
      </c>
      <c r="G368">
        <v>111</v>
      </c>
      <c r="H368" t="s">
        <v>107</v>
      </c>
      <c r="I368" t="s">
        <v>108</v>
      </c>
      <c r="J368">
        <v>1346734800</v>
      </c>
      <c r="K368">
        <v>1348981200</v>
      </c>
      <c r="L368" t="b">
        <v>0</v>
      </c>
      <c r="M368" t="b">
        <v>1</v>
      </c>
      <c r="N368" t="s">
        <v>23</v>
      </c>
      <c r="O368" s="4">
        <f t="shared" si="50"/>
        <v>2.1292857142857144</v>
      </c>
      <c r="P368" s="5">
        <f t="shared" si="51"/>
        <v>107.42342342342343</v>
      </c>
      <c r="Q368" t="str">
        <f t="shared" si="52"/>
        <v>music</v>
      </c>
      <c r="R368" t="str">
        <f t="shared" si="53"/>
        <v>rock</v>
      </c>
      <c r="S368" s="9">
        <f t="shared" si="54"/>
        <v>41156.208333333336</v>
      </c>
      <c r="T368" s="9">
        <f t="shared" si="55"/>
        <v>41182.208333333336</v>
      </c>
      <c r="U368" t="str" cm="1">
        <f t="array" ref="U368">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</f>
        <v>5000 to 9999</v>
      </c>
      <c r="V368" t="str" cm="1">
        <f t="array" ref="V368">IF(F368="failed",_xlfn.IFS(D368&lt;1000,"0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/>
      </c>
      <c r="W368" t="str" cm="1">
        <f t="array" ref="W368">IF(F368="successful",_xlfn.IFS(D368&lt;1000,"0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>5000 to 9999</v>
      </c>
      <c r="X368" t="str" cm="1">
        <f t="array" ref="X368">IF(F368="canceled",_xlfn.IFS(D368&lt;1000,"0 to 1000",D368&lt;5000,"1000 to 4999",D368&lt;10000,"5000 to 9999",D368&lt;15000,"10000 to 14999",D368&lt;20000,"15000 to 19999",D368&lt;25000,"20000 to 24999",D368 &lt;30000,"25000 to 29999",D368&lt;35000,"30000 to 34999",D368&lt;40000,"35000 to 39999",D368&lt;45000,"40000 to 44999",D368&lt;50000,"45000 to 49999",TRUE,"Greater than 50000"),"")</f>
        <v/>
      </c>
      <c r="Y368">
        <f t="shared" si="56"/>
        <v>111</v>
      </c>
      <c r="Z368" t="str">
        <f t="shared" si="57"/>
        <v/>
      </c>
      <c r="AA368">
        <f t="shared" si="58"/>
        <v>1</v>
      </c>
      <c r="AB368" t="str">
        <f t="shared" si="59"/>
        <v/>
      </c>
    </row>
    <row r="369" spans="1:28" x14ac:dyDescent="0.25">
      <c r="A369">
        <v>46</v>
      </c>
      <c r="B369" t="s">
        <v>138</v>
      </c>
      <c r="C369" s="3" t="s">
        <v>139</v>
      </c>
      <c r="D369">
        <v>3700</v>
      </c>
      <c r="E369">
        <v>4247</v>
      </c>
      <c r="F369" t="s">
        <v>20</v>
      </c>
      <c r="G369">
        <v>92</v>
      </c>
      <c r="H369" t="s">
        <v>21</v>
      </c>
      <c r="I369" t="s">
        <v>22</v>
      </c>
      <c r="J369">
        <v>1278565200</v>
      </c>
      <c r="K369">
        <v>1280552400</v>
      </c>
      <c r="L369" t="b">
        <v>0</v>
      </c>
      <c r="M369" t="b">
        <v>0</v>
      </c>
      <c r="N369" t="s">
        <v>23</v>
      </c>
      <c r="O369" s="4">
        <f t="shared" si="50"/>
        <v>1.1478378378378378</v>
      </c>
      <c r="P369" s="5">
        <f t="shared" si="51"/>
        <v>46.163043478260867</v>
      </c>
      <c r="Q369" t="str">
        <f t="shared" si="52"/>
        <v>music</v>
      </c>
      <c r="R369" t="str">
        <f t="shared" si="53"/>
        <v>rock</v>
      </c>
      <c r="S369" s="9">
        <f t="shared" si="54"/>
        <v>40367.208333333336</v>
      </c>
      <c r="T369" s="9">
        <f t="shared" si="55"/>
        <v>40390.208333333336</v>
      </c>
      <c r="U369" t="str" cm="1">
        <f t="array" ref="U369">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</f>
        <v>1000 to 4999</v>
      </c>
      <c r="V369" t="str" cm="1">
        <f t="array" ref="V369">IF(F369="failed",_xlfn.IFS(D369&lt;1000,"0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/>
      </c>
      <c r="W369" t="str" cm="1">
        <f t="array" ref="W369">IF(F369="successful",_xlfn.IFS(D369&lt;1000,"0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>1000 to 4999</v>
      </c>
      <c r="X369" t="str" cm="1">
        <f t="array" ref="X369">IF(F369="canceled",_xlfn.IFS(D369&lt;1000,"0 to 1000",D369&lt;5000,"1000 to 4999",D369&lt;10000,"5000 to 9999",D369&lt;15000,"10000 to 14999",D369&lt;20000,"15000 to 19999",D369&lt;25000,"20000 to 24999",D369 &lt;30000,"25000 to 29999",D369&lt;35000,"30000 to 34999",D369&lt;40000,"35000 to 39999",D369&lt;45000,"40000 to 44999",D369&lt;50000,"45000 to 49999",TRUE,"Greater than 50000"),"")</f>
        <v/>
      </c>
      <c r="Y369">
        <f t="shared" si="56"/>
        <v>92</v>
      </c>
      <c r="Z369" t="str">
        <f t="shared" si="57"/>
        <v/>
      </c>
      <c r="AA369">
        <f t="shared" si="58"/>
        <v>1</v>
      </c>
      <c r="AB369" t="str">
        <f t="shared" si="59"/>
        <v/>
      </c>
    </row>
    <row r="370" spans="1:28" x14ac:dyDescent="0.25">
      <c r="A370">
        <v>49</v>
      </c>
      <c r="B370" t="s">
        <v>144</v>
      </c>
      <c r="C370" s="3" t="s">
        <v>145</v>
      </c>
      <c r="D370">
        <v>7200</v>
      </c>
      <c r="E370">
        <v>13653</v>
      </c>
      <c r="F370" t="s">
        <v>20</v>
      </c>
      <c r="G370">
        <v>303</v>
      </c>
      <c r="H370" t="s">
        <v>21</v>
      </c>
      <c r="I370" t="s">
        <v>22</v>
      </c>
      <c r="J370">
        <v>1571547600</v>
      </c>
      <c r="K370">
        <v>1575439200</v>
      </c>
      <c r="L370" t="b">
        <v>0</v>
      </c>
      <c r="M370" t="b">
        <v>0</v>
      </c>
      <c r="N370" t="s">
        <v>23</v>
      </c>
      <c r="O370" s="4">
        <f t="shared" si="50"/>
        <v>1.89625</v>
      </c>
      <c r="P370" s="5">
        <f t="shared" si="51"/>
        <v>45.059405940594061</v>
      </c>
      <c r="Q370" t="str">
        <f t="shared" si="52"/>
        <v>music</v>
      </c>
      <c r="R370" t="str">
        <f t="shared" si="53"/>
        <v>rock</v>
      </c>
      <c r="S370" s="9">
        <f t="shared" si="54"/>
        <v>43758.208333333328</v>
      </c>
      <c r="T370" s="9">
        <f t="shared" si="55"/>
        <v>43803.25</v>
      </c>
      <c r="U370" t="str" cm="1">
        <f t="array" ref="U370">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</f>
        <v>5000 to 9999</v>
      </c>
      <c r="V370" t="str" cm="1">
        <f t="array" ref="V370">IF(F370="failed",_xlfn.IFS(D370&lt;1000,"0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/>
      </c>
      <c r="W370" t="str" cm="1">
        <f t="array" ref="W370">IF(F370="successful",_xlfn.IFS(D370&lt;1000,"0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>5000 to 9999</v>
      </c>
      <c r="X370" t="str" cm="1">
        <f t="array" ref="X370">IF(F370="canceled",_xlfn.IFS(D370&lt;1000,"0 to 1000",D370&lt;5000,"1000 to 4999",D370&lt;10000,"5000 to 9999",D370&lt;15000,"10000 to 14999",D370&lt;20000,"15000 to 19999",D370&lt;25000,"20000 to 24999",D370 &lt;30000,"25000 to 29999",D370&lt;35000,"30000 to 34999",D370&lt;40000,"35000 to 39999",D370&lt;45000,"40000 to 44999",D370&lt;50000,"45000 to 49999",TRUE,"Greater than 50000"),"")</f>
        <v/>
      </c>
      <c r="Y370">
        <f t="shared" si="56"/>
        <v>303</v>
      </c>
      <c r="Z370" t="str">
        <f t="shared" si="57"/>
        <v/>
      </c>
      <c r="AA370">
        <f t="shared" si="58"/>
        <v>1</v>
      </c>
      <c r="AB370" t="str">
        <f t="shared" si="59"/>
        <v/>
      </c>
    </row>
    <row r="371" spans="1:28" x14ac:dyDescent="0.25">
      <c r="A371">
        <v>81</v>
      </c>
      <c r="B371" t="s">
        <v>211</v>
      </c>
      <c r="C371" s="3" t="s">
        <v>212</v>
      </c>
      <c r="D371">
        <v>16800</v>
      </c>
      <c r="E371">
        <v>37857</v>
      </c>
      <c r="F371" t="s">
        <v>20</v>
      </c>
      <c r="G371">
        <v>411</v>
      </c>
      <c r="H371" t="s">
        <v>21</v>
      </c>
      <c r="I371" t="s">
        <v>22</v>
      </c>
      <c r="J371">
        <v>1511416800</v>
      </c>
      <c r="K371">
        <v>1513576800</v>
      </c>
      <c r="L371" t="b">
        <v>0</v>
      </c>
      <c r="M371" t="b">
        <v>0</v>
      </c>
      <c r="N371" t="s">
        <v>23</v>
      </c>
      <c r="O371" s="4">
        <f t="shared" si="50"/>
        <v>2.253392857142857</v>
      </c>
      <c r="P371" s="5">
        <f t="shared" si="51"/>
        <v>92.109489051094897</v>
      </c>
      <c r="Q371" t="str">
        <f t="shared" si="52"/>
        <v>music</v>
      </c>
      <c r="R371" t="str">
        <f t="shared" si="53"/>
        <v>rock</v>
      </c>
      <c r="S371" s="9">
        <f t="shared" si="54"/>
        <v>43062.25</v>
      </c>
      <c r="T371" s="9">
        <f t="shared" si="55"/>
        <v>43087.25</v>
      </c>
      <c r="U371" t="str" cm="1">
        <f t="array" ref="U371">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</f>
        <v>15000 to 19999</v>
      </c>
      <c r="V371" t="str" cm="1">
        <f t="array" ref="V371">IF(F371="failed",_xlfn.IFS(D371&lt;1000,"0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/>
      </c>
      <c r="W371" t="str" cm="1">
        <f t="array" ref="W371">IF(F371="successful",_xlfn.IFS(D371&lt;1000,"0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>15000 to 19999</v>
      </c>
      <c r="X371" t="str" cm="1">
        <f t="array" ref="X371">IF(F371="canceled",_xlfn.IFS(D371&lt;1000,"0 to 1000",D371&lt;5000,"1000 to 4999",D371&lt;10000,"5000 to 9999",D371&lt;15000,"10000 to 14999",D371&lt;20000,"15000 to 19999",D371&lt;25000,"20000 to 24999",D371 &lt;30000,"25000 to 29999",D371&lt;35000,"30000 to 34999",D371&lt;40000,"35000 to 39999",D371&lt;45000,"40000 to 44999",D371&lt;50000,"45000 to 49999",TRUE,"Greater than 50000"),"")</f>
        <v/>
      </c>
      <c r="Y371">
        <f t="shared" si="56"/>
        <v>411</v>
      </c>
      <c r="Z371" t="str">
        <f t="shared" si="57"/>
        <v/>
      </c>
      <c r="AA371">
        <f t="shared" si="58"/>
        <v>1</v>
      </c>
      <c r="AB371" t="str">
        <f t="shared" si="59"/>
        <v/>
      </c>
    </row>
    <row r="372" spans="1:28" ht="31.5" x14ac:dyDescent="0.25">
      <c r="A372">
        <v>87</v>
      </c>
      <c r="B372" t="s">
        <v>223</v>
      </c>
      <c r="C372" s="3" t="s">
        <v>224</v>
      </c>
      <c r="D372">
        <v>198500</v>
      </c>
      <c r="E372">
        <v>123040</v>
      </c>
      <c r="F372" t="s">
        <v>14</v>
      </c>
      <c r="G372">
        <v>1482</v>
      </c>
      <c r="H372" t="s">
        <v>26</v>
      </c>
      <c r="I372" t="s">
        <v>27</v>
      </c>
      <c r="J372">
        <v>1299564000</v>
      </c>
      <c r="K372">
        <v>1300510800</v>
      </c>
      <c r="L372" t="b">
        <v>0</v>
      </c>
      <c r="M372" t="b">
        <v>1</v>
      </c>
      <c r="N372" t="s">
        <v>23</v>
      </c>
      <c r="O372" s="4">
        <f t="shared" si="50"/>
        <v>0.6198488664987406</v>
      </c>
      <c r="P372" s="5">
        <f t="shared" si="51"/>
        <v>83.022941970310384</v>
      </c>
      <c r="Q372" t="str">
        <f t="shared" si="52"/>
        <v>music</v>
      </c>
      <c r="R372" t="str">
        <f t="shared" si="53"/>
        <v>rock</v>
      </c>
      <c r="S372" s="9">
        <f t="shared" si="54"/>
        <v>40610.25</v>
      </c>
      <c r="T372" s="9">
        <f t="shared" si="55"/>
        <v>40621.208333333336</v>
      </c>
      <c r="U372" t="str" cm="1">
        <f t="array" ref="U372">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</f>
        <v>Greater than 50000</v>
      </c>
      <c r="V372" t="str" cm="1">
        <f t="array" ref="V372">IF(F372="failed",_xlfn.IFS(D372&lt;1000,"0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>Greater than 50000</v>
      </c>
      <c r="W372" t="str" cm="1">
        <f t="array" ref="W372">IF(F372="successful",_xlfn.IFS(D372&lt;1000,"0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/>
      </c>
      <c r="X372" t="str" cm="1">
        <f t="array" ref="X372">IF(F372="canceled",_xlfn.IFS(D372&lt;1000,"0 to 1000",D372&lt;5000,"1000 to 4999",D372&lt;10000,"5000 to 9999",D372&lt;15000,"10000 to 14999",D372&lt;20000,"15000 to 19999",D372&lt;25000,"20000 to 24999",D372 &lt;30000,"25000 to 29999",D372&lt;35000,"30000 to 34999",D372&lt;40000,"35000 to 39999",D372&lt;45000,"40000 to 44999",D372&lt;50000,"45000 to 49999",TRUE,"Greater than 50000"),"")</f>
        <v/>
      </c>
      <c r="Y372" t="str">
        <f t="shared" si="56"/>
        <v/>
      </c>
      <c r="Z372">
        <f t="shared" si="57"/>
        <v>1482</v>
      </c>
      <c r="AA372" t="str">
        <f t="shared" si="58"/>
        <v/>
      </c>
      <c r="AB372">
        <f t="shared" si="59"/>
        <v>1</v>
      </c>
    </row>
    <row r="373" spans="1:28" x14ac:dyDescent="0.25">
      <c r="A373">
        <v>128</v>
      </c>
      <c r="B373" t="s">
        <v>307</v>
      </c>
      <c r="C373" s="3" t="s">
        <v>308</v>
      </c>
      <c r="D373">
        <v>70600</v>
      </c>
      <c r="E373">
        <v>42596</v>
      </c>
      <c r="F373" t="s">
        <v>74</v>
      </c>
      <c r="G373">
        <v>532</v>
      </c>
      <c r="H373" t="s">
        <v>21</v>
      </c>
      <c r="I373" t="s">
        <v>22</v>
      </c>
      <c r="J373">
        <v>1282885200</v>
      </c>
      <c r="K373">
        <v>1284008400</v>
      </c>
      <c r="L373" t="b">
        <v>0</v>
      </c>
      <c r="M373" t="b">
        <v>0</v>
      </c>
      <c r="N373" t="s">
        <v>23</v>
      </c>
      <c r="O373" s="4">
        <f t="shared" si="50"/>
        <v>0.60334277620396604</v>
      </c>
      <c r="P373" s="5">
        <f t="shared" si="51"/>
        <v>80.067669172932327</v>
      </c>
      <c r="Q373" t="str">
        <f t="shared" si="52"/>
        <v>music</v>
      </c>
      <c r="R373" t="str">
        <f t="shared" si="53"/>
        <v>rock</v>
      </c>
      <c r="S373" s="9">
        <f t="shared" si="54"/>
        <v>40417.208333333336</v>
      </c>
      <c r="T373" s="9">
        <f t="shared" si="55"/>
        <v>40430.208333333336</v>
      </c>
      <c r="U373" t="str" cm="1">
        <f t="array" ref="U373">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</f>
        <v>Greater than 50000</v>
      </c>
      <c r="V373" t="str" cm="1">
        <f t="array" ref="V373">IF(F373="failed",_xlfn.IFS(D373&lt;1000,"0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/>
      </c>
      <c r="W373" t="str" cm="1">
        <f t="array" ref="W373">IF(F373="successful",_xlfn.IFS(D373&lt;1000,"0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/>
      </c>
      <c r="X373" t="str" cm="1">
        <f t="array" ref="X373">IF(F373="canceled",_xlfn.IFS(D373&lt;1000,"0 to 1000",D373&lt;5000,"1000 to 4999",D373&lt;10000,"5000 to 9999",D373&lt;15000,"10000 to 14999",D373&lt;20000,"15000 to 19999",D373&lt;25000,"20000 to 24999",D373 &lt;30000,"25000 to 29999",D373&lt;35000,"30000 to 34999",D373&lt;40000,"35000 to 39999",D373&lt;45000,"40000 to 44999",D373&lt;50000,"45000 to 49999",TRUE,"Greater than 50000"),"")</f>
        <v>Greater than 50000</v>
      </c>
      <c r="Y373" t="str">
        <f t="shared" si="56"/>
        <v/>
      </c>
      <c r="Z373" t="str">
        <f t="shared" si="57"/>
        <v/>
      </c>
      <c r="AA373" t="str">
        <f t="shared" si="58"/>
        <v/>
      </c>
      <c r="AB373" t="str">
        <f t="shared" si="59"/>
        <v/>
      </c>
    </row>
    <row r="374" spans="1:28" x14ac:dyDescent="0.25">
      <c r="A374">
        <v>150</v>
      </c>
      <c r="B374" t="s">
        <v>352</v>
      </c>
      <c r="C374" s="3" t="s">
        <v>353</v>
      </c>
      <c r="D374">
        <v>100</v>
      </c>
      <c r="E374">
        <v>1</v>
      </c>
      <c r="F374" t="s">
        <v>14</v>
      </c>
      <c r="G374">
        <v>1</v>
      </c>
      <c r="H374" t="s">
        <v>21</v>
      </c>
      <c r="I374" t="s">
        <v>22</v>
      </c>
      <c r="J374">
        <v>1544940000</v>
      </c>
      <c r="K374">
        <v>1545026400</v>
      </c>
      <c r="L374" t="b">
        <v>0</v>
      </c>
      <c r="M374" t="b">
        <v>0</v>
      </c>
      <c r="N374" t="s">
        <v>23</v>
      </c>
      <c r="O374" s="4">
        <f t="shared" si="50"/>
        <v>0.01</v>
      </c>
      <c r="P374" s="5">
        <f t="shared" si="51"/>
        <v>1</v>
      </c>
      <c r="Q374" t="str">
        <f t="shared" si="52"/>
        <v>music</v>
      </c>
      <c r="R374" t="str">
        <f t="shared" si="53"/>
        <v>rock</v>
      </c>
      <c r="S374" s="9">
        <f t="shared" si="54"/>
        <v>43450.25</v>
      </c>
      <c r="T374" s="9">
        <f t="shared" si="55"/>
        <v>43451.25</v>
      </c>
      <c r="U374" t="str" cm="1">
        <f t="array" ref="U374">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</f>
        <v>0 to 1000</v>
      </c>
      <c r="V374" t="str" cm="1">
        <f t="array" ref="V374">IF(F374="failed",_xlfn.IFS(D374&lt;1000,"0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>0 to 1000</v>
      </c>
      <c r="W374" t="str" cm="1">
        <f t="array" ref="W374">IF(F374="successful",_xlfn.IFS(D374&lt;1000,"0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/>
      </c>
      <c r="X374" t="str" cm="1">
        <f t="array" ref="X374">IF(F374="canceled",_xlfn.IFS(D374&lt;1000,"0 to 1000",D374&lt;5000,"1000 to 4999",D374&lt;10000,"5000 to 9999",D374&lt;15000,"10000 to 14999",D374&lt;20000,"15000 to 19999",D374&lt;25000,"20000 to 24999",D374 &lt;30000,"25000 to 29999",D374&lt;35000,"30000 to 34999",D374&lt;40000,"35000 to 39999",D374&lt;45000,"40000 to 44999",D374&lt;50000,"45000 to 49999",TRUE,"Greater than 50000"),"")</f>
        <v/>
      </c>
      <c r="Y374" t="str">
        <f t="shared" si="56"/>
        <v/>
      </c>
      <c r="Z374">
        <f t="shared" si="57"/>
        <v>1</v>
      </c>
      <c r="AA374" t="str">
        <f t="shared" si="58"/>
        <v/>
      </c>
      <c r="AB374">
        <f t="shared" si="59"/>
        <v>1</v>
      </c>
    </row>
    <row r="375" spans="1:28" x14ac:dyDescent="0.25">
      <c r="A375">
        <v>156</v>
      </c>
      <c r="B375" t="s">
        <v>364</v>
      </c>
      <c r="C375" s="3" t="s">
        <v>365</v>
      </c>
      <c r="D375">
        <v>36400</v>
      </c>
      <c r="E375">
        <v>26914</v>
      </c>
      <c r="F375" t="s">
        <v>74</v>
      </c>
      <c r="G375">
        <v>379</v>
      </c>
      <c r="H375" t="s">
        <v>26</v>
      </c>
      <c r="I375" t="s">
        <v>27</v>
      </c>
      <c r="J375">
        <v>1570251600</v>
      </c>
      <c r="K375">
        <v>1572325200</v>
      </c>
      <c r="L375" t="b">
        <v>0</v>
      </c>
      <c r="M375" t="b">
        <v>0</v>
      </c>
      <c r="N375" t="s">
        <v>23</v>
      </c>
      <c r="O375" s="4">
        <f t="shared" si="50"/>
        <v>0.73939560439560437</v>
      </c>
      <c r="P375" s="5">
        <f t="shared" si="51"/>
        <v>71.013192612137203</v>
      </c>
      <c r="Q375" t="str">
        <f t="shared" si="52"/>
        <v>music</v>
      </c>
      <c r="R375" t="str">
        <f t="shared" si="53"/>
        <v>rock</v>
      </c>
      <c r="S375" s="9">
        <f t="shared" si="54"/>
        <v>43743.208333333328</v>
      </c>
      <c r="T375" s="9">
        <f t="shared" si="55"/>
        <v>43767.208333333328</v>
      </c>
      <c r="U375" t="str" cm="1">
        <f t="array" ref="U375">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</f>
        <v>35000 to 39999</v>
      </c>
      <c r="V375" t="str" cm="1">
        <f t="array" ref="V375">IF(F375="failed",_xlfn.IFS(D375&lt;1000,"0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/>
      </c>
      <c r="W375" t="str" cm="1">
        <f t="array" ref="W375">IF(F375="successful",_xlfn.IFS(D375&lt;1000,"0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/>
      </c>
      <c r="X375" t="str" cm="1">
        <f t="array" ref="X375">IF(F375="canceled",_xlfn.IFS(D375&lt;1000,"0 to 1000",D375&lt;5000,"1000 to 4999",D375&lt;10000,"5000 to 9999",D375&lt;15000,"10000 to 14999",D375&lt;20000,"15000 to 19999",D375&lt;25000,"20000 to 24999",D375 &lt;30000,"25000 to 29999",D375&lt;35000,"30000 to 34999",D375&lt;40000,"35000 to 39999",D375&lt;45000,"40000 to 44999",D375&lt;50000,"45000 to 49999",TRUE,"Greater than 50000"),"")</f>
        <v>35000 to 39999</v>
      </c>
      <c r="Y375" t="str">
        <f t="shared" si="56"/>
        <v/>
      </c>
      <c r="Z375" t="str">
        <f t="shared" si="57"/>
        <v/>
      </c>
      <c r="AA375" t="str">
        <f t="shared" si="58"/>
        <v/>
      </c>
      <c r="AB375" t="str">
        <f t="shared" si="59"/>
        <v/>
      </c>
    </row>
    <row r="376" spans="1:28" x14ac:dyDescent="0.25">
      <c r="A376">
        <v>158</v>
      </c>
      <c r="B376" t="s">
        <v>368</v>
      </c>
      <c r="C376" s="3" t="s">
        <v>369</v>
      </c>
      <c r="D376">
        <v>2100</v>
      </c>
      <c r="E376">
        <v>4640</v>
      </c>
      <c r="F376" t="s">
        <v>20</v>
      </c>
      <c r="G376">
        <v>41</v>
      </c>
      <c r="H376" t="s">
        <v>21</v>
      </c>
      <c r="I376" t="s">
        <v>22</v>
      </c>
      <c r="J376">
        <v>1449554400</v>
      </c>
      <c r="K376">
        <v>1449640800</v>
      </c>
      <c r="L376" t="b">
        <v>0</v>
      </c>
      <c r="M376" t="b">
        <v>0</v>
      </c>
      <c r="N376" t="s">
        <v>23</v>
      </c>
      <c r="O376" s="4">
        <f t="shared" si="50"/>
        <v>2.2095238095238097</v>
      </c>
      <c r="P376" s="5">
        <f t="shared" si="51"/>
        <v>113.17073170731707</v>
      </c>
      <c r="Q376" t="str">
        <f t="shared" si="52"/>
        <v>music</v>
      </c>
      <c r="R376" t="str">
        <f t="shared" si="53"/>
        <v>rock</v>
      </c>
      <c r="S376" s="9">
        <f t="shared" si="54"/>
        <v>42346.25</v>
      </c>
      <c r="T376" s="9">
        <f t="shared" si="55"/>
        <v>42347.25</v>
      </c>
      <c r="U376" t="str" cm="1">
        <f t="array" ref="U376">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</f>
        <v>1000 to 4999</v>
      </c>
      <c r="V376" t="str" cm="1">
        <f t="array" ref="V376">IF(F376="failed",_xlfn.IFS(D376&lt;1000,"0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/>
      </c>
      <c r="W376" t="str" cm="1">
        <f t="array" ref="W376">IF(F376="successful",_xlfn.IFS(D376&lt;1000,"0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>1000 to 4999</v>
      </c>
      <c r="X376" t="str" cm="1">
        <f t="array" ref="X376">IF(F376="canceled",_xlfn.IFS(D376&lt;1000,"0 to 1000",D376&lt;5000,"1000 to 4999",D376&lt;10000,"5000 to 9999",D376&lt;15000,"10000 to 14999",D376&lt;20000,"15000 to 19999",D376&lt;25000,"20000 to 24999",D376 &lt;30000,"25000 to 29999",D376&lt;35000,"30000 to 34999",D376&lt;40000,"35000 to 39999",D376&lt;45000,"40000 to 44999",D376&lt;50000,"45000 to 49999",TRUE,"Greater than 50000"),"")</f>
        <v/>
      </c>
      <c r="Y376">
        <f t="shared" si="56"/>
        <v>41</v>
      </c>
      <c r="Z376" t="str">
        <f t="shared" si="57"/>
        <v/>
      </c>
      <c r="AA376">
        <f t="shared" si="58"/>
        <v>1</v>
      </c>
      <c r="AB376" t="str">
        <f t="shared" si="59"/>
        <v/>
      </c>
    </row>
    <row r="377" spans="1:28" ht="31.5" x14ac:dyDescent="0.25">
      <c r="A377">
        <v>162</v>
      </c>
      <c r="B377" t="s">
        <v>376</v>
      </c>
      <c r="C377" s="3" t="s">
        <v>377</v>
      </c>
      <c r="D377">
        <v>6100</v>
      </c>
      <c r="E377">
        <v>9134</v>
      </c>
      <c r="F377" t="s">
        <v>20</v>
      </c>
      <c r="G377">
        <v>157</v>
      </c>
      <c r="H377" t="s">
        <v>98</v>
      </c>
      <c r="I377" t="s">
        <v>99</v>
      </c>
      <c r="J377">
        <v>1544248800</v>
      </c>
      <c r="K377">
        <v>1546840800</v>
      </c>
      <c r="L377" t="b">
        <v>0</v>
      </c>
      <c r="M377" t="b">
        <v>0</v>
      </c>
      <c r="N377" t="s">
        <v>23</v>
      </c>
      <c r="O377" s="4">
        <f t="shared" si="50"/>
        <v>1.4973770491803278</v>
      </c>
      <c r="P377" s="5">
        <f t="shared" si="51"/>
        <v>58.178343949044589</v>
      </c>
      <c r="Q377" t="str">
        <f t="shared" si="52"/>
        <v>music</v>
      </c>
      <c r="R377" t="str">
        <f t="shared" si="53"/>
        <v>rock</v>
      </c>
      <c r="S377" s="9">
        <f t="shared" si="54"/>
        <v>43442.25</v>
      </c>
      <c r="T377" s="9">
        <f t="shared" si="55"/>
        <v>43472.25</v>
      </c>
      <c r="U377" t="str" cm="1">
        <f t="array" ref="U377">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</f>
        <v>5000 to 9999</v>
      </c>
      <c r="V377" t="str" cm="1">
        <f t="array" ref="V377">IF(F377="failed",_xlfn.IFS(D377&lt;1000,"0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/>
      </c>
      <c r="W377" t="str" cm="1">
        <f t="array" ref="W377">IF(F377="successful",_xlfn.IFS(D377&lt;1000,"0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>5000 to 9999</v>
      </c>
      <c r="X377" t="str" cm="1">
        <f t="array" ref="X377">IF(F377="canceled",_xlfn.IFS(D377&lt;1000,"0 to 1000",D377&lt;5000,"1000 to 4999",D377&lt;10000,"5000 to 9999",D377&lt;15000,"10000 to 14999",D377&lt;20000,"15000 to 19999",D377&lt;25000,"20000 to 24999",D377 &lt;30000,"25000 to 29999",D377&lt;35000,"30000 to 34999",D377&lt;40000,"35000 to 39999",D377&lt;45000,"40000 to 44999",D377&lt;50000,"45000 to 49999",TRUE,"Greater than 50000"),"")</f>
        <v/>
      </c>
      <c r="Y377">
        <f t="shared" si="56"/>
        <v>157</v>
      </c>
      <c r="Z377" t="str">
        <f t="shared" si="57"/>
        <v/>
      </c>
      <c r="AA377">
        <f t="shared" si="58"/>
        <v>1</v>
      </c>
      <c r="AB377" t="str">
        <f t="shared" si="59"/>
        <v/>
      </c>
    </row>
    <row r="378" spans="1:28" ht="31.5" x14ac:dyDescent="0.25">
      <c r="A378">
        <v>183</v>
      </c>
      <c r="B378" t="s">
        <v>418</v>
      </c>
      <c r="C378" s="3" t="s">
        <v>419</v>
      </c>
      <c r="D378">
        <v>5100</v>
      </c>
      <c r="E378">
        <v>3525</v>
      </c>
      <c r="F378" t="s">
        <v>14</v>
      </c>
      <c r="G378">
        <v>86</v>
      </c>
      <c r="H378" t="s">
        <v>15</v>
      </c>
      <c r="I378" t="s">
        <v>16</v>
      </c>
      <c r="J378">
        <v>1284008400</v>
      </c>
      <c r="K378">
        <v>1285131600</v>
      </c>
      <c r="L378" t="b">
        <v>0</v>
      </c>
      <c r="M378" t="b">
        <v>0</v>
      </c>
      <c r="N378" t="s">
        <v>23</v>
      </c>
      <c r="O378" s="4">
        <f t="shared" si="50"/>
        <v>0.69117647058823528</v>
      </c>
      <c r="P378" s="5">
        <f t="shared" si="51"/>
        <v>40.988372093023258</v>
      </c>
      <c r="Q378" t="str">
        <f t="shared" si="52"/>
        <v>music</v>
      </c>
      <c r="R378" t="str">
        <f t="shared" si="53"/>
        <v>rock</v>
      </c>
      <c r="S378" s="9">
        <f t="shared" si="54"/>
        <v>40430.208333333336</v>
      </c>
      <c r="T378" s="9">
        <f t="shared" si="55"/>
        <v>40443.208333333336</v>
      </c>
      <c r="U378" t="str" cm="1">
        <f t="array" ref="U378">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</f>
        <v>5000 to 9999</v>
      </c>
      <c r="V378" t="str" cm="1">
        <f t="array" ref="V378">IF(F378="failed",_xlfn.IFS(D378&lt;1000,"0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>5000 to 9999</v>
      </c>
      <c r="W378" t="str" cm="1">
        <f t="array" ref="W378">IF(F378="successful",_xlfn.IFS(D378&lt;1000,"0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/>
      </c>
      <c r="X378" t="str" cm="1">
        <f t="array" ref="X378">IF(F378="canceled",_xlfn.IFS(D378&lt;1000,"0 to 1000",D378&lt;5000,"1000 to 4999",D378&lt;10000,"5000 to 9999",D378&lt;15000,"10000 to 14999",D378&lt;20000,"15000 to 19999",D378&lt;25000,"20000 to 24999",D378 &lt;30000,"25000 to 29999",D378&lt;35000,"30000 to 34999",D378&lt;40000,"35000 to 39999",D378&lt;45000,"40000 to 44999",D378&lt;50000,"45000 to 49999",TRUE,"Greater than 50000"),"")</f>
        <v/>
      </c>
      <c r="Y378" t="str">
        <f t="shared" si="56"/>
        <v/>
      </c>
      <c r="Z378">
        <f t="shared" si="57"/>
        <v>86</v>
      </c>
      <c r="AA378" t="str">
        <f t="shared" si="58"/>
        <v/>
      </c>
      <c r="AB378">
        <f t="shared" si="59"/>
        <v>1</v>
      </c>
    </row>
    <row r="379" spans="1:28" x14ac:dyDescent="0.25">
      <c r="A379">
        <v>192</v>
      </c>
      <c r="B379" t="s">
        <v>436</v>
      </c>
      <c r="C379" s="3" t="s">
        <v>437</v>
      </c>
      <c r="D379">
        <v>42600</v>
      </c>
      <c r="E379">
        <v>8517</v>
      </c>
      <c r="F379" t="s">
        <v>14</v>
      </c>
      <c r="G379">
        <v>243</v>
      </c>
      <c r="H379" t="s">
        <v>21</v>
      </c>
      <c r="I379" t="s">
        <v>22</v>
      </c>
      <c r="J379">
        <v>1403845200</v>
      </c>
      <c r="K379">
        <v>1404190800</v>
      </c>
      <c r="L379" t="b">
        <v>0</v>
      </c>
      <c r="M379" t="b">
        <v>0</v>
      </c>
      <c r="N379" t="s">
        <v>23</v>
      </c>
      <c r="O379" s="4">
        <f t="shared" si="50"/>
        <v>0.19992957746478873</v>
      </c>
      <c r="P379" s="5">
        <f t="shared" si="51"/>
        <v>35.049382716049379</v>
      </c>
      <c r="Q379" t="str">
        <f t="shared" si="52"/>
        <v>music</v>
      </c>
      <c r="R379" t="str">
        <f t="shared" si="53"/>
        <v>rock</v>
      </c>
      <c r="S379" s="9">
        <f t="shared" si="54"/>
        <v>41817.208333333336</v>
      </c>
      <c r="T379" s="9">
        <f t="shared" si="55"/>
        <v>41821.208333333336</v>
      </c>
      <c r="U379" t="str" cm="1">
        <f t="array" ref="U379">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</f>
        <v>40000 to 44999</v>
      </c>
      <c r="V379" t="str" cm="1">
        <f t="array" ref="V379">IF(F379="failed",_xlfn.IFS(D379&lt;1000,"0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>40000 to 44999</v>
      </c>
      <c r="W379" t="str" cm="1">
        <f t="array" ref="W379">IF(F379="successful",_xlfn.IFS(D379&lt;1000,"0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/>
      </c>
      <c r="X379" t="str" cm="1">
        <f t="array" ref="X379">IF(F379="canceled",_xlfn.IFS(D379&lt;1000,"0 to 1000",D379&lt;5000,"1000 to 4999",D379&lt;10000,"5000 to 9999",D379&lt;15000,"10000 to 14999",D379&lt;20000,"15000 to 19999",D379&lt;25000,"20000 to 24999",D379 &lt;30000,"25000 to 29999",D379&lt;35000,"30000 to 34999",D379&lt;40000,"35000 to 39999",D379&lt;45000,"40000 to 44999",D379&lt;50000,"45000 to 49999",TRUE,"Greater than 50000"),"")</f>
        <v/>
      </c>
      <c r="Y379" t="str">
        <f t="shared" si="56"/>
        <v/>
      </c>
      <c r="Z379">
        <f t="shared" si="57"/>
        <v>243</v>
      </c>
      <c r="AA379" t="str">
        <f t="shared" si="58"/>
        <v/>
      </c>
      <c r="AB379">
        <f t="shared" si="59"/>
        <v>1</v>
      </c>
    </row>
    <row r="380" spans="1:28" x14ac:dyDescent="0.25">
      <c r="A380">
        <v>199</v>
      </c>
      <c r="B380" t="s">
        <v>450</v>
      </c>
      <c r="C380" s="3" t="s">
        <v>451</v>
      </c>
      <c r="D380">
        <v>1800</v>
      </c>
      <c r="E380">
        <v>968</v>
      </c>
      <c r="F380" t="s">
        <v>14</v>
      </c>
      <c r="G380">
        <v>13</v>
      </c>
      <c r="H380" t="s">
        <v>21</v>
      </c>
      <c r="I380" t="s">
        <v>22</v>
      </c>
      <c r="J380">
        <v>1436245200</v>
      </c>
      <c r="K380">
        <v>1436590800</v>
      </c>
      <c r="L380" t="b">
        <v>0</v>
      </c>
      <c r="M380" t="b">
        <v>0</v>
      </c>
      <c r="N380" t="s">
        <v>23</v>
      </c>
      <c r="O380" s="4">
        <f t="shared" si="50"/>
        <v>0.5377777777777778</v>
      </c>
      <c r="P380" s="5">
        <f t="shared" si="51"/>
        <v>74.461538461538467</v>
      </c>
      <c r="Q380" t="str">
        <f t="shared" si="52"/>
        <v>music</v>
      </c>
      <c r="R380" t="str">
        <f t="shared" si="53"/>
        <v>rock</v>
      </c>
      <c r="S380" s="9">
        <f t="shared" si="54"/>
        <v>42192.208333333328</v>
      </c>
      <c r="T380" s="9">
        <f t="shared" si="55"/>
        <v>42196.208333333328</v>
      </c>
      <c r="U380" t="str" cm="1">
        <f t="array" ref="U380">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</f>
        <v>1000 to 4999</v>
      </c>
      <c r="V380" t="str" cm="1">
        <f t="array" ref="V380">IF(F380="failed",_xlfn.IFS(D380&lt;1000,"0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>1000 to 4999</v>
      </c>
      <c r="W380" t="str" cm="1">
        <f t="array" ref="W380">IF(F380="successful",_xlfn.IFS(D380&lt;1000,"0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/>
      </c>
      <c r="X380" t="str" cm="1">
        <f t="array" ref="X380">IF(F380="canceled",_xlfn.IFS(D380&lt;1000,"0 to 1000",D380&lt;5000,"1000 to 4999",D380&lt;10000,"5000 to 9999",D380&lt;15000,"10000 to 14999",D380&lt;20000,"15000 to 19999",D380&lt;25000,"20000 to 24999",D380 &lt;30000,"25000 to 29999",D380&lt;35000,"30000 to 34999",D380&lt;40000,"35000 to 39999",D380&lt;45000,"40000 to 44999",D380&lt;50000,"45000 to 49999",TRUE,"Greater than 50000"),"")</f>
        <v/>
      </c>
      <c r="Y380" t="str">
        <f t="shared" si="56"/>
        <v/>
      </c>
      <c r="Z380">
        <f t="shared" si="57"/>
        <v>13</v>
      </c>
      <c r="AA380" t="str">
        <f t="shared" si="58"/>
        <v/>
      </c>
      <c r="AB380">
        <f t="shared" si="59"/>
        <v>1</v>
      </c>
    </row>
    <row r="381" spans="1:28" ht="31.5" x14ac:dyDescent="0.25">
      <c r="A381">
        <v>207</v>
      </c>
      <c r="B381" t="s">
        <v>466</v>
      </c>
      <c r="C381" s="3" t="s">
        <v>467</v>
      </c>
      <c r="D381">
        <v>1000</v>
      </c>
      <c r="E381">
        <v>4257</v>
      </c>
      <c r="F381" t="s">
        <v>20</v>
      </c>
      <c r="G381">
        <v>43</v>
      </c>
      <c r="H381" t="s">
        <v>21</v>
      </c>
      <c r="I381" t="s">
        <v>22</v>
      </c>
      <c r="J381">
        <v>1535432400</v>
      </c>
      <c r="K381">
        <v>1537160400</v>
      </c>
      <c r="L381" t="b">
        <v>0</v>
      </c>
      <c r="M381" t="b">
        <v>1</v>
      </c>
      <c r="N381" t="s">
        <v>23</v>
      </c>
      <c r="O381" s="4">
        <f t="shared" si="50"/>
        <v>4.2569999999999997</v>
      </c>
      <c r="P381" s="5">
        <f t="shared" si="51"/>
        <v>99</v>
      </c>
      <c r="Q381" t="str">
        <f t="shared" si="52"/>
        <v>music</v>
      </c>
      <c r="R381" t="str">
        <f t="shared" si="53"/>
        <v>rock</v>
      </c>
      <c r="S381" s="9">
        <f t="shared" si="54"/>
        <v>43340.208333333328</v>
      </c>
      <c r="T381" s="9">
        <f t="shared" si="55"/>
        <v>43360.208333333328</v>
      </c>
      <c r="U381" t="str" cm="1">
        <f t="array" ref="U381">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</f>
        <v>1000 to 4999</v>
      </c>
      <c r="V381" t="str" cm="1">
        <f t="array" ref="V381">IF(F381="failed",_xlfn.IFS(D381&lt;1000,"0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/>
      </c>
      <c r="W381" t="str" cm="1">
        <f t="array" ref="W381">IF(F381="successful",_xlfn.IFS(D381&lt;1000,"0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>1000 to 4999</v>
      </c>
      <c r="X381" t="str" cm="1">
        <f t="array" ref="X381">IF(F381="canceled",_xlfn.IFS(D381&lt;1000,"0 to 1000",D381&lt;5000,"1000 to 4999",D381&lt;10000,"5000 to 9999",D381&lt;15000,"10000 to 14999",D381&lt;20000,"15000 to 19999",D381&lt;25000,"20000 to 24999",D381 &lt;30000,"25000 to 29999",D381&lt;35000,"30000 to 34999",D381&lt;40000,"35000 to 39999",D381&lt;45000,"40000 to 44999",D381&lt;50000,"45000 to 49999",TRUE,"Greater than 50000"),"")</f>
        <v/>
      </c>
      <c r="Y381">
        <f t="shared" si="56"/>
        <v>43</v>
      </c>
      <c r="Z381" t="str">
        <f t="shared" si="57"/>
        <v/>
      </c>
      <c r="AA381">
        <f t="shared" si="58"/>
        <v>1</v>
      </c>
      <c r="AB381" t="str">
        <f t="shared" si="59"/>
        <v/>
      </c>
    </row>
    <row r="382" spans="1:28" x14ac:dyDescent="0.25">
      <c r="A382">
        <v>214</v>
      </c>
      <c r="B382" t="s">
        <v>481</v>
      </c>
      <c r="C382" s="3" t="s">
        <v>482</v>
      </c>
      <c r="D382">
        <v>1400</v>
      </c>
      <c r="E382">
        <v>14324</v>
      </c>
      <c r="F382" t="s">
        <v>20</v>
      </c>
      <c r="G382">
        <v>165</v>
      </c>
      <c r="H382" t="s">
        <v>21</v>
      </c>
      <c r="I382" t="s">
        <v>22</v>
      </c>
      <c r="J382">
        <v>1282194000</v>
      </c>
      <c r="K382">
        <v>1282712400</v>
      </c>
      <c r="L382" t="b">
        <v>0</v>
      </c>
      <c r="M382" t="b">
        <v>0</v>
      </c>
      <c r="N382" t="s">
        <v>23</v>
      </c>
      <c r="O382" s="4">
        <f t="shared" si="50"/>
        <v>10.231428571428571</v>
      </c>
      <c r="P382" s="5">
        <f t="shared" si="51"/>
        <v>86.812121212121212</v>
      </c>
      <c r="Q382" t="str">
        <f t="shared" si="52"/>
        <v>music</v>
      </c>
      <c r="R382" t="str">
        <f t="shared" si="53"/>
        <v>rock</v>
      </c>
      <c r="S382" s="9">
        <f t="shared" si="54"/>
        <v>40409.208333333336</v>
      </c>
      <c r="T382" s="9">
        <f t="shared" si="55"/>
        <v>40415.208333333336</v>
      </c>
      <c r="U382" t="str" cm="1">
        <f t="array" ref="U382">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</f>
        <v>1000 to 4999</v>
      </c>
      <c r="V382" t="str" cm="1">
        <f t="array" ref="V382">IF(F382="failed",_xlfn.IFS(D382&lt;1000,"0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/>
      </c>
      <c r="W382" t="str" cm="1">
        <f t="array" ref="W382">IF(F382="successful",_xlfn.IFS(D382&lt;1000,"0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>1000 to 4999</v>
      </c>
      <c r="X382" t="str" cm="1">
        <f t="array" ref="X382">IF(F382="canceled",_xlfn.IFS(D382&lt;1000,"0 to 1000",D382&lt;5000,"1000 to 4999",D382&lt;10000,"5000 to 9999",D382&lt;15000,"10000 to 14999",D382&lt;20000,"15000 to 19999",D382&lt;25000,"20000 to 24999",D382 &lt;30000,"25000 to 29999",D382&lt;35000,"30000 to 34999",D382&lt;40000,"35000 to 39999",D382&lt;45000,"40000 to 44999",D382&lt;50000,"45000 to 49999",TRUE,"Greater than 50000"),"")</f>
        <v/>
      </c>
      <c r="Y382">
        <f t="shared" si="56"/>
        <v>165</v>
      </c>
      <c r="Z382" t="str">
        <f t="shared" si="57"/>
        <v/>
      </c>
      <c r="AA382">
        <f t="shared" si="58"/>
        <v>1</v>
      </c>
      <c r="AB382" t="str">
        <f t="shared" si="59"/>
        <v/>
      </c>
    </row>
    <row r="383" spans="1:28" x14ac:dyDescent="0.25">
      <c r="A383">
        <v>225</v>
      </c>
      <c r="B383" t="s">
        <v>503</v>
      </c>
      <c r="C383" s="3" t="s">
        <v>504</v>
      </c>
      <c r="D383">
        <v>67800</v>
      </c>
      <c r="E383">
        <v>176398</v>
      </c>
      <c r="F383" t="s">
        <v>20</v>
      </c>
      <c r="G383">
        <v>5880</v>
      </c>
      <c r="H383" t="s">
        <v>21</v>
      </c>
      <c r="I383" t="s">
        <v>22</v>
      </c>
      <c r="J383">
        <v>1399093200</v>
      </c>
      <c r="K383">
        <v>1399093200</v>
      </c>
      <c r="L383" t="b">
        <v>1</v>
      </c>
      <c r="M383" t="b">
        <v>0</v>
      </c>
      <c r="N383" t="s">
        <v>23</v>
      </c>
      <c r="O383" s="4">
        <f t="shared" si="50"/>
        <v>2.6017404129793511</v>
      </c>
      <c r="P383" s="5">
        <f t="shared" si="51"/>
        <v>29.999659863945578</v>
      </c>
      <c r="Q383" t="str">
        <f t="shared" si="52"/>
        <v>music</v>
      </c>
      <c r="R383" t="str">
        <f t="shared" si="53"/>
        <v>rock</v>
      </c>
      <c r="S383" s="9">
        <f t="shared" si="54"/>
        <v>41762.208333333336</v>
      </c>
      <c r="T383" s="9">
        <f t="shared" si="55"/>
        <v>41762.208333333336</v>
      </c>
      <c r="U383" t="str" cm="1">
        <f t="array" ref="U383">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</f>
        <v>Greater than 50000</v>
      </c>
      <c r="V383" t="str" cm="1">
        <f t="array" ref="V383">IF(F383="failed",_xlfn.IFS(D383&lt;1000,"0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/>
      </c>
      <c r="W383" t="str" cm="1">
        <f t="array" ref="W383">IF(F383="successful",_xlfn.IFS(D383&lt;1000,"0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>Greater than 50000</v>
      </c>
      <c r="X383" t="str" cm="1">
        <f t="array" ref="X383">IF(F383="canceled",_xlfn.IFS(D383&lt;1000,"0 to 1000",D383&lt;5000,"1000 to 4999",D383&lt;10000,"5000 to 9999",D383&lt;15000,"10000 to 14999",D383&lt;20000,"15000 to 19999",D383&lt;25000,"20000 to 24999",D383 &lt;30000,"25000 to 29999",D383&lt;35000,"30000 to 34999",D383&lt;40000,"35000 to 39999",D383&lt;45000,"40000 to 44999",D383&lt;50000,"45000 to 49999",TRUE,"Greater than 50000"),"")</f>
        <v/>
      </c>
      <c r="Y383">
        <f t="shared" si="56"/>
        <v>5880</v>
      </c>
      <c r="Z383" t="str">
        <f t="shared" si="57"/>
        <v/>
      </c>
      <c r="AA383">
        <f t="shared" si="58"/>
        <v>1</v>
      </c>
      <c r="AB383" t="str">
        <f t="shared" si="59"/>
        <v/>
      </c>
    </row>
    <row r="384" spans="1:28" x14ac:dyDescent="0.25">
      <c r="A384">
        <v>236</v>
      </c>
      <c r="B384" t="s">
        <v>524</v>
      </c>
      <c r="C384" s="3" t="s">
        <v>525</v>
      </c>
      <c r="D384">
        <v>39500</v>
      </c>
      <c r="E384">
        <v>4323</v>
      </c>
      <c r="F384" t="s">
        <v>14</v>
      </c>
      <c r="G384">
        <v>57</v>
      </c>
      <c r="H384" t="s">
        <v>26</v>
      </c>
      <c r="I384" t="s">
        <v>27</v>
      </c>
      <c r="J384">
        <v>1561438800</v>
      </c>
      <c r="K384">
        <v>1562043600</v>
      </c>
      <c r="L384" t="b">
        <v>0</v>
      </c>
      <c r="M384" t="b">
        <v>1</v>
      </c>
      <c r="N384" t="s">
        <v>23</v>
      </c>
      <c r="O384" s="4">
        <f t="shared" si="50"/>
        <v>0.10944303797468355</v>
      </c>
      <c r="P384" s="5">
        <f t="shared" si="51"/>
        <v>75.84210526315789</v>
      </c>
      <c r="Q384" t="str">
        <f t="shared" si="52"/>
        <v>music</v>
      </c>
      <c r="R384" t="str">
        <f t="shared" si="53"/>
        <v>rock</v>
      </c>
      <c r="S384" s="9">
        <f t="shared" si="54"/>
        <v>43641.208333333328</v>
      </c>
      <c r="T384" s="9">
        <f t="shared" si="55"/>
        <v>43648.208333333328</v>
      </c>
      <c r="U384" t="str" cm="1">
        <f t="array" ref="U384">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</f>
        <v>35000 to 39999</v>
      </c>
      <c r="V384" t="str" cm="1">
        <f t="array" ref="V384">IF(F384="failed",_xlfn.IFS(D384&lt;1000,"0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>35000 to 39999</v>
      </c>
      <c r="W384" t="str" cm="1">
        <f t="array" ref="W384">IF(F384="successful",_xlfn.IFS(D384&lt;1000,"0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/>
      </c>
      <c r="X384" t="str" cm="1">
        <f t="array" ref="X384">IF(F384="canceled",_xlfn.IFS(D384&lt;1000,"0 to 1000",D384&lt;5000,"1000 to 4999",D384&lt;10000,"5000 to 9999",D384&lt;15000,"10000 to 14999",D384&lt;20000,"15000 to 19999",D384&lt;25000,"20000 to 24999",D384 &lt;30000,"25000 to 29999",D384&lt;35000,"30000 to 34999",D384&lt;40000,"35000 to 39999",D384&lt;45000,"40000 to 44999",D384&lt;50000,"45000 to 49999",TRUE,"Greater than 50000"),"")</f>
        <v/>
      </c>
      <c r="Y384" t="str">
        <f t="shared" si="56"/>
        <v/>
      </c>
      <c r="Z384">
        <f t="shared" si="57"/>
        <v>57</v>
      </c>
      <c r="AA384" t="str">
        <f t="shared" si="58"/>
        <v/>
      </c>
      <c r="AB384">
        <f t="shared" si="59"/>
        <v>1</v>
      </c>
    </row>
    <row r="385" spans="1:28" x14ac:dyDescent="0.25">
      <c r="A385">
        <v>242</v>
      </c>
      <c r="B385" t="s">
        <v>536</v>
      </c>
      <c r="C385" s="3" t="s">
        <v>537</v>
      </c>
      <c r="D385">
        <v>8400</v>
      </c>
      <c r="E385">
        <v>10729</v>
      </c>
      <c r="F385" t="s">
        <v>20</v>
      </c>
      <c r="G385">
        <v>250</v>
      </c>
      <c r="H385" t="s">
        <v>21</v>
      </c>
      <c r="I385" t="s">
        <v>22</v>
      </c>
      <c r="J385">
        <v>1494392400</v>
      </c>
      <c r="K385">
        <v>1495256400</v>
      </c>
      <c r="L385" t="b">
        <v>0</v>
      </c>
      <c r="M385" t="b">
        <v>1</v>
      </c>
      <c r="N385" t="s">
        <v>23</v>
      </c>
      <c r="O385" s="4">
        <f t="shared" si="50"/>
        <v>1.2772619047619047</v>
      </c>
      <c r="P385" s="5">
        <f t="shared" si="51"/>
        <v>42.915999999999997</v>
      </c>
      <c r="Q385" t="str">
        <f t="shared" si="52"/>
        <v>music</v>
      </c>
      <c r="R385" t="str">
        <f t="shared" si="53"/>
        <v>rock</v>
      </c>
      <c r="S385" s="9">
        <f t="shared" si="54"/>
        <v>42865.208333333328</v>
      </c>
      <c r="T385" s="9">
        <f t="shared" si="55"/>
        <v>42875.208333333328</v>
      </c>
      <c r="U385" t="str" cm="1">
        <f t="array" ref="U385">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</f>
        <v>5000 to 9999</v>
      </c>
      <c r="V385" t="str" cm="1">
        <f t="array" ref="V385">IF(F385="failed",_xlfn.IFS(D385&lt;1000,"0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/>
      </c>
      <c r="W385" t="str" cm="1">
        <f t="array" ref="W385">IF(F385="successful",_xlfn.IFS(D385&lt;1000,"0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>5000 to 9999</v>
      </c>
      <c r="X385" t="str" cm="1">
        <f t="array" ref="X385">IF(F385="canceled",_xlfn.IFS(D385&lt;1000,"0 to 1000",D385&lt;5000,"1000 to 4999",D385&lt;10000,"5000 to 9999",D385&lt;15000,"10000 to 14999",D385&lt;20000,"15000 to 19999",D385&lt;25000,"20000 to 24999",D385 &lt;30000,"25000 to 29999",D385&lt;35000,"30000 to 34999",D385&lt;40000,"35000 to 39999",D385&lt;45000,"40000 to 44999",D385&lt;50000,"45000 to 49999",TRUE,"Greater than 50000"),"")</f>
        <v/>
      </c>
      <c r="Y385">
        <f t="shared" si="56"/>
        <v>250</v>
      </c>
      <c r="Z385" t="str">
        <f t="shared" si="57"/>
        <v/>
      </c>
      <c r="AA385">
        <f t="shared" si="58"/>
        <v>1</v>
      </c>
      <c r="AB385" t="str">
        <f t="shared" si="59"/>
        <v/>
      </c>
    </row>
    <row r="386" spans="1:28" x14ac:dyDescent="0.25">
      <c r="A386">
        <v>250</v>
      </c>
      <c r="B386" t="s">
        <v>552</v>
      </c>
      <c r="C386" s="3" t="s">
        <v>553</v>
      </c>
      <c r="D386">
        <v>100</v>
      </c>
      <c r="E386">
        <v>3</v>
      </c>
      <c r="F386" t="s">
        <v>14</v>
      </c>
      <c r="G386">
        <v>1</v>
      </c>
      <c r="H386" t="s">
        <v>21</v>
      </c>
      <c r="I386" t="s">
        <v>22</v>
      </c>
      <c r="J386">
        <v>1264399200</v>
      </c>
      <c r="K386">
        <v>1267423200</v>
      </c>
      <c r="L386" t="b">
        <v>0</v>
      </c>
      <c r="M386" t="b">
        <v>0</v>
      </c>
      <c r="N386" t="s">
        <v>23</v>
      </c>
      <c r="O386" s="4">
        <f t="shared" ref="O386:O449" si="60">+E386/D386</f>
        <v>0.03</v>
      </c>
      <c r="P386" s="5">
        <f t="shared" ref="P386:P449" si="61">+IF(G386&gt;0,E386/G386,"no backers")</f>
        <v>3</v>
      </c>
      <c r="Q386" t="str">
        <f t="shared" ref="Q386:Q449" si="62">VLOOKUP(N386,CategoryTable,2,FALSE)</f>
        <v>music</v>
      </c>
      <c r="R386" t="str">
        <f t="shared" ref="R386:R449" si="63">VLOOKUP(N386,CategoryTable,3,FALSE)</f>
        <v>rock</v>
      </c>
      <c r="S386" s="9">
        <f t="shared" si="54"/>
        <v>40203.25</v>
      </c>
      <c r="T386" s="9">
        <f t="shared" si="55"/>
        <v>40238.25</v>
      </c>
      <c r="U386" t="str" cm="1">
        <f t="array" ref="U386">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</f>
        <v>0 to 1000</v>
      </c>
      <c r="V386" t="str" cm="1">
        <f t="array" ref="V386">IF(F386="failed",_xlfn.IFS(D386&lt;1000,"0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>0 to 1000</v>
      </c>
      <c r="W386" t="str" cm="1">
        <f t="array" ref="W386">IF(F386="successful",_xlfn.IFS(D386&lt;1000,"0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/>
      </c>
      <c r="X386" t="str" cm="1">
        <f t="array" ref="X386">IF(F386="canceled",_xlfn.IFS(D386&lt;1000,"0 to 1000",D386&lt;5000,"1000 to 4999",D386&lt;10000,"5000 to 9999",D386&lt;15000,"10000 to 14999",D386&lt;20000,"15000 to 19999",D386&lt;25000,"20000 to 24999",D386 &lt;30000,"25000 to 29999",D386&lt;35000,"30000 to 34999",D386&lt;40000,"35000 to 39999",D386&lt;45000,"40000 to 44999",D386&lt;50000,"45000 to 49999",TRUE,"Greater than 50000"),"")</f>
        <v/>
      </c>
      <c r="Y386" t="str">
        <f t="shared" si="56"/>
        <v/>
      </c>
      <c r="Z386">
        <f t="shared" si="57"/>
        <v>1</v>
      </c>
      <c r="AA386" t="str">
        <f t="shared" si="58"/>
        <v/>
      </c>
      <c r="AB386">
        <f t="shared" si="59"/>
        <v>1</v>
      </c>
    </row>
    <row r="387" spans="1:28" ht="31.5" x14ac:dyDescent="0.25">
      <c r="A387">
        <v>255</v>
      </c>
      <c r="B387" t="s">
        <v>562</v>
      </c>
      <c r="C387" s="3" t="s">
        <v>563</v>
      </c>
      <c r="D387">
        <v>80500</v>
      </c>
      <c r="E387">
        <v>96735</v>
      </c>
      <c r="F387" t="s">
        <v>20</v>
      </c>
      <c r="G387">
        <v>1697</v>
      </c>
      <c r="H387" t="s">
        <v>21</v>
      </c>
      <c r="I387" t="s">
        <v>22</v>
      </c>
      <c r="J387">
        <v>1297836000</v>
      </c>
      <c r="K387">
        <v>1298268000</v>
      </c>
      <c r="L387" t="b">
        <v>0</v>
      </c>
      <c r="M387" t="b">
        <v>1</v>
      </c>
      <c r="N387" t="s">
        <v>23</v>
      </c>
      <c r="O387" s="4">
        <f t="shared" si="60"/>
        <v>1.2016770186335404</v>
      </c>
      <c r="P387" s="5">
        <f t="shared" si="61"/>
        <v>57.003535651149086</v>
      </c>
      <c r="Q387" t="str">
        <f t="shared" si="62"/>
        <v>music</v>
      </c>
      <c r="R387" t="str">
        <f t="shared" si="63"/>
        <v>rock</v>
      </c>
      <c r="S387" s="9">
        <f t="shared" ref="S387:S450" si="64">(((J387/60/60)/24)+DATE(1970,1,1))</f>
        <v>40590.25</v>
      </c>
      <c r="T387" s="9">
        <f t="shared" ref="T387:T450" si="65">(((K387/60)/60/24)+DATE(1970,1,1))</f>
        <v>40595.25</v>
      </c>
      <c r="U387" t="str" cm="1">
        <f t="array" ref="U387">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</f>
        <v>Greater than 50000</v>
      </c>
      <c r="V387" t="str" cm="1">
        <f t="array" ref="V387">IF(F387="failed",_xlfn.IFS(D387&lt;1000,"0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/>
      </c>
      <c r="W387" t="str" cm="1">
        <f t="array" ref="W387">IF(F387="successful",_xlfn.IFS(D387&lt;1000,"0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>Greater than 50000</v>
      </c>
      <c r="X387" t="str" cm="1">
        <f t="array" ref="X387">IF(F387="canceled",_xlfn.IFS(D387&lt;1000,"0 to 1000",D387&lt;5000,"1000 to 4999",D387&lt;10000,"5000 to 9999",D387&lt;15000,"10000 to 14999",D387&lt;20000,"15000 to 19999",D387&lt;25000,"20000 to 24999",D387 &lt;30000,"25000 to 29999",D387&lt;35000,"30000 to 34999",D387&lt;40000,"35000 to 39999",D387&lt;45000,"40000 to 44999",D387&lt;50000,"45000 to 49999",TRUE,"Greater than 50000"),"")</f>
        <v/>
      </c>
      <c r="Y387">
        <f t="shared" ref="Y387:Y450" si="66">+IF(F387="successful",G387,"")</f>
        <v>1697</v>
      </c>
      <c r="Z387" t="str">
        <f t="shared" ref="Z387:Z450" si="67">+IF(F387="failed",G387,"")</f>
        <v/>
      </c>
      <c r="AA387">
        <f t="shared" ref="AA387:AA450" si="68">+IF(F387="successful",1,"")</f>
        <v>1</v>
      </c>
      <c r="AB387" t="str">
        <f t="shared" ref="AB387:AB450" si="69">+IF(F387="failed",1,"")</f>
        <v/>
      </c>
    </row>
    <row r="388" spans="1:28" x14ac:dyDescent="0.25">
      <c r="A388">
        <v>256</v>
      </c>
      <c r="B388" t="s">
        <v>564</v>
      </c>
      <c r="C388" s="3" t="s">
        <v>565</v>
      </c>
      <c r="D388">
        <v>4100</v>
      </c>
      <c r="E388">
        <v>959</v>
      </c>
      <c r="F388" t="s">
        <v>14</v>
      </c>
      <c r="G388">
        <v>15</v>
      </c>
      <c r="H388" t="s">
        <v>40</v>
      </c>
      <c r="I388" t="s">
        <v>41</v>
      </c>
      <c r="J388">
        <v>1453615200</v>
      </c>
      <c r="K388">
        <v>1456812000</v>
      </c>
      <c r="L388" t="b">
        <v>0</v>
      </c>
      <c r="M388" t="b">
        <v>0</v>
      </c>
      <c r="N388" t="s">
        <v>23</v>
      </c>
      <c r="O388" s="4">
        <f t="shared" si="60"/>
        <v>0.23390243902439026</v>
      </c>
      <c r="P388" s="5">
        <f t="shared" si="61"/>
        <v>63.93333333333333</v>
      </c>
      <c r="Q388" t="str">
        <f t="shared" si="62"/>
        <v>music</v>
      </c>
      <c r="R388" t="str">
        <f t="shared" si="63"/>
        <v>rock</v>
      </c>
      <c r="S388" s="9">
        <f t="shared" si="64"/>
        <v>42393.25</v>
      </c>
      <c r="T388" s="9">
        <f t="shared" si="65"/>
        <v>42430.25</v>
      </c>
      <c r="U388" t="str" cm="1">
        <f t="array" ref="U388">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</f>
        <v>1000 to 4999</v>
      </c>
      <c r="V388" t="str" cm="1">
        <f t="array" ref="V388">IF(F388="failed",_xlfn.IFS(D388&lt;1000,"0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>1000 to 4999</v>
      </c>
      <c r="W388" t="str" cm="1">
        <f t="array" ref="W388">IF(F388="successful",_xlfn.IFS(D388&lt;1000,"0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/>
      </c>
      <c r="X388" t="str" cm="1">
        <f t="array" ref="X388">IF(F388="canceled",_xlfn.IFS(D388&lt;1000,"0 to 1000",D388&lt;5000,"1000 to 4999",D388&lt;10000,"5000 to 9999",D388&lt;15000,"10000 to 14999",D388&lt;20000,"15000 to 19999",D388&lt;25000,"20000 to 24999",D388 &lt;30000,"25000 to 29999",D388&lt;35000,"30000 to 34999",D388&lt;40000,"35000 to 39999",D388&lt;45000,"40000 to 44999",D388&lt;50000,"45000 to 49999",TRUE,"Greater than 50000"),"")</f>
        <v/>
      </c>
      <c r="Y388" t="str">
        <f t="shared" si="66"/>
        <v/>
      </c>
      <c r="Z388">
        <f t="shared" si="67"/>
        <v>15</v>
      </c>
      <c r="AA388" t="str">
        <f t="shared" si="68"/>
        <v/>
      </c>
      <c r="AB388">
        <f t="shared" si="69"/>
        <v>1</v>
      </c>
    </row>
    <row r="389" spans="1:28" x14ac:dyDescent="0.25">
      <c r="A389">
        <v>260</v>
      </c>
      <c r="B389" t="s">
        <v>572</v>
      </c>
      <c r="C389" s="3" t="s">
        <v>573</v>
      </c>
      <c r="D389">
        <v>6300</v>
      </c>
      <c r="E389">
        <v>9935</v>
      </c>
      <c r="F389" t="s">
        <v>20</v>
      </c>
      <c r="G389">
        <v>261</v>
      </c>
      <c r="H389" t="s">
        <v>21</v>
      </c>
      <c r="I389" t="s">
        <v>22</v>
      </c>
      <c r="J389">
        <v>1348808400</v>
      </c>
      <c r="K389">
        <v>1349845200</v>
      </c>
      <c r="L389" t="b">
        <v>0</v>
      </c>
      <c r="M389" t="b">
        <v>0</v>
      </c>
      <c r="N389" t="s">
        <v>23</v>
      </c>
      <c r="O389" s="4">
        <f t="shared" si="60"/>
        <v>1.5769841269841269</v>
      </c>
      <c r="P389" s="5">
        <f t="shared" si="61"/>
        <v>38.065134099616856</v>
      </c>
      <c r="Q389" t="str">
        <f t="shared" si="62"/>
        <v>music</v>
      </c>
      <c r="R389" t="str">
        <f t="shared" si="63"/>
        <v>rock</v>
      </c>
      <c r="S389" s="9">
        <f t="shared" si="64"/>
        <v>41180.208333333336</v>
      </c>
      <c r="T389" s="9">
        <f t="shared" si="65"/>
        <v>41192.208333333336</v>
      </c>
      <c r="U389" t="str" cm="1">
        <f t="array" ref="U389">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</f>
        <v>5000 to 9999</v>
      </c>
      <c r="V389" t="str" cm="1">
        <f t="array" ref="V389">IF(F389="failed",_xlfn.IFS(D389&lt;1000,"0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/>
      </c>
      <c r="W389" t="str" cm="1">
        <f t="array" ref="W389">IF(F389="successful",_xlfn.IFS(D389&lt;1000,"0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>5000 to 9999</v>
      </c>
      <c r="X389" t="str" cm="1">
        <f t="array" ref="X389">IF(F389="canceled",_xlfn.IFS(D389&lt;1000,"0 to 1000",D389&lt;5000,"1000 to 4999",D389&lt;10000,"5000 to 9999",D389&lt;15000,"10000 to 14999",D389&lt;20000,"15000 to 19999",D389&lt;25000,"20000 to 24999",D389 &lt;30000,"25000 to 29999",D389&lt;35000,"30000 to 34999",D389&lt;40000,"35000 to 39999",D389&lt;45000,"40000 to 44999",D389&lt;50000,"45000 to 49999",TRUE,"Greater than 50000"),"")</f>
        <v/>
      </c>
      <c r="Y389">
        <f t="shared" si="66"/>
        <v>261</v>
      </c>
      <c r="Z389" t="str">
        <f t="shared" si="67"/>
        <v/>
      </c>
      <c r="AA389">
        <f t="shared" si="68"/>
        <v>1</v>
      </c>
      <c r="AB389" t="str">
        <f t="shared" si="69"/>
        <v/>
      </c>
    </row>
    <row r="390" spans="1:28" ht="31.5" x14ac:dyDescent="0.25">
      <c r="A390">
        <v>261</v>
      </c>
      <c r="B390" t="s">
        <v>574</v>
      </c>
      <c r="C390" s="3" t="s">
        <v>575</v>
      </c>
      <c r="D390">
        <v>84300</v>
      </c>
      <c r="E390">
        <v>26303</v>
      </c>
      <c r="F390" t="s">
        <v>14</v>
      </c>
      <c r="G390">
        <v>454</v>
      </c>
      <c r="H390" t="s">
        <v>21</v>
      </c>
      <c r="I390" t="s">
        <v>22</v>
      </c>
      <c r="J390">
        <v>1282712400</v>
      </c>
      <c r="K390">
        <v>1283058000</v>
      </c>
      <c r="L390" t="b">
        <v>0</v>
      </c>
      <c r="M390" t="b">
        <v>1</v>
      </c>
      <c r="N390" t="s">
        <v>23</v>
      </c>
      <c r="O390" s="4">
        <f t="shared" si="60"/>
        <v>0.31201660735468567</v>
      </c>
      <c r="P390" s="5">
        <f t="shared" si="61"/>
        <v>57.936123348017624</v>
      </c>
      <c r="Q390" t="str">
        <f t="shared" si="62"/>
        <v>music</v>
      </c>
      <c r="R390" t="str">
        <f t="shared" si="63"/>
        <v>rock</v>
      </c>
      <c r="S390" s="9">
        <f t="shared" si="64"/>
        <v>40415.208333333336</v>
      </c>
      <c r="T390" s="9">
        <f t="shared" si="65"/>
        <v>40419.208333333336</v>
      </c>
      <c r="U390" t="str" cm="1">
        <f t="array" ref="U390">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</f>
        <v>Greater than 50000</v>
      </c>
      <c r="V390" t="str" cm="1">
        <f t="array" ref="V390">IF(F390="failed",_xlfn.IFS(D390&lt;1000,"0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>Greater than 50000</v>
      </c>
      <c r="W390" t="str" cm="1">
        <f t="array" ref="W390">IF(F390="successful",_xlfn.IFS(D390&lt;1000,"0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/>
      </c>
      <c r="X390" t="str" cm="1">
        <f t="array" ref="X390">IF(F390="canceled",_xlfn.IFS(D390&lt;1000,"0 to 1000",D390&lt;5000,"1000 to 4999",D390&lt;10000,"5000 to 9999",D390&lt;15000,"10000 to 14999",D390&lt;20000,"15000 to 19999",D390&lt;25000,"20000 to 24999",D390 &lt;30000,"25000 to 29999",D390&lt;35000,"30000 to 34999",D390&lt;40000,"35000 to 39999",D390&lt;45000,"40000 to 44999",D390&lt;50000,"45000 to 49999",TRUE,"Greater than 50000"),"")</f>
        <v/>
      </c>
      <c r="Y390" t="str">
        <f t="shared" si="66"/>
        <v/>
      </c>
      <c r="Z390">
        <f t="shared" si="67"/>
        <v>454</v>
      </c>
      <c r="AA390" t="str">
        <f t="shared" si="68"/>
        <v/>
      </c>
      <c r="AB390">
        <f t="shared" si="69"/>
        <v>1</v>
      </c>
    </row>
    <row r="391" spans="1:28" ht="31.5" x14ac:dyDescent="0.25">
      <c r="A391">
        <v>283</v>
      </c>
      <c r="B391" t="s">
        <v>618</v>
      </c>
      <c r="C391" s="3" t="s">
        <v>619</v>
      </c>
      <c r="D391">
        <v>8100</v>
      </c>
      <c r="E391">
        <v>1517</v>
      </c>
      <c r="F391" t="s">
        <v>14</v>
      </c>
      <c r="G391">
        <v>29</v>
      </c>
      <c r="H391" t="s">
        <v>36</v>
      </c>
      <c r="I391" t="s">
        <v>37</v>
      </c>
      <c r="J391">
        <v>1464584400</v>
      </c>
      <c r="K391">
        <v>1465016400</v>
      </c>
      <c r="L391" t="b">
        <v>0</v>
      </c>
      <c r="M391" t="b">
        <v>0</v>
      </c>
      <c r="N391" t="s">
        <v>23</v>
      </c>
      <c r="O391" s="4">
        <f t="shared" si="60"/>
        <v>0.18728395061728395</v>
      </c>
      <c r="P391" s="5">
        <f t="shared" si="61"/>
        <v>52.310344827586206</v>
      </c>
      <c r="Q391" t="str">
        <f t="shared" si="62"/>
        <v>music</v>
      </c>
      <c r="R391" t="str">
        <f t="shared" si="63"/>
        <v>rock</v>
      </c>
      <c r="S391" s="9">
        <f t="shared" si="64"/>
        <v>42520.208333333328</v>
      </c>
      <c r="T391" s="9">
        <f t="shared" si="65"/>
        <v>42525.208333333328</v>
      </c>
      <c r="U391" t="str" cm="1">
        <f t="array" ref="U391">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</f>
        <v>5000 to 9999</v>
      </c>
      <c r="V391" t="str" cm="1">
        <f t="array" ref="V391">IF(F391="failed",_xlfn.IFS(D391&lt;1000,"0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>5000 to 9999</v>
      </c>
      <c r="W391" t="str" cm="1">
        <f t="array" ref="W391">IF(F391="successful",_xlfn.IFS(D391&lt;1000,"0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/>
      </c>
      <c r="X391" t="str" cm="1">
        <f t="array" ref="X391">IF(F391="canceled",_xlfn.IFS(D391&lt;1000,"0 to 1000",D391&lt;5000,"1000 to 4999",D391&lt;10000,"5000 to 9999",D391&lt;15000,"10000 to 14999",D391&lt;20000,"15000 to 19999",D391&lt;25000,"20000 to 24999",D391 &lt;30000,"25000 to 29999",D391&lt;35000,"30000 to 34999",D391&lt;40000,"35000 to 39999",D391&lt;45000,"40000 to 44999",D391&lt;50000,"45000 to 49999",TRUE,"Greater than 50000"),"")</f>
        <v/>
      </c>
      <c r="Y391" t="str">
        <f t="shared" si="66"/>
        <v/>
      </c>
      <c r="Z391">
        <f t="shared" si="67"/>
        <v>29</v>
      </c>
      <c r="AA391" t="str">
        <f t="shared" si="68"/>
        <v/>
      </c>
      <c r="AB391">
        <f t="shared" si="69"/>
        <v>1</v>
      </c>
    </row>
    <row r="392" spans="1:28" x14ac:dyDescent="0.25">
      <c r="A392">
        <v>298</v>
      </c>
      <c r="B392" t="s">
        <v>648</v>
      </c>
      <c r="C392" s="3" t="s">
        <v>649</v>
      </c>
      <c r="D392">
        <v>3500</v>
      </c>
      <c r="E392">
        <v>5037</v>
      </c>
      <c r="F392" t="s">
        <v>20</v>
      </c>
      <c r="G392">
        <v>72</v>
      </c>
      <c r="H392" t="s">
        <v>21</v>
      </c>
      <c r="I392" t="s">
        <v>22</v>
      </c>
      <c r="J392">
        <v>1456466400</v>
      </c>
      <c r="K392">
        <v>1458018000</v>
      </c>
      <c r="L392" t="b">
        <v>0</v>
      </c>
      <c r="M392" t="b">
        <v>1</v>
      </c>
      <c r="N392" t="s">
        <v>23</v>
      </c>
      <c r="O392" s="4">
        <f t="shared" si="60"/>
        <v>1.4391428571428571</v>
      </c>
      <c r="P392" s="5">
        <f t="shared" si="61"/>
        <v>69.958333333333329</v>
      </c>
      <c r="Q392" t="str">
        <f t="shared" si="62"/>
        <v>music</v>
      </c>
      <c r="R392" t="str">
        <f t="shared" si="63"/>
        <v>rock</v>
      </c>
      <c r="S392" s="9">
        <f t="shared" si="64"/>
        <v>42426.25</v>
      </c>
      <c r="T392" s="9">
        <f t="shared" si="65"/>
        <v>42444.208333333328</v>
      </c>
      <c r="U392" t="str" cm="1">
        <f t="array" ref="U392">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</f>
        <v>1000 to 4999</v>
      </c>
      <c r="V392" t="str" cm="1">
        <f t="array" ref="V392">IF(F392="failed",_xlfn.IFS(D392&lt;1000,"0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/>
      </c>
      <c r="W392" t="str" cm="1">
        <f t="array" ref="W392">IF(F392="successful",_xlfn.IFS(D392&lt;1000,"0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>1000 to 4999</v>
      </c>
      <c r="X392" t="str" cm="1">
        <f t="array" ref="X392">IF(F392="canceled",_xlfn.IFS(D392&lt;1000,"0 to 1000",D392&lt;5000,"1000 to 4999",D392&lt;10000,"5000 to 9999",D392&lt;15000,"10000 to 14999",D392&lt;20000,"15000 to 19999",D392&lt;25000,"20000 to 24999",D392 &lt;30000,"25000 to 29999",D392&lt;35000,"30000 to 34999",D392&lt;40000,"35000 to 39999",D392&lt;45000,"40000 to 44999",D392&lt;50000,"45000 to 49999",TRUE,"Greater than 50000"),"")</f>
        <v/>
      </c>
      <c r="Y392">
        <f t="shared" si="66"/>
        <v>72</v>
      </c>
      <c r="Z392" t="str">
        <f t="shared" si="67"/>
        <v/>
      </c>
      <c r="AA392">
        <f t="shared" si="68"/>
        <v>1</v>
      </c>
      <c r="AB392" t="str">
        <f t="shared" si="69"/>
        <v/>
      </c>
    </row>
    <row r="393" spans="1:28" x14ac:dyDescent="0.25">
      <c r="A393">
        <v>313</v>
      </c>
      <c r="B393" t="s">
        <v>678</v>
      </c>
      <c r="C393" s="3" t="s">
        <v>679</v>
      </c>
      <c r="D393">
        <v>2200</v>
      </c>
      <c r="E393">
        <v>8697</v>
      </c>
      <c r="F393" t="s">
        <v>20</v>
      </c>
      <c r="G393">
        <v>223</v>
      </c>
      <c r="H393" t="s">
        <v>21</v>
      </c>
      <c r="I393" t="s">
        <v>22</v>
      </c>
      <c r="J393">
        <v>1330322400</v>
      </c>
      <c r="K393">
        <v>1330495200</v>
      </c>
      <c r="L393" t="b">
        <v>0</v>
      </c>
      <c r="M393" t="b">
        <v>0</v>
      </c>
      <c r="N393" t="s">
        <v>23</v>
      </c>
      <c r="O393" s="4">
        <f t="shared" si="60"/>
        <v>3.9531818181818181</v>
      </c>
      <c r="P393" s="5">
        <f t="shared" si="61"/>
        <v>39</v>
      </c>
      <c r="Q393" t="str">
        <f t="shared" si="62"/>
        <v>music</v>
      </c>
      <c r="R393" t="str">
        <f t="shared" si="63"/>
        <v>rock</v>
      </c>
      <c r="S393" s="9">
        <f t="shared" si="64"/>
        <v>40966.25</v>
      </c>
      <c r="T393" s="9">
        <f t="shared" si="65"/>
        <v>40968.25</v>
      </c>
      <c r="U393" t="str" cm="1">
        <f t="array" ref="U393">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</f>
        <v>1000 to 4999</v>
      </c>
      <c r="V393" t="str" cm="1">
        <f t="array" ref="V393">IF(F393="failed",_xlfn.IFS(D393&lt;1000,"0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/>
      </c>
      <c r="W393" t="str" cm="1">
        <f t="array" ref="W393">IF(F393="successful",_xlfn.IFS(D393&lt;1000,"0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>1000 to 4999</v>
      </c>
      <c r="X393" t="str" cm="1">
        <f t="array" ref="X393">IF(F393="canceled",_xlfn.IFS(D393&lt;1000,"0 to 1000",D393&lt;5000,"1000 to 4999",D393&lt;10000,"5000 to 9999",D393&lt;15000,"10000 to 14999",D393&lt;20000,"15000 to 19999",D393&lt;25000,"20000 to 24999",D393 &lt;30000,"25000 to 29999",D393&lt;35000,"30000 to 34999",D393&lt;40000,"35000 to 39999",D393&lt;45000,"40000 to 44999",D393&lt;50000,"45000 to 49999",TRUE,"Greater than 50000"),"")</f>
        <v/>
      </c>
      <c r="Y393">
        <f t="shared" si="66"/>
        <v>223</v>
      </c>
      <c r="Z393" t="str">
        <f t="shared" si="67"/>
        <v/>
      </c>
      <c r="AA393">
        <f t="shared" si="68"/>
        <v>1</v>
      </c>
      <c r="AB393" t="str">
        <f t="shared" si="69"/>
        <v/>
      </c>
    </row>
    <row r="394" spans="1:28" ht="31.5" x14ac:dyDescent="0.25">
      <c r="A394">
        <v>318</v>
      </c>
      <c r="B394" t="s">
        <v>688</v>
      </c>
      <c r="C394" s="3" t="s">
        <v>689</v>
      </c>
      <c r="D394">
        <v>5700</v>
      </c>
      <c r="E394">
        <v>903</v>
      </c>
      <c r="F394" t="s">
        <v>14</v>
      </c>
      <c r="G394">
        <v>17</v>
      </c>
      <c r="H394" t="s">
        <v>21</v>
      </c>
      <c r="I394" t="s">
        <v>22</v>
      </c>
      <c r="J394">
        <v>1392357600</v>
      </c>
      <c r="K394">
        <v>1392530400</v>
      </c>
      <c r="L394" t="b">
        <v>0</v>
      </c>
      <c r="M394" t="b">
        <v>0</v>
      </c>
      <c r="N394" t="s">
        <v>23</v>
      </c>
      <c r="O394" s="4">
        <f t="shared" si="60"/>
        <v>0.15842105263157893</v>
      </c>
      <c r="P394" s="5">
        <f t="shared" si="61"/>
        <v>53.117647058823529</v>
      </c>
      <c r="Q394" t="str">
        <f t="shared" si="62"/>
        <v>music</v>
      </c>
      <c r="R394" t="str">
        <f t="shared" si="63"/>
        <v>rock</v>
      </c>
      <c r="S394" s="9">
        <f t="shared" si="64"/>
        <v>41684.25</v>
      </c>
      <c r="T394" s="9">
        <f t="shared" si="65"/>
        <v>41686.25</v>
      </c>
      <c r="U394" t="str" cm="1">
        <f t="array" ref="U394">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</f>
        <v>5000 to 9999</v>
      </c>
      <c r="V394" t="str" cm="1">
        <f t="array" ref="V394">IF(F394="failed",_xlfn.IFS(D394&lt;1000,"0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>5000 to 9999</v>
      </c>
      <c r="W394" t="str" cm="1">
        <f t="array" ref="W394">IF(F394="successful",_xlfn.IFS(D394&lt;1000,"0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/>
      </c>
      <c r="X394" t="str" cm="1">
        <f t="array" ref="X394">IF(F394="canceled",_xlfn.IFS(D394&lt;1000,"0 to 1000",D394&lt;5000,"1000 to 4999",D394&lt;10000,"5000 to 9999",D394&lt;15000,"10000 to 14999",D394&lt;20000,"15000 to 19999",D394&lt;25000,"20000 to 24999",D394 &lt;30000,"25000 to 29999",D394&lt;35000,"30000 to 34999",D394&lt;40000,"35000 to 39999",D394&lt;45000,"40000 to 44999",D394&lt;50000,"45000 to 49999",TRUE,"Greater than 50000"),"")</f>
        <v/>
      </c>
      <c r="Y394" t="str">
        <f t="shared" si="66"/>
        <v/>
      </c>
      <c r="Z394">
        <f t="shared" si="67"/>
        <v>17</v>
      </c>
      <c r="AA394" t="str">
        <f t="shared" si="68"/>
        <v/>
      </c>
      <c r="AB394">
        <f t="shared" si="69"/>
        <v>1</v>
      </c>
    </row>
    <row r="395" spans="1:28" ht="31.5" x14ac:dyDescent="0.25">
      <c r="A395">
        <v>328</v>
      </c>
      <c r="B395" t="s">
        <v>708</v>
      </c>
      <c r="C395" s="3" t="s">
        <v>709</v>
      </c>
      <c r="D395">
        <v>98700</v>
      </c>
      <c r="E395">
        <v>131826</v>
      </c>
      <c r="F395" t="s">
        <v>20</v>
      </c>
      <c r="G395">
        <v>2441</v>
      </c>
      <c r="H395" t="s">
        <v>21</v>
      </c>
      <c r="I395" t="s">
        <v>22</v>
      </c>
      <c r="J395">
        <v>1543557600</v>
      </c>
      <c r="K395">
        <v>1544508000</v>
      </c>
      <c r="L395" t="b">
        <v>0</v>
      </c>
      <c r="M395" t="b">
        <v>0</v>
      </c>
      <c r="N395" t="s">
        <v>23</v>
      </c>
      <c r="O395" s="4">
        <f t="shared" si="60"/>
        <v>1.3356231003039514</v>
      </c>
      <c r="P395" s="5">
        <f t="shared" si="61"/>
        <v>54.004916018025398</v>
      </c>
      <c r="Q395" t="str">
        <f t="shared" si="62"/>
        <v>music</v>
      </c>
      <c r="R395" t="str">
        <f t="shared" si="63"/>
        <v>rock</v>
      </c>
      <c r="S395" s="9">
        <f t="shared" si="64"/>
        <v>43434.25</v>
      </c>
      <c r="T395" s="9">
        <f t="shared" si="65"/>
        <v>43445.25</v>
      </c>
      <c r="U395" t="str" cm="1">
        <f t="array" ref="U395">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</f>
        <v>Greater than 50000</v>
      </c>
      <c r="V395" t="str" cm="1">
        <f t="array" ref="V395">IF(F395="failed",_xlfn.IFS(D395&lt;1000,"0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/>
      </c>
      <c r="W395" t="str" cm="1">
        <f t="array" ref="W395">IF(F395="successful",_xlfn.IFS(D395&lt;1000,"0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>Greater than 50000</v>
      </c>
      <c r="X395" t="str" cm="1">
        <f t="array" ref="X395">IF(F395="canceled",_xlfn.IFS(D395&lt;1000,"0 to 1000",D395&lt;5000,"1000 to 4999",D395&lt;10000,"5000 to 9999",D395&lt;15000,"10000 to 14999",D395&lt;20000,"15000 to 19999",D395&lt;25000,"20000 to 24999",D395 &lt;30000,"25000 to 29999",D395&lt;35000,"30000 to 34999",D395&lt;40000,"35000 to 39999",D395&lt;45000,"40000 to 44999",D395&lt;50000,"45000 to 49999",TRUE,"Greater than 50000"),"")</f>
        <v/>
      </c>
      <c r="Y395">
        <f t="shared" si="66"/>
        <v>2441</v>
      </c>
      <c r="Z395" t="str">
        <f t="shared" si="67"/>
        <v/>
      </c>
      <c r="AA395">
        <f t="shared" si="68"/>
        <v>1</v>
      </c>
      <c r="AB395" t="str">
        <f t="shared" si="69"/>
        <v/>
      </c>
    </row>
    <row r="396" spans="1:28" x14ac:dyDescent="0.25">
      <c r="A396">
        <v>334</v>
      </c>
      <c r="B396" t="s">
        <v>720</v>
      </c>
      <c r="C396" s="3" t="s">
        <v>721</v>
      </c>
      <c r="D396">
        <v>66200</v>
      </c>
      <c r="E396">
        <v>123538</v>
      </c>
      <c r="F396" t="s">
        <v>20</v>
      </c>
      <c r="G396">
        <v>1113</v>
      </c>
      <c r="H396" t="s">
        <v>21</v>
      </c>
      <c r="I396" t="s">
        <v>22</v>
      </c>
      <c r="J396">
        <v>1515564000</v>
      </c>
      <c r="K396">
        <v>1516168800</v>
      </c>
      <c r="L396" t="b">
        <v>0</v>
      </c>
      <c r="M396" t="b">
        <v>0</v>
      </c>
      <c r="N396" t="s">
        <v>23</v>
      </c>
      <c r="O396" s="4">
        <f t="shared" si="60"/>
        <v>1.8661329305135952</v>
      </c>
      <c r="P396" s="5">
        <f t="shared" si="61"/>
        <v>110.99550763701707</v>
      </c>
      <c r="Q396" t="str">
        <f t="shared" si="62"/>
        <v>music</v>
      </c>
      <c r="R396" t="str">
        <f t="shared" si="63"/>
        <v>rock</v>
      </c>
      <c r="S396" s="9">
        <f t="shared" si="64"/>
        <v>43110.25</v>
      </c>
      <c r="T396" s="9">
        <f t="shared" si="65"/>
        <v>43117.25</v>
      </c>
      <c r="U396" t="str" cm="1">
        <f t="array" ref="U396">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</f>
        <v>Greater than 50000</v>
      </c>
      <c r="V396" t="str" cm="1">
        <f t="array" ref="V396">IF(F396="failed",_xlfn.IFS(D396&lt;1000,"0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/>
      </c>
      <c r="W396" t="str" cm="1">
        <f t="array" ref="W396">IF(F396="successful",_xlfn.IFS(D396&lt;1000,"0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>Greater than 50000</v>
      </c>
      <c r="X396" t="str" cm="1">
        <f t="array" ref="X396">IF(F396="canceled",_xlfn.IFS(D396&lt;1000,"0 to 1000",D396&lt;5000,"1000 to 4999",D396&lt;10000,"5000 to 9999",D396&lt;15000,"10000 to 14999",D396&lt;20000,"15000 to 19999",D396&lt;25000,"20000 to 24999",D396 &lt;30000,"25000 to 29999",D396&lt;35000,"30000 to 34999",D396&lt;40000,"35000 to 39999",D396&lt;45000,"40000 to 44999",D396&lt;50000,"45000 to 49999",TRUE,"Greater than 50000"),"")</f>
        <v/>
      </c>
      <c r="Y396">
        <f t="shared" si="66"/>
        <v>1113</v>
      </c>
      <c r="Z396" t="str">
        <f t="shared" si="67"/>
        <v/>
      </c>
      <c r="AA396">
        <f t="shared" si="68"/>
        <v>1</v>
      </c>
      <c r="AB396" t="str">
        <f t="shared" si="69"/>
        <v/>
      </c>
    </row>
    <row r="397" spans="1:28" x14ac:dyDescent="0.25">
      <c r="A397">
        <v>335</v>
      </c>
      <c r="B397" t="s">
        <v>722</v>
      </c>
      <c r="C397" s="3" t="s">
        <v>723</v>
      </c>
      <c r="D397">
        <v>173800</v>
      </c>
      <c r="E397">
        <v>198628</v>
      </c>
      <c r="F397" t="s">
        <v>20</v>
      </c>
      <c r="G397">
        <v>2283</v>
      </c>
      <c r="H397" t="s">
        <v>21</v>
      </c>
      <c r="I397" t="s">
        <v>22</v>
      </c>
      <c r="J397">
        <v>1573797600</v>
      </c>
      <c r="K397">
        <v>1574920800</v>
      </c>
      <c r="L397" t="b">
        <v>0</v>
      </c>
      <c r="M397" t="b">
        <v>0</v>
      </c>
      <c r="N397" t="s">
        <v>23</v>
      </c>
      <c r="O397" s="4">
        <f t="shared" si="60"/>
        <v>1.1428538550057536</v>
      </c>
      <c r="P397" s="5">
        <f t="shared" si="61"/>
        <v>87.003066141042481</v>
      </c>
      <c r="Q397" t="str">
        <f t="shared" si="62"/>
        <v>music</v>
      </c>
      <c r="R397" t="str">
        <f t="shared" si="63"/>
        <v>rock</v>
      </c>
      <c r="S397" s="9">
        <f t="shared" si="64"/>
        <v>43784.25</v>
      </c>
      <c r="T397" s="9">
        <f t="shared" si="65"/>
        <v>43797.25</v>
      </c>
      <c r="U397" t="str" cm="1">
        <f t="array" ref="U397">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</f>
        <v>Greater than 50000</v>
      </c>
      <c r="V397" t="str" cm="1">
        <f t="array" ref="V397">IF(F397="failed",_xlfn.IFS(D397&lt;1000,"0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/>
      </c>
      <c r="W397" t="str" cm="1">
        <f t="array" ref="W397">IF(F397="successful",_xlfn.IFS(D397&lt;1000,"0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>Greater than 50000</v>
      </c>
      <c r="X397" t="str" cm="1">
        <f t="array" ref="X397">IF(F397="canceled",_xlfn.IFS(D397&lt;1000,"0 to 1000",D397&lt;5000,"1000 to 4999",D397&lt;10000,"5000 to 9999",D397&lt;15000,"10000 to 14999",D397&lt;20000,"15000 to 19999",D397&lt;25000,"20000 to 24999",D397 &lt;30000,"25000 to 29999",D397&lt;35000,"30000 to 34999",D397&lt;40000,"35000 to 39999",D397&lt;45000,"40000 to 44999",D397&lt;50000,"45000 to 49999",TRUE,"Greater than 50000"),"")</f>
        <v/>
      </c>
      <c r="Y397">
        <f t="shared" si="66"/>
        <v>2283</v>
      </c>
      <c r="Z397" t="str">
        <f t="shared" si="67"/>
        <v/>
      </c>
      <c r="AA397">
        <f t="shared" si="68"/>
        <v>1</v>
      </c>
      <c r="AB397" t="str">
        <f t="shared" si="69"/>
        <v/>
      </c>
    </row>
    <row r="398" spans="1:28" x14ac:dyDescent="0.25">
      <c r="A398">
        <v>336</v>
      </c>
      <c r="B398" t="s">
        <v>724</v>
      </c>
      <c r="C398" s="3" t="s">
        <v>725</v>
      </c>
      <c r="D398">
        <v>70700</v>
      </c>
      <c r="E398">
        <v>68602</v>
      </c>
      <c r="F398" t="s">
        <v>14</v>
      </c>
      <c r="G398">
        <v>1072</v>
      </c>
      <c r="H398" t="s">
        <v>21</v>
      </c>
      <c r="I398" t="s">
        <v>22</v>
      </c>
      <c r="J398">
        <v>1292392800</v>
      </c>
      <c r="K398">
        <v>1292479200</v>
      </c>
      <c r="L398" t="b">
        <v>0</v>
      </c>
      <c r="M398" t="b">
        <v>1</v>
      </c>
      <c r="N398" t="s">
        <v>23</v>
      </c>
      <c r="O398" s="4">
        <f t="shared" si="60"/>
        <v>0.97032531824611035</v>
      </c>
      <c r="P398" s="5">
        <f t="shared" si="61"/>
        <v>63.994402985074629</v>
      </c>
      <c r="Q398" t="str">
        <f t="shared" si="62"/>
        <v>music</v>
      </c>
      <c r="R398" t="str">
        <f t="shared" si="63"/>
        <v>rock</v>
      </c>
      <c r="S398" s="9">
        <f t="shared" si="64"/>
        <v>40527.25</v>
      </c>
      <c r="T398" s="9">
        <f t="shared" si="65"/>
        <v>40528.25</v>
      </c>
      <c r="U398" t="str" cm="1">
        <f t="array" ref="U398">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</f>
        <v>Greater than 50000</v>
      </c>
      <c r="V398" t="str" cm="1">
        <f t="array" ref="V398">IF(F398="failed",_xlfn.IFS(D398&lt;1000,"0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>Greater than 50000</v>
      </c>
      <c r="W398" t="str" cm="1">
        <f t="array" ref="W398">IF(F398="successful",_xlfn.IFS(D398&lt;1000,"0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/>
      </c>
      <c r="X398" t="str" cm="1">
        <f t="array" ref="X398">IF(F398="canceled",_xlfn.IFS(D398&lt;1000,"0 to 1000",D398&lt;5000,"1000 to 4999",D398&lt;10000,"5000 to 9999",D398&lt;15000,"10000 to 14999",D398&lt;20000,"15000 to 19999",D398&lt;25000,"20000 to 24999",D398 &lt;30000,"25000 to 29999",D398&lt;35000,"30000 to 34999",D398&lt;40000,"35000 to 39999",D398&lt;45000,"40000 to 44999",D398&lt;50000,"45000 to 49999",TRUE,"Greater than 50000"),"")</f>
        <v/>
      </c>
      <c r="Y398" t="str">
        <f t="shared" si="66"/>
        <v/>
      </c>
      <c r="Z398">
        <f t="shared" si="67"/>
        <v>1072</v>
      </c>
      <c r="AA398" t="str">
        <f t="shared" si="68"/>
        <v/>
      </c>
      <c r="AB398">
        <f t="shared" si="69"/>
        <v>1</v>
      </c>
    </row>
    <row r="399" spans="1:28" x14ac:dyDescent="0.25">
      <c r="A399">
        <v>351</v>
      </c>
      <c r="B399" t="s">
        <v>754</v>
      </c>
      <c r="C399" s="3" t="s">
        <v>755</v>
      </c>
      <c r="D399">
        <v>74100</v>
      </c>
      <c r="E399">
        <v>94631</v>
      </c>
      <c r="F399" t="s">
        <v>20</v>
      </c>
      <c r="G399">
        <v>2013</v>
      </c>
      <c r="H399" t="s">
        <v>21</v>
      </c>
      <c r="I399" t="s">
        <v>22</v>
      </c>
      <c r="J399">
        <v>1440392400</v>
      </c>
      <c r="K399">
        <v>1441602000</v>
      </c>
      <c r="L399" t="b">
        <v>0</v>
      </c>
      <c r="M399" t="b">
        <v>0</v>
      </c>
      <c r="N399" t="s">
        <v>23</v>
      </c>
      <c r="O399" s="4">
        <f t="shared" si="60"/>
        <v>1.2770715249662619</v>
      </c>
      <c r="P399" s="5">
        <f t="shared" si="61"/>
        <v>47.009935419771487</v>
      </c>
      <c r="Q399" t="str">
        <f t="shared" si="62"/>
        <v>music</v>
      </c>
      <c r="R399" t="str">
        <f t="shared" si="63"/>
        <v>rock</v>
      </c>
      <c r="S399" s="9">
        <f t="shared" si="64"/>
        <v>42240.208333333328</v>
      </c>
      <c r="T399" s="9">
        <f t="shared" si="65"/>
        <v>42254.208333333328</v>
      </c>
      <c r="U399" t="str" cm="1">
        <f t="array" ref="U399">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</f>
        <v>Greater than 50000</v>
      </c>
      <c r="V399" t="str" cm="1">
        <f t="array" ref="V399">IF(F399="failed",_xlfn.IFS(D399&lt;1000,"0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/>
      </c>
      <c r="W399" t="str" cm="1">
        <f t="array" ref="W399">IF(F399="successful",_xlfn.IFS(D399&lt;1000,"0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>Greater than 50000</v>
      </c>
      <c r="X399" t="str" cm="1">
        <f t="array" ref="X399">IF(F399="canceled",_xlfn.IFS(D399&lt;1000,"0 to 1000",D399&lt;5000,"1000 to 4999",D399&lt;10000,"5000 to 9999",D399&lt;15000,"10000 to 14999",D399&lt;20000,"15000 to 19999",D399&lt;25000,"20000 to 24999",D399 &lt;30000,"25000 to 29999",D399&lt;35000,"30000 to 34999",D399&lt;40000,"35000 to 39999",D399&lt;45000,"40000 to 44999",D399&lt;50000,"45000 to 49999",TRUE,"Greater than 50000"),"")</f>
        <v/>
      </c>
      <c r="Y399">
        <f t="shared" si="66"/>
        <v>2013</v>
      </c>
      <c r="Z399" t="str">
        <f t="shared" si="67"/>
        <v/>
      </c>
      <c r="AA399">
        <f t="shared" si="68"/>
        <v>1</v>
      </c>
      <c r="AB399" t="str">
        <f t="shared" si="69"/>
        <v/>
      </c>
    </row>
    <row r="400" spans="1:28" x14ac:dyDescent="0.25">
      <c r="A400">
        <v>362</v>
      </c>
      <c r="B400" t="s">
        <v>776</v>
      </c>
      <c r="C400" s="3" t="s">
        <v>777</v>
      </c>
      <c r="D400">
        <v>3700</v>
      </c>
      <c r="E400">
        <v>13755</v>
      </c>
      <c r="F400" t="s">
        <v>20</v>
      </c>
      <c r="G400">
        <v>191</v>
      </c>
      <c r="H400" t="s">
        <v>21</v>
      </c>
      <c r="I400" t="s">
        <v>22</v>
      </c>
      <c r="J400">
        <v>1296108000</v>
      </c>
      <c r="K400">
        <v>1299391200</v>
      </c>
      <c r="L400" t="b">
        <v>0</v>
      </c>
      <c r="M400" t="b">
        <v>0</v>
      </c>
      <c r="N400" t="s">
        <v>23</v>
      </c>
      <c r="O400" s="4">
        <f t="shared" si="60"/>
        <v>3.7175675675675675</v>
      </c>
      <c r="P400" s="5">
        <f t="shared" si="61"/>
        <v>72.015706806282722</v>
      </c>
      <c r="Q400" t="str">
        <f t="shared" si="62"/>
        <v>music</v>
      </c>
      <c r="R400" t="str">
        <f t="shared" si="63"/>
        <v>rock</v>
      </c>
      <c r="S400" s="9">
        <f t="shared" si="64"/>
        <v>40570.25</v>
      </c>
      <c r="T400" s="9">
        <f t="shared" si="65"/>
        <v>40608.25</v>
      </c>
      <c r="U400" t="str" cm="1">
        <f t="array" ref="U400">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</f>
        <v>1000 to 4999</v>
      </c>
      <c r="V400" t="str" cm="1">
        <f t="array" ref="V400">IF(F400="failed",_xlfn.IFS(D400&lt;1000,"0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/>
      </c>
      <c r="W400" t="str" cm="1">
        <f t="array" ref="W400">IF(F400="successful",_xlfn.IFS(D400&lt;1000,"0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>1000 to 4999</v>
      </c>
      <c r="X400" t="str" cm="1">
        <f t="array" ref="X400">IF(F400="canceled",_xlfn.IFS(D400&lt;1000,"0 to 1000",D400&lt;5000,"1000 to 4999",D400&lt;10000,"5000 to 9999",D400&lt;15000,"10000 to 14999",D400&lt;20000,"15000 to 19999",D400&lt;25000,"20000 to 24999",D400 &lt;30000,"25000 to 29999",D400&lt;35000,"30000 to 34999",D400&lt;40000,"35000 to 39999",D400&lt;45000,"40000 to 44999",D400&lt;50000,"45000 to 49999",TRUE,"Greater than 50000"),"")</f>
        <v/>
      </c>
      <c r="Y400">
        <f t="shared" si="66"/>
        <v>191</v>
      </c>
      <c r="Z400" t="str">
        <f t="shared" si="67"/>
        <v/>
      </c>
      <c r="AA400">
        <f t="shared" si="68"/>
        <v>1</v>
      </c>
      <c r="AB400" t="str">
        <f t="shared" si="69"/>
        <v/>
      </c>
    </row>
    <row r="401" spans="1:28" x14ac:dyDescent="0.25">
      <c r="A401">
        <v>363</v>
      </c>
      <c r="B401" t="s">
        <v>778</v>
      </c>
      <c r="C401" s="3" t="s">
        <v>779</v>
      </c>
      <c r="D401">
        <v>5200</v>
      </c>
      <c r="E401">
        <v>8330</v>
      </c>
      <c r="F401" t="s">
        <v>20</v>
      </c>
      <c r="G401">
        <v>139</v>
      </c>
      <c r="H401" t="s">
        <v>21</v>
      </c>
      <c r="I401" t="s">
        <v>22</v>
      </c>
      <c r="J401">
        <v>1324965600</v>
      </c>
      <c r="K401">
        <v>1325052000</v>
      </c>
      <c r="L401" t="b">
        <v>0</v>
      </c>
      <c r="M401" t="b">
        <v>0</v>
      </c>
      <c r="N401" t="s">
        <v>23</v>
      </c>
      <c r="O401" s="4">
        <f t="shared" si="60"/>
        <v>1.601923076923077</v>
      </c>
      <c r="P401" s="5">
        <f t="shared" si="61"/>
        <v>59.928057553956833</v>
      </c>
      <c r="Q401" t="str">
        <f t="shared" si="62"/>
        <v>music</v>
      </c>
      <c r="R401" t="str">
        <f t="shared" si="63"/>
        <v>rock</v>
      </c>
      <c r="S401" s="9">
        <f t="shared" si="64"/>
        <v>40904.25</v>
      </c>
      <c r="T401" s="9">
        <f t="shared" si="65"/>
        <v>40905.25</v>
      </c>
      <c r="U401" t="str" cm="1">
        <f t="array" ref="U401">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</f>
        <v>5000 to 9999</v>
      </c>
      <c r="V401" t="str" cm="1">
        <f t="array" ref="V401">IF(F401="failed",_xlfn.IFS(D401&lt;1000,"0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/>
      </c>
      <c r="W401" t="str" cm="1">
        <f t="array" ref="W401">IF(F401="successful",_xlfn.IFS(D401&lt;1000,"0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>5000 to 9999</v>
      </c>
      <c r="X401" t="str" cm="1">
        <f t="array" ref="X401">IF(F401="canceled",_xlfn.IFS(D401&lt;1000,"0 to 1000",D401&lt;5000,"1000 to 4999",D401&lt;10000,"5000 to 9999",D401&lt;15000,"10000 to 14999",D401&lt;20000,"15000 to 19999",D401&lt;25000,"20000 to 24999",D401 &lt;30000,"25000 to 29999",D401&lt;35000,"30000 to 34999",D401&lt;40000,"35000 to 39999",D401&lt;45000,"40000 to 44999",D401&lt;50000,"45000 to 49999",TRUE,"Greater than 50000"),"")</f>
        <v/>
      </c>
      <c r="Y401">
        <f t="shared" si="66"/>
        <v>139</v>
      </c>
      <c r="Z401" t="str">
        <f t="shared" si="67"/>
        <v/>
      </c>
      <c r="AA401">
        <f t="shared" si="68"/>
        <v>1</v>
      </c>
      <c r="AB401" t="str">
        <f t="shared" si="69"/>
        <v/>
      </c>
    </row>
    <row r="402" spans="1:28" x14ac:dyDescent="0.25">
      <c r="A402">
        <v>376</v>
      </c>
      <c r="B402" t="s">
        <v>804</v>
      </c>
      <c r="C402" s="3" t="s">
        <v>805</v>
      </c>
      <c r="D402">
        <v>3400</v>
      </c>
      <c r="E402">
        <v>12275</v>
      </c>
      <c r="F402" t="s">
        <v>20</v>
      </c>
      <c r="G402">
        <v>131</v>
      </c>
      <c r="H402" t="s">
        <v>21</v>
      </c>
      <c r="I402" t="s">
        <v>22</v>
      </c>
      <c r="J402">
        <v>1404622800</v>
      </c>
      <c r="K402">
        <v>1405141200</v>
      </c>
      <c r="L402" t="b">
        <v>0</v>
      </c>
      <c r="M402" t="b">
        <v>0</v>
      </c>
      <c r="N402" t="s">
        <v>23</v>
      </c>
      <c r="O402" s="4">
        <f t="shared" si="60"/>
        <v>3.6102941176470589</v>
      </c>
      <c r="P402" s="5">
        <f t="shared" si="61"/>
        <v>93.702290076335885</v>
      </c>
      <c r="Q402" t="str">
        <f t="shared" si="62"/>
        <v>music</v>
      </c>
      <c r="R402" t="str">
        <f t="shared" si="63"/>
        <v>rock</v>
      </c>
      <c r="S402" s="9">
        <f t="shared" si="64"/>
        <v>41826.208333333336</v>
      </c>
      <c r="T402" s="9">
        <f t="shared" si="65"/>
        <v>41832.208333333336</v>
      </c>
      <c r="U402" t="str" cm="1">
        <f t="array" ref="U402">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</f>
        <v>1000 to 4999</v>
      </c>
      <c r="V402" t="str" cm="1">
        <f t="array" ref="V402">IF(F402="failed",_xlfn.IFS(D402&lt;1000,"0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/>
      </c>
      <c r="W402" t="str" cm="1">
        <f t="array" ref="W402">IF(F402="successful",_xlfn.IFS(D402&lt;1000,"0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>1000 to 4999</v>
      </c>
      <c r="X402" t="str" cm="1">
        <f t="array" ref="X402">IF(F402="canceled",_xlfn.IFS(D402&lt;1000,"0 to 1000",D402&lt;5000,"1000 to 4999",D402&lt;10000,"5000 to 9999",D402&lt;15000,"10000 to 14999",D402&lt;20000,"15000 to 19999",D402&lt;25000,"20000 to 24999",D402 &lt;30000,"25000 to 29999",D402&lt;35000,"30000 to 34999",D402&lt;40000,"35000 to 39999",D402&lt;45000,"40000 to 44999",D402&lt;50000,"45000 to 49999",TRUE,"Greater than 50000"),"")</f>
        <v/>
      </c>
      <c r="Y402">
        <f t="shared" si="66"/>
        <v>131</v>
      </c>
      <c r="Z402" t="str">
        <f t="shared" si="67"/>
        <v/>
      </c>
      <c r="AA402">
        <f t="shared" si="68"/>
        <v>1</v>
      </c>
      <c r="AB402" t="str">
        <f t="shared" si="69"/>
        <v/>
      </c>
    </row>
    <row r="403" spans="1:28" x14ac:dyDescent="0.25">
      <c r="A403">
        <v>397</v>
      </c>
      <c r="B403" t="s">
        <v>845</v>
      </c>
      <c r="C403" s="3" t="s">
        <v>846</v>
      </c>
      <c r="D403">
        <v>8100</v>
      </c>
      <c r="E403">
        <v>14083</v>
      </c>
      <c r="F403" t="s">
        <v>20</v>
      </c>
      <c r="G403">
        <v>454</v>
      </c>
      <c r="H403" t="s">
        <v>21</v>
      </c>
      <c r="I403" t="s">
        <v>22</v>
      </c>
      <c r="J403">
        <v>1369285200</v>
      </c>
      <c r="K403">
        <v>1369803600</v>
      </c>
      <c r="L403" t="b">
        <v>0</v>
      </c>
      <c r="M403" t="b">
        <v>0</v>
      </c>
      <c r="N403" t="s">
        <v>23</v>
      </c>
      <c r="O403" s="4">
        <f t="shared" si="60"/>
        <v>1.738641975308642</v>
      </c>
      <c r="P403" s="5">
        <f t="shared" si="61"/>
        <v>31.019823788546255</v>
      </c>
      <c r="Q403" t="str">
        <f t="shared" si="62"/>
        <v>music</v>
      </c>
      <c r="R403" t="str">
        <f t="shared" si="63"/>
        <v>rock</v>
      </c>
      <c r="S403" s="9">
        <f t="shared" si="64"/>
        <v>41417.208333333336</v>
      </c>
      <c r="T403" s="9">
        <f t="shared" si="65"/>
        <v>41423.208333333336</v>
      </c>
      <c r="U403" t="str" cm="1">
        <f t="array" ref="U403">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</f>
        <v>5000 to 9999</v>
      </c>
      <c r="V403" t="str" cm="1">
        <f t="array" ref="V403">IF(F403="failed",_xlfn.IFS(D403&lt;1000,"0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/>
      </c>
      <c r="W403" t="str" cm="1">
        <f t="array" ref="W403">IF(F403="successful",_xlfn.IFS(D403&lt;1000,"0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>5000 to 9999</v>
      </c>
      <c r="X403" t="str" cm="1">
        <f t="array" ref="X403">IF(F403="canceled",_xlfn.IFS(D403&lt;1000,"0 to 1000",D403&lt;5000,"1000 to 4999",D403&lt;10000,"5000 to 9999",D403&lt;15000,"10000 to 14999",D403&lt;20000,"15000 to 19999",D403&lt;25000,"20000 to 24999",D403 &lt;30000,"25000 to 29999",D403&lt;35000,"30000 to 34999",D403&lt;40000,"35000 to 39999",D403&lt;45000,"40000 to 44999",D403&lt;50000,"45000 to 49999",TRUE,"Greater than 50000"),"")</f>
        <v/>
      </c>
      <c r="Y403">
        <f t="shared" si="66"/>
        <v>454</v>
      </c>
      <c r="Z403" t="str">
        <f t="shared" si="67"/>
        <v/>
      </c>
      <c r="AA403">
        <f t="shared" si="68"/>
        <v>1</v>
      </c>
      <c r="AB403" t="str">
        <f t="shared" si="69"/>
        <v/>
      </c>
    </row>
    <row r="404" spans="1:28" x14ac:dyDescent="0.25">
      <c r="A404">
        <v>409</v>
      </c>
      <c r="B404" t="s">
        <v>243</v>
      </c>
      <c r="C404" s="3" t="s">
        <v>869</v>
      </c>
      <c r="D404">
        <v>135600</v>
      </c>
      <c r="E404">
        <v>62804</v>
      </c>
      <c r="F404" t="s">
        <v>14</v>
      </c>
      <c r="G404">
        <v>714</v>
      </c>
      <c r="H404" t="s">
        <v>21</v>
      </c>
      <c r="I404" t="s">
        <v>22</v>
      </c>
      <c r="J404">
        <v>1492491600</v>
      </c>
      <c r="K404">
        <v>1492837200</v>
      </c>
      <c r="L404" t="b">
        <v>0</v>
      </c>
      <c r="M404" t="b">
        <v>0</v>
      </c>
      <c r="N404" t="s">
        <v>23</v>
      </c>
      <c r="O404" s="4">
        <f t="shared" si="60"/>
        <v>0.46315634218289087</v>
      </c>
      <c r="P404" s="5">
        <f t="shared" si="61"/>
        <v>87.960784313725483</v>
      </c>
      <c r="Q404" t="str">
        <f t="shared" si="62"/>
        <v>music</v>
      </c>
      <c r="R404" t="str">
        <f t="shared" si="63"/>
        <v>rock</v>
      </c>
      <c r="S404" s="9">
        <f t="shared" si="64"/>
        <v>42843.208333333328</v>
      </c>
      <c r="T404" s="9">
        <f t="shared" si="65"/>
        <v>42847.208333333328</v>
      </c>
      <c r="U404" t="str" cm="1">
        <f t="array" ref="U404">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</f>
        <v>Greater than 50000</v>
      </c>
      <c r="V404" t="str" cm="1">
        <f t="array" ref="V404">IF(F404="failed",_xlfn.IFS(D404&lt;1000,"0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>Greater than 50000</v>
      </c>
      <c r="W404" t="str" cm="1">
        <f t="array" ref="W404">IF(F404="successful",_xlfn.IFS(D404&lt;1000,"0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/>
      </c>
      <c r="X404" t="str" cm="1">
        <f t="array" ref="X404">IF(F404="canceled",_xlfn.IFS(D404&lt;1000,"0 to 1000",D404&lt;5000,"1000 to 4999",D404&lt;10000,"5000 to 9999",D404&lt;15000,"10000 to 14999",D404&lt;20000,"15000 to 19999",D404&lt;25000,"20000 to 24999",D404 &lt;30000,"25000 to 29999",D404&lt;35000,"30000 to 34999",D404&lt;40000,"35000 to 39999",D404&lt;45000,"40000 to 44999",D404&lt;50000,"45000 to 49999",TRUE,"Greater than 50000"),"")</f>
        <v/>
      </c>
      <c r="Y404" t="str">
        <f t="shared" si="66"/>
        <v/>
      </c>
      <c r="Z404">
        <f t="shared" si="67"/>
        <v>714</v>
      </c>
      <c r="AA404" t="str">
        <f t="shared" si="68"/>
        <v/>
      </c>
      <c r="AB404">
        <f t="shared" si="69"/>
        <v>1</v>
      </c>
    </row>
    <row r="405" spans="1:28" x14ac:dyDescent="0.25">
      <c r="A405">
        <v>451</v>
      </c>
      <c r="B405" t="s">
        <v>950</v>
      </c>
      <c r="C405" s="3" t="s">
        <v>951</v>
      </c>
      <c r="D405">
        <v>148400</v>
      </c>
      <c r="E405">
        <v>182302</v>
      </c>
      <c r="F405" t="s">
        <v>20</v>
      </c>
      <c r="G405">
        <v>6286</v>
      </c>
      <c r="H405" t="s">
        <v>21</v>
      </c>
      <c r="I405" t="s">
        <v>22</v>
      </c>
      <c r="J405">
        <v>1500440400</v>
      </c>
      <c r="K405">
        <v>1503118800</v>
      </c>
      <c r="L405" t="b">
        <v>0</v>
      </c>
      <c r="M405" t="b">
        <v>0</v>
      </c>
      <c r="N405" t="s">
        <v>23</v>
      </c>
      <c r="O405" s="4">
        <f t="shared" si="60"/>
        <v>1.2284501347708894</v>
      </c>
      <c r="P405" s="5">
        <f t="shared" si="61"/>
        <v>29.001272669424118</v>
      </c>
      <c r="Q405" t="str">
        <f t="shared" si="62"/>
        <v>music</v>
      </c>
      <c r="R405" t="str">
        <f t="shared" si="63"/>
        <v>rock</v>
      </c>
      <c r="S405" s="9">
        <f t="shared" si="64"/>
        <v>42935.208333333328</v>
      </c>
      <c r="T405" s="9">
        <f t="shared" si="65"/>
        <v>42966.208333333328</v>
      </c>
      <c r="U405" t="str" cm="1">
        <f t="array" ref="U405">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</f>
        <v>Greater than 50000</v>
      </c>
      <c r="V405" t="str" cm="1">
        <f t="array" ref="V405">IF(F405="failed",_xlfn.IFS(D405&lt;1000,"0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/>
      </c>
      <c r="W405" t="str" cm="1">
        <f t="array" ref="W405">IF(F405="successful",_xlfn.IFS(D405&lt;1000,"0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>Greater than 50000</v>
      </c>
      <c r="X405" t="str" cm="1">
        <f t="array" ref="X405">IF(F405="canceled",_xlfn.IFS(D405&lt;1000,"0 to 1000",D405&lt;5000,"1000 to 4999",D405&lt;10000,"5000 to 9999",D405&lt;15000,"10000 to 14999",D405&lt;20000,"15000 to 19999",D405&lt;25000,"20000 to 24999",D405 &lt;30000,"25000 to 29999",D405&lt;35000,"30000 to 34999",D405&lt;40000,"35000 to 39999",D405&lt;45000,"40000 to 44999",D405&lt;50000,"45000 to 49999",TRUE,"Greater than 50000"),"")</f>
        <v/>
      </c>
      <c r="Y405">
        <f t="shared" si="66"/>
        <v>6286</v>
      </c>
      <c r="Z405" t="str">
        <f t="shared" si="67"/>
        <v/>
      </c>
      <c r="AA405">
        <f t="shared" si="68"/>
        <v>1</v>
      </c>
      <c r="AB405" t="str">
        <f t="shared" si="69"/>
        <v/>
      </c>
    </row>
    <row r="406" spans="1:28" x14ac:dyDescent="0.25">
      <c r="A406">
        <v>472</v>
      </c>
      <c r="B406" t="s">
        <v>991</v>
      </c>
      <c r="C406" s="3" t="s">
        <v>992</v>
      </c>
      <c r="D406">
        <v>153800</v>
      </c>
      <c r="E406">
        <v>60342</v>
      </c>
      <c r="F406" t="s">
        <v>14</v>
      </c>
      <c r="G406">
        <v>575</v>
      </c>
      <c r="H406" t="s">
        <v>21</v>
      </c>
      <c r="I406" t="s">
        <v>22</v>
      </c>
      <c r="J406">
        <v>1552280400</v>
      </c>
      <c r="K406">
        <v>1556946000</v>
      </c>
      <c r="L406" t="b">
        <v>0</v>
      </c>
      <c r="M406" t="b">
        <v>0</v>
      </c>
      <c r="N406" t="s">
        <v>23</v>
      </c>
      <c r="O406" s="4">
        <f t="shared" si="60"/>
        <v>0.39234070221066319</v>
      </c>
      <c r="P406" s="5">
        <f t="shared" si="61"/>
        <v>104.94260869565217</v>
      </c>
      <c r="Q406" t="str">
        <f t="shared" si="62"/>
        <v>music</v>
      </c>
      <c r="R406" t="str">
        <f t="shared" si="63"/>
        <v>rock</v>
      </c>
      <c r="S406" s="9">
        <f t="shared" si="64"/>
        <v>43535.208333333328</v>
      </c>
      <c r="T406" s="9">
        <f t="shared" si="65"/>
        <v>43589.208333333328</v>
      </c>
      <c r="U406" t="str" cm="1">
        <f t="array" ref="U406">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</f>
        <v>Greater than 50000</v>
      </c>
      <c r="V406" t="str" cm="1">
        <f t="array" ref="V406">IF(F406="failed",_xlfn.IFS(D406&lt;1000,"0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>Greater than 50000</v>
      </c>
      <c r="W406" t="str" cm="1">
        <f t="array" ref="W406">IF(F406="successful",_xlfn.IFS(D406&lt;1000,"0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/>
      </c>
      <c r="X406" t="str" cm="1">
        <f t="array" ref="X406">IF(F406="canceled",_xlfn.IFS(D406&lt;1000,"0 to 1000",D406&lt;5000,"1000 to 4999",D406&lt;10000,"5000 to 9999",D406&lt;15000,"10000 to 14999",D406&lt;20000,"15000 to 19999",D406&lt;25000,"20000 to 24999",D406 &lt;30000,"25000 to 29999",D406&lt;35000,"30000 to 34999",D406&lt;40000,"35000 to 39999",D406&lt;45000,"40000 to 44999",D406&lt;50000,"45000 to 49999",TRUE,"Greater than 50000"),"")</f>
        <v/>
      </c>
      <c r="Y406" t="str">
        <f t="shared" si="66"/>
        <v/>
      </c>
      <c r="Z406">
        <f t="shared" si="67"/>
        <v>575</v>
      </c>
      <c r="AA406" t="str">
        <f t="shared" si="68"/>
        <v/>
      </c>
      <c r="AB406">
        <f t="shared" si="69"/>
        <v>1</v>
      </c>
    </row>
    <row r="407" spans="1:28" x14ac:dyDescent="0.25">
      <c r="A407">
        <v>504</v>
      </c>
      <c r="B407" t="s">
        <v>1055</v>
      </c>
      <c r="C407" s="3" t="s">
        <v>1056</v>
      </c>
      <c r="D407">
        <v>7500</v>
      </c>
      <c r="E407">
        <v>6924</v>
      </c>
      <c r="F407" t="s">
        <v>14</v>
      </c>
      <c r="G407">
        <v>62</v>
      </c>
      <c r="H407" t="s">
        <v>107</v>
      </c>
      <c r="I407" t="s">
        <v>108</v>
      </c>
      <c r="J407">
        <v>1431925200</v>
      </c>
      <c r="K407">
        <v>1432011600</v>
      </c>
      <c r="L407" t="b">
        <v>0</v>
      </c>
      <c r="M407" t="b">
        <v>0</v>
      </c>
      <c r="N407" t="s">
        <v>23</v>
      </c>
      <c r="O407" s="4">
        <f t="shared" si="60"/>
        <v>0.92320000000000002</v>
      </c>
      <c r="P407" s="5">
        <f t="shared" si="61"/>
        <v>111.6774193548387</v>
      </c>
      <c r="Q407" t="str">
        <f t="shared" si="62"/>
        <v>music</v>
      </c>
      <c r="R407" t="str">
        <f t="shared" si="63"/>
        <v>rock</v>
      </c>
      <c r="S407" s="9">
        <f t="shared" si="64"/>
        <v>42142.208333333328</v>
      </c>
      <c r="T407" s="9">
        <f t="shared" si="65"/>
        <v>42143.208333333328</v>
      </c>
      <c r="U407" t="str" cm="1">
        <f t="array" ref="U407">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</f>
        <v>5000 to 9999</v>
      </c>
      <c r="V407" t="str" cm="1">
        <f t="array" ref="V407">IF(F407="failed",_xlfn.IFS(D407&lt;1000,"0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>5000 to 9999</v>
      </c>
      <c r="W407" t="str" cm="1">
        <f t="array" ref="W407">IF(F407="successful",_xlfn.IFS(D407&lt;1000,"0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/>
      </c>
      <c r="X407" t="str" cm="1">
        <f t="array" ref="X407">IF(F407="canceled",_xlfn.IFS(D407&lt;1000,"0 to 1000",D407&lt;5000,"1000 to 4999",D407&lt;10000,"5000 to 9999",D407&lt;15000,"10000 to 14999",D407&lt;20000,"15000 to 19999",D407&lt;25000,"20000 to 24999",D407 &lt;30000,"25000 to 29999",D407&lt;35000,"30000 to 34999",D407&lt;40000,"35000 to 39999",D407&lt;45000,"40000 to 44999",D407&lt;50000,"45000 to 49999",TRUE,"Greater than 50000"),"")</f>
        <v/>
      </c>
      <c r="Y407" t="str">
        <f t="shared" si="66"/>
        <v/>
      </c>
      <c r="Z407">
        <f t="shared" si="67"/>
        <v>62</v>
      </c>
      <c r="AA407" t="str">
        <f t="shared" si="68"/>
        <v/>
      </c>
      <c r="AB407">
        <f t="shared" si="69"/>
        <v>1</v>
      </c>
    </row>
    <row r="408" spans="1:28" x14ac:dyDescent="0.25">
      <c r="A408">
        <v>514</v>
      </c>
      <c r="B408" t="s">
        <v>1074</v>
      </c>
      <c r="C408" s="3" t="s">
        <v>1075</v>
      </c>
      <c r="D408">
        <v>138700</v>
      </c>
      <c r="E408">
        <v>31123</v>
      </c>
      <c r="F408" t="s">
        <v>74</v>
      </c>
      <c r="G408">
        <v>528</v>
      </c>
      <c r="H408" t="s">
        <v>98</v>
      </c>
      <c r="I408" t="s">
        <v>99</v>
      </c>
      <c r="J408">
        <v>1386309600</v>
      </c>
      <c r="K408">
        <v>1386741600</v>
      </c>
      <c r="L408" t="b">
        <v>0</v>
      </c>
      <c r="M408" t="b">
        <v>1</v>
      </c>
      <c r="N408" t="s">
        <v>23</v>
      </c>
      <c r="O408" s="4">
        <f t="shared" si="60"/>
        <v>0.22439077144917088</v>
      </c>
      <c r="P408" s="5">
        <f t="shared" si="61"/>
        <v>58.945075757575758</v>
      </c>
      <c r="Q408" t="str">
        <f t="shared" si="62"/>
        <v>music</v>
      </c>
      <c r="R408" t="str">
        <f t="shared" si="63"/>
        <v>rock</v>
      </c>
      <c r="S408" s="9">
        <f t="shared" si="64"/>
        <v>41614.25</v>
      </c>
      <c r="T408" s="9">
        <f t="shared" si="65"/>
        <v>41619.25</v>
      </c>
      <c r="U408" t="str" cm="1">
        <f t="array" ref="U408">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</f>
        <v>Greater than 50000</v>
      </c>
      <c r="V408" t="str" cm="1">
        <f t="array" ref="V408">IF(F408="failed",_xlfn.IFS(D408&lt;1000,"0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/>
      </c>
      <c r="W408" t="str" cm="1">
        <f t="array" ref="W408">IF(F408="successful",_xlfn.IFS(D408&lt;1000,"0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/>
      </c>
      <c r="X408" t="str" cm="1">
        <f t="array" ref="X408">IF(F408="canceled",_xlfn.IFS(D408&lt;1000,"0 to 1000",D408&lt;5000,"1000 to 4999",D408&lt;10000,"5000 to 9999",D408&lt;15000,"10000 to 14999",D408&lt;20000,"15000 to 19999",D408&lt;25000,"20000 to 24999",D408 &lt;30000,"25000 to 29999",D408&lt;35000,"30000 to 34999",D408&lt;40000,"35000 to 39999",D408&lt;45000,"40000 to 44999",D408&lt;50000,"45000 to 49999",TRUE,"Greater than 50000"),"")</f>
        <v>Greater than 50000</v>
      </c>
      <c r="Y408" t="str">
        <f t="shared" si="66"/>
        <v/>
      </c>
      <c r="Z408" t="str">
        <f t="shared" si="67"/>
        <v/>
      </c>
      <c r="AA408" t="str">
        <f t="shared" si="68"/>
        <v/>
      </c>
      <c r="AB408" t="str">
        <f t="shared" si="69"/>
        <v/>
      </c>
    </row>
    <row r="409" spans="1:28" x14ac:dyDescent="0.25">
      <c r="A409">
        <v>519</v>
      </c>
      <c r="B409" t="s">
        <v>1084</v>
      </c>
      <c r="C409" s="3" t="s">
        <v>1085</v>
      </c>
      <c r="D409">
        <v>177700</v>
      </c>
      <c r="E409">
        <v>180802</v>
      </c>
      <c r="F409" t="s">
        <v>20</v>
      </c>
      <c r="G409">
        <v>1773</v>
      </c>
      <c r="H409" t="s">
        <v>21</v>
      </c>
      <c r="I409" t="s">
        <v>22</v>
      </c>
      <c r="J409">
        <v>1420696800</v>
      </c>
      <c r="K409">
        <v>1421906400</v>
      </c>
      <c r="L409" t="b">
        <v>0</v>
      </c>
      <c r="M409" t="b">
        <v>1</v>
      </c>
      <c r="N409" t="s">
        <v>23</v>
      </c>
      <c r="O409" s="4">
        <f t="shared" si="60"/>
        <v>1.0174563871693867</v>
      </c>
      <c r="P409" s="5">
        <f t="shared" si="61"/>
        <v>101.97518330513255</v>
      </c>
      <c r="Q409" t="str">
        <f t="shared" si="62"/>
        <v>music</v>
      </c>
      <c r="R409" t="str">
        <f t="shared" si="63"/>
        <v>rock</v>
      </c>
      <c r="S409" s="9">
        <f t="shared" si="64"/>
        <v>42012.25</v>
      </c>
      <c r="T409" s="9">
        <f t="shared" si="65"/>
        <v>42026.25</v>
      </c>
      <c r="U409" t="str" cm="1">
        <f t="array" ref="U409">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</f>
        <v>Greater than 50000</v>
      </c>
      <c r="V409" t="str" cm="1">
        <f t="array" ref="V409">IF(F409="failed",_xlfn.IFS(D409&lt;1000,"0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/>
      </c>
      <c r="W409" t="str" cm="1">
        <f t="array" ref="W409">IF(F409="successful",_xlfn.IFS(D409&lt;1000,"0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>Greater than 50000</v>
      </c>
      <c r="X409" t="str" cm="1">
        <f t="array" ref="X409">IF(F409="canceled",_xlfn.IFS(D409&lt;1000,"0 to 1000",D409&lt;5000,"1000 to 4999",D409&lt;10000,"5000 to 9999",D409&lt;15000,"10000 to 14999",D409&lt;20000,"15000 to 19999",D409&lt;25000,"20000 to 24999",D409 &lt;30000,"25000 to 29999",D409&lt;35000,"30000 to 34999",D409&lt;40000,"35000 to 39999",D409&lt;45000,"40000 to 44999",D409&lt;50000,"45000 to 49999",TRUE,"Greater than 50000"),"")</f>
        <v/>
      </c>
      <c r="Y409">
        <f t="shared" si="66"/>
        <v>1773</v>
      </c>
      <c r="Z409" t="str">
        <f t="shared" si="67"/>
        <v/>
      </c>
      <c r="AA409">
        <f t="shared" si="68"/>
        <v>1</v>
      </c>
      <c r="AB409" t="str">
        <f t="shared" si="69"/>
        <v/>
      </c>
    </row>
    <row r="410" spans="1:28" ht="31.5" x14ac:dyDescent="0.25">
      <c r="A410">
        <v>544</v>
      </c>
      <c r="B410" t="s">
        <v>1133</v>
      </c>
      <c r="C410" s="3" t="s">
        <v>1134</v>
      </c>
      <c r="D410">
        <v>2800</v>
      </c>
      <c r="E410">
        <v>7742</v>
      </c>
      <c r="F410" t="s">
        <v>20</v>
      </c>
      <c r="G410">
        <v>84</v>
      </c>
      <c r="H410" t="s">
        <v>21</v>
      </c>
      <c r="I410" t="s">
        <v>22</v>
      </c>
      <c r="J410">
        <v>1452232800</v>
      </c>
      <c r="K410">
        <v>1453356000</v>
      </c>
      <c r="L410" t="b">
        <v>0</v>
      </c>
      <c r="M410" t="b">
        <v>0</v>
      </c>
      <c r="N410" t="s">
        <v>23</v>
      </c>
      <c r="O410" s="4">
        <f t="shared" si="60"/>
        <v>2.7650000000000001</v>
      </c>
      <c r="P410" s="5">
        <f t="shared" si="61"/>
        <v>92.166666666666671</v>
      </c>
      <c r="Q410" t="str">
        <f t="shared" si="62"/>
        <v>music</v>
      </c>
      <c r="R410" t="str">
        <f t="shared" si="63"/>
        <v>rock</v>
      </c>
      <c r="S410" s="9">
        <f t="shared" si="64"/>
        <v>42377.25</v>
      </c>
      <c r="T410" s="9">
        <f t="shared" si="65"/>
        <v>42390.25</v>
      </c>
      <c r="U410" t="str" cm="1">
        <f t="array" ref="U410">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</f>
        <v>1000 to 4999</v>
      </c>
      <c r="V410" t="str" cm="1">
        <f t="array" ref="V410">IF(F410="failed",_xlfn.IFS(D410&lt;1000,"0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/>
      </c>
      <c r="W410" t="str" cm="1">
        <f t="array" ref="W410">IF(F410="successful",_xlfn.IFS(D410&lt;1000,"0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>1000 to 4999</v>
      </c>
      <c r="X410" t="str" cm="1">
        <f t="array" ref="X410">IF(F410="canceled",_xlfn.IFS(D410&lt;1000,"0 to 1000",D410&lt;5000,"1000 to 4999",D410&lt;10000,"5000 to 9999",D410&lt;15000,"10000 to 14999",D410&lt;20000,"15000 to 19999",D410&lt;25000,"20000 to 24999",D410 &lt;30000,"25000 to 29999",D410&lt;35000,"30000 to 34999",D410&lt;40000,"35000 to 39999",D410&lt;45000,"40000 to 44999",D410&lt;50000,"45000 to 49999",TRUE,"Greater than 50000"),"")</f>
        <v/>
      </c>
      <c r="Y410">
        <f t="shared" si="66"/>
        <v>84</v>
      </c>
      <c r="Z410" t="str">
        <f t="shared" si="67"/>
        <v/>
      </c>
      <c r="AA410">
        <f t="shared" si="68"/>
        <v>1</v>
      </c>
      <c r="AB410" t="str">
        <f t="shared" si="69"/>
        <v/>
      </c>
    </row>
    <row r="411" spans="1:28" ht="31.5" x14ac:dyDescent="0.25">
      <c r="A411">
        <v>553</v>
      </c>
      <c r="B411" t="s">
        <v>1151</v>
      </c>
      <c r="C411" s="3" t="s">
        <v>1152</v>
      </c>
      <c r="D411">
        <v>170600</v>
      </c>
      <c r="E411">
        <v>75022</v>
      </c>
      <c r="F411" t="s">
        <v>14</v>
      </c>
      <c r="G411">
        <v>1028</v>
      </c>
      <c r="H411" t="s">
        <v>21</v>
      </c>
      <c r="I411" t="s">
        <v>22</v>
      </c>
      <c r="J411">
        <v>1293948000</v>
      </c>
      <c r="K411">
        <v>1294034400</v>
      </c>
      <c r="L411" t="b">
        <v>0</v>
      </c>
      <c r="M411" t="b">
        <v>0</v>
      </c>
      <c r="N411" t="s">
        <v>23</v>
      </c>
      <c r="O411" s="4">
        <f t="shared" si="60"/>
        <v>0.43975381008206332</v>
      </c>
      <c r="P411" s="5">
        <f t="shared" si="61"/>
        <v>72.978599221789878</v>
      </c>
      <c r="Q411" t="str">
        <f t="shared" si="62"/>
        <v>music</v>
      </c>
      <c r="R411" t="str">
        <f t="shared" si="63"/>
        <v>rock</v>
      </c>
      <c r="S411" s="9">
        <f t="shared" si="64"/>
        <v>40545.25</v>
      </c>
      <c r="T411" s="9">
        <f t="shared" si="65"/>
        <v>40546.25</v>
      </c>
      <c r="U411" t="str" cm="1">
        <f t="array" ref="U411">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</f>
        <v>Greater than 50000</v>
      </c>
      <c r="V411" t="str" cm="1">
        <f t="array" ref="V411">IF(F411="failed",_xlfn.IFS(D411&lt;1000,"0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>Greater than 50000</v>
      </c>
      <c r="W411" t="str" cm="1">
        <f t="array" ref="W411">IF(F411="successful",_xlfn.IFS(D411&lt;1000,"0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/>
      </c>
      <c r="X411" t="str" cm="1">
        <f t="array" ref="X411">IF(F411="canceled",_xlfn.IFS(D411&lt;1000,"0 to 1000",D411&lt;5000,"1000 to 4999",D411&lt;10000,"5000 to 9999",D411&lt;15000,"10000 to 14999",D411&lt;20000,"15000 to 19999",D411&lt;25000,"20000 to 24999",D411 &lt;30000,"25000 to 29999",D411&lt;35000,"30000 to 34999",D411&lt;40000,"35000 to 39999",D411&lt;45000,"40000 to 44999",D411&lt;50000,"45000 to 49999",TRUE,"Greater than 50000"),"")</f>
        <v/>
      </c>
      <c r="Y411" t="str">
        <f t="shared" si="66"/>
        <v/>
      </c>
      <c r="Z411">
        <f t="shared" si="67"/>
        <v>1028</v>
      </c>
      <c r="AA411" t="str">
        <f t="shared" si="68"/>
        <v/>
      </c>
      <c r="AB411">
        <f t="shared" si="69"/>
        <v>1</v>
      </c>
    </row>
    <row r="412" spans="1:28" x14ac:dyDescent="0.25">
      <c r="A412">
        <v>555</v>
      </c>
      <c r="B412" t="s">
        <v>1155</v>
      </c>
      <c r="C412" s="3" t="s">
        <v>1156</v>
      </c>
      <c r="D412">
        <v>6300</v>
      </c>
      <c r="E412">
        <v>14089</v>
      </c>
      <c r="F412" t="s">
        <v>20</v>
      </c>
      <c r="G412">
        <v>135</v>
      </c>
      <c r="H412" t="s">
        <v>36</v>
      </c>
      <c r="I412" t="s">
        <v>37</v>
      </c>
      <c r="J412">
        <v>1396414800</v>
      </c>
      <c r="K412">
        <v>1399093200</v>
      </c>
      <c r="L412" t="b">
        <v>0</v>
      </c>
      <c r="M412" t="b">
        <v>0</v>
      </c>
      <c r="N412" t="s">
        <v>23</v>
      </c>
      <c r="O412" s="4">
        <f t="shared" si="60"/>
        <v>2.2363492063492063</v>
      </c>
      <c r="P412" s="5">
        <f t="shared" si="61"/>
        <v>104.36296296296297</v>
      </c>
      <c r="Q412" t="str">
        <f t="shared" si="62"/>
        <v>music</v>
      </c>
      <c r="R412" t="str">
        <f t="shared" si="63"/>
        <v>rock</v>
      </c>
      <c r="S412" s="9">
        <f t="shared" si="64"/>
        <v>41731.208333333336</v>
      </c>
      <c r="T412" s="9">
        <f t="shared" si="65"/>
        <v>41762.208333333336</v>
      </c>
      <c r="U412" t="str" cm="1">
        <f t="array" ref="U412">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</f>
        <v>5000 to 9999</v>
      </c>
      <c r="V412" t="str" cm="1">
        <f t="array" ref="V412">IF(F412="failed",_xlfn.IFS(D412&lt;1000,"0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/>
      </c>
      <c r="W412" t="str" cm="1">
        <f t="array" ref="W412">IF(F412="successful",_xlfn.IFS(D412&lt;1000,"0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>5000 to 9999</v>
      </c>
      <c r="X412" t="str" cm="1">
        <f t="array" ref="X412">IF(F412="canceled",_xlfn.IFS(D412&lt;1000,"0 to 1000",D412&lt;5000,"1000 to 4999",D412&lt;10000,"5000 to 9999",D412&lt;15000,"10000 to 14999",D412&lt;20000,"15000 to 19999",D412&lt;25000,"20000 to 24999",D412 &lt;30000,"25000 to 29999",D412&lt;35000,"30000 to 34999",D412&lt;40000,"35000 to 39999",D412&lt;45000,"40000 to 44999",D412&lt;50000,"45000 to 49999",TRUE,"Greater than 50000"),"")</f>
        <v/>
      </c>
      <c r="Y412">
        <f t="shared" si="66"/>
        <v>135</v>
      </c>
      <c r="Z412" t="str">
        <f t="shared" si="67"/>
        <v/>
      </c>
      <c r="AA412">
        <f t="shared" si="68"/>
        <v>1</v>
      </c>
      <c r="AB412" t="str">
        <f t="shared" si="69"/>
        <v/>
      </c>
    </row>
    <row r="413" spans="1:28" ht="31.5" x14ac:dyDescent="0.25">
      <c r="A413">
        <v>562</v>
      </c>
      <c r="B413" t="s">
        <v>1168</v>
      </c>
      <c r="C413" s="3" t="s">
        <v>1169</v>
      </c>
      <c r="D413">
        <v>9900</v>
      </c>
      <c r="E413">
        <v>1269</v>
      </c>
      <c r="F413" t="s">
        <v>14</v>
      </c>
      <c r="G413">
        <v>26</v>
      </c>
      <c r="H413" t="s">
        <v>98</v>
      </c>
      <c r="I413" t="s">
        <v>99</v>
      </c>
      <c r="J413">
        <v>1552366800</v>
      </c>
      <c r="K413">
        <v>1552539600</v>
      </c>
      <c r="L413" t="b">
        <v>0</v>
      </c>
      <c r="M413" t="b">
        <v>0</v>
      </c>
      <c r="N413" t="s">
        <v>23</v>
      </c>
      <c r="O413" s="4">
        <f t="shared" si="60"/>
        <v>0.12818181818181817</v>
      </c>
      <c r="P413" s="5">
        <f t="shared" si="61"/>
        <v>48.807692307692307</v>
      </c>
      <c r="Q413" t="str">
        <f t="shared" si="62"/>
        <v>music</v>
      </c>
      <c r="R413" t="str">
        <f t="shared" si="63"/>
        <v>rock</v>
      </c>
      <c r="S413" s="9">
        <f t="shared" si="64"/>
        <v>43536.208333333328</v>
      </c>
      <c r="T413" s="9">
        <f t="shared" si="65"/>
        <v>43538.208333333328</v>
      </c>
      <c r="U413" t="str" cm="1">
        <f t="array" ref="U413">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</f>
        <v>5000 to 9999</v>
      </c>
      <c r="V413" t="str" cm="1">
        <f t="array" ref="V413">IF(F413="failed",_xlfn.IFS(D413&lt;1000,"0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>5000 to 9999</v>
      </c>
      <c r="W413" t="str" cm="1">
        <f t="array" ref="W413">IF(F413="successful",_xlfn.IFS(D413&lt;1000,"0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/>
      </c>
      <c r="X413" t="str" cm="1">
        <f t="array" ref="X413">IF(F413="canceled",_xlfn.IFS(D413&lt;1000,"0 to 1000",D413&lt;5000,"1000 to 4999",D413&lt;10000,"5000 to 9999",D413&lt;15000,"10000 to 14999",D413&lt;20000,"15000 to 19999",D413&lt;25000,"20000 to 24999",D413 &lt;30000,"25000 to 29999",D413&lt;35000,"30000 to 34999",D413&lt;40000,"35000 to 39999",D413&lt;45000,"40000 to 44999",D413&lt;50000,"45000 to 49999",TRUE,"Greater than 50000"),"")</f>
        <v/>
      </c>
      <c r="Y413" t="str">
        <f t="shared" si="66"/>
        <v/>
      </c>
      <c r="Z413">
        <f t="shared" si="67"/>
        <v>26</v>
      </c>
      <c r="AA413" t="str">
        <f t="shared" si="68"/>
        <v/>
      </c>
      <c r="AB413">
        <f t="shared" si="69"/>
        <v>1</v>
      </c>
    </row>
    <row r="414" spans="1:28" ht="31.5" x14ac:dyDescent="0.25">
      <c r="A414">
        <v>567</v>
      </c>
      <c r="B414" t="s">
        <v>1178</v>
      </c>
      <c r="C414" s="3" t="s">
        <v>1179</v>
      </c>
      <c r="D414">
        <v>6800</v>
      </c>
      <c r="E414">
        <v>14865</v>
      </c>
      <c r="F414" t="s">
        <v>20</v>
      </c>
      <c r="G414">
        <v>244</v>
      </c>
      <c r="H414" t="s">
        <v>21</v>
      </c>
      <c r="I414" t="s">
        <v>22</v>
      </c>
      <c r="J414">
        <v>1404968400</v>
      </c>
      <c r="K414">
        <v>1405141200</v>
      </c>
      <c r="L414" t="b">
        <v>0</v>
      </c>
      <c r="M414" t="b">
        <v>0</v>
      </c>
      <c r="N414" t="s">
        <v>23</v>
      </c>
      <c r="O414" s="4">
        <f t="shared" si="60"/>
        <v>2.1860294117647059</v>
      </c>
      <c r="P414" s="5">
        <f t="shared" si="61"/>
        <v>60.922131147540981</v>
      </c>
      <c r="Q414" t="str">
        <f t="shared" si="62"/>
        <v>music</v>
      </c>
      <c r="R414" t="str">
        <f t="shared" si="63"/>
        <v>rock</v>
      </c>
      <c r="S414" s="9">
        <f t="shared" si="64"/>
        <v>41830.208333333336</v>
      </c>
      <c r="T414" s="9">
        <f t="shared" si="65"/>
        <v>41832.208333333336</v>
      </c>
      <c r="U414" t="str" cm="1">
        <f t="array" ref="U414">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</f>
        <v>5000 to 9999</v>
      </c>
      <c r="V414" t="str" cm="1">
        <f t="array" ref="V414">IF(F414="failed",_xlfn.IFS(D414&lt;1000,"0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/>
      </c>
      <c r="W414" t="str" cm="1">
        <f t="array" ref="W414">IF(F414="successful",_xlfn.IFS(D414&lt;1000,"0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>5000 to 9999</v>
      </c>
      <c r="X414" t="str" cm="1">
        <f t="array" ref="X414">IF(F414="canceled",_xlfn.IFS(D414&lt;1000,"0 to 1000",D414&lt;5000,"1000 to 4999",D414&lt;10000,"5000 to 9999",D414&lt;15000,"10000 to 14999",D414&lt;20000,"15000 to 19999",D414&lt;25000,"20000 to 24999",D414 &lt;30000,"25000 to 29999",D414&lt;35000,"30000 to 34999",D414&lt;40000,"35000 to 39999",D414&lt;45000,"40000 to 44999",D414&lt;50000,"45000 to 49999",TRUE,"Greater than 50000"),"")</f>
        <v/>
      </c>
      <c r="Y414">
        <f t="shared" si="66"/>
        <v>244</v>
      </c>
      <c r="Z414" t="str">
        <f t="shared" si="67"/>
        <v/>
      </c>
      <c r="AA414">
        <f t="shared" si="68"/>
        <v>1</v>
      </c>
      <c r="AB414" t="str">
        <f t="shared" si="69"/>
        <v/>
      </c>
    </row>
    <row r="415" spans="1:28" x14ac:dyDescent="0.25">
      <c r="A415">
        <v>570</v>
      </c>
      <c r="B415" t="s">
        <v>1184</v>
      </c>
      <c r="C415" s="3" t="s">
        <v>1185</v>
      </c>
      <c r="D415">
        <v>31200</v>
      </c>
      <c r="E415">
        <v>95364</v>
      </c>
      <c r="F415" t="s">
        <v>20</v>
      </c>
      <c r="G415">
        <v>2725</v>
      </c>
      <c r="H415" t="s">
        <v>21</v>
      </c>
      <c r="I415" t="s">
        <v>22</v>
      </c>
      <c r="J415">
        <v>1419055200</v>
      </c>
      <c r="K415">
        <v>1419573600</v>
      </c>
      <c r="L415" t="b">
        <v>0</v>
      </c>
      <c r="M415" t="b">
        <v>1</v>
      </c>
      <c r="N415" t="s">
        <v>23</v>
      </c>
      <c r="O415" s="4">
        <f t="shared" si="60"/>
        <v>3.0565384615384614</v>
      </c>
      <c r="P415" s="5">
        <f t="shared" si="61"/>
        <v>34.995963302752294</v>
      </c>
      <c r="Q415" t="str">
        <f t="shared" si="62"/>
        <v>music</v>
      </c>
      <c r="R415" t="str">
        <f t="shared" si="63"/>
        <v>rock</v>
      </c>
      <c r="S415" s="9">
        <f t="shared" si="64"/>
        <v>41993.25</v>
      </c>
      <c r="T415" s="9">
        <f t="shared" si="65"/>
        <v>41999.25</v>
      </c>
      <c r="U415" t="str" cm="1">
        <f t="array" ref="U415">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</f>
        <v>30000 to 34999</v>
      </c>
      <c r="V415" t="str" cm="1">
        <f t="array" ref="V415">IF(F415="failed",_xlfn.IFS(D415&lt;1000,"0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/>
      </c>
      <c r="W415" t="str" cm="1">
        <f t="array" ref="W415">IF(F415="successful",_xlfn.IFS(D415&lt;1000,"0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>30000 to 34999</v>
      </c>
      <c r="X415" t="str" cm="1">
        <f t="array" ref="X415">IF(F415="canceled",_xlfn.IFS(D415&lt;1000,"0 to 1000",D415&lt;5000,"1000 to 4999",D415&lt;10000,"5000 to 9999",D415&lt;15000,"10000 to 14999",D415&lt;20000,"15000 to 19999",D415&lt;25000,"20000 to 24999",D415 &lt;30000,"25000 to 29999",D415&lt;35000,"30000 to 34999",D415&lt;40000,"35000 to 39999",D415&lt;45000,"40000 to 44999",D415&lt;50000,"45000 to 49999",TRUE,"Greater than 50000"),"")</f>
        <v/>
      </c>
      <c r="Y415">
        <f t="shared" si="66"/>
        <v>2725</v>
      </c>
      <c r="Z415" t="str">
        <f t="shared" si="67"/>
        <v/>
      </c>
      <c r="AA415">
        <f t="shared" si="68"/>
        <v>1</v>
      </c>
      <c r="AB415" t="str">
        <f t="shared" si="69"/>
        <v/>
      </c>
    </row>
    <row r="416" spans="1:28" x14ac:dyDescent="0.25">
      <c r="A416">
        <v>572</v>
      </c>
      <c r="B416" t="s">
        <v>1188</v>
      </c>
      <c r="C416" s="3" t="s">
        <v>1189</v>
      </c>
      <c r="D416">
        <v>9000</v>
      </c>
      <c r="E416">
        <v>4896</v>
      </c>
      <c r="F416" t="s">
        <v>74</v>
      </c>
      <c r="G416">
        <v>94</v>
      </c>
      <c r="H416" t="s">
        <v>21</v>
      </c>
      <c r="I416" t="s">
        <v>22</v>
      </c>
      <c r="J416">
        <v>1443416400</v>
      </c>
      <c r="K416">
        <v>1444798800</v>
      </c>
      <c r="L416" t="b">
        <v>0</v>
      </c>
      <c r="M416" t="b">
        <v>1</v>
      </c>
      <c r="N416" t="s">
        <v>23</v>
      </c>
      <c r="O416" s="4">
        <f t="shared" si="60"/>
        <v>0.54400000000000004</v>
      </c>
      <c r="P416" s="5">
        <f t="shared" si="61"/>
        <v>52.085106382978722</v>
      </c>
      <c r="Q416" t="str">
        <f t="shared" si="62"/>
        <v>music</v>
      </c>
      <c r="R416" t="str">
        <f t="shared" si="63"/>
        <v>rock</v>
      </c>
      <c r="S416" s="9">
        <f t="shared" si="64"/>
        <v>42275.208333333328</v>
      </c>
      <c r="T416" s="9">
        <f t="shared" si="65"/>
        <v>42291.208333333328</v>
      </c>
      <c r="U416" t="str" cm="1">
        <f t="array" ref="U416">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</f>
        <v>5000 to 9999</v>
      </c>
      <c r="V416" t="str" cm="1">
        <f t="array" ref="V416">IF(F416="failed",_xlfn.IFS(D416&lt;1000,"0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/>
      </c>
      <c r="W416" t="str" cm="1">
        <f t="array" ref="W416">IF(F416="successful",_xlfn.IFS(D416&lt;1000,"0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/>
      </c>
      <c r="X416" t="str" cm="1">
        <f t="array" ref="X416">IF(F416="canceled",_xlfn.IFS(D416&lt;1000,"0 to 1000",D416&lt;5000,"1000 to 4999",D416&lt;10000,"5000 to 9999",D416&lt;15000,"10000 to 14999",D416&lt;20000,"15000 to 19999",D416&lt;25000,"20000 to 24999",D416 &lt;30000,"25000 to 29999",D416&lt;35000,"30000 to 34999",D416&lt;40000,"35000 to 39999",D416&lt;45000,"40000 to 44999",D416&lt;50000,"45000 to 49999",TRUE,"Greater than 50000"),"")</f>
        <v>5000 to 9999</v>
      </c>
      <c r="Y416" t="str">
        <f t="shared" si="66"/>
        <v/>
      </c>
      <c r="Z416" t="str">
        <f t="shared" si="67"/>
        <v/>
      </c>
      <c r="AA416" t="str">
        <f t="shared" si="68"/>
        <v/>
      </c>
      <c r="AB416" t="str">
        <f t="shared" si="69"/>
        <v/>
      </c>
    </row>
    <row r="417" spans="1:28" x14ac:dyDescent="0.25">
      <c r="A417">
        <v>586</v>
      </c>
      <c r="B417" t="s">
        <v>1214</v>
      </c>
      <c r="C417" s="3" t="s">
        <v>1215</v>
      </c>
      <c r="D417">
        <v>700</v>
      </c>
      <c r="E417">
        <v>6654</v>
      </c>
      <c r="F417" t="s">
        <v>20</v>
      </c>
      <c r="G417">
        <v>130</v>
      </c>
      <c r="H417" t="s">
        <v>21</v>
      </c>
      <c r="I417" t="s">
        <v>22</v>
      </c>
      <c r="J417">
        <v>1289973600</v>
      </c>
      <c r="K417">
        <v>1291615200</v>
      </c>
      <c r="L417" t="b">
        <v>0</v>
      </c>
      <c r="M417" t="b">
        <v>0</v>
      </c>
      <c r="N417" t="s">
        <v>23</v>
      </c>
      <c r="O417" s="4">
        <f t="shared" si="60"/>
        <v>9.5057142857142853</v>
      </c>
      <c r="P417" s="5">
        <f t="shared" si="61"/>
        <v>51.184615384615384</v>
      </c>
      <c r="Q417" t="str">
        <f t="shared" si="62"/>
        <v>music</v>
      </c>
      <c r="R417" t="str">
        <f t="shared" si="63"/>
        <v>rock</v>
      </c>
      <c r="S417" s="9">
        <f t="shared" si="64"/>
        <v>40499.25</v>
      </c>
      <c r="T417" s="9">
        <f t="shared" si="65"/>
        <v>40518.25</v>
      </c>
      <c r="U417" t="str" cm="1">
        <f t="array" ref="U417">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</f>
        <v>0 to 1000</v>
      </c>
      <c r="V417" t="str" cm="1">
        <f t="array" ref="V417">IF(F417="failed",_xlfn.IFS(D417&lt;1000,"0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/>
      </c>
      <c r="W417" t="str" cm="1">
        <f t="array" ref="W417">IF(F417="successful",_xlfn.IFS(D417&lt;1000,"0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>0 to 1000</v>
      </c>
      <c r="X417" t="str" cm="1">
        <f t="array" ref="X417">IF(F417="canceled",_xlfn.IFS(D417&lt;1000,"0 to 1000",D417&lt;5000,"1000 to 4999",D417&lt;10000,"5000 to 9999",D417&lt;15000,"10000 to 14999",D417&lt;20000,"15000 to 19999",D417&lt;25000,"20000 to 24999",D417 &lt;30000,"25000 to 29999",D417&lt;35000,"30000 to 34999",D417&lt;40000,"35000 to 39999",D417&lt;45000,"40000 to 44999",D417&lt;50000,"45000 to 49999",TRUE,"Greater than 50000"),"")</f>
        <v/>
      </c>
      <c r="Y417">
        <f t="shared" si="66"/>
        <v>130</v>
      </c>
      <c r="Z417" t="str">
        <f t="shared" si="67"/>
        <v/>
      </c>
      <c r="AA417">
        <f t="shared" si="68"/>
        <v>1</v>
      </c>
      <c r="AB417" t="str">
        <f t="shared" si="69"/>
        <v/>
      </c>
    </row>
    <row r="418" spans="1:28" x14ac:dyDescent="0.25">
      <c r="A418">
        <v>598</v>
      </c>
      <c r="B418" t="s">
        <v>1238</v>
      </c>
      <c r="C418" s="3" t="s">
        <v>1239</v>
      </c>
      <c r="D418">
        <v>108500</v>
      </c>
      <c r="E418">
        <v>175868</v>
      </c>
      <c r="F418" t="s">
        <v>20</v>
      </c>
      <c r="G418">
        <v>2409</v>
      </c>
      <c r="H418" t="s">
        <v>107</v>
      </c>
      <c r="I418" t="s">
        <v>108</v>
      </c>
      <c r="J418">
        <v>1276578000</v>
      </c>
      <c r="K418">
        <v>1279083600</v>
      </c>
      <c r="L418" t="b">
        <v>0</v>
      </c>
      <c r="M418" t="b">
        <v>0</v>
      </c>
      <c r="N418" t="s">
        <v>23</v>
      </c>
      <c r="O418" s="4">
        <f t="shared" si="60"/>
        <v>1.6209032258064515</v>
      </c>
      <c r="P418" s="5">
        <f t="shared" si="61"/>
        <v>73.004566210045667</v>
      </c>
      <c r="Q418" t="str">
        <f t="shared" si="62"/>
        <v>music</v>
      </c>
      <c r="R418" t="str">
        <f t="shared" si="63"/>
        <v>rock</v>
      </c>
      <c r="S418" s="9">
        <f t="shared" si="64"/>
        <v>40344.208333333336</v>
      </c>
      <c r="T418" s="9">
        <f t="shared" si="65"/>
        <v>40373.208333333336</v>
      </c>
      <c r="U418" t="str" cm="1">
        <f t="array" ref="U418">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</f>
        <v>Greater than 50000</v>
      </c>
      <c r="V418" t="str" cm="1">
        <f t="array" ref="V418">IF(F418="failed",_xlfn.IFS(D418&lt;1000,"0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/>
      </c>
      <c r="W418" t="str" cm="1">
        <f t="array" ref="W418">IF(F418="successful",_xlfn.IFS(D418&lt;1000,"0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>Greater than 50000</v>
      </c>
      <c r="X418" t="str" cm="1">
        <f t="array" ref="X418">IF(F418="canceled",_xlfn.IFS(D418&lt;1000,"0 to 1000",D418&lt;5000,"1000 to 4999",D418&lt;10000,"5000 to 9999",D418&lt;15000,"10000 to 14999",D418&lt;20000,"15000 to 19999",D418&lt;25000,"20000 to 24999",D418 &lt;30000,"25000 to 29999",D418&lt;35000,"30000 to 34999",D418&lt;40000,"35000 to 39999",D418&lt;45000,"40000 to 44999",D418&lt;50000,"45000 to 49999",TRUE,"Greater than 50000"),"")</f>
        <v/>
      </c>
      <c r="Y418">
        <f t="shared" si="66"/>
        <v>2409</v>
      </c>
      <c r="Z418" t="str">
        <f t="shared" si="67"/>
        <v/>
      </c>
      <c r="AA418">
        <f t="shared" si="68"/>
        <v>1</v>
      </c>
      <c r="AB418" t="str">
        <f t="shared" si="69"/>
        <v/>
      </c>
    </row>
    <row r="419" spans="1:28" x14ac:dyDescent="0.25">
      <c r="A419">
        <v>606</v>
      </c>
      <c r="B419" t="s">
        <v>1254</v>
      </c>
      <c r="C419" s="3" t="s">
        <v>1255</v>
      </c>
      <c r="D419">
        <v>3400</v>
      </c>
      <c r="E419">
        <v>6405</v>
      </c>
      <c r="F419" t="s">
        <v>20</v>
      </c>
      <c r="G419">
        <v>160</v>
      </c>
      <c r="H419" t="s">
        <v>40</v>
      </c>
      <c r="I419" t="s">
        <v>41</v>
      </c>
      <c r="J419">
        <v>1457330400</v>
      </c>
      <c r="K419">
        <v>1458277200</v>
      </c>
      <c r="L419" t="b">
        <v>0</v>
      </c>
      <c r="M419" t="b">
        <v>0</v>
      </c>
      <c r="N419" t="s">
        <v>23</v>
      </c>
      <c r="O419" s="4">
        <f t="shared" si="60"/>
        <v>1.8838235294117647</v>
      </c>
      <c r="P419" s="5">
        <f t="shared" si="61"/>
        <v>40.03125</v>
      </c>
      <c r="Q419" t="str">
        <f t="shared" si="62"/>
        <v>music</v>
      </c>
      <c r="R419" t="str">
        <f t="shared" si="63"/>
        <v>rock</v>
      </c>
      <c r="S419" s="9">
        <f t="shared" si="64"/>
        <v>42436.25</v>
      </c>
      <c r="T419" s="9">
        <f t="shared" si="65"/>
        <v>42447.208333333328</v>
      </c>
      <c r="U419" t="str" cm="1">
        <f t="array" ref="U419">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</f>
        <v>1000 to 4999</v>
      </c>
      <c r="V419" t="str" cm="1">
        <f t="array" ref="V419">IF(F419="failed",_xlfn.IFS(D419&lt;1000,"0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/>
      </c>
      <c r="W419" t="str" cm="1">
        <f t="array" ref="W419">IF(F419="successful",_xlfn.IFS(D419&lt;1000,"0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>1000 to 4999</v>
      </c>
      <c r="X419" t="str" cm="1">
        <f t="array" ref="X419">IF(F419="canceled",_xlfn.IFS(D419&lt;1000,"0 to 1000",D419&lt;5000,"1000 to 4999",D419&lt;10000,"5000 to 9999",D419&lt;15000,"10000 to 14999",D419&lt;20000,"15000 to 19999",D419&lt;25000,"20000 to 24999",D419 &lt;30000,"25000 to 29999",D419&lt;35000,"30000 to 34999",D419&lt;40000,"35000 to 39999",D419&lt;45000,"40000 to 44999",D419&lt;50000,"45000 to 49999",TRUE,"Greater than 50000"),"")</f>
        <v/>
      </c>
      <c r="Y419">
        <f t="shared" si="66"/>
        <v>160</v>
      </c>
      <c r="Z419" t="str">
        <f t="shared" si="67"/>
        <v/>
      </c>
      <c r="AA419">
        <f t="shared" si="68"/>
        <v>1</v>
      </c>
      <c r="AB419" t="str">
        <f t="shared" si="69"/>
        <v/>
      </c>
    </row>
    <row r="420" spans="1:28" x14ac:dyDescent="0.25">
      <c r="A420">
        <v>645</v>
      </c>
      <c r="B420" t="s">
        <v>1332</v>
      </c>
      <c r="C420" s="3" t="s">
        <v>1333</v>
      </c>
      <c r="D420">
        <v>192100</v>
      </c>
      <c r="E420">
        <v>178483</v>
      </c>
      <c r="F420" t="s">
        <v>14</v>
      </c>
      <c r="G420">
        <v>4697</v>
      </c>
      <c r="H420" t="s">
        <v>21</v>
      </c>
      <c r="I420" t="s">
        <v>22</v>
      </c>
      <c r="J420">
        <v>1537938000</v>
      </c>
      <c r="K420">
        <v>1539752400</v>
      </c>
      <c r="L420" t="b">
        <v>0</v>
      </c>
      <c r="M420" t="b">
        <v>1</v>
      </c>
      <c r="N420" t="s">
        <v>23</v>
      </c>
      <c r="O420" s="4">
        <f t="shared" si="60"/>
        <v>0.92911504424778757</v>
      </c>
      <c r="P420" s="5">
        <f t="shared" si="61"/>
        <v>37.999361294443261</v>
      </c>
      <c r="Q420" t="str">
        <f t="shared" si="62"/>
        <v>music</v>
      </c>
      <c r="R420" t="str">
        <f t="shared" si="63"/>
        <v>rock</v>
      </c>
      <c r="S420" s="9">
        <f t="shared" si="64"/>
        <v>43369.208333333328</v>
      </c>
      <c r="T420" s="9">
        <f t="shared" si="65"/>
        <v>43390.208333333328</v>
      </c>
      <c r="U420" t="str" cm="1">
        <f t="array" ref="U420">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</f>
        <v>Greater than 50000</v>
      </c>
      <c r="V420" t="str" cm="1">
        <f t="array" ref="V420">IF(F420="failed",_xlfn.IFS(D420&lt;1000,"0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>Greater than 50000</v>
      </c>
      <c r="W420" t="str" cm="1">
        <f t="array" ref="W420">IF(F420="successful",_xlfn.IFS(D420&lt;1000,"0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/>
      </c>
      <c r="X420" t="str" cm="1">
        <f t="array" ref="X420">IF(F420="canceled",_xlfn.IFS(D420&lt;1000,"0 to 1000",D420&lt;5000,"1000 to 4999",D420&lt;10000,"5000 to 9999",D420&lt;15000,"10000 to 14999",D420&lt;20000,"15000 to 19999",D420&lt;25000,"20000 to 24999",D420 &lt;30000,"25000 to 29999",D420&lt;35000,"30000 to 34999",D420&lt;40000,"35000 to 39999",D420&lt;45000,"40000 to 44999",D420&lt;50000,"45000 to 49999",TRUE,"Greater than 50000"),"")</f>
        <v/>
      </c>
      <c r="Y420" t="str">
        <f t="shared" si="66"/>
        <v/>
      </c>
      <c r="Z420">
        <f t="shared" si="67"/>
        <v>4697</v>
      </c>
      <c r="AA420" t="str">
        <f t="shared" si="68"/>
        <v/>
      </c>
      <c r="AB420">
        <f t="shared" si="69"/>
        <v>1</v>
      </c>
    </row>
    <row r="421" spans="1:28" x14ac:dyDescent="0.25">
      <c r="A421">
        <v>658</v>
      </c>
      <c r="B421" t="s">
        <v>1358</v>
      </c>
      <c r="C421" s="3" t="s">
        <v>1359</v>
      </c>
      <c r="D421">
        <v>52600</v>
      </c>
      <c r="E421">
        <v>31594</v>
      </c>
      <c r="F421" t="s">
        <v>74</v>
      </c>
      <c r="G421">
        <v>390</v>
      </c>
      <c r="H421" t="s">
        <v>21</v>
      </c>
      <c r="I421" t="s">
        <v>22</v>
      </c>
      <c r="J421">
        <v>1440910800</v>
      </c>
      <c r="K421">
        <v>1442898000</v>
      </c>
      <c r="L421" t="b">
        <v>0</v>
      </c>
      <c r="M421" t="b">
        <v>0</v>
      </c>
      <c r="N421" t="s">
        <v>23</v>
      </c>
      <c r="O421" s="4">
        <f t="shared" si="60"/>
        <v>0.60064638783269964</v>
      </c>
      <c r="P421" s="5">
        <f t="shared" si="61"/>
        <v>81.010256410256417</v>
      </c>
      <c r="Q421" t="str">
        <f t="shared" si="62"/>
        <v>music</v>
      </c>
      <c r="R421" t="str">
        <f t="shared" si="63"/>
        <v>rock</v>
      </c>
      <c r="S421" s="9">
        <f t="shared" si="64"/>
        <v>42246.208333333328</v>
      </c>
      <c r="T421" s="9">
        <f t="shared" si="65"/>
        <v>42269.208333333328</v>
      </c>
      <c r="U421" t="str" cm="1">
        <f t="array" ref="U421">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</f>
        <v>Greater than 50000</v>
      </c>
      <c r="V421" t="str" cm="1">
        <f t="array" ref="V421">IF(F421="failed",_xlfn.IFS(D421&lt;1000,"0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/>
      </c>
      <c r="W421" t="str" cm="1">
        <f t="array" ref="W421">IF(F421="successful",_xlfn.IFS(D421&lt;1000,"0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/>
      </c>
      <c r="X421" t="str" cm="1">
        <f t="array" ref="X421">IF(F421="canceled",_xlfn.IFS(D421&lt;1000,"0 to 1000",D421&lt;5000,"1000 to 4999",D421&lt;10000,"5000 to 9999",D421&lt;15000,"10000 to 14999",D421&lt;20000,"15000 to 19999",D421&lt;25000,"20000 to 24999",D421 &lt;30000,"25000 to 29999",D421&lt;35000,"30000 to 34999",D421&lt;40000,"35000 to 39999",D421&lt;45000,"40000 to 44999",D421&lt;50000,"45000 to 49999",TRUE,"Greater than 50000"),"")</f>
        <v>Greater than 50000</v>
      </c>
      <c r="Y421" t="str">
        <f t="shared" si="66"/>
        <v/>
      </c>
      <c r="Z421" t="str">
        <f t="shared" si="67"/>
        <v/>
      </c>
      <c r="AA421" t="str">
        <f t="shared" si="68"/>
        <v/>
      </c>
      <c r="AB421" t="str">
        <f t="shared" si="69"/>
        <v/>
      </c>
    </row>
    <row r="422" spans="1:28" x14ac:dyDescent="0.25">
      <c r="A422">
        <v>692</v>
      </c>
      <c r="B422" t="s">
        <v>1423</v>
      </c>
      <c r="C422" s="3" t="s">
        <v>1424</v>
      </c>
      <c r="D422">
        <v>6000</v>
      </c>
      <c r="E422">
        <v>5438</v>
      </c>
      <c r="F422" t="s">
        <v>14</v>
      </c>
      <c r="G422">
        <v>77</v>
      </c>
      <c r="H422" t="s">
        <v>40</v>
      </c>
      <c r="I422" t="s">
        <v>41</v>
      </c>
      <c r="J422">
        <v>1562648400</v>
      </c>
      <c r="K422">
        <v>1564203600</v>
      </c>
      <c r="L422" t="b">
        <v>0</v>
      </c>
      <c r="M422" t="b">
        <v>0</v>
      </c>
      <c r="N422" t="s">
        <v>23</v>
      </c>
      <c r="O422" s="4">
        <f t="shared" si="60"/>
        <v>0.90633333333333332</v>
      </c>
      <c r="P422" s="5">
        <f t="shared" si="61"/>
        <v>70.623376623376629</v>
      </c>
      <c r="Q422" t="str">
        <f t="shared" si="62"/>
        <v>music</v>
      </c>
      <c r="R422" t="str">
        <f t="shared" si="63"/>
        <v>rock</v>
      </c>
      <c r="S422" s="9">
        <f t="shared" si="64"/>
        <v>43655.208333333328</v>
      </c>
      <c r="T422" s="9">
        <f t="shared" si="65"/>
        <v>43673.208333333328</v>
      </c>
      <c r="U422" t="str" cm="1">
        <f t="array" ref="U422">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</f>
        <v>5000 to 9999</v>
      </c>
      <c r="V422" t="str" cm="1">
        <f t="array" ref="V422">IF(F422="failed",_xlfn.IFS(D422&lt;1000,"0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>5000 to 9999</v>
      </c>
      <c r="W422" t="str" cm="1">
        <f t="array" ref="W422">IF(F422="successful",_xlfn.IFS(D422&lt;1000,"0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/>
      </c>
      <c r="X422" t="str" cm="1">
        <f t="array" ref="X422">IF(F422="canceled",_xlfn.IFS(D422&lt;1000,"0 to 1000",D422&lt;5000,"1000 to 4999",D422&lt;10000,"5000 to 9999",D422&lt;15000,"10000 to 14999",D422&lt;20000,"15000 to 19999",D422&lt;25000,"20000 to 24999",D422 &lt;30000,"25000 to 29999",D422&lt;35000,"30000 to 34999",D422&lt;40000,"35000 to 39999",D422&lt;45000,"40000 to 44999",D422&lt;50000,"45000 to 49999",TRUE,"Greater than 50000"),"")</f>
        <v/>
      </c>
      <c r="Y422" t="str">
        <f t="shared" si="66"/>
        <v/>
      </c>
      <c r="Z422">
        <f t="shared" si="67"/>
        <v>77</v>
      </c>
      <c r="AA422" t="str">
        <f t="shared" si="68"/>
        <v/>
      </c>
      <c r="AB422">
        <f t="shared" si="69"/>
        <v>1</v>
      </c>
    </row>
    <row r="423" spans="1:28" x14ac:dyDescent="0.25">
      <c r="A423">
        <v>695</v>
      </c>
      <c r="B423" t="s">
        <v>1429</v>
      </c>
      <c r="C423" s="3" t="s">
        <v>1430</v>
      </c>
      <c r="D423">
        <v>9200</v>
      </c>
      <c r="E423">
        <v>12322</v>
      </c>
      <c r="F423" t="s">
        <v>20</v>
      </c>
      <c r="G423">
        <v>196</v>
      </c>
      <c r="H423" t="s">
        <v>107</v>
      </c>
      <c r="I423" t="s">
        <v>108</v>
      </c>
      <c r="J423">
        <v>1447480800</v>
      </c>
      <c r="K423">
        <v>1448863200</v>
      </c>
      <c r="L423" t="b">
        <v>1</v>
      </c>
      <c r="M423" t="b">
        <v>0</v>
      </c>
      <c r="N423" t="s">
        <v>23</v>
      </c>
      <c r="O423" s="4">
        <f t="shared" si="60"/>
        <v>1.3393478260869565</v>
      </c>
      <c r="P423" s="5">
        <f t="shared" si="61"/>
        <v>62.867346938775512</v>
      </c>
      <c r="Q423" t="str">
        <f t="shared" si="62"/>
        <v>music</v>
      </c>
      <c r="R423" t="str">
        <f t="shared" si="63"/>
        <v>rock</v>
      </c>
      <c r="S423" s="9">
        <f t="shared" si="64"/>
        <v>42322.25</v>
      </c>
      <c r="T423" s="9">
        <f t="shared" si="65"/>
        <v>42338.25</v>
      </c>
      <c r="U423" t="str" cm="1">
        <f t="array" ref="U423">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</f>
        <v>5000 to 9999</v>
      </c>
      <c r="V423" t="str" cm="1">
        <f t="array" ref="V423">IF(F423="failed",_xlfn.IFS(D423&lt;1000,"0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/>
      </c>
      <c r="W423" t="str" cm="1">
        <f t="array" ref="W423">IF(F423="successful",_xlfn.IFS(D423&lt;1000,"0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>5000 to 9999</v>
      </c>
      <c r="X423" t="str" cm="1">
        <f t="array" ref="X423">IF(F423="canceled",_xlfn.IFS(D423&lt;1000,"0 to 1000",D423&lt;5000,"1000 to 4999",D423&lt;10000,"5000 to 9999",D423&lt;15000,"10000 to 14999",D423&lt;20000,"15000 to 19999",D423&lt;25000,"20000 to 24999",D423 &lt;30000,"25000 to 29999",D423&lt;35000,"30000 to 34999",D423&lt;40000,"35000 to 39999",D423&lt;45000,"40000 to 44999",D423&lt;50000,"45000 to 49999",TRUE,"Greater than 50000"),"")</f>
        <v/>
      </c>
      <c r="Y423">
        <f t="shared" si="66"/>
        <v>196</v>
      </c>
      <c r="Z423" t="str">
        <f t="shared" si="67"/>
        <v/>
      </c>
      <c r="AA423">
        <f t="shared" si="68"/>
        <v>1</v>
      </c>
      <c r="AB423" t="str">
        <f t="shared" si="69"/>
        <v/>
      </c>
    </row>
    <row r="424" spans="1:28" x14ac:dyDescent="0.25">
      <c r="A424">
        <v>714</v>
      </c>
      <c r="B424" t="s">
        <v>1466</v>
      </c>
      <c r="C424" s="3" t="s">
        <v>1467</v>
      </c>
      <c r="D424">
        <v>38500</v>
      </c>
      <c r="E424">
        <v>182036</v>
      </c>
      <c r="F424" t="s">
        <v>20</v>
      </c>
      <c r="G424">
        <v>1785</v>
      </c>
      <c r="H424" t="s">
        <v>21</v>
      </c>
      <c r="I424" t="s">
        <v>22</v>
      </c>
      <c r="J424">
        <v>1408424400</v>
      </c>
      <c r="K424">
        <v>1408510800</v>
      </c>
      <c r="L424" t="b">
        <v>0</v>
      </c>
      <c r="M424" t="b">
        <v>0</v>
      </c>
      <c r="N424" t="s">
        <v>23</v>
      </c>
      <c r="O424" s="4">
        <f t="shared" si="60"/>
        <v>4.7282077922077921</v>
      </c>
      <c r="P424" s="5">
        <f t="shared" si="61"/>
        <v>101.98095238095237</v>
      </c>
      <c r="Q424" t="str">
        <f t="shared" si="62"/>
        <v>music</v>
      </c>
      <c r="R424" t="str">
        <f t="shared" si="63"/>
        <v>rock</v>
      </c>
      <c r="S424" s="9">
        <f t="shared" si="64"/>
        <v>41870.208333333336</v>
      </c>
      <c r="T424" s="9">
        <f t="shared" si="65"/>
        <v>41871.208333333336</v>
      </c>
      <c r="U424" t="str" cm="1">
        <f t="array" ref="U424">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</f>
        <v>35000 to 39999</v>
      </c>
      <c r="V424" t="str" cm="1">
        <f t="array" ref="V424">IF(F424="failed",_xlfn.IFS(D424&lt;1000,"0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/>
      </c>
      <c r="W424" t="str" cm="1">
        <f t="array" ref="W424">IF(F424="successful",_xlfn.IFS(D424&lt;1000,"0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>35000 to 39999</v>
      </c>
      <c r="X424" t="str" cm="1">
        <f t="array" ref="X424">IF(F424="canceled",_xlfn.IFS(D424&lt;1000,"0 to 1000",D424&lt;5000,"1000 to 4999",D424&lt;10000,"5000 to 9999",D424&lt;15000,"10000 to 14999",D424&lt;20000,"15000 to 19999",D424&lt;25000,"20000 to 24999",D424 &lt;30000,"25000 to 29999",D424&lt;35000,"30000 to 34999",D424&lt;40000,"35000 to 39999",D424&lt;45000,"40000 to 44999",D424&lt;50000,"45000 to 49999",TRUE,"Greater than 50000"),"")</f>
        <v/>
      </c>
      <c r="Y424">
        <f t="shared" si="66"/>
        <v>1785</v>
      </c>
      <c r="Z424" t="str">
        <f t="shared" si="67"/>
        <v/>
      </c>
      <c r="AA424">
        <f t="shared" si="68"/>
        <v>1</v>
      </c>
      <c r="AB424" t="str">
        <f t="shared" si="69"/>
        <v/>
      </c>
    </row>
    <row r="425" spans="1:28" x14ac:dyDescent="0.25">
      <c r="A425">
        <v>721</v>
      </c>
      <c r="B425" t="s">
        <v>1480</v>
      </c>
      <c r="C425" s="3" t="s">
        <v>1481</v>
      </c>
      <c r="D425">
        <v>123600</v>
      </c>
      <c r="E425">
        <v>5429</v>
      </c>
      <c r="F425" t="s">
        <v>74</v>
      </c>
      <c r="G425">
        <v>60</v>
      </c>
      <c r="H425" t="s">
        <v>21</v>
      </c>
      <c r="I425" t="s">
        <v>22</v>
      </c>
      <c r="J425">
        <v>1522818000</v>
      </c>
      <c r="K425">
        <v>1523336400</v>
      </c>
      <c r="L425" t="b">
        <v>0</v>
      </c>
      <c r="M425" t="b">
        <v>0</v>
      </c>
      <c r="N425" t="s">
        <v>23</v>
      </c>
      <c r="O425" s="4">
        <f t="shared" si="60"/>
        <v>4.3923948220064728E-2</v>
      </c>
      <c r="P425" s="5">
        <f t="shared" si="61"/>
        <v>90.483333333333334</v>
      </c>
      <c r="Q425" t="str">
        <f t="shared" si="62"/>
        <v>music</v>
      </c>
      <c r="R425" t="str">
        <f t="shared" si="63"/>
        <v>rock</v>
      </c>
      <c r="S425" s="9">
        <f t="shared" si="64"/>
        <v>43194.208333333328</v>
      </c>
      <c r="T425" s="9">
        <f t="shared" si="65"/>
        <v>43200.208333333328</v>
      </c>
      <c r="U425" t="str" cm="1">
        <f t="array" ref="U425">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</f>
        <v>Greater than 50000</v>
      </c>
      <c r="V425" t="str" cm="1">
        <f t="array" ref="V425">IF(F425="failed",_xlfn.IFS(D425&lt;1000,"0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/>
      </c>
      <c r="W425" t="str" cm="1">
        <f t="array" ref="W425">IF(F425="successful",_xlfn.IFS(D425&lt;1000,"0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/>
      </c>
      <c r="X425" t="str" cm="1">
        <f t="array" ref="X425">IF(F425="canceled",_xlfn.IFS(D425&lt;1000,"0 to 1000",D425&lt;5000,"1000 to 4999",D425&lt;10000,"5000 to 9999",D425&lt;15000,"10000 to 14999",D425&lt;20000,"15000 to 19999",D425&lt;25000,"20000 to 24999",D425 &lt;30000,"25000 to 29999",D425&lt;35000,"30000 to 34999",D425&lt;40000,"35000 to 39999",D425&lt;45000,"40000 to 44999",D425&lt;50000,"45000 to 49999",TRUE,"Greater than 50000"),"")</f>
        <v>Greater than 50000</v>
      </c>
      <c r="Y425" t="str">
        <f t="shared" si="66"/>
        <v/>
      </c>
      <c r="Z425" t="str">
        <f t="shared" si="67"/>
        <v/>
      </c>
      <c r="AA425" t="str">
        <f t="shared" si="68"/>
        <v/>
      </c>
      <c r="AB425" t="str">
        <f t="shared" si="69"/>
        <v/>
      </c>
    </row>
    <row r="426" spans="1:28" x14ac:dyDescent="0.25">
      <c r="A426">
        <v>732</v>
      </c>
      <c r="B426" t="s">
        <v>1502</v>
      </c>
      <c r="C426" s="3" t="s">
        <v>1503</v>
      </c>
      <c r="D426">
        <v>117000</v>
      </c>
      <c r="E426">
        <v>107622</v>
      </c>
      <c r="F426" t="s">
        <v>14</v>
      </c>
      <c r="G426">
        <v>1121</v>
      </c>
      <c r="H426" t="s">
        <v>21</v>
      </c>
      <c r="I426" t="s">
        <v>22</v>
      </c>
      <c r="J426">
        <v>1490158800</v>
      </c>
      <c r="K426">
        <v>1492146000</v>
      </c>
      <c r="L426" t="b">
        <v>0</v>
      </c>
      <c r="M426" t="b">
        <v>1</v>
      </c>
      <c r="N426" t="s">
        <v>23</v>
      </c>
      <c r="O426" s="4">
        <f t="shared" si="60"/>
        <v>0.91984615384615387</v>
      </c>
      <c r="P426" s="5">
        <f t="shared" si="61"/>
        <v>96.005352363960753</v>
      </c>
      <c r="Q426" t="str">
        <f t="shared" si="62"/>
        <v>music</v>
      </c>
      <c r="R426" t="str">
        <f t="shared" si="63"/>
        <v>rock</v>
      </c>
      <c r="S426" s="9">
        <f t="shared" si="64"/>
        <v>42816.208333333328</v>
      </c>
      <c r="T426" s="9">
        <f t="shared" si="65"/>
        <v>42839.208333333328</v>
      </c>
      <c r="U426" t="str" cm="1">
        <f t="array" ref="U426">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</f>
        <v>Greater than 50000</v>
      </c>
      <c r="V426" t="str" cm="1">
        <f t="array" ref="V426">IF(F426="failed",_xlfn.IFS(D426&lt;1000,"0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>Greater than 50000</v>
      </c>
      <c r="W426" t="str" cm="1">
        <f t="array" ref="W426">IF(F426="successful",_xlfn.IFS(D426&lt;1000,"0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/>
      </c>
      <c r="X426" t="str" cm="1">
        <f t="array" ref="X426">IF(F426="canceled",_xlfn.IFS(D426&lt;1000,"0 to 1000",D426&lt;5000,"1000 to 4999",D426&lt;10000,"5000 to 9999",D426&lt;15000,"10000 to 14999",D426&lt;20000,"15000 to 19999",D426&lt;25000,"20000 to 24999",D426 &lt;30000,"25000 to 29999",D426&lt;35000,"30000 to 34999",D426&lt;40000,"35000 to 39999",D426&lt;45000,"40000 to 44999",D426&lt;50000,"45000 to 49999",TRUE,"Greater than 50000"),"")</f>
        <v/>
      </c>
      <c r="Y426" t="str">
        <f t="shared" si="66"/>
        <v/>
      </c>
      <c r="Z426">
        <f t="shared" si="67"/>
        <v>1121</v>
      </c>
      <c r="AA426" t="str">
        <f t="shared" si="68"/>
        <v/>
      </c>
      <c r="AB426">
        <f t="shared" si="69"/>
        <v>1</v>
      </c>
    </row>
    <row r="427" spans="1:28" x14ac:dyDescent="0.25">
      <c r="A427">
        <v>758</v>
      </c>
      <c r="B427" t="s">
        <v>1552</v>
      </c>
      <c r="C427" s="3" t="s">
        <v>1553</v>
      </c>
      <c r="D427">
        <v>29600</v>
      </c>
      <c r="E427">
        <v>167005</v>
      </c>
      <c r="F427" t="s">
        <v>20</v>
      </c>
      <c r="G427">
        <v>1518</v>
      </c>
      <c r="H427" t="s">
        <v>15</v>
      </c>
      <c r="I427" t="s">
        <v>16</v>
      </c>
      <c r="J427">
        <v>1414126800</v>
      </c>
      <c r="K427">
        <v>1414904400</v>
      </c>
      <c r="L427" t="b">
        <v>0</v>
      </c>
      <c r="M427" t="b">
        <v>0</v>
      </c>
      <c r="N427" t="s">
        <v>23</v>
      </c>
      <c r="O427" s="4">
        <f t="shared" si="60"/>
        <v>5.6420608108108112</v>
      </c>
      <c r="P427" s="5">
        <f t="shared" si="61"/>
        <v>110.01646903820817</v>
      </c>
      <c r="Q427" t="str">
        <f t="shared" si="62"/>
        <v>music</v>
      </c>
      <c r="R427" t="str">
        <f t="shared" si="63"/>
        <v>rock</v>
      </c>
      <c r="S427" s="9">
        <f t="shared" si="64"/>
        <v>41936.208333333336</v>
      </c>
      <c r="T427" s="9">
        <f t="shared" si="65"/>
        <v>41945.208333333336</v>
      </c>
      <c r="U427" t="str" cm="1">
        <f t="array" ref="U427">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</f>
        <v>25000 to 29999</v>
      </c>
      <c r="V427" t="str" cm="1">
        <f t="array" ref="V427">IF(F427="failed",_xlfn.IFS(D427&lt;1000,"0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/>
      </c>
      <c r="W427" t="str" cm="1">
        <f t="array" ref="W427">IF(F427="successful",_xlfn.IFS(D427&lt;1000,"0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>25000 to 29999</v>
      </c>
      <c r="X427" t="str" cm="1">
        <f t="array" ref="X427">IF(F427="canceled",_xlfn.IFS(D427&lt;1000,"0 to 1000",D427&lt;5000,"1000 to 4999",D427&lt;10000,"5000 to 9999",D427&lt;15000,"10000 to 14999",D427&lt;20000,"15000 to 19999",D427&lt;25000,"20000 to 24999",D427 &lt;30000,"25000 to 29999",D427&lt;35000,"30000 to 34999",D427&lt;40000,"35000 to 39999",D427&lt;45000,"40000 to 44999",D427&lt;50000,"45000 to 49999",TRUE,"Greater than 50000"),"")</f>
        <v/>
      </c>
      <c r="Y427">
        <f t="shared" si="66"/>
        <v>1518</v>
      </c>
      <c r="Z427" t="str">
        <f t="shared" si="67"/>
        <v/>
      </c>
      <c r="AA427">
        <f t="shared" si="68"/>
        <v>1</v>
      </c>
      <c r="AB427" t="str">
        <f t="shared" si="69"/>
        <v/>
      </c>
    </row>
    <row r="428" spans="1:28" x14ac:dyDescent="0.25">
      <c r="A428">
        <v>761</v>
      </c>
      <c r="B428" t="s">
        <v>1558</v>
      </c>
      <c r="C428" s="3" t="s">
        <v>1559</v>
      </c>
      <c r="D428">
        <v>2200</v>
      </c>
      <c r="E428">
        <v>14420</v>
      </c>
      <c r="F428" t="s">
        <v>20</v>
      </c>
      <c r="G428">
        <v>166</v>
      </c>
      <c r="H428" t="s">
        <v>21</v>
      </c>
      <c r="I428" t="s">
        <v>22</v>
      </c>
      <c r="J428">
        <v>1500699600</v>
      </c>
      <c r="K428">
        <v>1501131600</v>
      </c>
      <c r="L428" t="b">
        <v>0</v>
      </c>
      <c r="M428" t="b">
        <v>0</v>
      </c>
      <c r="N428" t="s">
        <v>23</v>
      </c>
      <c r="O428" s="4">
        <f t="shared" si="60"/>
        <v>6.5545454545454547</v>
      </c>
      <c r="P428" s="5">
        <f t="shared" si="61"/>
        <v>86.867469879518069</v>
      </c>
      <c r="Q428" t="str">
        <f t="shared" si="62"/>
        <v>music</v>
      </c>
      <c r="R428" t="str">
        <f t="shared" si="63"/>
        <v>rock</v>
      </c>
      <c r="S428" s="9">
        <f t="shared" si="64"/>
        <v>42938.208333333328</v>
      </c>
      <c r="T428" s="9">
        <f t="shared" si="65"/>
        <v>42943.208333333328</v>
      </c>
      <c r="U428" t="str" cm="1">
        <f t="array" ref="U428">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</f>
        <v>1000 to 4999</v>
      </c>
      <c r="V428" t="str" cm="1">
        <f t="array" ref="V428">IF(F428="failed",_xlfn.IFS(D428&lt;1000,"0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/>
      </c>
      <c r="W428" t="str" cm="1">
        <f t="array" ref="W428">IF(F428="successful",_xlfn.IFS(D428&lt;1000,"0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>1000 to 4999</v>
      </c>
      <c r="X428" t="str" cm="1">
        <f t="array" ref="X428">IF(F428="canceled",_xlfn.IFS(D428&lt;1000,"0 to 1000",D428&lt;5000,"1000 to 4999",D428&lt;10000,"5000 to 9999",D428&lt;15000,"10000 to 14999",D428&lt;20000,"15000 to 19999",D428&lt;25000,"20000 to 24999",D428 &lt;30000,"25000 to 29999",D428&lt;35000,"30000 to 34999",D428&lt;40000,"35000 to 39999",D428&lt;45000,"40000 to 44999",D428&lt;50000,"45000 to 49999",TRUE,"Greater than 50000"),"")</f>
        <v/>
      </c>
      <c r="Y428">
        <f t="shared" si="66"/>
        <v>166</v>
      </c>
      <c r="Z428" t="str">
        <f t="shared" si="67"/>
        <v/>
      </c>
      <c r="AA428">
        <f t="shared" si="68"/>
        <v>1</v>
      </c>
      <c r="AB428" t="str">
        <f t="shared" si="69"/>
        <v/>
      </c>
    </row>
    <row r="429" spans="1:28" ht="31.5" x14ac:dyDescent="0.25">
      <c r="A429">
        <v>764</v>
      </c>
      <c r="B429" t="s">
        <v>1563</v>
      </c>
      <c r="C429" s="3" t="s">
        <v>1564</v>
      </c>
      <c r="D429">
        <v>1100</v>
      </c>
      <c r="E429">
        <v>8010</v>
      </c>
      <c r="F429" t="s">
        <v>20</v>
      </c>
      <c r="G429">
        <v>148</v>
      </c>
      <c r="H429" t="s">
        <v>21</v>
      </c>
      <c r="I429" t="s">
        <v>22</v>
      </c>
      <c r="J429">
        <v>1305262800</v>
      </c>
      <c r="K429">
        <v>1305954000</v>
      </c>
      <c r="L429" t="b">
        <v>0</v>
      </c>
      <c r="M429" t="b">
        <v>0</v>
      </c>
      <c r="N429" t="s">
        <v>23</v>
      </c>
      <c r="O429" s="4">
        <f t="shared" si="60"/>
        <v>7.2818181818181822</v>
      </c>
      <c r="P429" s="5">
        <f t="shared" si="61"/>
        <v>54.121621621621621</v>
      </c>
      <c r="Q429" t="str">
        <f t="shared" si="62"/>
        <v>music</v>
      </c>
      <c r="R429" t="str">
        <f t="shared" si="63"/>
        <v>rock</v>
      </c>
      <c r="S429" s="9">
        <f t="shared" si="64"/>
        <v>40676.208333333336</v>
      </c>
      <c r="T429" s="9">
        <f t="shared" si="65"/>
        <v>40684.208333333336</v>
      </c>
      <c r="U429" t="str" cm="1">
        <f t="array" ref="U429">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</f>
        <v>1000 to 4999</v>
      </c>
      <c r="V429" t="str" cm="1">
        <f t="array" ref="V429">IF(F429="failed",_xlfn.IFS(D429&lt;1000,"0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/>
      </c>
      <c r="W429" t="str" cm="1">
        <f t="array" ref="W429">IF(F429="successful",_xlfn.IFS(D429&lt;1000,"0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>1000 to 4999</v>
      </c>
      <c r="X429" t="str" cm="1">
        <f t="array" ref="X429">IF(F429="canceled",_xlfn.IFS(D429&lt;1000,"0 to 1000",D429&lt;5000,"1000 to 4999",D429&lt;10000,"5000 to 9999",D429&lt;15000,"10000 to 14999",D429&lt;20000,"15000 to 19999",D429&lt;25000,"20000 to 24999",D429 &lt;30000,"25000 to 29999",D429&lt;35000,"30000 to 34999",D429&lt;40000,"35000 to 39999",D429&lt;45000,"40000 to 44999",D429&lt;50000,"45000 to 49999",TRUE,"Greater than 50000"),"")</f>
        <v/>
      </c>
      <c r="Y429">
        <f t="shared" si="66"/>
        <v>148</v>
      </c>
      <c r="Z429" t="str">
        <f t="shared" si="67"/>
        <v/>
      </c>
      <c r="AA429">
        <f t="shared" si="68"/>
        <v>1</v>
      </c>
      <c r="AB429" t="str">
        <f t="shared" si="69"/>
        <v/>
      </c>
    </row>
    <row r="430" spans="1:28" ht="31.5" x14ac:dyDescent="0.25">
      <c r="A430">
        <v>775</v>
      </c>
      <c r="B430" t="s">
        <v>1585</v>
      </c>
      <c r="C430" s="3" t="s">
        <v>1586</v>
      </c>
      <c r="D430">
        <v>9400</v>
      </c>
      <c r="E430">
        <v>968</v>
      </c>
      <c r="F430" t="s">
        <v>14</v>
      </c>
      <c r="G430">
        <v>10</v>
      </c>
      <c r="H430" t="s">
        <v>21</v>
      </c>
      <c r="I430" t="s">
        <v>22</v>
      </c>
      <c r="J430">
        <v>1415253600</v>
      </c>
      <c r="K430">
        <v>1416117600</v>
      </c>
      <c r="L430" t="b">
        <v>0</v>
      </c>
      <c r="M430" t="b">
        <v>0</v>
      </c>
      <c r="N430" t="s">
        <v>23</v>
      </c>
      <c r="O430" s="4">
        <f t="shared" si="60"/>
        <v>0.10297872340425532</v>
      </c>
      <c r="P430" s="5">
        <f t="shared" si="61"/>
        <v>96.8</v>
      </c>
      <c r="Q430" t="str">
        <f t="shared" si="62"/>
        <v>music</v>
      </c>
      <c r="R430" t="str">
        <f t="shared" si="63"/>
        <v>rock</v>
      </c>
      <c r="S430" s="9">
        <f t="shared" si="64"/>
        <v>41949.25</v>
      </c>
      <c r="T430" s="9">
        <f t="shared" si="65"/>
        <v>41959.25</v>
      </c>
      <c r="U430" t="str" cm="1">
        <f t="array" ref="U430">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</f>
        <v>5000 to 9999</v>
      </c>
      <c r="V430" t="str" cm="1">
        <f t="array" ref="V430">IF(F430="failed",_xlfn.IFS(D430&lt;1000,"0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>5000 to 9999</v>
      </c>
      <c r="W430" t="str" cm="1">
        <f t="array" ref="W430">IF(F430="successful",_xlfn.IFS(D430&lt;1000,"0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/>
      </c>
      <c r="X430" t="str" cm="1">
        <f t="array" ref="X430">IF(F430="canceled",_xlfn.IFS(D430&lt;1000,"0 to 1000",D430&lt;5000,"1000 to 4999",D430&lt;10000,"5000 to 9999",D430&lt;15000,"10000 to 14999",D430&lt;20000,"15000 to 19999",D430&lt;25000,"20000 to 24999",D430 &lt;30000,"25000 to 29999",D430&lt;35000,"30000 to 34999",D430&lt;40000,"35000 to 39999",D430&lt;45000,"40000 to 44999",D430&lt;50000,"45000 to 49999",TRUE,"Greater than 50000"),"")</f>
        <v/>
      </c>
      <c r="Y430" t="str">
        <f t="shared" si="66"/>
        <v/>
      </c>
      <c r="Z430">
        <f t="shared" si="67"/>
        <v>10</v>
      </c>
      <c r="AA430" t="str">
        <f t="shared" si="68"/>
        <v/>
      </c>
      <c r="AB430">
        <f t="shared" si="69"/>
        <v>1</v>
      </c>
    </row>
    <row r="431" spans="1:28" x14ac:dyDescent="0.25">
      <c r="A431">
        <v>783</v>
      </c>
      <c r="B431" t="s">
        <v>1601</v>
      </c>
      <c r="C431" s="3" t="s">
        <v>1602</v>
      </c>
      <c r="D431">
        <v>7400</v>
      </c>
      <c r="E431">
        <v>10451</v>
      </c>
      <c r="F431" t="s">
        <v>20</v>
      </c>
      <c r="G431">
        <v>138</v>
      </c>
      <c r="H431" t="s">
        <v>21</v>
      </c>
      <c r="I431" t="s">
        <v>22</v>
      </c>
      <c r="J431">
        <v>1387260000</v>
      </c>
      <c r="K431">
        <v>1387864800</v>
      </c>
      <c r="L431" t="b">
        <v>0</v>
      </c>
      <c r="M431" t="b">
        <v>0</v>
      </c>
      <c r="N431" t="s">
        <v>23</v>
      </c>
      <c r="O431" s="4">
        <f t="shared" si="60"/>
        <v>1.4122972972972974</v>
      </c>
      <c r="P431" s="5">
        <f t="shared" si="61"/>
        <v>75.731884057971016</v>
      </c>
      <c r="Q431" t="str">
        <f t="shared" si="62"/>
        <v>music</v>
      </c>
      <c r="R431" t="str">
        <f t="shared" si="63"/>
        <v>rock</v>
      </c>
      <c r="S431" s="9">
        <f t="shared" si="64"/>
        <v>41625.25</v>
      </c>
      <c r="T431" s="9">
        <f t="shared" si="65"/>
        <v>41632.25</v>
      </c>
      <c r="U431" t="str" cm="1">
        <f t="array" ref="U431">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</f>
        <v>5000 to 9999</v>
      </c>
      <c r="V431" t="str" cm="1">
        <f t="array" ref="V431">IF(F431="failed",_xlfn.IFS(D431&lt;1000,"0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/>
      </c>
      <c r="W431" t="str" cm="1">
        <f t="array" ref="W431">IF(F431="successful",_xlfn.IFS(D431&lt;1000,"0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>5000 to 9999</v>
      </c>
      <c r="X431" t="str" cm="1">
        <f t="array" ref="X431">IF(F431="canceled",_xlfn.IFS(D431&lt;1000,"0 to 1000",D431&lt;5000,"1000 to 4999",D431&lt;10000,"5000 to 9999",D431&lt;15000,"10000 to 14999",D431&lt;20000,"15000 to 19999",D431&lt;25000,"20000 to 24999",D431 &lt;30000,"25000 to 29999",D431&lt;35000,"30000 to 34999",D431&lt;40000,"35000 to 39999",D431&lt;45000,"40000 to 44999",D431&lt;50000,"45000 to 49999",TRUE,"Greater than 50000"),"")</f>
        <v/>
      </c>
      <c r="Y431">
        <f t="shared" si="66"/>
        <v>138</v>
      </c>
      <c r="Z431" t="str">
        <f t="shared" si="67"/>
        <v/>
      </c>
      <c r="AA431">
        <f t="shared" si="68"/>
        <v>1</v>
      </c>
      <c r="AB431" t="str">
        <f t="shared" si="69"/>
        <v/>
      </c>
    </row>
    <row r="432" spans="1:28" x14ac:dyDescent="0.25">
      <c r="A432">
        <v>787</v>
      </c>
      <c r="B432" t="s">
        <v>1609</v>
      </c>
      <c r="C432" s="3" t="s">
        <v>1610</v>
      </c>
      <c r="D432">
        <v>61200</v>
      </c>
      <c r="E432">
        <v>60994</v>
      </c>
      <c r="F432" t="s">
        <v>14</v>
      </c>
      <c r="G432">
        <v>859</v>
      </c>
      <c r="H432" t="s">
        <v>15</v>
      </c>
      <c r="I432" t="s">
        <v>16</v>
      </c>
      <c r="J432">
        <v>1305954000</v>
      </c>
      <c r="K432">
        <v>1306731600</v>
      </c>
      <c r="L432" t="b">
        <v>0</v>
      </c>
      <c r="M432" t="b">
        <v>0</v>
      </c>
      <c r="N432" t="s">
        <v>23</v>
      </c>
      <c r="O432" s="4">
        <f t="shared" si="60"/>
        <v>0.99663398692810456</v>
      </c>
      <c r="P432" s="5">
        <f t="shared" si="61"/>
        <v>71.005820721769496</v>
      </c>
      <c r="Q432" t="str">
        <f t="shared" si="62"/>
        <v>music</v>
      </c>
      <c r="R432" t="str">
        <f t="shared" si="63"/>
        <v>rock</v>
      </c>
      <c r="S432" s="9">
        <f t="shared" si="64"/>
        <v>40684.208333333336</v>
      </c>
      <c r="T432" s="9">
        <f t="shared" si="65"/>
        <v>40693.208333333336</v>
      </c>
      <c r="U432" t="str" cm="1">
        <f t="array" ref="U432">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</f>
        <v>Greater than 50000</v>
      </c>
      <c r="V432" t="str" cm="1">
        <f t="array" ref="V432">IF(F432="failed",_xlfn.IFS(D432&lt;1000,"0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>Greater than 50000</v>
      </c>
      <c r="W432" t="str" cm="1">
        <f t="array" ref="W432">IF(F432="successful",_xlfn.IFS(D432&lt;1000,"0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/>
      </c>
      <c r="X432" t="str" cm="1">
        <f t="array" ref="X432">IF(F432="canceled",_xlfn.IFS(D432&lt;1000,"0 to 1000",D432&lt;5000,"1000 to 4999",D432&lt;10000,"5000 to 9999",D432&lt;15000,"10000 to 14999",D432&lt;20000,"15000 to 19999",D432&lt;25000,"20000 to 24999",D432 &lt;30000,"25000 to 29999",D432&lt;35000,"30000 to 34999",D432&lt;40000,"35000 to 39999",D432&lt;45000,"40000 to 44999",D432&lt;50000,"45000 to 49999",TRUE,"Greater than 50000"),"")</f>
        <v/>
      </c>
      <c r="Y432" t="str">
        <f t="shared" si="66"/>
        <v/>
      </c>
      <c r="Z432">
        <f t="shared" si="67"/>
        <v>859</v>
      </c>
      <c r="AA432" t="str">
        <f t="shared" si="68"/>
        <v/>
      </c>
      <c r="AB432">
        <f t="shared" si="69"/>
        <v>1</v>
      </c>
    </row>
    <row r="433" spans="1:28" x14ac:dyDescent="0.25">
      <c r="A433">
        <v>794</v>
      </c>
      <c r="B433" t="s">
        <v>1623</v>
      </c>
      <c r="C433" s="3" t="s">
        <v>1624</v>
      </c>
      <c r="D433">
        <v>6600</v>
      </c>
      <c r="E433">
        <v>8276</v>
      </c>
      <c r="F433" t="s">
        <v>20</v>
      </c>
      <c r="G433">
        <v>110</v>
      </c>
      <c r="H433" t="s">
        <v>21</v>
      </c>
      <c r="I433" t="s">
        <v>22</v>
      </c>
      <c r="J433">
        <v>1513922400</v>
      </c>
      <c r="K433">
        <v>1514959200</v>
      </c>
      <c r="L433" t="b">
        <v>0</v>
      </c>
      <c r="M433" t="b">
        <v>0</v>
      </c>
      <c r="N433" t="s">
        <v>23</v>
      </c>
      <c r="O433" s="4">
        <f t="shared" si="60"/>
        <v>1.2539393939393939</v>
      </c>
      <c r="P433" s="5">
        <f t="shared" si="61"/>
        <v>75.236363636363635</v>
      </c>
      <c r="Q433" t="str">
        <f t="shared" si="62"/>
        <v>music</v>
      </c>
      <c r="R433" t="str">
        <f t="shared" si="63"/>
        <v>rock</v>
      </c>
      <c r="S433" s="9">
        <f t="shared" si="64"/>
        <v>43091.25</v>
      </c>
      <c r="T433" s="9">
        <f t="shared" si="65"/>
        <v>43103.25</v>
      </c>
      <c r="U433" t="str" cm="1">
        <f t="array" ref="U433">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</f>
        <v>5000 to 9999</v>
      </c>
      <c r="V433" t="str" cm="1">
        <f t="array" ref="V433">IF(F433="failed",_xlfn.IFS(D433&lt;1000,"0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/>
      </c>
      <c r="W433" t="str" cm="1">
        <f t="array" ref="W433">IF(F433="successful",_xlfn.IFS(D433&lt;1000,"0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>5000 to 9999</v>
      </c>
      <c r="X433" t="str" cm="1">
        <f t="array" ref="X433">IF(F433="canceled",_xlfn.IFS(D433&lt;1000,"0 to 1000",D433&lt;5000,"1000 to 4999",D433&lt;10000,"5000 to 9999",D433&lt;15000,"10000 to 14999",D433&lt;20000,"15000 to 19999",D433&lt;25000,"20000 to 24999",D433 &lt;30000,"25000 to 29999",D433&lt;35000,"30000 to 34999",D433&lt;40000,"35000 to 39999",D433&lt;45000,"40000 to 44999",D433&lt;50000,"45000 to 49999",TRUE,"Greater than 50000"),"")</f>
        <v/>
      </c>
      <c r="Y433">
        <f t="shared" si="66"/>
        <v>110</v>
      </c>
      <c r="Z433" t="str">
        <f t="shared" si="67"/>
        <v/>
      </c>
      <c r="AA433">
        <f t="shared" si="68"/>
        <v>1</v>
      </c>
      <c r="AB433" t="str">
        <f t="shared" si="69"/>
        <v/>
      </c>
    </row>
    <row r="434" spans="1:28" x14ac:dyDescent="0.25">
      <c r="A434">
        <v>800</v>
      </c>
      <c r="B434" t="s">
        <v>1635</v>
      </c>
      <c r="C434" s="3" t="s">
        <v>1636</v>
      </c>
      <c r="D434">
        <v>100</v>
      </c>
      <c r="E434">
        <v>1</v>
      </c>
      <c r="F434" t="s">
        <v>14</v>
      </c>
      <c r="G434">
        <v>1</v>
      </c>
      <c r="H434" t="s">
        <v>98</v>
      </c>
      <c r="I434" t="s">
        <v>99</v>
      </c>
      <c r="J434">
        <v>1434085200</v>
      </c>
      <c r="K434">
        <v>1434430800</v>
      </c>
      <c r="L434" t="b">
        <v>0</v>
      </c>
      <c r="M434" t="b">
        <v>0</v>
      </c>
      <c r="N434" t="s">
        <v>23</v>
      </c>
      <c r="O434" s="4">
        <f t="shared" si="60"/>
        <v>0.01</v>
      </c>
      <c r="P434" s="5">
        <f t="shared" si="61"/>
        <v>1</v>
      </c>
      <c r="Q434" t="str">
        <f t="shared" si="62"/>
        <v>music</v>
      </c>
      <c r="R434" t="str">
        <f t="shared" si="63"/>
        <v>rock</v>
      </c>
      <c r="S434" s="9">
        <f t="shared" si="64"/>
        <v>42167.208333333328</v>
      </c>
      <c r="T434" s="9">
        <f t="shared" si="65"/>
        <v>42171.208333333328</v>
      </c>
      <c r="U434" t="str" cm="1">
        <f t="array" ref="U434">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</f>
        <v>0 to 1000</v>
      </c>
      <c r="V434" t="str" cm="1">
        <f t="array" ref="V434">IF(F434="failed",_xlfn.IFS(D434&lt;1000,"0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>0 to 1000</v>
      </c>
      <c r="W434" t="str" cm="1">
        <f t="array" ref="W434">IF(F434="successful",_xlfn.IFS(D434&lt;1000,"0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/>
      </c>
      <c r="X434" t="str" cm="1">
        <f t="array" ref="X434">IF(F434="canceled",_xlfn.IFS(D434&lt;1000,"0 to 1000",D434&lt;5000,"1000 to 4999",D434&lt;10000,"5000 to 9999",D434&lt;15000,"10000 to 14999",D434&lt;20000,"15000 to 19999",D434&lt;25000,"20000 to 24999",D434 &lt;30000,"25000 to 29999",D434&lt;35000,"30000 to 34999",D434&lt;40000,"35000 to 39999",D434&lt;45000,"40000 to 44999",D434&lt;50000,"45000 to 49999",TRUE,"Greater than 50000"),"")</f>
        <v/>
      </c>
      <c r="Y434" t="str">
        <f t="shared" si="66"/>
        <v/>
      </c>
      <c r="Z434">
        <f t="shared" si="67"/>
        <v>1</v>
      </c>
      <c r="AA434" t="str">
        <f t="shared" si="68"/>
        <v/>
      </c>
      <c r="AB434">
        <f t="shared" si="69"/>
        <v>1</v>
      </c>
    </row>
    <row r="435" spans="1:28" x14ac:dyDescent="0.25">
      <c r="A435">
        <v>804</v>
      </c>
      <c r="B435" t="s">
        <v>1643</v>
      </c>
      <c r="C435" s="3" t="s">
        <v>1644</v>
      </c>
      <c r="D435">
        <v>2600</v>
      </c>
      <c r="E435">
        <v>6987</v>
      </c>
      <c r="F435" t="s">
        <v>20</v>
      </c>
      <c r="G435">
        <v>218</v>
      </c>
      <c r="H435" t="s">
        <v>21</v>
      </c>
      <c r="I435" t="s">
        <v>22</v>
      </c>
      <c r="J435">
        <v>1514872800</v>
      </c>
      <c r="K435">
        <v>1516600800</v>
      </c>
      <c r="L435" t="b">
        <v>0</v>
      </c>
      <c r="M435" t="b">
        <v>0</v>
      </c>
      <c r="N435" t="s">
        <v>23</v>
      </c>
      <c r="O435" s="4">
        <f t="shared" si="60"/>
        <v>2.6873076923076922</v>
      </c>
      <c r="P435" s="5">
        <f t="shared" si="61"/>
        <v>32.050458715596328</v>
      </c>
      <c r="Q435" t="str">
        <f t="shared" si="62"/>
        <v>music</v>
      </c>
      <c r="R435" t="str">
        <f t="shared" si="63"/>
        <v>rock</v>
      </c>
      <c r="S435" s="9">
        <f t="shared" si="64"/>
        <v>43102.25</v>
      </c>
      <c r="T435" s="9">
        <f t="shared" si="65"/>
        <v>43122.25</v>
      </c>
      <c r="U435" t="str" cm="1">
        <f t="array" ref="U435">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</f>
        <v>1000 to 4999</v>
      </c>
      <c r="V435" t="str" cm="1">
        <f t="array" ref="V435">IF(F435="failed",_xlfn.IFS(D435&lt;1000,"0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/>
      </c>
      <c r="W435" t="str" cm="1">
        <f t="array" ref="W435">IF(F435="successful",_xlfn.IFS(D435&lt;1000,"0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>1000 to 4999</v>
      </c>
      <c r="X435" t="str" cm="1">
        <f t="array" ref="X435">IF(F435="canceled",_xlfn.IFS(D435&lt;1000,"0 to 1000",D435&lt;5000,"1000 to 4999",D435&lt;10000,"5000 to 9999",D435&lt;15000,"10000 to 14999",D435&lt;20000,"15000 to 19999",D435&lt;25000,"20000 to 24999",D435 &lt;30000,"25000 to 29999",D435&lt;35000,"30000 to 34999",D435&lt;40000,"35000 to 39999",D435&lt;45000,"40000 to 44999",D435&lt;50000,"45000 to 49999",TRUE,"Greater than 50000"),"")</f>
        <v/>
      </c>
      <c r="Y435">
        <f t="shared" si="66"/>
        <v>218</v>
      </c>
      <c r="Z435" t="str">
        <f t="shared" si="67"/>
        <v/>
      </c>
      <c r="AA435">
        <f t="shared" si="68"/>
        <v>1</v>
      </c>
      <c r="AB435" t="str">
        <f t="shared" si="69"/>
        <v/>
      </c>
    </row>
    <row r="436" spans="1:28" x14ac:dyDescent="0.25">
      <c r="A436">
        <v>814</v>
      </c>
      <c r="B436" t="s">
        <v>1662</v>
      </c>
      <c r="C436" s="3" t="s">
        <v>1663</v>
      </c>
      <c r="D436">
        <v>3200</v>
      </c>
      <c r="E436">
        <v>2950</v>
      </c>
      <c r="F436" t="s">
        <v>14</v>
      </c>
      <c r="G436">
        <v>36</v>
      </c>
      <c r="H436" t="s">
        <v>36</v>
      </c>
      <c r="I436" t="s">
        <v>37</v>
      </c>
      <c r="J436">
        <v>1464325200</v>
      </c>
      <c r="K436">
        <v>1464498000</v>
      </c>
      <c r="L436" t="b">
        <v>0</v>
      </c>
      <c r="M436" t="b">
        <v>1</v>
      </c>
      <c r="N436" t="s">
        <v>23</v>
      </c>
      <c r="O436" s="4">
        <f t="shared" si="60"/>
        <v>0.921875</v>
      </c>
      <c r="P436" s="5">
        <f t="shared" si="61"/>
        <v>81.944444444444443</v>
      </c>
      <c r="Q436" t="str">
        <f t="shared" si="62"/>
        <v>music</v>
      </c>
      <c r="R436" t="str">
        <f t="shared" si="63"/>
        <v>rock</v>
      </c>
      <c r="S436" s="9">
        <f t="shared" si="64"/>
        <v>42517.208333333328</v>
      </c>
      <c r="T436" s="9">
        <f t="shared" si="65"/>
        <v>42519.208333333328</v>
      </c>
      <c r="U436" t="str" cm="1">
        <f t="array" ref="U436">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</f>
        <v>1000 to 4999</v>
      </c>
      <c r="V436" t="str" cm="1">
        <f t="array" ref="V436">IF(F436="failed",_xlfn.IFS(D436&lt;1000,"0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>1000 to 4999</v>
      </c>
      <c r="W436" t="str" cm="1">
        <f t="array" ref="W436">IF(F436="successful",_xlfn.IFS(D436&lt;1000,"0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/>
      </c>
      <c r="X436" t="str" cm="1">
        <f t="array" ref="X436">IF(F436="canceled",_xlfn.IFS(D436&lt;1000,"0 to 1000",D436&lt;5000,"1000 to 4999",D436&lt;10000,"5000 to 9999",D436&lt;15000,"10000 to 14999",D436&lt;20000,"15000 to 19999",D436&lt;25000,"20000 to 24999",D436 &lt;30000,"25000 to 29999",D436&lt;35000,"30000 to 34999",D436&lt;40000,"35000 to 39999",D436&lt;45000,"40000 to 44999",D436&lt;50000,"45000 to 49999",TRUE,"Greater than 50000"),"")</f>
        <v/>
      </c>
      <c r="Y436" t="str">
        <f t="shared" si="66"/>
        <v/>
      </c>
      <c r="Z436">
        <f t="shared" si="67"/>
        <v>36</v>
      </c>
      <c r="AA436" t="str">
        <f t="shared" si="68"/>
        <v/>
      </c>
      <c r="AB436">
        <f t="shared" si="69"/>
        <v>1</v>
      </c>
    </row>
    <row r="437" spans="1:28" ht="31.5" x14ac:dyDescent="0.25">
      <c r="A437">
        <v>815</v>
      </c>
      <c r="B437" t="s">
        <v>1664</v>
      </c>
      <c r="C437" s="3" t="s">
        <v>1665</v>
      </c>
      <c r="D437">
        <v>9000</v>
      </c>
      <c r="E437">
        <v>11721</v>
      </c>
      <c r="F437" t="s">
        <v>20</v>
      </c>
      <c r="G437">
        <v>183</v>
      </c>
      <c r="H437" t="s">
        <v>15</v>
      </c>
      <c r="I437" t="s">
        <v>16</v>
      </c>
      <c r="J437">
        <v>1511935200</v>
      </c>
      <c r="K437">
        <v>1514181600</v>
      </c>
      <c r="L437" t="b">
        <v>0</v>
      </c>
      <c r="M437" t="b">
        <v>0</v>
      </c>
      <c r="N437" t="s">
        <v>23</v>
      </c>
      <c r="O437" s="4">
        <f t="shared" si="60"/>
        <v>1.3023333333333333</v>
      </c>
      <c r="P437" s="5">
        <f t="shared" si="61"/>
        <v>64.049180327868854</v>
      </c>
      <c r="Q437" t="str">
        <f t="shared" si="62"/>
        <v>music</v>
      </c>
      <c r="R437" t="str">
        <f t="shared" si="63"/>
        <v>rock</v>
      </c>
      <c r="S437" s="9">
        <f t="shared" si="64"/>
        <v>43068.25</v>
      </c>
      <c r="T437" s="9">
        <f t="shared" si="65"/>
        <v>43094.25</v>
      </c>
      <c r="U437" t="str" cm="1">
        <f t="array" ref="U437">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</f>
        <v>5000 to 9999</v>
      </c>
      <c r="V437" t="str" cm="1">
        <f t="array" ref="V437">IF(F437="failed",_xlfn.IFS(D437&lt;1000,"0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/>
      </c>
      <c r="W437" t="str" cm="1">
        <f t="array" ref="W437">IF(F437="successful",_xlfn.IFS(D437&lt;1000,"0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>5000 to 9999</v>
      </c>
      <c r="X437" t="str" cm="1">
        <f t="array" ref="X437">IF(F437="canceled",_xlfn.IFS(D437&lt;1000,"0 to 1000",D437&lt;5000,"1000 to 4999",D437&lt;10000,"5000 to 9999",D437&lt;15000,"10000 to 14999",D437&lt;20000,"15000 to 19999",D437&lt;25000,"20000 to 24999",D437 &lt;30000,"25000 to 29999",D437&lt;35000,"30000 to 34999",D437&lt;40000,"35000 to 39999",D437&lt;45000,"40000 to 44999",D437&lt;50000,"45000 to 49999",TRUE,"Greater than 50000"),"")</f>
        <v/>
      </c>
      <c r="Y437">
        <f t="shared" si="66"/>
        <v>183</v>
      </c>
      <c r="Z437" t="str">
        <f t="shared" si="67"/>
        <v/>
      </c>
      <c r="AA437">
        <f t="shared" si="68"/>
        <v>1</v>
      </c>
      <c r="AB437" t="str">
        <f t="shared" si="69"/>
        <v/>
      </c>
    </row>
    <row r="438" spans="1:28" x14ac:dyDescent="0.25">
      <c r="A438">
        <v>820</v>
      </c>
      <c r="B438" t="s">
        <v>1673</v>
      </c>
      <c r="C438" s="3" t="s">
        <v>1674</v>
      </c>
      <c r="D438">
        <v>1500</v>
      </c>
      <c r="E438">
        <v>12009</v>
      </c>
      <c r="F438" t="s">
        <v>20</v>
      </c>
      <c r="G438">
        <v>279</v>
      </c>
      <c r="H438" t="s">
        <v>40</v>
      </c>
      <c r="I438" t="s">
        <v>41</v>
      </c>
      <c r="J438">
        <v>1532840400</v>
      </c>
      <c r="K438">
        <v>1533963600</v>
      </c>
      <c r="L438" t="b">
        <v>0</v>
      </c>
      <c r="M438" t="b">
        <v>1</v>
      </c>
      <c r="N438" t="s">
        <v>23</v>
      </c>
      <c r="O438" s="4">
        <f t="shared" si="60"/>
        <v>8.0060000000000002</v>
      </c>
      <c r="P438" s="5">
        <f t="shared" si="61"/>
        <v>43.043010752688176</v>
      </c>
      <c r="Q438" t="str">
        <f t="shared" si="62"/>
        <v>music</v>
      </c>
      <c r="R438" t="str">
        <f t="shared" si="63"/>
        <v>rock</v>
      </c>
      <c r="S438" s="9">
        <f t="shared" si="64"/>
        <v>43310.208333333328</v>
      </c>
      <c r="T438" s="9">
        <f t="shared" si="65"/>
        <v>43323.208333333328</v>
      </c>
      <c r="U438" t="str" cm="1">
        <f t="array" ref="U438">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</f>
        <v>1000 to 4999</v>
      </c>
      <c r="V438" t="str" cm="1">
        <f t="array" ref="V438">IF(F438="failed",_xlfn.IFS(D438&lt;1000,"0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/>
      </c>
      <c r="W438" t="str" cm="1">
        <f t="array" ref="W438">IF(F438="successful",_xlfn.IFS(D438&lt;1000,"0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>1000 to 4999</v>
      </c>
      <c r="X438" t="str" cm="1">
        <f t="array" ref="X438">IF(F438="canceled",_xlfn.IFS(D438&lt;1000,"0 to 1000",D438&lt;5000,"1000 to 4999",D438&lt;10000,"5000 to 9999",D438&lt;15000,"10000 to 14999",D438&lt;20000,"15000 to 19999",D438&lt;25000,"20000 to 24999",D438 &lt;30000,"25000 to 29999",D438&lt;35000,"30000 to 34999",D438&lt;40000,"35000 to 39999",D438&lt;45000,"40000 to 44999",D438&lt;50000,"45000 to 49999",TRUE,"Greater than 50000"),"")</f>
        <v/>
      </c>
      <c r="Y438">
        <f t="shared" si="66"/>
        <v>279</v>
      </c>
      <c r="Z438" t="str">
        <f t="shared" si="67"/>
        <v/>
      </c>
      <c r="AA438">
        <f t="shared" si="68"/>
        <v>1</v>
      </c>
      <c r="AB438" t="str">
        <f t="shared" si="69"/>
        <v/>
      </c>
    </row>
    <row r="439" spans="1:28" x14ac:dyDescent="0.25">
      <c r="A439">
        <v>822</v>
      </c>
      <c r="B439" t="s">
        <v>1677</v>
      </c>
      <c r="C439" s="3" t="s">
        <v>1678</v>
      </c>
      <c r="D439">
        <v>54000</v>
      </c>
      <c r="E439">
        <v>188982</v>
      </c>
      <c r="F439" t="s">
        <v>20</v>
      </c>
      <c r="G439">
        <v>2100</v>
      </c>
      <c r="H439" t="s">
        <v>21</v>
      </c>
      <c r="I439" t="s">
        <v>22</v>
      </c>
      <c r="J439">
        <v>1393567200</v>
      </c>
      <c r="K439">
        <v>1395032400</v>
      </c>
      <c r="L439" t="b">
        <v>0</v>
      </c>
      <c r="M439" t="b">
        <v>0</v>
      </c>
      <c r="N439" t="s">
        <v>23</v>
      </c>
      <c r="O439" s="4">
        <f t="shared" si="60"/>
        <v>3.4996666666666667</v>
      </c>
      <c r="P439" s="5">
        <f t="shared" si="61"/>
        <v>89.991428571428571</v>
      </c>
      <c r="Q439" t="str">
        <f t="shared" si="62"/>
        <v>music</v>
      </c>
      <c r="R439" t="str">
        <f t="shared" si="63"/>
        <v>rock</v>
      </c>
      <c r="S439" s="9">
        <f t="shared" si="64"/>
        <v>41698.25</v>
      </c>
      <c r="T439" s="9">
        <f t="shared" si="65"/>
        <v>41715.208333333336</v>
      </c>
      <c r="U439" t="str" cm="1">
        <f t="array" ref="U439">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</f>
        <v>Greater than 50000</v>
      </c>
      <c r="V439" t="str" cm="1">
        <f t="array" ref="V439">IF(F439="failed",_xlfn.IFS(D439&lt;1000,"0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/>
      </c>
      <c r="W439" t="str" cm="1">
        <f t="array" ref="W439">IF(F439="successful",_xlfn.IFS(D439&lt;1000,"0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>Greater than 50000</v>
      </c>
      <c r="X439" t="str" cm="1">
        <f t="array" ref="X439">IF(F439="canceled",_xlfn.IFS(D439&lt;1000,"0 to 1000",D439&lt;5000,"1000 to 4999",D439&lt;10000,"5000 to 9999",D439&lt;15000,"10000 to 14999",D439&lt;20000,"15000 to 19999",D439&lt;25000,"20000 to 24999",D439 &lt;30000,"25000 to 29999",D439&lt;35000,"30000 to 34999",D439&lt;40000,"35000 to 39999",D439&lt;45000,"40000 to 44999",D439&lt;50000,"45000 to 49999",TRUE,"Greater than 50000"),"")</f>
        <v/>
      </c>
      <c r="Y439">
        <f t="shared" si="66"/>
        <v>2100</v>
      </c>
      <c r="Z439" t="str">
        <f t="shared" si="67"/>
        <v/>
      </c>
      <c r="AA439">
        <f t="shared" si="68"/>
        <v>1</v>
      </c>
      <c r="AB439" t="str">
        <f t="shared" si="69"/>
        <v/>
      </c>
    </row>
    <row r="440" spans="1:28" x14ac:dyDescent="0.25">
      <c r="A440">
        <v>823</v>
      </c>
      <c r="B440" t="s">
        <v>1679</v>
      </c>
      <c r="C440" s="3" t="s">
        <v>1680</v>
      </c>
      <c r="D440">
        <v>4100</v>
      </c>
      <c r="E440">
        <v>14640</v>
      </c>
      <c r="F440" t="s">
        <v>20</v>
      </c>
      <c r="G440">
        <v>252</v>
      </c>
      <c r="H440" t="s">
        <v>21</v>
      </c>
      <c r="I440" t="s">
        <v>22</v>
      </c>
      <c r="J440">
        <v>1410325200</v>
      </c>
      <c r="K440">
        <v>1412485200</v>
      </c>
      <c r="L440" t="b">
        <v>1</v>
      </c>
      <c r="M440" t="b">
        <v>1</v>
      </c>
      <c r="N440" t="s">
        <v>23</v>
      </c>
      <c r="O440" s="4">
        <f t="shared" si="60"/>
        <v>3.5707317073170732</v>
      </c>
      <c r="P440" s="5">
        <f t="shared" si="61"/>
        <v>58.095238095238095</v>
      </c>
      <c r="Q440" t="str">
        <f t="shared" si="62"/>
        <v>music</v>
      </c>
      <c r="R440" t="str">
        <f t="shared" si="63"/>
        <v>rock</v>
      </c>
      <c r="S440" s="9">
        <f t="shared" si="64"/>
        <v>41892.208333333336</v>
      </c>
      <c r="T440" s="9">
        <f t="shared" si="65"/>
        <v>41917.208333333336</v>
      </c>
      <c r="U440" t="str" cm="1">
        <f t="array" ref="U440">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</f>
        <v>1000 to 4999</v>
      </c>
      <c r="V440" t="str" cm="1">
        <f t="array" ref="V440">IF(F440="failed",_xlfn.IFS(D440&lt;1000,"0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/>
      </c>
      <c r="W440" t="str" cm="1">
        <f t="array" ref="W440">IF(F440="successful",_xlfn.IFS(D440&lt;1000,"0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>1000 to 4999</v>
      </c>
      <c r="X440" t="str" cm="1">
        <f t="array" ref="X440">IF(F440="canceled",_xlfn.IFS(D440&lt;1000,"0 to 1000",D440&lt;5000,"1000 to 4999",D440&lt;10000,"5000 to 9999",D440&lt;15000,"10000 to 14999",D440&lt;20000,"15000 to 19999",D440&lt;25000,"20000 to 24999",D440 &lt;30000,"25000 to 29999",D440&lt;35000,"30000 to 34999",D440&lt;40000,"35000 to 39999",D440&lt;45000,"40000 to 44999",D440&lt;50000,"45000 to 49999",TRUE,"Greater than 50000"),"")</f>
        <v/>
      </c>
      <c r="Y440">
        <f t="shared" si="66"/>
        <v>252</v>
      </c>
      <c r="Z440" t="str">
        <f t="shared" si="67"/>
        <v/>
      </c>
      <c r="AA440">
        <f t="shared" si="68"/>
        <v>1</v>
      </c>
      <c r="AB440" t="str">
        <f t="shared" si="69"/>
        <v/>
      </c>
    </row>
    <row r="441" spans="1:28" x14ac:dyDescent="0.25">
      <c r="A441">
        <v>850</v>
      </c>
      <c r="B441" t="s">
        <v>1733</v>
      </c>
      <c r="C441" s="3" t="s">
        <v>1734</v>
      </c>
      <c r="D441">
        <v>100</v>
      </c>
      <c r="E441">
        <v>1</v>
      </c>
      <c r="F441" t="s">
        <v>14</v>
      </c>
      <c r="G441">
        <v>1</v>
      </c>
      <c r="H441" t="s">
        <v>21</v>
      </c>
      <c r="I441" t="s">
        <v>22</v>
      </c>
      <c r="J441">
        <v>1321682400</v>
      </c>
      <c r="K441">
        <v>1322978400</v>
      </c>
      <c r="L441" t="b">
        <v>1</v>
      </c>
      <c r="M441" t="b">
        <v>0</v>
      </c>
      <c r="N441" t="s">
        <v>23</v>
      </c>
      <c r="O441" s="4">
        <f t="shared" si="60"/>
        <v>0.01</v>
      </c>
      <c r="P441" s="5">
        <f t="shared" si="61"/>
        <v>1</v>
      </c>
      <c r="Q441" t="str">
        <f t="shared" si="62"/>
        <v>music</v>
      </c>
      <c r="R441" t="str">
        <f t="shared" si="63"/>
        <v>rock</v>
      </c>
      <c r="S441" s="9">
        <f t="shared" si="64"/>
        <v>40866.25</v>
      </c>
      <c r="T441" s="9">
        <f t="shared" si="65"/>
        <v>40881.25</v>
      </c>
      <c r="U441" t="str" cm="1">
        <f t="array" ref="U441">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</f>
        <v>0 to 1000</v>
      </c>
      <c r="V441" t="str" cm="1">
        <f t="array" ref="V441">IF(F441="failed",_xlfn.IFS(D441&lt;1000,"0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>0 to 1000</v>
      </c>
      <c r="W441" t="str" cm="1">
        <f t="array" ref="W441">IF(F441="successful",_xlfn.IFS(D441&lt;1000,"0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/>
      </c>
      <c r="X441" t="str" cm="1">
        <f t="array" ref="X441">IF(F441="canceled",_xlfn.IFS(D441&lt;1000,"0 to 1000",D441&lt;5000,"1000 to 4999",D441&lt;10000,"5000 to 9999",D441&lt;15000,"10000 to 14999",D441&lt;20000,"15000 to 19999",D441&lt;25000,"20000 to 24999",D441 &lt;30000,"25000 to 29999",D441&lt;35000,"30000 to 34999",D441&lt;40000,"35000 to 39999",D441&lt;45000,"40000 to 44999",D441&lt;50000,"45000 to 49999",TRUE,"Greater than 50000"),"")</f>
        <v/>
      </c>
      <c r="Y441" t="str">
        <f t="shared" si="66"/>
        <v/>
      </c>
      <c r="Z441">
        <f t="shared" si="67"/>
        <v>1</v>
      </c>
      <c r="AA441" t="str">
        <f t="shared" si="68"/>
        <v/>
      </c>
      <c r="AB441">
        <f t="shared" si="69"/>
        <v>1</v>
      </c>
    </row>
    <row r="442" spans="1:28" x14ac:dyDescent="0.25">
      <c r="A442">
        <v>875</v>
      </c>
      <c r="B442" t="s">
        <v>1782</v>
      </c>
      <c r="C442" s="3" t="s">
        <v>1783</v>
      </c>
      <c r="D442">
        <v>7900</v>
      </c>
      <c r="E442">
        <v>5465</v>
      </c>
      <c r="F442" t="s">
        <v>14</v>
      </c>
      <c r="G442">
        <v>67</v>
      </c>
      <c r="H442" t="s">
        <v>21</v>
      </c>
      <c r="I442" t="s">
        <v>22</v>
      </c>
      <c r="J442">
        <v>1294898400</v>
      </c>
      <c r="K442">
        <v>1294984800</v>
      </c>
      <c r="L442" t="b">
        <v>0</v>
      </c>
      <c r="M442" t="b">
        <v>0</v>
      </c>
      <c r="N442" t="s">
        <v>23</v>
      </c>
      <c r="O442" s="4">
        <f t="shared" si="60"/>
        <v>0.6917721518987342</v>
      </c>
      <c r="P442" s="5">
        <f t="shared" si="61"/>
        <v>81.567164179104481</v>
      </c>
      <c r="Q442" t="str">
        <f t="shared" si="62"/>
        <v>music</v>
      </c>
      <c r="R442" t="str">
        <f t="shared" si="63"/>
        <v>rock</v>
      </c>
      <c r="S442" s="9">
        <f t="shared" si="64"/>
        <v>40556.25</v>
      </c>
      <c r="T442" s="9">
        <f t="shared" si="65"/>
        <v>40557.25</v>
      </c>
      <c r="U442" t="str" cm="1">
        <f t="array" ref="U442">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</f>
        <v>5000 to 9999</v>
      </c>
      <c r="V442" t="str" cm="1">
        <f t="array" ref="V442">IF(F442="failed",_xlfn.IFS(D442&lt;1000,"0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>5000 to 9999</v>
      </c>
      <c r="W442" t="str" cm="1">
        <f t="array" ref="W442">IF(F442="successful",_xlfn.IFS(D442&lt;1000,"0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/>
      </c>
      <c r="X442" t="str" cm="1">
        <f t="array" ref="X442">IF(F442="canceled",_xlfn.IFS(D442&lt;1000,"0 to 1000",D442&lt;5000,"1000 to 4999",D442&lt;10000,"5000 to 9999",D442&lt;15000,"10000 to 14999",D442&lt;20000,"15000 to 19999",D442&lt;25000,"20000 to 24999",D442 &lt;30000,"25000 to 29999",D442&lt;35000,"30000 to 34999",D442&lt;40000,"35000 to 39999",D442&lt;45000,"40000 to 44999",D442&lt;50000,"45000 to 49999",TRUE,"Greater than 50000"),"")</f>
        <v/>
      </c>
      <c r="Y442" t="str">
        <f t="shared" si="66"/>
        <v/>
      </c>
      <c r="Z442">
        <f t="shared" si="67"/>
        <v>67</v>
      </c>
      <c r="AA442" t="str">
        <f t="shared" si="68"/>
        <v/>
      </c>
      <c r="AB442">
        <f t="shared" si="69"/>
        <v>1</v>
      </c>
    </row>
    <row r="443" spans="1:28" x14ac:dyDescent="0.25">
      <c r="A443">
        <v>901</v>
      </c>
      <c r="B443" t="s">
        <v>1834</v>
      </c>
      <c r="C443" s="3" t="s">
        <v>1835</v>
      </c>
      <c r="D443">
        <v>5600</v>
      </c>
      <c r="E443">
        <v>8746</v>
      </c>
      <c r="F443" t="s">
        <v>20</v>
      </c>
      <c r="G443">
        <v>159</v>
      </c>
      <c r="H443" t="s">
        <v>21</v>
      </c>
      <c r="I443" t="s">
        <v>22</v>
      </c>
      <c r="J443">
        <v>1531803600</v>
      </c>
      <c r="K443">
        <v>1534654800</v>
      </c>
      <c r="L443" t="b">
        <v>0</v>
      </c>
      <c r="M443" t="b">
        <v>1</v>
      </c>
      <c r="N443" t="s">
        <v>23</v>
      </c>
      <c r="O443" s="4">
        <f t="shared" si="60"/>
        <v>1.5617857142857143</v>
      </c>
      <c r="P443" s="5">
        <f t="shared" si="61"/>
        <v>55.0062893081761</v>
      </c>
      <c r="Q443" t="str">
        <f t="shared" si="62"/>
        <v>music</v>
      </c>
      <c r="R443" t="str">
        <f t="shared" si="63"/>
        <v>rock</v>
      </c>
      <c r="S443" s="9">
        <f t="shared" si="64"/>
        <v>43298.208333333328</v>
      </c>
      <c r="T443" s="9">
        <f t="shared" si="65"/>
        <v>43331.208333333328</v>
      </c>
      <c r="U443" t="str" cm="1">
        <f t="array" ref="U443">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</f>
        <v>5000 to 9999</v>
      </c>
      <c r="V443" t="str" cm="1">
        <f t="array" ref="V443">IF(F443="failed",_xlfn.IFS(D443&lt;1000,"0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/>
      </c>
      <c r="W443" t="str" cm="1">
        <f t="array" ref="W443">IF(F443="successful",_xlfn.IFS(D443&lt;1000,"0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>5000 to 9999</v>
      </c>
      <c r="X443" t="str" cm="1">
        <f t="array" ref="X443">IF(F443="canceled",_xlfn.IFS(D443&lt;1000,"0 to 1000",D443&lt;5000,"1000 to 4999",D443&lt;10000,"5000 to 9999",D443&lt;15000,"10000 to 14999",D443&lt;20000,"15000 to 19999",D443&lt;25000,"20000 to 24999",D443 &lt;30000,"25000 to 29999",D443&lt;35000,"30000 to 34999",D443&lt;40000,"35000 to 39999",D443&lt;45000,"40000 to 44999",D443&lt;50000,"45000 to 49999",TRUE,"Greater than 50000"),"")</f>
        <v/>
      </c>
      <c r="Y443">
        <f t="shared" si="66"/>
        <v>159</v>
      </c>
      <c r="Z443" t="str">
        <f t="shared" si="67"/>
        <v/>
      </c>
      <c r="AA443">
        <f t="shared" si="68"/>
        <v>1</v>
      </c>
      <c r="AB443" t="str">
        <f t="shared" si="69"/>
        <v/>
      </c>
    </row>
    <row r="444" spans="1:28" x14ac:dyDescent="0.25">
      <c r="A444">
        <v>932</v>
      </c>
      <c r="B444" t="s">
        <v>1896</v>
      </c>
      <c r="C444" s="3" t="s">
        <v>1897</v>
      </c>
      <c r="D444">
        <v>2300</v>
      </c>
      <c r="E444">
        <v>4883</v>
      </c>
      <c r="F444" t="s">
        <v>20</v>
      </c>
      <c r="G444">
        <v>144</v>
      </c>
      <c r="H444" t="s">
        <v>21</v>
      </c>
      <c r="I444" t="s">
        <v>22</v>
      </c>
      <c r="J444">
        <v>1394514000</v>
      </c>
      <c r="K444">
        <v>1394773200</v>
      </c>
      <c r="L444" t="b">
        <v>0</v>
      </c>
      <c r="M444" t="b">
        <v>0</v>
      </c>
      <c r="N444" t="s">
        <v>23</v>
      </c>
      <c r="O444" s="4">
        <f t="shared" si="60"/>
        <v>2.1230434782608696</v>
      </c>
      <c r="P444" s="5">
        <f t="shared" si="61"/>
        <v>33.909722222222221</v>
      </c>
      <c r="Q444" t="str">
        <f t="shared" si="62"/>
        <v>music</v>
      </c>
      <c r="R444" t="str">
        <f t="shared" si="63"/>
        <v>rock</v>
      </c>
      <c r="S444" s="9">
        <f t="shared" si="64"/>
        <v>41709.208333333336</v>
      </c>
      <c r="T444" s="9">
        <f t="shared" si="65"/>
        <v>41712.208333333336</v>
      </c>
      <c r="U444" t="str" cm="1">
        <f t="array" ref="U444">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</f>
        <v>1000 to 4999</v>
      </c>
      <c r="V444" t="str" cm="1">
        <f t="array" ref="V444">IF(F444="failed",_xlfn.IFS(D444&lt;1000,"0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/>
      </c>
      <c r="W444" t="str" cm="1">
        <f t="array" ref="W444">IF(F444="successful",_xlfn.IFS(D444&lt;1000,"0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>1000 to 4999</v>
      </c>
      <c r="X444" t="str" cm="1">
        <f t="array" ref="X444">IF(F444="canceled",_xlfn.IFS(D444&lt;1000,"0 to 1000",D444&lt;5000,"1000 to 4999",D444&lt;10000,"5000 to 9999",D444&lt;15000,"10000 to 14999",D444&lt;20000,"15000 to 19999",D444&lt;25000,"20000 to 24999",D444 &lt;30000,"25000 to 29999",D444&lt;35000,"30000 to 34999",D444&lt;40000,"35000 to 39999",D444&lt;45000,"40000 to 44999",D444&lt;50000,"45000 to 49999",TRUE,"Greater than 50000"),"")</f>
        <v/>
      </c>
      <c r="Y444">
        <f t="shared" si="66"/>
        <v>144</v>
      </c>
      <c r="Z444" t="str">
        <f t="shared" si="67"/>
        <v/>
      </c>
      <c r="AA444">
        <f t="shared" si="68"/>
        <v>1</v>
      </c>
      <c r="AB444" t="str">
        <f t="shared" si="69"/>
        <v/>
      </c>
    </row>
    <row r="445" spans="1:28" x14ac:dyDescent="0.25">
      <c r="A445">
        <v>951</v>
      </c>
      <c r="B445" t="s">
        <v>1932</v>
      </c>
      <c r="C445" s="3" t="s">
        <v>1933</v>
      </c>
      <c r="D445">
        <v>14500</v>
      </c>
      <c r="E445">
        <v>159056</v>
      </c>
      <c r="F445" t="s">
        <v>20</v>
      </c>
      <c r="G445">
        <v>1559</v>
      </c>
      <c r="H445" t="s">
        <v>21</v>
      </c>
      <c r="I445" t="s">
        <v>22</v>
      </c>
      <c r="J445">
        <v>1482732000</v>
      </c>
      <c r="K445">
        <v>1482818400</v>
      </c>
      <c r="L445" t="b">
        <v>0</v>
      </c>
      <c r="M445" t="b">
        <v>1</v>
      </c>
      <c r="N445" t="s">
        <v>23</v>
      </c>
      <c r="O445" s="4">
        <f t="shared" si="60"/>
        <v>10.969379310344827</v>
      </c>
      <c r="P445" s="5">
        <f t="shared" si="61"/>
        <v>102.02437459910199</v>
      </c>
      <c r="Q445" t="str">
        <f t="shared" si="62"/>
        <v>music</v>
      </c>
      <c r="R445" t="str">
        <f t="shared" si="63"/>
        <v>rock</v>
      </c>
      <c r="S445" s="9">
        <f t="shared" si="64"/>
        <v>42730.25</v>
      </c>
      <c r="T445" s="9">
        <f t="shared" si="65"/>
        <v>42731.25</v>
      </c>
      <c r="U445" t="str" cm="1">
        <f t="array" ref="U445">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</f>
        <v>10000 to 14999</v>
      </c>
      <c r="V445" t="str" cm="1">
        <f t="array" ref="V445">IF(F445="failed",_xlfn.IFS(D445&lt;1000,"0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/>
      </c>
      <c r="W445" t="str" cm="1">
        <f t="array" ref="W445">IF(F445="successful",_xlfn.IFS(D445&lt;1000,"0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>10000 to 14999</v>
      </c>
      <c r="X445" t="str" cm="1">
        <f t="array" ref="X445">IF(F445="canceled",_xlfn.IFS(D445&lt;1000,"0 to 1000",D445&lt;5000,"1000 to 4999",D445&lt;10000,"5000 to 9999",D445&lt;15000,"10000 to 14999",D445&lt;20000,"15000 to 19999",D445&lt;25000,"20000 to 24999",D445 &lt;30000,"25000 to 29999",D445&lt;35000,"30000 to 34999",D445&lt;40000,"35000 to 39999",D445&lt;45000,"40000 to 44999",D445&lt;50000,"45000 to 49999",TRUE,"Greater than 50000"),"")</f>
        <v/>
      </c>
      <c r="Y445">
        <f t="shared" si="66"/>
        <v>1559</v>
      </c>
      <c r="Z445" t="str">
        <f t="shared" si="67"/>
        <v/>
      </c>
      <c r="AA445">
        <f t="shared" si="68"/>
        <v>1</v>
      </c>
      <c r="AB445" t="str">
        <f t="shared" si="69"/>
        <v/>
      </c>
    </row>
    <row r="446" spans="1:28" x14ac:dyDescent="0.25">
      <c r="A446">
        <v>965</v>
      </c>
      <c r="B446" t="s">
        <v>1960</v>
      </c>
      <c r="C446" s="3" t="s">
        <v>1961</v>
      </c>
      <c r="D446">
        <v>2200</v>
      </c>
      <c r="E446">
        <v>8501</v>
      </c>
      <c r="F446" t="s">
        <v>20</v>
      </c>
      <c r="G446">
        <v>207</v>
      </c>
      <c r="H446" t="s">
        <v>40</v>
      </c>
      <c r="I446" t="s">
        <v>41</v>
      </c>
      <c r="J446">
        <v>1264399200</v>
      </c>
      <c r="K446">
        <v>1267855200</v>
      </c>
      <c r="L446" t="b">
        <v>0</v>
      </c>
      <c r="M446" t="b">
        <v>0</v>
      </c>
      <c r="N446" t="s">
        <v>23</v>
      </c>
      <c r="O446" s="4">
        <f t="shared" si="60"/>
        <v>3.8640909090909092</v>
      </c>
      <c r="P446" s="5">
        <f t="shared" si="61"/>
        <v>41.067632850241544</v>
      </c>
      <c r="Q446" t="str">
        <f t="shared" si="62"/>
        <v>music</v>
      </c>
      <c r="R446" t="str">
        <f t="shared" si="63"/>
        <v>rock</v>
      </c>
      <c r="S446" s="9">
        <f t="shared" si="64"/>
        <v>40203.25</v>
      </c>
      <c r="T446" s="9">
        <f t="shared" si="65"/>
        <v>40243.25</v>
      </c>
      <c r="U446" t="str" cm="1">
        <f t="array" ref="U446">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</f>
        <v>1000 to 4999</v>
      </c>
      <c r="V446" t="str" cm="1">
        <f t="array" ref="V446">IF(F446="failed",_xlfn.IFS(D446&lt;1000,"0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/>
      </c>
      <c r="W446" t="str" cm="1">
        <f t="array" ref="W446">IF(F446="successful",_xlfn.IFS(D446&lt;1000,"0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>1000 to 4999</v>
      </c>
      <c r="X446" t="str" cm="1">
        <f t="array" ref="X446">IF(F446="canceled",_xlfn.IFS(D446&lt;1000,"0 to 1000",D446&lt;5000,"1000 to 4999",D446&lt;10000,"5000 to 9999",D446&lt;15000,"10000 to 14999",D446&lt;20000,"15000 to 19999",D446&lt;25000,"20000 to 24999",D446 &lt;30000,"25000 to 29999",D446&lt;35000,"30000 to 34999",D446&lt;40000,"35000 to 39999",D446&lt;45000,"40000 to 44999",D446&lt;50000,"45000 to 49999",TRUE,"Greater than 50000"),"")</f>
        <v/>
      </c>
      <c r="Y446">
        <f t="shared" si="66"/>
        <v>207</v>
      </c>
      <c r="Z446" t="str">
        <f t="shared" si="67"/>
        <v/>
      </c>
      <c r="AA446">
        <f t="shared" si="68"/>
        <v>1</v>
      </c>
      <c r="AB446" t="str">
        <f t="shared" si="69"/>
        <v/>
      </c>
    </row>
    <row r="447" spans="1:28" x14ac:dyDescent="0.25">
      <c r="A447">
        <v>985</v>
      </c>
      <c r="B447" t="s">
        <v>1998</v>
      </c>
      <c r="C447" s="3" t="s">
        <v>1999</v>
      </c>
      <c r="D447">
        <v>170600</v>
      </c>
      <c r="E447">
        <v>114523</v>
      </c>
      <c r="F447" t="s">
        <v>14</v>
      </c>
      <c r="G447">
        <v>4405</v>
      </c>
      <c r="H447" t="s">
        <v>21</v>
      </c>
      <c r="I447" t="s">
        <v>22</v>
      </c>
      <c r="J447">
        <v>1386309600</v>
      </c>
      <c r="K447">
        <v>1388556000</v>
      </c>
      <c r="L447" t="b">
        <v>0</v>
      </c>
      <c r="M447" t="b">
        <v>1</v>
      </c>
      <c r="N447" t="s">
        <v>23</v>
      </c>
      <c r="O447" s="4">
        <f t="shared" si="60"/>
        <v>0.67129542790152408</v>
      </c>
      <c r="P447" s="5">
        <f t="shared" si="61"/>
        <v>25.998410896708286</v>
      </c>
      <c r="Q447" t="str">
        <f t="shared" si="62"/>
        <v>music</v>
      </c>
      <c r="R447" t="str">
        <f t="shared" si="63"/>
        <v>rock</v>
      </c>
      <c r="S447" s="9">
        <f t="shared" si="64"/>
        <v>41614.25</v>
      </c>
      <c r="T447" s="9">
        <f t="shared" si="65"/>
        <v>41640.25</v>
      </c>
      <c r="U447" t="str" cm="1">
        <f t="array" ref="U447">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</f>
        <v>Greater than 50000</v>
      </c>
      <c r="V447" t="str" cm="1">
        <f t="array" ref="V447">IF(F447="failed",_xlfn.IFS(D447&lt;1000,"0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>Greater than 50000</v>
      </c>
      <c r="W447" t="str" cm="1">
        <f t="array" ref="W447">IF(F447="successful",_xlfn.IFS(D447&lt;1000,"0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/>
      </c>
      <c r="X447" t="str" cm="1">
        <f t="array" ref="X447">IF(F447="canceled",_xlfn.IFS(D447&lt;1000,"0 to 1000",D447&lt;5000,"1000 to 4999",D447&lt;10000,"5000 to 9999",D447&lt;15000,"10000 to 14999",D447&lt;20000,"15000 to 19999",D447&lt;25000,"20000 to 24999",D447 &lt;30000,"25000 to 29999",D447&lt;35000,"30000 to 34999",D447&lt;40000,"35000 to 39999",D447&lt;45000,"40000 to 44999",D447&lt;50000,"45000 to 49999",TRUE,"Greater than 50000"),"")</f>
        <v/>
      </c>
      <c r="Y447" t="str">
        <f t="shared" si="66"/>
        <v/>
      </c>
      <c r="Z447">
        <f t="shared" si="67"/>
        <v>4405</v>
      </c>
      <c r="AA447" t="str">
        <f t="shared" si="68"/>
        <v/>
      </c>
      <c r="AB447">
        <f t="shared" si="69"/>
        <v>1</v>
      </c>
    </row>
    <row r="448" spans="1:28" x14ac:dyDescent="0.25">
      <c r="A448">
        <v>986</v>
      </c>
      <c r="B448" t="s">
        <v>2000</v>
      </c>
      <c r="C448" s="3" t="s">
        <v>2001</v>
      </c>
      <c r="D448">
        <v>7800</v>
      </c>
      <c r="E448">
        <v>3144</v>
      </c>
      <c r="F448" t="s">
        <v>14</v>
      </c>
      <c r="G448">
        <v>92</v>
      </c>
      <c r="H448" t="s">
        <v>21</v>
      </c>
      <c r="I448" t="s">
        <v>22</v>
      </c>
      <c r="J448">
        <v>1301979600</v>
      </c>
      <c r="K448">
        <v>1303189200</v>
      </c>
      <c r="L448" t="b">
        <v>0</v>
      </c>
      <c r="M448" t="b">
        <v>0</v>
      </c>
      <c r="N448" t="s">
        <v>23</v>
      </c>
      <c r="O448" s="4">
        <f t="shared" si="60"/>
        <v>0.40307692307692305</v>
      </c>
      <c r="P448" s="5">
        <f t="shared" si="61"/>
        <v>34.173913043478258</v>
      </c>
      <c r="Q448" t="str">
        <f t="shared" si="62"/>
        <v>music</v>
      </c>
      <c r="R448" t="str">
        <f t="shared" si="63"/>
        <v>rock</v>
      </c>
      <c r="S448" s="9">
        <f t="shared" si="64"/>
        <v>40638.208333333336</v>
      </c>
      <c r="T448" s="9">
        <f t="shared" si="65"/>
        <v>40652.208333333336</v>
      </c>
      <c r="U448" t="str" cm="1">
        <f t="array" ref="U448">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</f>
        <v>5000 to 9999</v>
      </c>
      <c r="V448" t="str" cm="1">
        <f t="array" ref="V448">IF(F448="failed",_xlfn.IFS(D448&lt;1000,"0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>5000 to 9999</v>
      </c>
      <c r="W448" t="str" cm="1">
        <f t="array" ref="W448">IF(F448="successful",_xlfn.IFS(D448&lt;1000,"0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/>
      </c>
      <c r="X448" t="str" cm="1">
        <f t="array" ref="X448">IF(F448="canceled",_xlfn.IFS(D448&lt;1000,"0 to 1000",D448&lt;5000,"1000 to 4999",D448&lt;10000,"5000 to 9999",D448&lt;15000,"10000 to 14999",D448&lt;20000,"15000 to 19999",D448&lt;25000,"20000 to 24999",D448 &lt;30000,"25000 to 29999",D448&lt;35000,"30000 to 34999",D448&lt;40000,"35000 to 39999",D448&lt;45000,"40000 to 44999",D448&lt;50000,"45000 to 49999",TRUE,"Greater than 50000"),"")</f>
        <v/>
      </c>
      <c r="Y448" t="str">
        <f t="shared" si="66"/>
        <v/>
      </c>
      <c r="Z448">
        <f t="shared" si="67"/>
        <v>92</v>
      </c>
      <c r="AA448" t="str">
        <f t="shared" si="68"/>
        <v/>
      </c>
      <c r="AB448">
        <f t="shared" si="69"/>
        <v>1</v>
      </c>
    </row>
    <row r="449" spans="1:28" x14ac:dyDescent="0.25">
      <c r="A449">
        <v>991</v>
      </c>
      <c r="B449" t="s">
        <v>1080</v>
      </c>
      <c r="C449" s="3" t="s">
        <v>2010</v>
      </c>
      <c r="D449">
        <v>9800</v>
      </c>
      <c r="E449">
        <v>11091</v>
      </c>
      <c r="F449" t="s">
        <v>20</v>
      </c>
      <c r="G449">
        <v>241</v>
      </c>
      <c r="H449" t="s">
        <v>21</v>
      </c>
      <c r="I449" t="s">
        <v>22</v>
      </c>
      <c r="J449">
        <v>1411621200</v>
      </c>
      <c r="K449">
        <v>1411966800</v>
      </c>
      <c r="L449" t="b">
        <v>0</v>
      </c>
      <c r="M449" t="b">
        <v>1</v>
      </c>
      <c r="N449" t="s">
        <v>23</v>
      </c>
      <c r="O449" s="4">
        <f t="shared" si="60"/>
        <v>1.131734693877551</v>
      </c>
      <c r="P449" s="5">
        <f t="shared" si="61"/>
        <v>46.020746887966808</v>
      </c>
      <c r="Q449" t="str">
        <f t="shared" si="62"/>
        <v>music</v>
      </c>
      <c r="R449" t="str">
        <f t="shared" si="63"/>
        <v>rock</v>
      </c>
      <c r="S449" s="9">
        <f t="shared" si="64"/>
        <v>41907.208333333336</v>
      </c>
      <c r="T449" s="9">
        <f t="shared" si="65"/>
        <v>41911.208333333336</v>
      </c>
      <c r="U449" t="str" cm="1">
        <f t="array" ref="U449">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</f>
        <v>5000 to 9999</v>
      </c>
      <c r="V449" t="str" cm="1">
        <f t="array" ref="V449">IF(F449="failed",_xlfn.IFS(D449&lt;1000,"0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/>
      </c>
      <c r="W449" t="str" cm="1">
        <f t="array" ref="W449">IF(F449="successful",_xlfn.IFS(D449&lt;1000,"0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>5000 to 9999</v>
      </c>
      <c r="X449" t="str" cm="1">
        <f t="array" ref="X449">IF(F449="canceled",_xlfn.IFS(D449&lt;1000,"0 to 1000",D449&lt;5000,"1000 to 4999",D449&lt;10000,"5000 to 9999",D449&lt;15000,"10000 to 14999",D449&lt;20000,"15000 to 19999",D449&lt;25000,"20000 to 24999",D449 &lt;30000,"25000 to 29999",D449&lt;35000,"30000 to 34999",D449&lt;40000,"35000 to 39999",D449&lt;45000,"40000 to 44999",D449&lt;50000,"45000 to 49999",TRUE,"Greater than 50000"),"")</f>
        <v/>
      </c>
      <c r="Y449">
        <f t="shared" si="66"/>
        <v>241</v>
      </c>
      <c r="Z449" t="str">
        <f t="shared" si="67"/>
        <v/>
      </c>
      <c r="AA449">
        <f t="shared" si="68"/>
        <v>1</v>
      </c>
      <c r="AB449" t="str">
        <f t="shared" si="69"/>
        <v/>
      </c>
    </row>
    <row r="450" spans="1:28" x14ac:dyDescent="0.25">
      <c r="A450">
        <v>133</v>
      </c>
      <c r="B450" t="s">
        <v>317</v>
      </c>
      <c r="C450" s="3" t="s">
        <v>318</v>
      </c>
      <c r="D450">
        <v>4500</v>
      </c>
      <c r="E450">
        <v>13985</v>
      </c>
      <c r="F450" t="s">
        <v>20</v>
      </c>
      <c r="G450">
        <v>159</v>
      </c>
      <c r="H450" t="s">
        <v>21</v>
      </c>
      <c r="I450" t="s">
        <v>22</v>
      </c>
      <c r="J450">
        <v>1313125200</v>
      </c>
      <c r="K450">
        <v>1315026000</v>
      </c>
      <c r="L450" t="b">
        <v>0</v>
      </c>
      <c r="M450" t="b">
        <v>0</v>
      </c>
      <c r="N450" t="s">
        <v>319</v>
      </c>
      <c r="O450" s="4">
        <f t="shared" ref="O450:O513" si="70">+E450/D450</f>
        <v>3.1077777777777778</v>
      </c>
      <c r="P450" s="5">
        <f t="shared" ref="P450:P513" si="71">+IF(G450&gt;0,E450/G450,"no backers")</f>
        <v>87.95597484276729</v>
      </c>
      <c r="Q450" t="str">
        <f t="shared" ref="Q450:Q513" si="72">VLOOKUP(N450,CategoryTable,2,FALSE)</f>
        <v>music</v>
      </c>
      <c r="R450" t="str">
        <f t="shared" ref="R450:R513" si="73">VLOOKUP(N450,CategoryTable,3,FALSE)</f>
        <v>world</v>
      </c>
      <c r="S450" s="9">
        <f t="shared" si="64"/>
        <v>40767.208333333336</v>
      </c>
      <c r="T450" s="9">
        <f t="shared" si="65"/>
        <v>40789.208333333336</v>
      </c>
      <c r="U450" t="str" cm="1">
        <f t="array" ref="U450">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</f>
        <v>1000 to 4999</v>
      </c>
      <c r="V450" t="str" cm="1">
        <f t="array" ref="V450">IF(F450="failed",_xlfn.IFS(D450&lt;1000,"0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/>
      </c>
      <c r="W450" t="str" cm="1">
        <f t="array" ref="W450">IF(F450="successful",_xlfn.IFS(D450&lt;1000,"0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>1000 to 4999</v>
      </c>
      <c r="X450" t="str" cm="1">
        <f t="array" ref="X450">IF(F450="canceled",_xlfn.IFS(D450&lt;1000,"0 to 1000",D450&lt;5000,"1000 to 4999",D450&lt;10000,"5000 to 9999",D450&lt;15000,"10000 to 14999",D450&lt;20000,"15000 to 19999",D450&lt;25000,"20000 to 24999",D450 &lt;30000,"25000 to 29999",D450&lt;35000,"30000 to 34999",D450&lt;40000,"35000 to 39999",D450&lt;45000,"40000 to 44999",D450&lt;50000,"45000 to 49999",TRUE,"Greater than 50000"),"")</f>
        <v/>
      </c>
      <c r="Y450">
        <f t="shared" si="66"/>
        <v>159</v>
      </c>
      <c r="Z450" t="str">
        <f t="shared" si="67"/>
        <v/>
      </c>
      <c r="AA450">
        <f t="shared" si="68"/>
        <v>1</v>
      </c>
      <c r="AB450" t="str">
        <f t="shared" si="69"/>
        <v/>
      </c>
    </row>
    <row r="451" spans="1:28" x14ac:dyDescent="0.25">
      <c r="A451">
        <v>922</v>
      </c>
      <c r="B451" t="s">
        <v>1876</v>
      </c>
      <c r="C451" s="3" t="s">
        <v>1877</v>
      </c>
      <c r="D451">
        <v>51400</v>
      </c>
      <c r="E451">
        <v>90440</v>
      </c>
      <c r="F451" t="s">
        <v>20</v>
      </c>
      <c r="G451">
        <v>2261</v>
      </c>
      <c r="H451" t="s">
        <v>21</v>
      </c>
      <c r="I451" t="s">
        <v>22</v>
      </c>
      <c r="J451">
        <v>1544335200</v>
      </c>
      <c r="K451">
        <v>1545112800</v>
      </c>
      <c r="L451" t="b">
        <v>0</v>
      </c>
      <c r="M451" t="b">
        <v>1</v>
      </c>
      <c r="N451" t="s">
        <v>319</v>
      </c>
      <c r="O451" s="4">
        <f t="shared" si="70"/>
        <v>1.7595330739299611</v>
      </c>
      <c r="P451" s="5">
        <f t="shared" si="71"/>
        <v>40</v>
      </c>
      <c r="Q451" t="str">
        <f t="shared" si="72"/>
        <v>music</v>
      </c>
      <c r="R451" t="str">
        <f t="shared" si="73"/>
        <v>world</v>
      </c>
      <c r="S451" s="9">
        <f t="shared" ref="S451:S514" si="74">(((J451/60/60)/24)+DATE(1970,1,1))</f>
        <v>43443.25</v>
      </c>
      <c r="T451" s="9">
        <f t="shared" ref="T451:T514" si="75">(((K451/60)/60/24)+DATE(1970,1,1))</f>
        <v>43452.25</v>
      </c>
      <c r="U451" t="str" cm="1">
        <f t="array" ref="U451">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</f>
        <v>Greater than 50000</v>
      </c>
      <c r="V451" t="str" cm="1">
        <f t="array" ref="V451">IF(F451="failed",_xlfn.IFS(D451&lt;1000,"0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/>
      </c>
      <c r="W451" t="str" cm="1">
        <f t="array" ref="W451">IF(F451="successful",_xlfn.IFS(D451&lt;1000,"0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>Greater than 50000</v>
      </c>
      <c r="X451" t="str" cm="1">
        <f t="array" ref="X451">IF(F451="canceled",_xlfn.IFS(D451&lt;1000,"0 to 1000",D451&lt;5000,"1000 to 4999",D451&lt;10000,"5000 to 9999",D451&lt;15000,"10000 to 14999",D451&lt;20000,"15000 to 19999",D451&lt;25000,"20000 to 24999",D451 &lt;30000,"25000 to 29999",D451&lt;35000,"30000 to 34999",D451&lt;40000,"35000 to 39999",D451&lt;45000,"40000 to 44999",D451&lt;50000,"45000 to 49999",TRUE,"Greater than 50000"),"")</f>
        <v/>
      </c>
      <c r="Y451">
        <f t="shared" ref="Y451:Y514" si="76">+IF(F451="successful",G451,"")</f>
        <v>2261</v>
      </c>
      <c r="Z451" t="str">
        <f t="shared" ref="Z451:Z514" si="77">+IF(F451="failed",G451,"")</f>
        <v/>
      </c>
      <c r="AA451">
        <f t="shared" ref="AA451:AA514" si="78">+IF(F451="successful",1,"")</f>
        <v>1</v>
      </c>
      <c r="AB451" t="str">
        <f t="shared" ref="AB451:AB514" si="79">+IF(F451="failed",1,"")</f>
        <v/>
      </c>
    </row>
    <row r="452" spans="1:28" x14ac:dyDescent="0.25">
      <c r="A452">
        <v>967</v>
      </c>
      <c r="B452" t="s">
        <v>1963</v>
      </c>
      <c r="C452" s="3" t="s">
        <v>1964</v>
      </c>
      <c r="D452">
        <v>88400</v>
      </c>
      <c r="E452">
        <v>121138</v>
      </c>
      <c r="F452" t="s">
        <v>20</v>
      </c>
      <c r="G452">
        <v>1573</v>
      </c>
      <c r="H452" t="s">
        <v>21</v>
      </c>
      <c r="I452" t="s">
        <v>22</v>
      </c>
      <c r="J452">
        <v>1333688400</v>
      </c>
      <c r="K452">
        <v>1336885200</v>
      </c>
      <c r="L452" t="b">
        <v>0</v>
      </c>
      <c r="M452" t="b">
        <v>0</v>
      </c>
      <c r="N452" t="s">
        <v>319</v>
      </c>
      <c r="O452" s="4">
        <f t="shared" si="70"/>
        <v>1.3703393665158372</v>
      </c>
      <c r="P452" s="5">
        <f t="shared" si="71"/>
        <v>77.010807374443743</v>
      </c>
      <c r="Q452" t="str">
        <f t="shared" si="72"/>
        <v>music</v>
      </c>
      <c r="R452" t="str">
        <f t="shared" si="73"/>
        <v>world</v>
      </c>
      <c r="S452" s="9">
        <f t="shared" si="74"/>
        <v>41005.208333333336</v>
      </c>
      <c r="T452" s="9">
        <f t="shared" si="75"/>
        <v>41042.208333333336</v>
      </c>
      <c r="U452" t="str" cm="1">
        <f t="array" ref="U452">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</f>
        <v>Greater than 50000</v>
      </c>
      <c r="V452" t="str" cm="1">
        <f t="array" ref="V452">IF(F452="failed",_xlfn.IFS(D452&lt;1000,"0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/>
      </c>
      <c r="W452" t="str" cm="1">
        <f t="array" ref="W452">IF(F452="successful",_xlfn.IFS(D452&lt;1000,"0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>Greater than 50000</v>
      </c>
      <c r="X452" t="str" cm="1">
        <f t="array" ref="X452">IF(F452="canceled",_xlfn.IFS(D452&lt;1000,"0 to 1000",D452&lt;5000,"1000 to 4999",D452&lt;10000,"5000 to 9999",D452&lt;15000,"10000 to 14999",D452&lt;20000,"15000 to 19999",D452&lt;25000,"20000 to 24999",D452 &lt;30000,"25000 to 29999",D452&lt;35000,"30000 to 34999",D452&lt;40000,"35000 to 39999",D452&lt;45000,"40000 to 44999",D452&lt;50000,"45000 to 49999",TRUE,"Greater than 50000"),"")</f>
        <v/>
      </c>
      <c r="Y452">
        <f t="shared" si="76"/>
        <v>1573</v>
      </c>
      <c r="Z452" t="str">
        <f t="shared" si="77"/>
        <v/>
      </c>
      <c r="AA452">
        <f t="shared" si="78"/>
        <v>1</v>
      </c>
      <c r="AB452" t="str">
        <f t="shared" si="79"/>
        <v/>
      </c>
    </row>
    <row r="453" spans="1:28" x14ac:dyDescent="0.25">
      <c r="A453">
        <v>38</v>
      </c>
      <c r="B453" t="s">
        <v>120</v>
      </c>
      <c r="C453" s="3" t="s">
        <v>121</v>
      </c>
      <c r="D453">
        <v>3100</v>
      </c>
      <c r="E453">
        <v>10085</v>
      </c>
      <c r="F453" t="s">
        <v>20</v>
      </c>
      <c r="G453">
        <v>134</v>
      </c>
      <c r="H453" t="s">
        <v>21</v>
      </c>
      <c r="I453" t="s">
        <v>22</v>
      </c>
      <c r="J453">
        <v>1287378000</v>
      </c>
      <c r="K453">
        <v>1287810000</v>
      </c>
      <c r="L453" t="b">
        <v>0</v>
      </c>
      <c r="M453" t="b">
        <v>0</v>
      </c>
      <c r="N453" t="s">
        <v>122</v>
      </c>
      <c r="O453" s="4">
        <f t="shared" si="70"/>
        <v>3.2532258064516131</v>
      </c>
      <c r="P453" s="5">
        <f t="shared" si="71"/>
        <v>75.261194029850742</v>
      </c>
      <c r="Q453" t="str">
        <f t="shared" si="72"/>
        <v>photography</v>
      </c>
      <c r="R453" t="str">
        <f t="shared" si="73"/>
        <v>photography books</v>
      </c>
      <c r="S453" s="9">
        <f t="shared" si="74"/>
        <v>40469.208333333336</v>
      </c>
      <c r="T453" s="9">
        <f t="shared" si="75"/>
        <v>40474.208333333336</v>
      </c>
      <c r="U453" t="str" cm="1">
        <f t="array" ref="U453">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</f>
        <v>1000 to 4999</v>
      </c>
      <c r="V453" t="str" cm="1">
        <f t="array" ref="V453">IF(F453="failed",_xlfn.IFS(D453&lt;1000,"0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/>
      </c>
      <c r="W453" t="str" cm="1">
        <f t="array" ref="W453">IF(F453="successful",_xlfn.IFS(D453&lt;1000,"0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>1000 to 4999</v>
      </c>
      <c r="X453" t="str" cm="1">
        <f t="array" ref="X453">IF(F453="canceled",_xlfn.IFS(D453&lt;1000,"0 to 1000",D453&lt;5000,"1000 to 4999",D453&lt;10000,"5000 to 9999",D453&lt;15000,"10000 to 14999",D453&lt;20000,"15000 to 19999",D453&lt;25000,"20000 to 24999",D453 &lt;30000,"25000 to 29999",D453&lt;35000,"30000 to 34999",D453&lt;40000,"35000 to 39999",D453&lt;45000,"40000 to 44999",D453&lt;50000,"45000 to 49999",TRUE,"Greater than 50000"),"")</f>
        <v/>
      </c>
      <c r="Y453">
        <f t="shared" si="76"/>
        <v>134</v>
      </c>
      <c r="Z453" t="str">
        <f t="shared" si="77"/>
        <v/>
      </c>
      <c r="AA453">
        <f t="shared" si="78"/>
        <v>1</v>
      </c>
      <c r="AB453" t="str">
        <f t="shared" si="79"/>
        <v/>
      </c>
    </row>
    <row r="454" spans="1:28" x14ac:dyDescent="0.25">
      <c r="A454">
        <v>75</v>
      </c>
      <c r="B454" t="s">
        <v>198</v>
      </c>
      <c r="C454" s="3" t="s">
        <v>199</v>
      </c>
      <c r="D454">
        <v>9700</v>
      </c>
      <c r="E454">
        <v>14606</v>
      </c>
      <c r="F454" t="s">
        <v>20</v>
      </c>
      <c r="G454">
        <v>170</v>
      </c>
      <c r="H454" t="s">
        <v>21</v>
      </c>
      <c r="I454" t="s">
        <v>22</v>
      </c>
      <c r="J454">
        <v>1531630800</v>
      </c>
      <c r="K454">
        <v>1532322000</v>
      </c>
      <c r="L454" t="b">
        <v>0</v>
      </c>
      <c r="M454" t="b">
        <v>0</v>
      </c>
      <c r="N454" t="s">
        <v>122</v>
      </c>
      <c r="O454" s="4">
        <f t="shared" si="70"/>
        <v>1.5057731958762886</v>
      </c>
      <c r="P454" s="5">
        <f t="shared" si="71"/>
        <v>85.917647058823533</v>
      </c>
      <c r="Q454" t="str">
        <f t="shared" si="72"/>
        <v>photography</v>
      </c>
      <c r="R454" t="str">
        <f t="shared" si="73"/>
        <v>photography books</v>
      </c>
      <c r="S454" s="9">
        <f t="shared" si="74"/>
        <v>43296.208333333328</v>
      </c>
      <c r="T454" s="9">
        <f t="shared" si="75"/>
        <v>43304.208333333328</v>
      </c>
      <c r="U454" t="str" cm="1">
        <f t="array" ref="U454">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</f>
        <v>5000 to 9999</v>
      </c>
      <c r="V454" t="str" cm="1">
        <f t="array" ref="V454">IF(F454="failed",_xlfn.IFS(D454&lt;1000,"0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/>
      </c>
      <c r="W454" t="str" cm="1">
        <f t="array" ref="W454">IF(F454="successful",_xlfn.IFS(D454&lt;1000,"0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>5000 to 9999</v>
      </c>
      <c r="X454" t="str" cm="1">
        <f t="array" ref="X454">IF(F454="canceled",_xlfn.IFS(D454&lt;1000,"0 to 1000",D454&lt;5000,"1000 to 4999",D454&lt;10000,"5000 to 9999",D454&lt;15000,"10000 to 14999",D454&lt;20000,"15000 to 19999",D454&lt;25000,"20000 to 24999",D454 &lt;30000,"25000 to 29999",D454&lt;35000,"30000 to 34999",D454&lt;40000,"35000 to 39999",D454&lt;45000,"40000 to 44999",D454&lt;50000,"45000 to 49999",TRUE,"Greater than 50000"),"")</f>
        <v/>
      </c>
      <c r="Y454">
        <f t="shared" si="76"/>
        <v>170</v>
      </c>
      <c r="Z454" t="str">
        <f t="shared" si="77"/>
        <v/>
      </c>
      <c r="AA454">
        <f t="shared" si="78"/>
        <v>1</v>
      </c>
      <c r="AB454" t="str">
        <f t="shared" si="79"/>
        <v/>
      </c>
    </row>
    <row r="455" spans="1:28" x14ac:dyDescent="0.25">
      <c r="A455">
        <v>118</v>
      </c>
      <c r="B455" t="s">
        <v>286</v>
      </c>
      <c r="C455" s="3" t="s">
        <v>287</v>
      </c>
      <c r="D455">
        <v>5400</v>
      </c>
      <c r="E455">
        <v>6351</v>
      </c>
      <c r="F455" t="s">
        <v>20</v>
      </c>
      <c r="G455">
        <v>67</v>
      </c>
      <c r="H455" t="s">
        <v>21</v>
      </c>
      <c r="I455" t="s">
        <v>22</v>
      </c>
      <c r="J455">
        <v>1390716000</v>
      </c>
      <c r="K455">
        <v>1391234400</v>
      </c>
      <c r="L455" t="b">
        <v>0</v>
      </c>
      <c r="M455" t="b">
        <v>0</v>
      </c>
      <c r="N455" t="s">
        <v>122</v>
      </c>
      <c r="O455" s="4">
        <f t="shared" si="70"/>
        <v>1.1761111111111111</v>
      </c>
      <c r="P455" s="5">
        <f t="shared" si="71"/>
        <v>94.791044776119406</v>
      </c>
      <c r="Q455" t="str">
        <f t="shared" si="72"/>
        <v>photography</v>
      </c>
      <c r="R455" t="str">
        <f t="shared" si="73"/>
        <v>photography books</v>
      </c>
      <c r="S455" s="9">
        <f t="shared" si="74"/>
        <v>41665.25</v>
      </c>
      <c r="T455" s="9">
        <f t="shared" si="75"/>
        <v>41671.25</v>
      </c>
      <c r="U455" t="str" cm="1">
        <f t="array" ref="U455">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</f>
        <v>5000 to 9999</v>
      </c>
      <c r="V455" t="str" cm="1">
        <f t="array" ref="V455">IF(F455="failed",_xlfn.IFS(D455&lt;1000,"0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/>
      </c>
      <c r="W455" t="str" cm="1">
        <f t="array" ref="W455">IF(F455="successful",_xlfn.IFS(D455&lt;1000,"0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>5000 to 9999</v>
      </c>
      <c r="X455" t="str" cm="1">
        <f t="array" ref="X455">IF(F455="canceled",_xlfn.IFS(D455&lt;1000,"0 to 1000",D455&lt;5000,"1000 to 4999",D455&lt;10000,"5000 to 9999",D455&lt;15000,"10000 to 14999",D455&lt;20000,"15000 to 19999",D455&lt;25000,"20000 to 24999",D455 &lt;30000,"25000 to 29999",D455&lt;35000,"30000 to 34999",D455&lt;40000,"35000 to 39999",D455&lt;45000,"40000 to 44999",D455&lt;50000,"45000 to 49999",TRUE,"Greater than 50000"),"")</f>
        <v/>
      </c>
      <c r="Y455">
        <f t="shared" si="76"/>
        <v>67</v>
      </c>
      <c r="Z455" t="str">
        <f t="shared" si="77"/>
        <v/>
      </c>
      <c r="AA455">
        <f t="shared" si="78"/>
        <v>1</v>
      </c>
      <c r="AB455" t="str">
        <f t="shared" si="79"/>
        <v/>
      </c>
    </row>
    <row r="456" spans="1:28" x14ac:dyDescent="0.25">
      <c r="A456">
        <v>124</v>
      </c>
      <c r="B456" t="s">
        <v>299</v>
      </c>
      <c r="C456" s="3" t="s">
        <v>300</v>
      </c>
      <c r="D456">
        <v>2600</v>
      </c>
      <c r="E456">
        <v>9562</v>
      </c>
      <c r="F456" t="s">
        <v>20</v>
      </c>
      <c r="G456">
        <v>94</v>
      </c>
      <c r="H456" t="s">
        <v>107</v>
      </c>
      <c r="I456" t="s">
        <v>108</v>
      </c>
      <c r="J456">
        <v>1557723600</v>
      </c>
      <c r="K456">
        <v>1562302800</v>
      </c>
      <c r="L456" t="b">
        <v>0</v>
      </c>
      <c r="M456" t="b">
        <v>0</v>
      </c>
      <c r="N456" t="s">
        <v>122</v>
      </c>
      <c r="O456" s="4">
        <f t="shared" si="70"/>
        <v>3.6776923076923076</v>
      </c>
      <c r="P456" s="5">
        <f t="shared" si="71"/>
        <v>101.72340425531915</v>
      </c>
      <c r="Q456" t="str">
        <f t="shared" si="72"/>
        <v>photography</v>
      </c>
      <c r="R456" t="str">
        <f t="shared" si="73"/>
        <v>photography books</v>
      </c>
      <c r="S456" s="9">
        <f t="shared" si="74"/>
        <v>43598.208333333328</v>
      </c>
      <c r="T456" s="9">
        <f t="shared" si="75"/>
        <v>43651.208333333328</v>
      </c>
      <c r="U456" t="str" cm="1">
        <f t="array" ref="U456">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</f>
        <v>1000 to 4999</v>
      </c>
      <c r="V456" t="str" cm="1">
        <f t="array" ref="V456">IF(F456="failed",_xlfn.IFS(D456&lt;1000,"0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/>
      </c>
      <c r="W456" t="str" cm="1">
        <f t="array" ref="W456">IF(F456="successful",_xlfn.IFS(D456&lt;1000,"0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>1000 to 4999</v>
      </c>
      <c r="X456" t="str" cm="1">
        <f t="array" ref="X456">IF(F456="canceled",_xlfn.IFS(D456&lt;1000,"0 to 1000",D456&lt;5000,"1000 to 4999",D456&lt;10000,"5000 to 9999",D456&lt;15000,"10000 to 14999",D456&lt;20000,"15000 to 19999",D456&lt;25000,"20000 to 24999",D456 &lt;30000,"25000 to 29999",D456&lt;35000,"30000 to 34999",D456&lt;40000,"35000 to 39999",D456&lt;45000,"40000 to 44999",D456&lt;50000,"45000 to 49999",TRUE,"Greater than 50000"),"")</f>
        <v/>
      </c>
      <c r="Y456">
        <f t="shared" si="76"/>
        <v>94</v>
      </c>
      <c r="Z456" t="str">
        <f t="shared" si="77"/>
        <v/>
      </c>
      <c r="AA456">
        <f t="shared" si="78"/>
        <v>1</v>
      </c>
      <c r="AB456" t="str">
        <f t="shared" si="79"/>
        <v/>
      </c>
    </row>
    <row r="457" spans="1:28" x14ac:dyDescent="0.25">
      <c r="A457">
        <v>157</v>
      </c>
      <c r="B457" t="s">
        <v>366</v>
      </c>
      <c r="C457" s="3" t="s">
        <v>367</v>
      </c>
      <c r="D457">
        <v>4200</v>
      </c>
      <c r="E457">
        <v>2212</v>
      </c>
      <c r="F457" t="s">
        <v>14</v>
      </c>
      <c r="G457">
        <v>30</v>
      </c>
      <c r="H457" t="s">
        <v>26</v>
      </c>
      <c r="I457" t="s">
        <v>27</v>
      </c>
      <c r="J457">
        <v>1388383200</v>
      </c>
      <c r="K457">
        <v>1389420000</v>
      </c>
      <c r="L457" t="b">
        <v>0</v>
      </c>
      <c r="M457" t="b">
        <v>0</v>
      </c>
      <c r="N457" t="s">
        <v>122</v>
      </c>
      <c r="O457" s="4">
        <f t="shared" si="70"/>
        <v>0.52666666666666662</v>
      </c>
      <c r="P457" s="5">
        <f t="shared" si="71"/>
        <v>73.733333333333334</v>
      </c>
      <c r="Q457" t="str">
        <f t="shared" si="72"/>
        <v>photography</v>
      </c>
      <c r="R457" t="str">
        <f t="shared" si="73"/>
        <v>photography books</v>
      </c>
      <c r="S457" s="9">
        <f t="shared" si="74"/>
        <v>41638.25</v>
      </c>
      <c r="T457" s="9">
        <f t="shared" si="75"/>
        <v>41650.25</v>
      </c>
      <c r="U457" t="str" cm="1">
        <f t="array" ref="U457">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</f>
        <v>1000 to 4999</v>
      </c>
      <c r="V457" t="str" cm="1">
        <f t="array" ref="V457">IF(F457="failed",_xlfn.IFS(D457&lt;1000,"0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>1000 to 4999</v>
      </c>
      <c r="W457" t="str" cm="1">
        <f t="array" ref="W457">IF(F457="successful",_xlfn.IFS(D457&lt;1000,"0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/>
      </c>
      <c r="X457" t="str" cm="1">
        <f t="array" ref="X457">IF(F457="canceled",_xlfn.IFS(D457&lt;1000,"0 to 1000",D457&lt;5000,"1000 to 4999",D457&lt;10000,"5000 to 9999",D457&lt;15000,"10000 to 14999",D457&lt;20000,"15000 to 19999",D457&lt;25000,"20000 to 24999",D457 &lt;30000,"25000 to 29999",D457&lt;35000,"30000 to 34999",D457&lt;40000,"35000 to 39999",D457&lt;45000,"40000 to 44999",D457&lt;50000,"45000 to 49999",TRUE,"Greater than 50000"),"")</f>
        <v/>
      </c>
      <c r="Y457" t="str">
        <f t="shared" si="76"/>
        <v/>
      </c>
      <c r="Z457">
        <f t="shared" si="77"/>
        <v>30</v>
      </c>
      <c r="AA457" t="str">
        <f t="shared" si="78"/>
        <v/>
      </c>
      <c r="AB457">
        <f t="shared" si="79"/>
        <v>1</v>
      </c>
    </row>
    <row r="458" spans="1:28" x14ac:dyDescent="0.25">
      <c r="A458">
        <v>163</v>
      </c>
      <c r="B458" t="s">
        <v>378</v>
      </c>
      <c r="C458" s="3" t="s">
        <v>379</v>
      </c>
      <c r="D458">
        <v>3500</v>
      </c>
      <c r="E458">
        <v>8864</v>
      </c>
      <c r="F458" t="s">
        <v>20</v>
      </c>
      <c r="G458">
        <v>246</v>
      </c>
      <c r="H458" t="s">
        <v>21</v>
      </c>
      <c r="I458" t="s">
        <v>22</v>
      </c>
      <c r="J458">
        <v>1508475600</v>
      </c>
      <c r="K458">
        <v>1512712800</v>
      </c>
      <c r="L458" t="b">
        <v>0</v>
      </c>
      <c r="M458" t="b">
        <v>1</v>
      </c>
      <c r="N458" t="s">
        <v>122</v>
      </c>
      <c r="O458" s="4">
        <f t="shared" si="70"/>
        <v>2.5325714285714285</v>
      </c>
      <c r="P458" s="5">
        <f t="shared" si="71"/>
        <v>36.032520325203251</v>
      </c>
      <c r="Q458" t="str">
        <f t="shared" si="72"/>
        <v>photography</v>
      </c>
      <c r="R458" t="str">
        <f t="shared" si="73"/>
        <v>photography books</v>
      </c>
      <c r="S458" s="9">
        <f t="shared" si="74"/>
        <v>43028.208333333328</v>
      </c>
      <c r="T458" s="9">
        <f t="shared" si="75"/>
        <v>43077.25</v>
      </c>
      <c r="U458" t="str" cm="1">
        <f t="array" ref="U458">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</f>
        <v>1000 to 4999</v>
      </c>
      <c r="V458" t="str" cm="1">
        <f t="array" ref="V458">IF(F458="failed",_xlfn.IFS(D458&lt;1000,"0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/>
      </c>
      <c r="W458" t="str" cm="1">
        <f t="array" ref="W458">IF(F458="successful",_xlfn.IFS(D458&lt;1000,"0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>1000 to 4999</v>
      </c>
      <c r="X458" t="str" cm="1">
        <f t="array" ref="X458">IF(F458="canceled",_xlfn.IFS(D458&lt;1000,"0 to 1000",D458&lt;5000,"1000 to 4999",D458&lt;10000,"5000 to 9999",D458&lt;15000,"10000 to 14999",D458&lt;20000,"15000 to 19999",D458&lt;25000,"20000 to 24999",D458 &lt;30000,"25000 to 29999",D458&lt;35000,"30000 to 34999",D458&lt;40000,"35000 to 39999",D458&lt;45000,"40000 to 44999",D458&lt;50000,"45000 to 49999",TRUE,"Greater than 50000"),"")</f>
        <v/>
      </c>
      <c r="Y458">
        <f t="shared" si="76"/>
        <v>246</v>
      </c>
      <c r="Z458" t="str">
        <f t="shared" si="77"/>
        <v/>
      </c>
      <c r="AA458">
        <f t="shared" si="78"/>
        <v>1</v>
      </c>
      <c r="AB458" t="str">
        <f t="shared" si="79"/>
        <v/>
      </c>
    </row>
    <row r="459" spans="1:28" x14ac:dyDescent="0.25">
      <c r="A459">
        <v>166</v>
      </c>
      <c r="B459" t="s">
        <v>384</v>
      </c>
      <c r="C459" s="3" t="s">
        <v>385</v>
      </c>
      <c r="D459">
        <v>9800</v>
      </c>
      <c r="E459">
        <v>13439</v>
      </c>
      <c r="F459" t="s">
        <v>20</v>
      </c>
      <c r="G459">
        <v>244</v>
      </c>
      <c r="H459" t="s">
        <v>21</v>
      </c>
      <c r="I459" t="s">
        <v>22</v>
      </c>
      <c r="J459">
        <v>1292997600</v>
      </c>
      <c r="K459">
        <v>1293343200</v>
      </c>
      <c r="L459" t="b">
        <v>0</v>
      </c>
      <c r="M459" t="b">
        <v>0</v>
      </c>
      <c r="N459" t="s">
        <v>122</v>
      </c>
      <c r="O459" s="4">
        <f t="shared" si="70"/>
        <v>1.3713265306122449</v>
      </c>
      <c r="P459" s="5">
        <f t="shared" si="71"/>
        <v>55.077868852459019</v>
      </c>
      <c r="Q459" t="str">
        <f t="shared" si="72"/>
        <v>photography</v>
      </c>
      <c r="R459" t="str">
        <f t="shared" si="73"/>
        <v>photography books</v>
      </c>
      <c r="S459" s="9">
        <f t="shared" si="74"/>
        <v>40534.25</v>
      </c>
      <c r="T459" s="9">
        <f t="shared" si="75"/>
        <v>40538.25</v>
      </c>
      <c r="U459" t="str" cm="1">
        <f t="array" ref="U459">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</f>
        <v>5000 to 9999</v>
      </c>
      <c r="V459" t="str" cm="1">
        <f t="array" ref="V459">IF(F459="failed",_xlfn.IFS(D459&lt;1000,"0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/>
      </c>
      <c r="W459" t="str" cm="1">
        <f t="array" ref="W459">IF(F459="successful",_xlfn.IFS(D459&lt;1000,"0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>5000 to 9999</v>
      </c>
      <c r="X459" t="str" cm="1">
        <f t="array" ref="X459">IF(F459="canceled",_xlfn.IFS(D459&lt;1000,"0 to 1000",D459&lt;5000,"1000 to 4999",D459&lt;10000,"5000 to 9999",D459&lt;15000,"10000 to 14999",D459&lt;20000,"15000 to 19999",D459&lt;25000,"20000 to 24999",D459 &lt;30000,"25000 to 29999",D459&lt;35000,"30000 to 34999",D459&lt;40000,"35000 to 39999",D459&lt;45000,"40000 to 44999",D459&lt;50000,"45000 to 49999",TRUE,"Greater than 50000"),"")</f>
        <v/>
      </c>
      <c r="Y459">
        <f t="shared" si="76"/>
        <v>244</v>
      </c>
      <c r="Z459" t="str">
        <f t="shared" si="77"/>
        <v/>
      </c>
      <c r="AA459">
        <f t="shared" si="78"/>
        <v>1</v>
      </c>
      <c r="AB459" t="str">
        <f t="shared" si="79"/>
        <v/>
      </c>
    </row>
    <row r="460" spans="1:28" x14ac:dyDescent="0.25">
      <c r="A460">
        <v>222</v>
      </c>
      <c r="B460" t="s">
        <v>497</v>
      </c>
      <c r="C460" s="3" t="s">
        <v>498</v>
      </c>
      <c r="D460">
        <v>4800</v>
      </c>
      <c r="E460">
        <v>6623</v>
      </c>
      <c r="F460" t="s">
        <v>20</v>
      </c>
      <c r="G460">
        <v>138</v>
      </c>
      <c r="H460" t="s">
        <v>21</v>
      </c>
      <c r="I460" t="s">
        <v>22</v>
      </c>
      <c r="J460">
        <v>1412226000</v>
      </c>
      <c r="K460">
        <v>1412312400</v>
      </c>
      <c r="L460" t="b">
        <v>0</v>
      </c>
      <c r="M460" t="b">
        <v>0</v>
      </c>
      <c r="N460" t="s">
        <v>122</v>
      </c>
      <c r="O460" s="4">
        <f t="shared" si="70"/>
        <v>1.3797916666666667</v>
      </c>
      <c r="P460" s="5">
        <f t="shared" si="71"/>
        <v>47.992753623188406</v>
      </c>
      <c r="Q460" t="str">
        <f t="shared" si="72"/>
        <v>photography</v>
      </c>
      <c r="R460" t="str">
        <f t="shared" si="73"/>
        <v>photography books</v>
      </c>
      <c r="S460" s="9">
        <f t="shared" si="74"/>
        <v>41914.208333333336</v>
      </c>
      <c r="T460" s="9">
        <f t="shared" si="75"/>
        <v>41915.208333333336</v>
      </c>
      <c r="U460" t="str" cm="1">
        <f t="array" ref="U460">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</f>
        <v>1000 to 4999</v>
      </c>
      <c r="V460" t="str" cm="1">
        <f t="array" ref="V460">IF(F460="failed",_xlfn.IFS(D460&lt;1000,"0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/>
      </c>
      <c r="W460" t="str" cm="1">
        <f t="array" ref="W460">IF(F460="successful",_xlfn.IFS(D460&lt;1000,"0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>1000 to 4999</v>
      </c>
      <c r="X460" t="str" cm="1">
        <f t="array" ref="X460">IF(F460="canceled",_xlfn.IFS(D460&lt;1000,"0 to 1000",D460&lt;5000,"1000 to 4999",D460&lt;10000,"5000 to 9999",D460&lt;15000,"10000 to 14999",D460&lt;20000,"15000 to 19999",D460&lt;25000,"20000 to 24999",D460 &lt;30000,"25000 to 29999",D460&lt;35000,"30000 to 34999",D460&lt;40000,"35000 to 39999",D460&lt;45000,"40000 to 44999",D460&lt;50000,"45000 to 49999",TRUE,"Greater than 50000"),"")</f>
        <v/>
      </c>
      <c r="Y460">
        <f t="shared" si="76"/>
        <v>138</v>
      </c>
      <c r="Z460" t="str">
        <f t="shared" si="77"/>
        <v/>
      </c>
      <c r="AA460">
        <f t="shared" si="78"/>
        <v>1</v>
      </c>
      <c r="AB460" t="str">
        <f t="shared" si="79"/>
        <v/>
      </c>
    </row>
    <row r="461" spans="1:28" x14ac:dyDescent="0.25">
      <c r="A461">
        <v>226</v>
      </c>
      <c r="B461" t="s">
        <v>253</v>
      </c>
      <c r="C461" s="3" t="s">
        <v>505</v>
      </c>
      <c r="D461">
        <v>3000</v>
      </c>
      <c r="E461">
        <v>10999</v>
      </c>
      <c r="F461" t="s">
        <v>20</v>
      </c>
      <c r="G461">
        <v>112</v>
      </c>
      <c r="H461" t="s">
        <v>21</v>
      </c>
      <c r="I461" t="s">
        <v>22</v>
      </c>
      <c r="J461">
        <v>1270702800</v>
      </c>
      <c r="K461">
        <v>1273899600</v>
      </c>
      <c r="L461" t="b">
        <v>0</v>
      </c>
      <c r="M461" t="b">
        <v>0</v>
      </c>
      <c r="N461" t="s">
        <v>122</v>
      </c>
      <c r="O461" s="4">
        <f t="shared" si="70"/>
        <v>3.6663333333333332</v>
      </c>
      <c r="P461" s="5">
        <f t="shared" si="71"/>
        <v>98.205357142857139</v>
      </c>
      <c r="Q461" t="str">
        <f t="shared" si="72"/>
        <v>photography</v>
      </c>
      <c r="R461" t="str">
        <f t="shared" si="73"/>
        <v>photography books</v>
      </c>
      <c r="S461" s="9">
        <f t="shared" si="74"/>
        <v>40276.208333333336</v>
      </c>
      <c r="T461" s="9">
        <f t="shared" si="75"/>
        <v>40313.208333333336</v>
      </c>
      <c r="U461" t="str" cm="1">
        <f t="array" ref="U461">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</f>
        <v>1000 to 4999</v>
      </c>
      <c r="V461" t="str" cm="1">
        <f t="array" ref="V461">IF(F461="failed",_xlfn.IFS(D461&lt;1000,"0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/>
      </c>
      <c r="W461" t="str" cm="1">
        <f t="array" ref="W461">IF(F461="successful",_xlfn.IFS(D461&lt;1000,"0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>1000 to 4999</v>
      </c>
      <c r="X461" t="str" cm="1">
        <f t="array" ref="X461">IF(F461="canceled",_xlfn.IFS(D461&lt;1000,"0 to 1000",D461&lt;5000,"1000 to 4999",D461&lt;10000,"5000 to 9999",D461&lt;15000,"10000 to 14999",D461&lt;20000,"15000 to 19999",D461&lt;25000,"20000 to 24999",D461 &lt;30000,"25000 to 29999",D461&lt;35000,"30000 to 34999",D461&lt;40000,"35000 to 39999",D461&lt;45000,"40000 to 44999",D461&lt;50000,"45000 to 49999",TRUE,"Greater than 50000"),"")</f>
        <v/>
      </c>
      <c r="Y461">
        <f t="shared" si="76"/>
        <v>112</v>
      </c>
      <c r="Z461" t="str">
        <f t="shared" si="77"/>
        <v/>
      </c>
      <c r="AA461">
        <f t="shared" si="78"/>
        <v>1</v>
      </c>
      <c r="AB461" t="str">
        <f t="shared" si="79"/>
        <v/>
      </c>
    </row>
    <row r="462" spans="1:28" ht="31.5" x14ac:dyDescent="0.25">
      <c r="A462">
        <v>259</v>
      </c>
      <c r="B462" t="s">
        <v>570</v>
      </c>
      <c r="C462" s="3" t="s">
        <v>571</v>
      </c>
      <c r="D462">
        <v>1800</v>
      </c>
      <c r="E462">
        <v>10755</v>
      </c>
      <c r="F462" t="s">
        <v>20</v>
      </c>
      <c r="G462">
        <v>138</v>
      </c>
      <c r="H462" t="s">
        <v>21</v>
      </c>
      <c r="I462" t="s">
        <v>22</v>
      </c>
      <c r="J462">
        <v>1354946400</v>
      </c>
      <c r="K462">
        <v>1356588000</v>
      </c>
      <c r="L462" t="b">
        <v>1</v>
      </c>
      <c r="M462" t="b">
        <v>0</v>
      </c>
      <c r="N462" t="s">
        <v>122</v>
      </c>
      <c r="O462" s="4">
        <f t="shared" si="70"/>
        <v>5.9749999999999996</v>
      </c>
      <c r="P462" s="5">
        <f t="shared" si="71"/>
        <v>77.934782608695656</v>
      </c>
      <c r="Q462" t="str">
        <f t="shared" si="72"/>
        <v>photography</v>
      </c>
      <c r="R462" t="str">
        <f t="shared" si="73"/>
        <v>photography books</v>
      </c>
      <c r="S462" s="9">
        <f t="shared" si="74"/>
        <v>41251.25</v>
      </c>
      <c r="T462" s="9">
        <f t="shared" si="75"/>
        <v>41270.25</v>
      </c>
      <c r="U462" t="str" cm="1">
        <f t="array" ref="U462">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</f>
        <v>1000 to 4999</v>
      </c>
      <c r="V462" t="str" cm="1">
        <f t="array" ref="V462">IF(F462="failed",_xlfn.IFS(D462&lt;1000,"0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/>
      </c>
      <c r="W462" t="str" cm="1">
        <f t="array" ref="W462">IF(F462="successful",_xlfn.IFS(D462&lt;1000,"0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>1000 to 4999</v>
      </c>
      <c r="X462" t="str" cm="1">
        <f t="array" ref="X462">IF(F462="canceled",_xlfn.IFS(D462&lt;1000,"0 to 1000",D462&lt;5000,"1000 to 4999",D462&lt;10000,"5000 to 9999",D462&lt;15000,"10000 to 14999",D462&lt;20000,"15000 to 19999",D462&lt;25000,"20000 to 24999",D462 &lt;30000,"25000 to 29999",D462&lt;35000,"30000 to 34999",D462&lt;40000,"35000 to 39999",D462&lt;45000,"40000 to 44999",D462&lt;50000,"45000 to 49999",TRUE,"Greater than 50000"),"")</f>
        <v/>
      </c>
      <c r="Y462">
        <f t="shared" si="76"/>
        <v>138</v>
      </c>
      <c r="Z462" t="str">
        <f t="shared" si="77"/>
        <v/>
      </c>
      <c r="AA462">
        <f t="shared" si="78"/>
        <v>1</v>
      </c>
      <c r="AB462" t="str">
        <f t="shared" si="79"/>
        <v/>
      </c>
    </row>
    <row r="463" spans="1:28" x14ac:dyDescent="0.25">
      <c r="A463">
        <v>263</v>
      </c>
      <c r="B463" t="s">
        <v>578</v>
      </c>
      <c r="C463" s="3" t="s">
        <v>579</v>
      </c>
      <c r="D463">
        <v>2900</v>
      </c>
      <c r="E463">
        <v>10756</v>
      </c>
      <c r="F463" t="s">
        <v>20</v>
      </c>
      <c r="G463">
        <v>199</v>
      </c>
      <c r="H463" t="s">
        <v>21</v>
      </c>
      <c r="I463" t="s">
        <v>22</v>
      </c>
      <c r="J463">
        <v>1263016800</v>
      </c>
      <c r="K463">
        <v>1263016800</v>
      </c>
      <c r="L463" t="b">
        <v>0</v>
      </c>
      <c r="M463" t="b">
        <v>0</v>
      </c>
      <c r="N463" t="s">
        <v>122</v>
      </c>
      <c r="O463" s="4">
        <f t="shared" si="70"/>
        <v>3.7089655172413791</v>
      </c>
      <c r="P463" s="5">
        <f t="shared" si="71"/>
        <v>54.050251256281406</v>
      </c>
      <c r="Q463" t="str">
        <f t="shared" si="72"/>
        <v>photography</v>
      </c>
      <c r="R463" t="str">
        <f t="shared" si="73"/>
        <v>photography books</v>
      </c>
      <c r="S463" s="9">
        <f t="shared" si="74"/>
        <v>40187.25</v>
      </c>
      <c r="T463" s="9">
        <f t="shared" si="75"/>
        <v>40187.25</v>
      </c>
      <c r="U463" t="str" cm="1">
        <f t="array" ref="U463">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</f>
        <v>1000 to 4999</v>
      </c>
      <c r="V463" t="str" cm="1">
        <f t="array" ref="V463">IF(F463="failed",_xlfn.IFS(D463&lt;1000,"0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/>
      </c>
      <c r="W463" t="str" cm="1">
        <f t="array" ref="W463">IF(F463="successful",_xlfn.IFS(D463&lt;1000,"0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>1000 to 4999</v>
      </c>
      <c r="X463" t="str" cm="1">
        <f t="array" ref="X463">IF(F463="canceled",_xlfn.IFS(D463&lt;1000,"0 to 1000",D463&lt;5000,"1000 to 4999",D463&lt;10000,"5000 to 9999",D463&lt;15000,"10000 to 14999",D463&lt;20000,"15000 to 19999",D463&lt;25000,"20000 to 24999",D463 &lt;30000,"25000 to 29999",D463&lt;35000,"30000 to 34999",D463&lt;40000,"35000 to 39999",D463&lt;45000,"40000 to 44999",D463&lt;50000,"45000 to 49999",TRUE,"Greater than 50000"),"")</f>
        <v/>
      </c>
      <c r="Y463">
        <f t="shared" si="76"/>
        <v>199</v>
      </c>
      <c r="Z463" t="str">
        <f t="shared" si="77"/>
        <v/>
      </c>
      <c r="AA463">
        <f t="shared" si="78"/>
        <v>1</v>
      </c>
      <c r="AB463" t="str">
        <f t="shared" si="79"/>
        <v/>
      </c>
    </row>
    <row r="464" spans="1:28" ht="31.5" x14ac:dyDescent="0.25">
      <c r="A464">
        <v>271</v>
      </c>
      <c r="B464" t="s">
        <v>594</v>
      </c>
      <c r="C464" s="3" t="s">
        <v>595</v>
      </c>
      <c r="D464">
        <v>153700</v>
      </c>
      <c r="E464">
        <v>1953</v>
      </c>
      <c r="F464" t="s">
        <v>47</v>
      </c>
      <c r="G464">
        <v>61</v>
      </c>
      <c r="H464" t="s">
        <v>21</v>
      </c>
      <c r="I464" t="s">
        <v>22</v>
      </c>
      <c r="J464">
        <v>1449468000</v>
      </c>
      <c r="K464">
        <v>1452146400</v>
      </c>
      <c r="L464" t="b">
        <v>0</v>
      </c>
      <c r="M464" t="b">
        <v>0</v>
      </c>
      <c r="N464" t="s">
        <v>122</v>
      </c>
      <c r="O464" s="4">
        <f t="shared" si="70"/>
        <v>1.2706571242680547E-2</v>
      </c>
      <c r="P464" s="5">
        <f t="shared" si="71"/>
        <v>32.016393442622949</v>
      </c>
      <c r="Q464" t="str">
        <f t="shared" si="72"/>
        <v>photography</v>
      </c>
      <c r="R464" t="str">
        <f t="shared" si="73"/>
        <v>photography books</v>
      </c>
      <c r="S464" s="9">
        <f t="shared" si="74"/>
        <v>42345.25</v>
      </c>
      <c r="T464" s="9">
        <f t="shared" si="75"/>
        <v>42376.25</v>
      </c>
      <c r="U464" t="str" cm="1">
        <f t="array" ref="U464">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</f>
        <v>Greater than 50000</v>
      </c>
      <c r="V464" t="str" cm="1">
        <f t="array" ref="V464">IF(F464="failed",_xlfn.IFS(D464&lt;1000,"0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W464" t="str" cm="1">
        <f t="array" ref="W464">IF(F464="successful",_xlfn.IFS(D464&lt;1000,"0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X464" t="str" cm="1">
        <f t="array" ref="X464">IF(F464="canceled",_xlfn.IFS(D464&lt;1000,"0 to 1000",D464&lt;5000,"1000 to 4999",D464&lt;10000,"5000 to 9999",D464&lt;15000,"10000 to 14999",D464&lt;20000,"15000 to 19999",D464&lt;25000,"20000 to 24999",D464 &lt;30000,"25000 to 29999",D464&lt;35000,"30000 to 34999",D464&lt;40000,"35000 to 39999",D464&lt;45000,"40000 to 44999",D464&lt;50000,"45000 to 49999",TRUE,"Greater than 50000"),"")</f>
        <v/>
      </c>
      <c r="Y464" t="str">
        <f t="shared" si="76"/>
        <v/>
      </c>
      <c r="Z464" t="str">
        <f t="shared" si="77"/>
        <v/>
      </c>
      <c r="AA464" t="str">
        <f t="shared" si="78"/>
        <v/>
      </c>
      <c r="AB464" t="str">
        <f t="shared" si="79"/>
        <v/>
      </c>
    </row>
    <row r="465" spans="1:28" x14ac:dyDescent="0.25">
      <c r="A465">
        <v>340</v>
      </c>
      <c r="B465" t="s">
        <v>732</v>
      </c>
      <c r="C465" s="3" t="s">
        <v>733</v>
      </c>
      <c r="D465">
        <v>37100</v>
      </c>
      <c r="E465">
        <v>34964</v>
      </c>
      <c r="F465" t="s">
        <v>14</v>
      </c>
      <c r="G465">
        <v>393</v>
      </c>
      <c r="H465" t="s">
        <v>21</v>
      </c>
      <c r="I465" t="s">
        <v>22</v>
      </c>
      <c r="J465">
        <v>1323669600</v>
      </c>
      <c r="K465">
        <v>1323756000</v>
      </c>
      <c r="L465" t="b">
        <v>0</v>
      </c>
      <c r="M465" t="b">
        <v>0</v>
      </c>
      <c r="N465" t="s">
        <v>122</v>
      </c>
      <c r="O465" s="4">
        <f t="shared" si="70"/>
        <v>0.94242587601078165</v>
      </c>
      <c r="P465" s="5">
        <f t="shared" si="71"/>
        <v>88.966921119592882</v>
      </c>
      <c r="Q465" t="str">
        <f t="shared" si="72"/>
        <v>photography</v>
      </c>
      <c r="R465" t="str">
        <f t="shared" si="73"/>
        <v>photography books</v>
      </c>
      <c r="S465" s="9">
        <f t="shared" si="74"/>
        <v>40889.25</v>
      </c>
      <c r="T465" s="9">
        <f t="shared" si="75"/>
        <v>40890.25</v>
      </c>
      <c r="U465" t="str" cm="1">
        <f t="array" ref="U465">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</f>
        <v>35000 to 39999</v>
      </c>
      <c r="V465" t="str" cm="1">
        <f t="array" ref="V465">IF(F465="failed",_xlfn.IFS(D465&lt;1000,"0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>35000 to 39999</v>
      </c>
      <c r="W465" t="str" cm="1">
        <f t="array" ref="W465">IF(F465="successful",_xlfn.IFS(D465&lt;1000,"0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/>
      </c>
      <c r="X465" t="str" cm="1">
        <f t="array" ref="X465">IF(F465="canceled",_xlfn.IFS(D465&lt;1000,"0 to 1000",D465&lt;5000,"1000 to 4999",D465&lt;10000,"5000 to 9999",D465&lt;15000,"10000 to 14999",D465&lt;20000,"15000 to 19999",D465&lt;25000,"20000 to 24999",D465 &lt;30000,"25000 to 29999",D465&lt;35000,"30000 to 34999",D465&lt;40000,"35000 to 39999",D465&lt;45000,"40000 to 44999",D465&lt;50000,"45000 to 49999",TRUE,"Greater than 50000"),"")</f>
        <v/>
      </c>
      <c r="Y465" t="str">
        <f t="shared" si="76"/>
        <v/>
      </c>
      <c r="Z465">
        <f t="shared" si="77"/>
        <v>393</v>
      </c>
      <c r="AA465" t="str">
        <f t="shared" si="78"/>
        <v/>
      </c>
      <c r="AB465">
        <f t="shared" si="79"/>
        <v>1</v>
      </c>
    </row>
    <row r="466" spans="1:28" x14ac:dyDescent="0.25">
      <c r="A466">
        <v>358</v>
      </c>
      <c r="B466" t="s">
        <v>768</v>
      </c>
      <c r="C466" s="3" t="s">
        <v>769</v>
      </c>
      <c r="D466">
        <v>9700</v>
      </c>
      <c r="E466">
        <v>1146</v>
      </c>
      <c r="F466" t="s">
        <v>14</v>
      </c>
      <c r="G466">
        <v>23</v>
      </c>
      <c r="H466" t="s">
        <v>15</v>
      </c>
      <c r="I466" t="s">
        <v>16</v>
      </c>
      <c r="J466">
        <v>1533877200</v>
      </c>
      <c r="K466">
        <v>1534136400</v>
      </c>
      <c r="L466" t="b">
        <v>1</v>
      </c>
      <c r="M466" t="b">
        <v>0</v>
      </c>
      <c r="N466" t="s">
        <v>122</v>
      </c>
      <c r="O466" s="4">
        <f t="shared" si="70"/>
        <v>0.11814432989690722</v>
      </c>
      <c r="P466" s="5">
        <f t="shared" si="71"/>
        <v>49.826086956521742</v>
      </c>
      <c r="Q466" t="str">
        <f t="shared" si="72"/>
        <v>photography</v>
      </c>
      <c r="R466" t="str">
        <f t="shared" si="73"/>
        <v>photography books</v>
      </c>
      <c r="S466" s="9">
        <f t="shared" si="74"/>
        <v>43322.208333333328</v>
      </c>
      <c r="T466" s="9">
        <f t="shared" si="75"/>
        <v>43325.208333333328</v>
      </c>
      <c r="U466" t="str" cm="1">
        <f t="array" ref="U466">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</f>
        <v>5000 to 9999</v>
      </c>
      <c r="V466" t="str" cm="1">
        <f t="array" ref="V466">IF(F466="failed",_xlfn.IFS(D466&lt;1000,"0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>5000 to 9999</v>
      </c>
      <c r="W466" t="str" cm="1">
        <f t="array" ref="W466">IF(F466="successful",_xlfn.IFS(D466&lt;1000,"0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/>
      </c>
      <c r="X466" t="str" cm="1">
        <f t="array" ref="X466">IF(F466="canceled",_xlfn.IFS(D466&lt;1000,"0 to 1000",D466&lt;5000,"1000 to 4999",D466&lt;10000,"5000 to 9999",D466&lt;15000,"10000 to 14999",D466&lt;20000,"15000 to 19999",D466&lt;25000,"20000 to 24999",D466 &lt;30000,"25000 to 29999",D466&lt;35000,"30000 to 34999",D466&lt;40000,"35000 to 39999",D466&lt;45000,"40000 to 44999",D466&lt;50000,"45000 to 49999",TRUE,"Greater than 50000"),"")</f>
        <v/>
      </c>
      <c r="Y466" t="str">
        <f t="shared" si="76"/>
        <v/>
      </c>
      <c r="Z466">
        <f t="shared" si="77"/>
        <v>23</v>
      </c>
      <c r="AA466" t="str">
        <f t="shared" si="78"/>
        <v/>
      </c>
      <c r="AB466">
        <f t="shared" si="79"/>
        <v>1</v>
      </c>
    </row>
    <row r="467" spans="1:28" ht="31.5" x14ac:dyDescent="0.25">
      <c r="A467">
        <v>382</v>
      </c>
      <c r="B467" t="s">
        <v>816</v>
      </c>
      <c r="C467" s="3" t="s">
        <v>817</v>
      </c>
      <c r="D467">
        <v>9100</v>
      </c>
      <c r="E467">
        <v>5803</v>
      </c>
      <c r="F467" t="s">
        <v>14</v>
      </c>
      <c r="G467">
        <v>67</v>
      </c>
      <c r="H467" t="s">
        <v>21</v>
      </c>
      <c r="I467" t="s">
        <v>22</v>
      </c>
      <c r="J467">
        <v>1508130000</v>
      </c>
      <c r="K467">
        <v>1509771600</v>
      </c>
      <c r="L467" t="b">
        <v>0</v>
      </c>
      <c r="M467" t="b">
        <v>0</v>
      </c>
      <c r="N467" t="s">
        <v>122</v>
      </c>
      <c r="O467" s="4">
        <f t="shared" si="70"/>
        <v>0.63769230769230767</v>
      </c>
      <c r="P467" s="5">
        <f t="shared" si="71"/>
        <v>86.611940298507463</v>
      </c>
      <c r="Q467" t="str">
        <f t="shared" si="72"/>
        <v>photography</v>
      </c>
      <c r="R467" t="str">
        <f t="shared" si="73"/>
        <v>photography books</v>
      </c>
      <c r="S467" s="9">
        <f t="shared" si="74"/>
        <v>43024.208333333328</v>
      </c>
      <c r="T467" s="9">
        <f t="shared" si="75"/>
        <v>43043.208333333328</v>
      </c>
      <c r="U467" t="str" cm="1">
        <f t="array" ref="U467">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</f>
        <v>5000 to 9999</v>
      </c>
      <c r="V467" t="str" cm="1">
        <f t="array" ref="V467">IF(F467="failed",_xlfn.IFS(D467&lt;1000,"0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>5000 to 9999</v>
      </c>
      <c r="W467" t="str" cm="1">
        <f t="array" ref="W467">IF(F467="successful",_xlfn.IFS(D467&lt;1000,"0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/>
      </c>
      <c r="X467" t="str" cm="1">
        <f t="array" ref="X467">IF(F467="canceled",_xlfn.IFS(D467&lt;1000,"0 to 1000",D467&lt;5000,"1000 to 4999",D467&lt;10000,"5000 to 9999",D467&lt;15000,"10000 to 14999",D467&lt;20000,"15000 to 19999",D467&lt;25000,"20000 to 24999",D467 &lt;30000,"25000 to 29999",D467&lt;35000,"30000 to 34999",D467&lt;40000,"35000 to 39999",D467&lt;45000,"40000 to 44999",D467&lt;50000,"45000 to 49999",TRUE,"Greater than 50000"),"")</f>
        <v/>
      </c>
      <c r="Y467" t="str">
        <f t="shared" si="76"/>
        <v/>
      </c>
      <c r="Z467">
        <f t="shared" si="77"/>
        <v>67</v>
      </c>
      <c r="AA467" t="str">
        <f t="shared" si="78"/>
        <v/>
      </c>
      <c r="AB467">
        <f t="shared" si="79"/>
        <v>1</v>
      </c>
    </row>
    <row r="468" spans="1:28" x14ac:dyDescent="0.25">
      <c r="A468">
        <v>390</v>
      </c>
      <c r="B468" t="s">
        <v>832</v>
      </c>
      <c r="C468" s="3" t="s">
        <v>833</v>
      </c>
      <c r="D468">
        <v>2400</v>
      </c>
      <c r="E468">
        <v>4477</v>
      </c>
      <c r="F468" t="s">
        <v>20</v>
      </c>
      <c r="G468">
        <v>50</v>
      </c>
      <c r="H468" t="s">
        <v>21</v>
      </c>
      <c r="I468" t="s">
        <v>22</v>
      </c>
      <c r="J468">
        <v>1379048400</v>
      </c>
      <c r="K468">
        <v>1380344400</v>
      </c>
      <c r="L468" t="b">
        <v>0</v>
      </c>
      <c r="M468" t="b">
        <v>0</v>
      </c>
      <c r="N468" t="s">
        <v>122</v>
      </c>
      <c r="O468" s="4">
        <f t="shared" si="70"/>
        <v>1.8654166666666667</v>
      </c>
      <c r="P468" s="5">
        <f t="shared" si="71"/>
        <v>89.54</v>
      </c>
      <c r="Q468" t="str">
        <f t="shared" si="72"/>
        <v>photography</v>
      </c>
      <c r="R468" t="str">
        <f t="shared" si="73"/>
        <v>photography books</v>
      </c>
      <c r="S468" s="9">
        <f t="shared" si="74"/>
        <v>41530.208333333336</v>
      </c>
      <c r="T468" s="9">
        <f t="shared" si="75"/>
        <v>41545.208333333336</v>
      </c>
      <c r="U468" t="str" cm="1">
        <f t="array" ref="U468">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</f>
        <v>1000 to 4999</v>
      </c>
      <c r="V468" t="str" cm="1">
        <f t="array" ref="V468">IF(F468="failed",_xlfn.IFS(D468&lt;1000,"0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/>
      </c>
      <c r="W468" t="str" cm="1">
        <f t="array" ref="W468">IF(F468="successful",_xlfn.IFS(D468&lt;1000,"0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>1000 to 4999</v>
      </c>
      <c r="X468" t="str" cm="1">
        <f t="array" ref="X468">IF(F468="canceled",_xlfn.IFS(D468&lt;1000,"0 to 1000",D468&lt;5000,"1000 to 4999",D468&lt;10000,"5000 to 9999",D468&lt;15000,"10000 to 14999",D468&lt;20000,"15000 to 19999",D468&lt;25000,"20000 to 24999",D468 &lt;30000,"25000 to 29999",D468&lt;35000,"30000 to 34999",D468&lt;40000,"35000 to 39999",D468&lt;45000,"40000 to 44999",D468&lt;50000,"45000 to 49999",TRUE,"Greater than 50000"),"")</f>
        <v/>
      </c>
      <c r="Y468">
        <f t="shared" si="76"/>
        <v>50</v>
      </c>
      <c r="Z468" t="str">
        <f t="shared" si="77"/>
        <v/>
      </c>
      <c r="AA468">
        <f t="shared" si="78"/>
        <v>1</v>
      </c>
      <c r="AB468" t="str">
        <f t="shared" si="79"/>
        <v/>
      </c>
    </row>
    <row r="469" spans="1:28" ht="31.5" x14ac:dyDescent="0.25">
      <c r="A469">
        <v>400</v>
      </c>
      <c r="B469" t="s">
        <v>851</v>
      </c>
      <c r="C469" s="3" t="s">
        <v>852</v>
      </c>
      <c r="D469">
        <v>100</v>
      </c>
      <c r="E469">
        <v>2</v>
      </c>
      <c r="F469" t="s">
        <v>14</v>
      </c>
      <c r="G469">
        <v>1</v>
      </c>
      <c r="H469" t="s">
        <v>21</v>
      </c>
      <c r="I469" t="s">
        <v>22</v>
      </c>
      <c r="J469">
        <v>1376629200</v>
      </c>
      <c r="K469">
        <v>1378530000</v>
      </c>
      <c r="L469" t="b">
        <v>0</v>
      </c>
      <c r="M469" t="b">
        <v>1</v>
      </c>
      <c r="N469" t="s">
        <v>122</v>
      </c>
      <c r="O469" s="4">
        <f t="shared" si="70"/>
        <v>0.02</v>
      </c>
      <c r="P469" s="5">
        <f t="shared" si="71"/>
        <v>2</v>
      </c>
      <c r="Q469" t="str">
        <f t="shared" si="72"/>
        <v>photography</v>
      </c>
      <c r="R469" t="str">
        <f t="shared" si="73"/>
        <v>photography books</v>
      </c>
      <c r="S469" s="9">
        <f t="shared" si="74"/>
        <v>41502.208333333336</v>
      </c>
      <c r="T469" s="9">
        <f t="shared" si="75"/>
        <v>41524.208333333336</v>
      </c>
      <c r="U469" t="str" cm="1">
        <f t="array" ref="U469">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</f>
        <v>0 to 1000</v>
      </c>
      <c r="V469" t="str" cm="1">
        <f t="array" ref="V469">IF(F469="failed",_xlfn.IFS(D469&lt;1000,"0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>0 to 1000</v>
      </c>
      <c r="W469" t="str" cm="1">
        <f t="array" ref="W469">IF(F469="successful",_xlfn.IFS(D469&lt;1000,"0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/>
      </c>
      <c r="X469" t="str" cm="1">
        <f t="array" ref="X469">IF(F469="canceled",_xlfn.IFS(D469&lt;1000,"0 to 1000",D469&lt;5000,"1000 to 4999",D469&lt;10000,"5000 to 9999",D469&lt;15000,"10000 to 14999",D469&lt;20000,"15000 to 19999",D469&lt;25000,"20000 to 24999",D469 &lt;30000,"25000 to 29999",D469&lt;35000,"30000 to 34999",D469&lt;40000,"35000 to 39999",D469&lt;45000,"40000 to 44999",D469&lt;50000,"45000 to 49999",TRUE,"Greater than 50000"),"")</f>
        <v/>
      </c>
      <c r="Y469" t="str">
        <f t="shared" si="76"/>
        <v/>
      </c>
      <c r="Z469">
        <f t="shared" si="77"/>
        <v>1</v>
      </c>
      <c r="AA469" t="str">
        <f t="shared" si="78"/>
        <v/>
      </c>
      <c r="AB469">
        <f t="shared" si="79"/>
        <v>1</v>
      </c>
    </row>
    <row r="470" spans="1:28" x14ac:dyDescent="0.25">
      <c r="A470">
        <v>425</v>
      </c>
      <c r="B470" t="s">
        <v>899</v>
      </c>
      <c r="C470" s="3" t="s">
        <v>900</v>
      </c>
      <c r="D470">
        <v>2700</v>
      </c>
      <c r="E470">
        <v>7767</v>
      </c>
      <c r="F470" t="s">
        <v>20</v>
      </c>
      <c r="G470">
        <v>92</v>
      </c>
      <c r="H470" t="s">
        <v>21</v>
      </c>
      <c r="I470" t="s">
        <v>22</v>
      </c>
      <c r="J470">
        <v>1438059600</v>
      </c>
      <c r="K470">
        <v>1438578000</v>
      </c>
      <c r="L470" t="b">
        <v>0</v>
      </c>
      <c r="M470" t="b">
        <v>0</v>
      </c>
      <c r="N470" t="s">
        <v>122</v>
      </c>
      <c r="O470" s="4">
        <f t="shared" si="70"/>
        <v>2.8766666666666665</v>
      </c>
      <c r="P470" s="5">
        <f t="shared" si="71"/>
        <v>84.423913043478265</v>
      </c>
      <c r="Q470" t="str">
        <f t="shared" si="72"/>
        <v>photography</v>
      </c>
      <c r="R470" t="str">
        <f t="shared" si="73"/>
        <v>photography books</v>
      </c>
      <c r="S470" s="9">
        <f t="shared" si="74"/>
        <v>42213.208333333328</v>
      </c>
      <c r="T470" s="9">
        <f t="shared" si="75"/>
        <v>42219.208333333328</v>
      </c>
      <c r="U470" t="str" cm="1">
        <f t="array" ref="U470">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</f>
        <v>1000 to 4999</v>
      </c>
      <c r="V470" t="str" cm="1">
        <f t="array" ref="V470">IF(F470="failed",_xlfn.IFS(D470&lt;1000,"0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/>
      </c>
      <c r="W470" t="str" cm="1">
        <f t="array" ref="W470">IF(F470="successful",_xlfn.IFS(D470&lt;1000,"0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>1000 to 4999</v>
      </c>
      <c r="X470" t="str" cm="1">
        <f t="array" ref="X470">IF(F470="canceled",_xlfn.IFS(D470&lt;1000,"0 to 1000",D470&lt;5000,"1000 to 4999",D470&lt;10000,"5000 to 9999",D470&lt;15000,"10000 to 14999",D470&lt;20000,"15000 to 19999",D470&lt;25000,"20000 to 24999",D470 &lt;30000,"25000 to 29999",D470&lt;35000,"30000 to 34999",D470&lt;40000,"35000 to 39999",D470&lt;45000,"40000 to 44999",D470&lt;50000,"45000 to 49999",TRUE,"Greater than 50000"),"")</f>
        <v/>
      </c>
      <c r="Y470">
        <f t="shared" si="76"/>
        <v>92</v>
      </c>
      <c r="Z470" t="str">
        <f t="shared" si="77"/>
        <v/>
      </c>
      <c r="AA470">
        <f t="shared" si="78"/>
        <v>1</v>
      </c>
      <c r="AB470" t="str">
        <f t="shared" si="79"/>
        <v/>
      </c>
    </row>
    <row r="471" spans="1:28" x14ac:dyDescent="0.25">
      <c r="A471">
        <v>429</v>
      </c>
      <c r="B471" t="s">
        <v>907</v>
      </c>
      <c r="C471" s="3" t="s">
        <v>908</v>
      </c>
      <c r="D471">
        <v>191000</v>
      </c>
      <c r="E471">
        <v>173191</v>
      </c>
      <c r="F471" t="s">
        <v>74</v>
      </c>
      <c r="G471">
        <v>2138</v>
      </c>
      <c r="H471" t="s">
        <v>21</v>
      </c>
      <c r="I471" t="s">
        <v>22</v>
      </c>
      <c r="J471">
        <v>1392012000</v>
      </c>
      <c r="K471">
        <v>1394427600</v>
      </c>
      <c r="L471" t="b">
        <v>0</v>
      </c>
      <c r="M471" t="b">
        <v>1</v>
      </c>
      <c r="N471" t="s">
        <v>122</v>
      </c>
      <c r="O471" s="4">
        <f t="shared" si="70"/>
        <v>0.90675916230366493</v>
      </c>
      <c r="P471" s="5">
        <f t="shared" si="71"/>
        <v>81.006080449017773</v>
      </c>
      <c r="Q471" t="str">
        <f t="shared" si="72"/>
        <v>photography</v>
      </c>
      <c r="R471" t="str">
        <f t="shared" si="73"/>
        <v>photography books</v>
      </c>
      <c r="S471" s="9">
        <f t="shared" si="74"/>
        <v>41680.25</v>
      </c>
      <c r="T471" s="9">
        <f t="shared" si="75"/>
        <v>41708.208333333336</v>
      </c>
      <c r="U471" t="str" cm="1">
        <f t="array" ref="U471">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</f>
        <v>Greater than 50000</v>
      </c>
      <c r="V471" t="str" cm="1">
        <f t="array" ref="V471">IF(F471="failed",_xlfn.IFS(D471&lt;1000,"0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/>
      </c>
      <c r="W471" t="str" cm="1">
        <f t="array" ref="W471">IF(F471="successful",_xlfn.IFS(D471&lt;1000,"0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/>
      </c>
      <c r="X471" t="str" cm="1">
        <f t="array" ref="X471">IF(F471="canceled",_xlfn.IFS(D471&lt;1000,"0 to 1000",D471&lt;5000,"1000 to 4999",D471&lt;10000,"5000 to 9999",D471&lt;15000,"10000 to 14999",D471&lt;20000,"15000 to 19999",D471&lt;25000,"20000 to 24999",D471 &lt;30000,"25000 to 29999",D471&lt;35000,"30000 to 34999",D471&lt;40000,"35000 to 39999",D471&lt;45000,"40000 to 44999",D471&lt;50000,"45000 to 49999",TRUE,"Greater than 50000"),"")</f>
        <v>Greater than 50000</v>
      </c>
      <c r="Y471" t="str">
        <f t="shared" si="76"/>
        <v/>
      </c>
      <c r="Z471" t="str">
        <f t="shared" si="77"/>
        <v/>
      </c>
      <c r="AA471" t="str">
        <f t="shared" si="78"/>
        <v/>
      </c>
      <c r="AB471" t="str">
        <f t="shared" si="79"/>
        <v/>
      </c>
    </row>
    <row r="472" spans="1:28" x14ac:dyDescent="0.25">
      <c r="A472">
        <v>480</v>
      </c>
      <c r="B472" t="s">
        <v>1007</v>
      </c>
      <c r="C472" s="3" t="s">
        <v>1008</v>
      </c>
      <c r="D472">
        <v>8600</v>
      </c>
      <c r="E472">
        <v>8656</v>
      </c>
      <c r="F472" t="s">
        <v>20</v>
      </c>
      <c r="G472">
        <v>87</v>
      </c>
      <c r="H472" t="s">
        <v>21</v>
      </c>
      <c r="I472" t="s">
        <v>22</v>
      </c>
      <c r="J472">
        <v>1268287200</v>
      </c>
      <c r="K472">
        <v>1269061200</v>
      </c>
      <c r="L472" t="b">
        <v>0</v>
      </c>
      <c r="M472" t="b">
        <v>1</v>
      </c>
      <c r="N472" t="s">
        <v>122</v>
      </c>
      <c r="O472" s="4">
        <f t="shared" si="70"/>
        <v>1.0065116279069768</v>
      </c>
      <c r="P472" s="5">
        <f t="shared" si="71"/>
        <v>99.494252873563212</v>
      </c>
      <c r="Q472" t="str">
        <f t="shared" si="72"/>
        <v>photography</v>
      </c>
      <c r="R472" t="str">
        <f t="shared" si="73"/>
        <v>photography books</v>
      </c>
      <c r="S472" s="9">
        <f t="shared" si="74"/>
        <v>40248.25</v>
      </c>
      <c r="T472" s="9">
        <f t="shared" si="75"/>
        <v>40257.208333333336</v>
      </c>
      <c r="U472" t="str" cm="1">
        <f t="array" ref="U472">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</f>
        <v>5000 to 9999</v>
      </c>
      <c r="V472" t="str" cm="1">
        <f t="array" ref="V472">IF(F472="failed",_xlfn.IFS(D472&lt;1000,"0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/>
      </c>
      <c r="W472" t="str" cm="1">
        <f t="array" ref="W472">IF(F472="successful",_xlfn.IFS(D472&lt;1000,"0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>5000 to 9999</v>
      </c>
      <c r="X472" t="str" cm="1">
        <f t="array" ref="X472">IF(F472="canceled",_xlfn.IFS(D472&lt;1000,"0 to 1000",D472&lt;5000,"1000 to 4999",D472&lt;10000,"5000 to 9999",D472&lt;15000,"10000 to 14999",D472&lt;20000,"15000 to 19999",D472&lt;25000,"20000 to 24999",D472 &lt;30000,"25000 to 29999",D472&lt;35000,"30000 to 34999",D472&lt;40000,"35000 to 39999",D472&lt;45000,"40000 to 44999",D472&lt;50000,"45000 to 49999",TRUE,"Greater than 50000"),"")</f>
        <v/>
      </c>
      <c r="Y472">
        <f t="shared" si="76"/>
        <v>87</v>
      </c>
      <c r="Z472" t="str">
        <f t="shared" si="77"/>
        <v/>
      </c>
      <c r="AA472">
        <f t="shared" si="78"/>
        <v>1</v>
      </c>
      <c r="AB472" t="str">
        <f t="shared" si="79"/>
        <v/>
      </c>
    </row>
    <row r="473" spans="1:28" x14ac:dyDescent="0.25">
      <c r="A473">
        <v>493</v>
      </c>
      <c r="B473" t="s">
        <v>1034</v>
      </c>
      <c r="C473" s="3" t="s">
        <v>1035</v>
      </c>
      <c r="D473">
        <v>900</v>
      </c>
      <c r="E473">
        <v>6514</v>
      </c>
      <c r="F473" t="s">
        <v>20</v>
      </c>
      <c r="G473">
        <v>64</v>
      </c>
      <c r="H473" t="s">
        <v>21</v>
      </c>
      <c r="I473" t="s">
        <v>22</v>
      </c>
      <c r="J473">
        <v>1561784400</v>
      </c>
      <c r="K473">
        <v>1562907600</v>
      </c>
      <c r="L473" t="b">
        <v>0</v>
      </c>
      <c r="M473" t="b">
        <v>0</v>
      </c>
      <c r="N473" t="s">
        <v>122</v>
      </c>
      <c r="O473" s="4">
        <f t="shared" si="70"/>
        <v>7.2377777777777776</v>
      </c>
      <c r="P473" s="5">
        <f t="shared" si="71"/>
        <v>101.78125</v>
      </c>
      <c r="Q473" t="str">
        <f t="shared" si="72"/>
        <v>photography</v>
      </c>
      <c r="R473" t="str">
        <f t="shared" si="73"/>
        <v>photography books</v>
      </c>
      <c r="S473" s="9">
        <f t="shared" si="74"/>
        <v>43645.208333333328</v>
      </c>
      <c r="T473" s="9">
        <f t="shared" si="75"/>
        <v>43658.208333333328</v>
      </c>
      <c r="U473" t="str" cm="1">
        <f t="array" ref="U473">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</f>
        <v>0 to 1000</v>
      </c>
      <c r="V473" t="str" cm="1">
        <f t="array" ref="V473">IF(F473="failed",_xlfn.IFS(D473&lt;1000,"0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/>
      </c>
      <c r="W473" t="str" cm="1">
        <f t="array" ref="W473">IF(F473="successful",_xlfn.IFS(D473&lt;1000,"0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>0 to 1000</v>
      </c>
      <c r="X473" t="str" cm="1">
        <f t="array" ref="X473">IF(F473="canceled",_xlfn.IFS(D473&lt;1000,"0 to 1000",D473&lt;5000,"1000 to 4999",D473&lt;10000,"5000 to 9999",D473&lt;15000,"10000 to 14999",D473&lt;20000,"15000 to 19999",D473&lt;25000,"20000 to 24999",D473 &lt;30000,"25000 to 29999",D473&lt;35000,"30000 to 34999",D473&lt;40000,"35000 to 39999",D473&lt;45000,"40000 to 44999",D473&lt;50000,"45000 to 49999",TRUE,"Greater than 50000"),"")</f>
        <v/>
      </c>
      <c r="Y473">
        <f t="shared" si="76"/>
        <v>64</v>
      </c>
      <c r="Z473" t="str">
        <f t="shared" si="77"/>
        <v/>
      </c>
      <c r="AA473">
        <f t="shared" si="78"/>
        <v>1</v>
      </c>
      <c r="AB473" t="str">
        <f t="shared" si="79"/>
        <v/>
      </c>
    </row>
    <row r="474" spans="1:28" x14ac:dyDescent="0.25">
      <c r="A474">
        <v>540</v>
      </c>
      <c r="B474" t="s">
        <v>1125</v>
      </c>
      <c r="C474" s="3" t="s">
        <v>1126</v>
      </c>
      <c r="D474">
        <v>5300</v>
      </c>
      <c r="E474">
        <v>14097</v>
      </c>
      <c r="F474" t="s">
        <v>20</v>
      </c>
      <c r="G474">
        <v>247</v>
      </c>
      <c r="H474" t="s">
        <v>21</v>
      </c>
      <c r="I474" t="s">
        <v>22</v>
      </c>
      <c r="J474">
        <v>1525496400</v>
      </c>
      <c r="K474">
        <v>1527397200</v>
      </c>
      <c r="L474" t="b">
        <v>0</v>
      </c>
      <c r="M474" t="b">
        <v>0</v>
      </c>
      <c r="N474" t="s">
        <v>122</v>
      </c>
      <c r="O474" s="4">
        <f t="shared" si="70"/>
        <v>2.6598113207547169</v>
      </c>
      <c r="P474" s="5">
        <f t="shared" si="71"/>
        <v>57.072874493927124</v>
      </c>
      <c r="Q474" t="str">
        <f t="shared" si="72"/>
        <v>photography</v>
      </c>
      <c r="R474" t="str">
        <f t="shared" si="73"/>
        <v>photography books</v>
      </c>
      <c r="S474" s="9">
        <f t="shared" si="74"/>
        <v>43225.208333333328</v>
      </c>
      <c r="T474" s="9">
        <f t="shared" si="75"/>
        <v>43247.208333333328</v>
      </c>
      <c r="U474" t="str" cm="1">
        <f t="array" ref="U474">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</f>
        <v>5000 to 9999</v>
      </c>
      <c r="V474" t="str" cm="1">
        <f t="array" ref="V474">IF(F474="failed",_xlfn.IFS(D474&lt;1000,"0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/>
      </c>
      <c r="W474" t="str" cm="1">
        <f t="array" ref="W474">IF(F474="successful",_xlfn.IFS(D474&lt;1000,"0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>5000 to 9999</v>
      </c>
      <c r="X474" t="str" cm="1">
        <f t="array" ref="X474">IF(F474="canceled",_xlfn.IFS(D474&lt;1000,"0 to 1000",D474&lt;5000,"1000 to 4999",D474&lt;10000,"5000 to 9999",D474&lt;15000,"10000 to 14999",D474&lt;20000,"15000 to 19999",D474&lt;25000,"20000 to 24999",D474 &lt;30000,"25000 to 29999",D474&lt;35000,"30000 to 34999",D474&lt;40000,"35000 to 39999",D474&lt;45000,"40000 to 44999",D474&lt;50000,"45000 to 49999",TRUE,"Greater than 50000"),"")</f>
        <v/>
      </c>
      <c r="Y474">
        <f t="shared" si="76"/>
        <v>247</v>
      </c>
      <c r="Z474" t="str">
        <f t="shared" si="77"/>
        <v/>
      </c>
      <c r="AA474">
        <f t="shared" si="78"/>
        <v>1</v>
      </c>
      <c r="AB474" t="str">
        <f t="shared" si="79"/>
        <v/>
      </c>
    </row>
    <row r="475" spans="1:28" x14ac:dyDescent="0.25">
      <c r="A475">
        <v>620</v>
      </c>
      <c r="B475" t="s">
        <v>1282</v>
      </c>
      <c r="C475" s="3" t="s">
        <v>1283</v>
      </c>
      <c r="D475">
        <v>4300</v>
      </c>
      <c r="E475">
        <v>11525</v>
      </c>
      <c r="F475" t="s">
        <v>20</v>
      </c>
      <c r="G475">
        <v>128</v>
      </c>
      <c r="H475" t="s">
        <v>26</v>
      </c>
      <c r="I475" t="s">
        <v>27</v>
      </c>
      <c r="J475">
        <v>1467954000</v>
      </c>
      <c r="K475">
        <v>1468299600</v>
      </c>
      <c r="L475" t="b">
        <v>0</v>
      </c>
      <c r="M475" t="b">
        <v>0</v>
      </c>
      <c r="N475" t="s">
        <v>122</v>
      </c>
      <c r="O475" s="4">
        <f t="shared" si="70"/>
        <v>2.6802325581395348</v>
      </c>
      <c r="P475" s="5">
        <f t="shared" si="71"/>
        <v>90.0390625</v>
      </c>
      <c r="Q475" t="str">
        <f t="shared" si="72"/>
        <v>photography</v>
      </c>
      <c r="R475" t="str">
        <f t="shared" si="73"/>
        <v>photography books</v>
      </c>
      <c r="S475" s="9">
        <f t="shared" si="74"/>
        <v>42559.208333333328</v>
      </c>
      <c r="T475" s="9">
        <f t="shared" si="75"/>
        <v>42563.208333333328</v>
      </c>
      <c r="U475" t="str" cm="1">
        <f t="array" ref="U475">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</f>
        <v>1000 to 4999</v>
      </c>
      <c r="V475" t="str" cm="1">
        <f t="array" ref="V475">IF(F475="failed",_xlfn.IFS(D475&lt;1000,"0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/>
      </c>
      <c r="W475" t="str" cm="1">
        <f t="array" ref="W475">IF(F475="successful",_xlfn.IFS(D475&lt;1000,"0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>1000 to 4999</v>
      </c>
      <c r="X475" t="str" cm="1">
        <f t="array" ref="X475">IF(F475="canceled",_xlfn.IFS(D475&lt;1000,"0 to 1000",D475&lt;5000,"1000 to 4999",D475&lt;10000,"5000 to 9999",D475&lt;15000,"10000 to 14999",D475&lt;20000,"15000 to 19999",D475&lt;25000,"20000 to 24999",D475 &lt;30000,"25000 to 29999",D475&lt;35000,"30000 to 34999",D475&lt;40000,"35000 to 39999",D475&lt;45000,"40000 to 44999",D475&lt;50000,"45000 to 49999",TRUE,"Greater than 50000"),"")</f>
        <v/>
      </c>
      <c r="Y475">
        <f t="shared" si="76"/>
        <v>128</v>
      </c>
      <c r="Z475" t="str">
        <f t="shared" si="77"/>
        <v/>
      </c>
      <c r="AA475">
        <f t="shared" si="78"/>
        <v>1</v>
      </c>
      <c r="AB475" t="str">
        <f t="shared" si="79"/>
        <v/>
      </c>
    </row>
    <row r="476" spans="1:28" x14ac:dyDescent="0.25">
      <c r="A476">
        <v>624</v>
      </c>
      <c r="B476" t="s">
        <v>1290</v>
      </c>
      <c r="C476" s="3" t="s">
        <v>1291</v>
      </c>
      <c r="D476">
        <v>5100</v>
      </c>
      <c r="E476">
        <v>14249</v>
      </c>
      <c r="F476" t="s">
        <v>20</v>
      </c>
      <c r="G476">
        <v>432</v>
      </c>
      <c r="H476" t="s">
        <v>21</v>
      </c>
      <c r="I476" t="s">
        <v>22</v>
      </c>
      <c r="J476">
        <v>1422165600</v>
      </c>
      <c r="K476">
        <v>1422684000</v>
      </c>
      <c r="L476" t="b">
        <v>0</v>
      </c>
      <c r="M476" t="b">
        <v>0</v>
      </c>
      <c r="N476" t="s">
        <v>122</v>
      </c>
      <c r="O476" s="4">
        <f t="shared" si="70"/>
        <v>2.793921568627451</v>
      </c>
      <c r="P476" s="5">
        <f t="shared" si="71"/>
        <v>32.983796296296298</v>
      </c>
      <c r="Q476" t="str">
        <f t="shared" si="72"/>
        <v>photography</v>
      </c>
      <c r="R476" t="str">
        <f t="shared" si="73"/>
        <v>photography books</v>
      </c>
      <c r="S476" s="9">
        <f t="shared" si="74"/>
        <v>42029.25</v>
      </c>
      <c r="T476" s="9">
        <f t="shared" si="75"/>
        <v>42035.25</v>
      </c>
      <c r="U476" t="str" cm="1">
        <f t="array" ref="U476">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</f>
        <v>5000 to 9999</v>
      </c>
      <c r="V476" t="str" cm="1">
        <f t="array" ref="V476">IF(F476="failed",_xlfn.IFS(D476&lt;1000,"0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/>
      </c>
      <c r="W476" t="str" cm="1">
        <f t="array" ref="W476">IF(F476="successful",_xlfn.IFS(D476&lt;1000,"0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>5000 to 9999</v>
      </c>
      <c r="X476" t="str" cm="1">
        <f t="array" ref="X476">IF(F476="canceled",_xlfn.IFS(D476&lt;1000,"0 to 1000",D476&lt;5000,"1000 to 4999",D476&lt;10000,"5000 to 9999",D476&lt;15000,"10000 to 14999",D476&lt;20000,"15000 to 19999",D476&lt;25000,"20000 to 24999",D476 &lt;30000,"25000 to 29999",D476&lt;35000,"30000 to 34999",D476&lt;40000,"35000 to 39999",D476&lt;45000,"40000 to 44999",D476&lt;50000,"45000 to 49999",TRUE,"Greater than 50000"),"")</f>
        <v/>
      </c>
      <c r="Y476">
        <f t="shared" si="76"/>
        <v>432</v>
      </c>
      <c r="Z476" t="str">
        <f t="shared" si="77"/>
        <v/>
      </c>
      <c r="AA476">
        <f t="shared" si="78"/>
        <v>1</v>
      </c>
      <c r="AB476" t="str">
        <f t="shared" si="79"/>
        <v/>
      </c>
    </row>
    <row r="477" spans="1:28" x14ac:dyDescent="0.25">
      <c r="A477">
        <v>655</v>
      </c>
      <c r="B477" t="s">
        <v>1352</v>
      </c>
      <c r="C477" s="3" t="s">
        <v>1353</v>
      </c>
      <c r="D477">
        <v>6900</v>
      </c>
      <c r="E477">
        <v>13212</v>
      </c>
      <c r="F477" t="s">
        <v>20</v>
      </c>
      <c r="G477">
        <v>264</v>
      </c>
      <c r="H477" t="s">
        <v>21</v>
      </c>
      <c r="I477" t="s">
        <v>22</v>
      </c>
      <c r="J477">
        <v>1488434400</v>
      </c>
      <c r="K477">
        <v>1489554000</v>
      </c>
      <c r="L477" t="b">
        <v>1</v>
      </c>
      <c r="M477" t="b">
        <v>0</v>
      </c>
      <c r="N477" t="s">
        <v>122</v>
      </c>
      <c r="O477" s="4">
        <f t="shared" si="70"/>
        <v>1.9147826086956521</v>
      </c>
      <c r="P477" s="5">
        <f t="shared" si="71"/>
        <v>50.045454545454547</v>
      </c>
      <c r="Q477" t="str">
        <f t="shared" si="72"/>
        <v>photography</v>
      </c>
      <c r="R477" t="str">
        <f t="shared" si="73"/>
        <v>photography books</v>
      </c>
      <c r="S477" s="9">
        <f t="shared" si="74"/>
        <v>42796.25</v>
      </c>
      <c r="T477" s="9">
        <f t="shared" si="75"/>
        <v>42809.208333333328</v>
      </c>
      <c r="U477" t="str" cm="1">
        <f t="array" ref="U477">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</f>
        <v>5000 to 9999</v>
      </c>
      <c r="V477" t="str" cm="1">
        <f t="array" ref="V477">IF(F477="failed",_xlfn.IFS(D477&lt;1000,"0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/>
      </c>
      <c r="W477" t="str" cm="1">
        <f t="array" ref="W477">IF(F477="successful",_xlfn.IFS(D477&lt;1000,"0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>5000 to 9999</v>
      </c>
      <c r="X477" t="str" cm="1">
        <f t="array" ref="X477">IF(F477="canceled",_xlfn.IFS(D477&lt;1000,"0 to 1000",D477&lt;5000,"1000 to 4999",D477&lt;10000,"5000 to 9999",D477&lt;15000,"10000 to 14999",D477&lt;20000,"15000 to 19999",D477&lt;25000,"20000 to 24999",D477 &lt;30000,"25000 to 29999",D477&lt;35000,"30000 to 34999",D477&lt;40000,"35000 to 39999",D477&lt;45000,"40000 to 44999",D477&lt;50000,"45000 to 49999",TRUE,"Greater than 50000"),"")</f>
        <v/>
      </c>
      <c r="Y477">
        <f t="shared" si="76"/>
        <v>264</v>
      </c>
      <c r="Z477" t="str">
        <f t="shared" si="77"/>
        <v/>
      </c>
      <c r="AA477">
        <f t="shared" si="78"/>
        <v>1</v>
      </c>
      <c r="AB477" t="str">
        <f t="shared" si="79"/>
        <v/>
      </c>
    </row>
    <row r="478" spans="1:28" x14ac:dyDescent="0.25">
      <c r="A478">
        <v>674</v>
      </c>
      <c r="B478" t="s">
        <v>1388</v>
      </c>
      <c r="C478" s="3" t="s">
        <v>1389</v>
      </c>
      <c r="D478">
        <v>170700</v>
      </c>
      <c r="E478">
        <v>57250</v>
      </c>
      <c r="F478" t="s">
        <v>74</v>
      </c>
      <c r="G478">
        <v>1218</v>
      </c>
      <c r="H478" t="s">
        <v>21</v>
      </c>
      <c r="I478" t="s">
        <v>22</v>
      </c>
      <c r="J478">
        <v>1313730000</v>
      </c>
      <c r="K478">
        <v>1317790800</v>
      </c>
      <c r="L478" t="b">
        <v>0</v>
      </c>
      <c r="M478" t="b">
        <v>0</v>
      </c>
      <c r="N478" t="s">
        <v>122</v>
      </c>
      <c r="O478" s="4">
        <f t="shared" si="70"/>
        <v>0.33538371411833628</v>
      </c>
      <c r="P478" s="5">
        <f t="shared" si="71"/>
        <v>47.003284072249592</v>
      </c>
      <c r="Q478" t="str">
        <f t="shared" si="72"/>
        <v>photography</v>
      </c>
      <c r="R478" t="str">
        <f t="shared" si="73"/>
        <v>photography books</v>
      </c>
      <c r="S478" s="9">
        <f t="shared" si="74"/>
        <v>40774.208333333336</v>
      </c>
      <c r="T478" s="9">
        <f t="shared" si="75"/>
        <v>40821.208333333336</v>
      </c>
      <c r="U478" t="str" cm="1">
        <f t="array" ref="U478">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</f>
        <v>Greater than 50000</v>
      </c>
      <c r="V478" t="str" cm="1">
        <f t="array" ref="V478">IF(F478="failed",_xlfn.IFS(D478&lt;1000,"0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/>
      </c>
      <c r="W478" t="str" cm="1">
        <f t="array" ref="W478">IF(F478="successful",_xlfn.IFS(D478&lt;1000,"0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/>
      </c>
      <c r="X478" t="str" cm="1">
        <f t="array" ref="X478">IF(F478="canceled",_xlfn.IFS(D478&lt;1000,"0 to 1000",D478&lt;5000,"1000 to 4999",D478&lt;10000,"5000 to 9999",D478&lt;15000,"10000 to 14999",D478&lt;20000,"15000 to 19999",D478&lt;25000,"20000 to 24999",D478 &lt;30000,"25000 to 29999",D478&lt;35000,"30000 to 34999",D478&lt;40000,"35000 to 39999",D478&lt;45000,"40000 to 44999",D478&lt;50000,"45000 to 49999",TRUE,"Greater than 50000"),"")</f>
        <v>Greater than 50000</v>
      </c>
      <c r="Y478" t="str">
        <f t="shared" si="76"/>
        <v/>
      </c>
      <c r="Z478" t="str">
        <f t="shared" si="77"/>
        <v/>
      </c>
      <c r="AA478" t="str">
        <f t="shared" si="78"/>
        <v/>
      </c>
      <c r="AB478" t="str">
        <f t="shared" si="79"/>
        <v/>
      </c>
    </row>
    <row r="479" spans="1:28" x14ac:dyDescent="0.25">
      <c r="A479">
        <v>676</v>
      </c>
      <c r="B479" t="s">
        <v>1392</v>
      </c>
      <c r="C479" s="3" t="s">
        <v>1393</v>
      </c>
      <c r="D479">
        <v>62300</v>
      </c>
      <c r="E479">
        <v>118214</v>
      </c>
      <c r="F479" t="s">
        <v>20</v>
      </c>
      <c r="G479">
        <v>1170</v>
      </c>
      <c r="H479" t="s">
        <v>21</v>
      </c>
      <c r="I479" t="s">
        <v>22</v>
      </c>
      <c r="J479">
        <v>1348635600</v>
      </c>
      <c r="K479">
        <v>1349413200</v>
      </c>
      <c r="L479" t="b">
        <v>0</v>
      </c>
      <c r="M479" t="b">
        <v>0</v>
      </c>
      <c r="N479" t="s">
        <v>122</v>
      </c>
      <c r="O479" s="4">
        <f t="shared" si="70"/>
        <v>1.8974959871589085</v>
      </c>
      <c r="P479" s="5">
        <f t="shared" si="71"/>
        <v>101.03760683760684</v>
      </c>
      <c r="Q479" t="str">
        <f t="shared" si="72"/>
        <v>photography</v>
      </c>
      <c r="R479" t="str">
        <f t="shared" si="73"/>
        <v>photography books</v>
      </c>
      <c r="S479" s="9">
        <f t="shared" si="74"/>
        <v>41178.208333333336</v>
      </c>
      <c r="T479" s="9">
        <f t="shared" si="75"/>
        <v>41187.208333333336</v>
      </c>
      <c r="U479" t="str" cm="1">
        <f t="array" ref="U479">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</f>
        <v>Greater than 50000</v>
      </c>
      <c r="V479" t="str" cm="1">
        <f t="array" ref="V479">IF(F479="failed",_xlfn.IFS(D479&lt;1000,"0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/>
      </c>
      <c r="W479" t="str" cm="1">
        <f t="array" ref="W479">IF(F479="successful",_xlfn.IFS(D479&lt;1000,"0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>Greater than 50000</v>
      </c>
      <c r="X479" t="str" cm="1">
        <f t="array" ref="X479">IF(F479="canceled",_xlfn.IFS(D479&lt;1000,"0 to 1000",D479&lt;5000,"1000 to 4999",D479&lt;10000,"5000 to 9999",D479&lt;15000,"10000 to 14999",D479&lt;20000,"15000 to 19999",D479&lt;25000,"20000 to 24999",D479 &lt;30000,"25000 to 29999",D479&lt;35000,"30000 to 34999",D479&lt;40000,"35000 to 39999",D479&lt;45000,"40000 to 44999",D479&lt;50000,"45000 to 49999",TRUE,"Greater than 50000"),"")</f>
        <v/>
      </c>
      <c r="Y479">
        <f t="shared" si="76"/>
        <v>1170</v>
      </c>
      <c r="Z479" t="str">
        <f t="shared" si="77"/>
        <v/>
      </c>
      <c r="AA479">
        <f t="shared" si="78"/>
        <v>1</v>
      </c>
      <c r="AB479" t="str">
        <f t="shared" si="79"/>
        <v/>
      </c>
    </row>
    <row r="480" spans="1:28" ht="31.5" x14ac:dyDescent="0.25">
      <c r="A480">
        <v>735</v>
      </c>
      <c r="B480" t="s">
        <v>1508</v>
      </c>
      <c r="C480" s="3" t="s">
        <v>1509</v>
      </c>
      <c r="D480">
        <v>37100</v>
      </c>
      <c r="E480">
        <v>131404</v>
      </c>
      <c r="F480" t="s">
        <v>20</v>
      </c>
      <c r="G480">
        <v>1991</v>
      </c>
      <c r="H480" t="s">
        <v>21</v>
      </c>
      <c r="I480" t="s">
        <v>22</v>
      </c>
      <c r="J480">
        <v>1459314000</v>
      </c>
      <c r="K480">
        <v>1459918800</v>
      </c>
      <c r="L480" t="b">
        <v>0</v>
      </c>
      <c r="M480" t="b">
        <v>0</v>
      </c>
      <c r="N480" t="s">
        <v>122</v>
      </c>
      <c r="O480" s="4">
        <f t="shared" si="70"/>
        <v>3.5418867924528303</v>
      </c>
      <c r="P480" s="5">
        <f t="shared" si="71"/>
        <v>65.998995479658461</v>
      </c>
      <c r="Q480" t="str">
        <f t="shared" si="72"/>
        <v>photography</v>
      </c>
      <c r="R480" t="str">
        <f t="shared" si="73"/>
        <v>photography books</v>
      </c>
      <c r="S480" s="9">
        <f t="shared" si="74"/>
        <v>42459.208333333328</v>
      </c>
      <c r="T480" s="9">
        <f t="shared" si="75"/>
        <v>42466.208333333328</v>
      </c>
      <c r="U480" t="str" cm="1">
        <f t="array" ref="U480">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</f>
        <v>35000 to 39999</v>
      </c>
      <c r="V480" t="str" cm="1">
        <f t="array" ref="V480">IF(F480="failed",_xlfn.IFS(D480&lt;1000,"0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/>
      </c>
      <c r="W480" t="str" cm="1">
        <f t="array" ref="W480">IF(F480="successful",_xlfn.IFS(D480&lt;1000,"0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>35000 to 39999</v>
      </c>
      <c r="X480" t="str" cm="1">
        <f t="array" ref="X480">IF(F480="canceled",_xlfn.IFS(D480&lt;1000,"0 to 1000",D480&lt;5000,"1000 to 4999",D480&lt;10000,"5000 to 9999",D480&lt;15000,"10000 to 14999",D480&lt;20000,"15000 to 19999",D480&lt;25000,"20000 to 24999",D480 &lt;30000,"25000 to 29999",D480&lt;35000,"30000 to 34999",D480&lt;40000,"35000 to 39999",D480&lt;45000,"40000 to 44999",D480&lt;50000,"45000 to 49999",TRUE,"Greater than 50000"),"")</f>
        <v/>
      </c>
      <c r="Y480">
        <f t="shared" si="76"/>
        <v>1991</v>
      </c>
      <c r="Z480" t="str">
        <f t="shared" si="77"/>
        <v/>
      </c>
      <c r="AA480">
        <f t="shared" si="78"/>
        <v>1</v>
      </c>
      <c r="AB480" t="str">
        <f t="shared" si="79"/>
        <v/>
      </c>
    </row>
    <row r="481" spans="1:28" x14ac:dyDescent="0.25">
      <c r="A481">
        <v>753</v>
      </c>
      <c r="B481" t="s">
        <v>1542</v>
      </c>
      <c r="C481" s="3" t="s">
        <v>1543</v>
      </c>
      <c r="D481">
        <v>4700</v>
      </c>
      <c r="E481">
        <v>12065</v>
      </c>
      <c r="F481" t="s">
        <v>20</v>
      </c>
      <c r="G481">
        <v>137</v>
      </c>
      <c r="H481" t="s">
        <v>21</v>
      </c>
      <c r="I481" t="s">
        <v>22</v>
      </c>
      <c r="J481">
        <v>1274590800</v>
      </c>
      <c r="K481">
        <v>1275886800</v>
      </c>
      <c r="L481" t="b">
        <v>0</v>
      </c>
      <c r="M481" t="b">
        <v>0</v>
      </c>
      <c r="N481" t="s">
        <v>122</v>
      </c>
      <c r="O481" s="4">
        <f t="shared" si="70"/>
        <v>2.5670212765957445</v>
      </c>
      <c r="P481" s="5">
        <f t="shared" si="71"/>
        <v>88.065693430656935</v>
      </c>
      <c r="Q481" t="str">
        <f t="shared" si="72"/>
        <v>photography</v>
      </c>
      <c r="R481" t="str">
        <f t="shared" si="73"/>
        <v>photography books</v>
      </c>
      <c r="S481" s="9">
        <f t="shared" si="74"/>
        <v>40321.208333333336</v>
      </c>
      <c r="T481" s="9">
        <f t="shared" si="75"/>
        <v>40336.208333333336</v>
      </c>
      <c r="U481" t="str" cm="1">
        <f t="array" ref="U481">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</f>
        <v>1000 to 4999</v>
      </c>
      <c r="V481" t="str" cm="1">
        <f t="array" ref="V481">IF(F481="failed",_xlfn.IFS(D481&lt;1000,"0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/>
      </c>
      <c r="W481" t="str" cm="1">
        <f t="array" ref="W481">IF(F481="successful",_xlfn.IFS(D481&lt;1000,"0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>1000 to 4999</v>
      </c>
      <c r="X481" t="str" cm="1">
        <f t="array" ref="X481">IF(F481="canceled",_xlfn.IFS(D481&lt;1000,"0 to 1000",D481&lt;5000,"1000 to 4999",D481&lt;10000,"5000 to 9999",D481&lt;15000,"10000 to 14999",D481&lt;20000,"15000 to 19999",D481&lt;25000,"20000 to 24999",D481 &lt;30000,"25000 to 29999",D481&lt;35000,"30000 to 34999",D481&lt;40000,"35000 to 39999",D481&lt;45000,"40000 to 44999",D481&lt;50000,"45000 to 49999",TRUE,"Greater than 50000"),"")</f>
        <v/>
      </c>
      <c r="Y481">
        <f t="shared" si="76"/>
        <v>137</v>
      </c>
      <c r="Z481" t="str">
        <f t="shared" si="77"/>
        <v/>
      </c>
      <c r="AA481">
        <f t="shared" si="78"/>
        <v>1</v>
      </c>
      <c r="AB481" t="str">
        <f t="shared" si="79"/>
        <v/>
      </c>
    </row>
    <row r="482" spans="1:28" x14ac:dyDescent="0.25">
      <c r="A482">
        <v>801</v>
      </c>
      <c r="B482" t="s">
        <v>1637</v>
      </c>
      <c r="C482" s="3" t="s">
        <v>1638</v>
      </c>
      <c r="D482">
        <v>2300</v>
      </c>
      <c r="E482">
        <v>4667</v>
      </c>
      <c r="F482" t="s">
        <v>20</v>
      </c>
      <c r="G482">
        <v>106</v>
      </c>
      <c r="H482" t="s">
        <v>21</v>
      </c>
      <c r="I482" t="s">
        <v>22</v>
      </c>
      <c r="J482">
        <v>1577772000</v>
      </c>
      <c r="K482">
        <v>1579672800</v>
      </c>
      <c r="L482" t="b">
        <v>0</v>
      </c>
      <c r="M482" t="b">
        <v>1</v>
      </c>
      <c r="N482" t="s">
        <v>122</v>
      </c>
      <c r="O482" s="4">
        <f t="shared" si="70"/>
        <v>2.0291304347826089</v>
      </c>
      <c r="P482" s="5">
        <f t="shared" si="71"/>
        <v>44.028301886792455</v>
      </c>
      <c r="Q482" t="str">
        <f t="shared" si="72"/>
        <v>photography</v>
      </c>
      <c r="R482" t="str">
        <f t="shared" si="73"/>
        <v>photography books</v>
      </c>
      <c r="S482" s="9">
        <f t="shared" si="74"/>
        <v>43830.25</v>
      </c>
      <c r="T482" s="9">
        <f t="shared" si="75"/>
        <v>43852.25</v>
      </c>
      <c r="U482" t="str" cm="1">
        <f t="array" ref="U482">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</f>
        <v>1000 to 4999</v>
      </c>
      <c r="V482" t="str" cm="1">
        <f t="array" ref="V482">IF(F482="failed",_xlfn.IFS(D482&lt;1000,"0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/>
      </c>
      <c r="W482" t="str" cm="1">
        <f t="array" ref="W482">IF(F482="successful",_xlfn.IFS(D482&lt;1000,"0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>1000 to 4999</v>
      </c>
      <c r="X482" t="str" cm="1">
        <f t="array" ref="X482">IF(F482="canceled",_xlfn.IFS(D482&lt;1000,"0 to 1000",D482&lt;5000,"1000 to 4999",D482&lt;10000,"5000 to 9999",D482&lt;15000,"10000 to 14999",D482&lt;20000,"15000 to 19999",D482&lt;25000,"20000 to 24999",D482 &lt;30000,"25000 to 29999",D482&lt;35000,"30000 to 34999",D482&lt;40000,"35000 to 39999",D482&lt;45000,"40000 to 44999",D482&lt;50000,"45000 to 49999",TRUE,"Greater than 50000"),"")</f>
        <v/>
      </c>
      <c r="Y482">
        <f t="shared" si="76"/>
        <v>106</v>
      </c>
      <c r="Z482" t="str">
        <f t="shared" si="77"/>
        <v/>
      </c>
      <c r="AA482">
        <f t="shared" si="78"/>
        <v>1</v>
      </c>
      <c r="AB482" t="str">
        <f t="shared" si="79"/>
        <v/>
      </c>
    </row>
    <row r="483" spans="1:28" ht="31.5" x14ac:dyDescent="0.25">
      <c r="A483">
        <v>802</v>
      </c>
      <c r="B483" t="s">
        <v>1639</v>
      </c>
      <c r="C483" s="3" t="s">
        <v>1640</v>
      </c>
      <c r="D483">
        <v>6200</v>
      </c>
      <c r="E483">
        <v>12216</v>
      </c>
      <c r="F483" t="s">
        <v>20</v>
      </c>
      <c r="G483">
        <v>142</v>
      </c>
      <c r="H483" t="s">
        <v>21</v>
      </c>
      <c r="I483" t="s">
        <v>22</v>
      </c>
      <c r="J483">
        <v>1562216400</v>
      </c>
      <c r="K483">
        <v>1562389200</v>
      </c>
      <c r="L483" t="b">
        <v>0</v>
      </c>
      <c r="M483" t="b">
        <v>0</v>
      </c>
      <c r="N483" t="s">
        <v>122</v>
      </c>
      <c r="O483" s="4">
        <f t="shared" si="70"/>
        <v>1.9703225806451612</v>
      </c>
      <c r="P483" s="5">
        <f t="shared" si="71"/>
        <v>86.028169014084511</v>
      </c>
      <c r="Q483" t="str">
        <f t="shared" si="72"/>
        <v>photography</v>
      </c>
      <c r="R483" t="str">
        <f t="shared" si="73"/>
        <v>photography books</v>
      </c>
      <c r="S483" s="9">
        <f t="shared" si="74"/>
        <v>43650.208333333328</v>
      </c>
      <c r="T483" s="9">
        <f t="shared" si="75"/>
        <v>43652.208333333328</v>
      </c>
      <c r="U483" t="str" cm="1">
        <f t="array" ref="U483">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</f>
        <v>5000 to 9999</v>
      </c>
      <c r="V483" t="str" cm="1">
        <f t="array" ref="V483">IF(F483="failed",_xlfn.IFS(D483&lt;1000,"0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/>
      </c>
      <c r="W483" t="str" cm="1">
        <f t="array" ref="W483">IF(F483="successful",_xlfn.IFS(D483&lt;1000,"0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>5000 to 9999</v>
      </c>
      <c r="X483" t="str" cm="1">
        <f t="array" ref="X483">IF(F483="canceled",_xlfn.IFS(D483&lt;1000,"0 to 1000",D483&lt;5000,"1000 to 4999",D483&lt;10000,"5000 to 9999",D483&lt;15000,"10000 to 14999",D483&lt;20000,"15000 to 19999",D483&lt;25000,"20000 to 24999",D483 &lt;30000,"25000 to 29999",D483&lt;35000,"30000 to 34999",D483&lt;40000,"35000 to 39999",D483&lt;45000,"40000 to 44999",D483&lt;50000,"45000 to 49999",TRUE,"Greater than 50000"),"")</f>
        <v/>
      </c>
      <c r="Y483">
        <f t="shared" si="76"/>
        <v>142</v>
      </c>
      <c r="Z483" t="str">
        <f t="shared" si="77"/>
        <v/>
      </c>
      <c r="AA483">
        <f t="shared" si="78"/>
        <v>1</v>
      </c>
      <c r="AB483" t="str">
        <f t="shared" si="79"/>
        <v/>
      </c>
    </row>
    <row r="484" spans="1:28" ht="31.5" x14ac:dyDescent="0.25">
      <c r="A484">
        <v>831</v>
      </c>
      <c r="B484" t="s">
        <v>1695</v>
      </c>
      <c r="C484" s="3" t="s">
        <v>1696</v>
      </c>
      <c r="D484">
        <v>97100</v>
      </c>
      <c r="E484">
        <v>105817</v>
      </c>
      <c r="F484" t="s">
        <v>20</v>
      </c>
      <c r="G484">
        <v>4233</v>
      </c>
      <c r="H484" t="s">
        <v>21</v>
      </c>
      <c r="I484" t="s">
        <v>22</v>
      </c>
      <c r="J484">
        <v>1332738000</v>
      </c>
      <c r="K484">
        <v>1335675600</v>
      </c>
      <c r="L484" t="b">
        <v>0</v>
      </c>
      <c r="M484" t="b">
        <v>0</v>
      </c>
      <c r="N484" t="s">
        <v>122</v>
      </c>
      <c r="O484" s="4">
        <f t="shared" si="70"/>
        <v>1.089773429454171</v>
      </c>
      <c r="P484" s="5">
        <f t="shared" si="71"/>
        <v>24.998110087408456</v>
      </c>
      <c r="Q484" t="str">
        <f t="shared" si="72"/>
        <v>photography</v>
      </c>
      <c r="R484" t="str">
        <f t="shared" si="73"/>
        <v>photography books</v>
      </c>
      <c r="S484" s="9">
        <f t="shared" si="74"/>
        <v>40994.208333333336</v>
      </c>
      <c r="T484" s="9">
        <f t="shared" si="75"/>
        <v>41028.208333333336</v>
      </c>
      <c r="U484" t="str" cm="1">
        <f t="array" ref="U484">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</f>
        <v>Greater than 50000</v>
      </c>
      <c r="V484" t="str" cm="1">
        <f t="array" ref="V484">IF(F484="failed",_xlfn.IFS(D484&lt;1000,"0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/>
      </c>
      <c r="W484" t="str" cm="1">
        <f t="array" ref="W484">IF(F484="successful",_xlfn.IFS(D484&lt;1000,"0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>Greater than 50000</v>
      </c>
      <c r="X484" t="str" cm="1">
        <f t="array" ref="X484">IF(F484="canceled",_xlfn.IFS(D484&lt;1000,"0 to 1000",D484&lt;5000,"1000 to 4999",D484&lt;10000,"5000 to 9999",D484&lt;15000,"10000 to 14999",D484&lt;20000,"15000 to 19999",D484&lt;25000,"20000 to 24999",D484 &lt;30000,"25000 to 29999",D484&lt;35000,"30000 to 34999",D484&lt;40000,"35000 to 39999",D484&lt;45000,"40000 to 44999",D484&lt;50000,"45000 to 49999",TRUE,"Greater than 50000"),"")</f>
        <v/>
      </c>
      <c r="Y484">
        <f t="shared" si="76"/>
        <v>4233</v>
      </c>
      <c r="Z484" t="str">
        <f t="shared" si="77"/>
        <v/>
      </c>
      <c r="AA484">
        <f t="shared" si="78"/>
        <v>1</v>
      </c>
      <c r="AB484" t="str">
        <f t="shared" si="79"/>
        <v/>
      </c>
    </row>
    <row r="485" spans="1:28" ht="31.5" x14ac:dyDescent="0.25">
      <c r="A485">
        <v>843</v>
      </c>
      <c r="B485" t="s">
        <v>1719</v>
      </c>
      <c r="C485" s="3" t="s">
        <v>1720</v>
      </c>
      <c r="D485">
        <v>8800</v>
      </c>
      <c r="E485">
        <v>2703</v>
      </c>
      <c r="F485" t="s">
        <v>14</v>
      </c>
      <c r="G485">
        <v>33</v>
      </c>
      <c r="H485" t="s">
        <v>21</v>
      </c>
      <c r="I485" t="s">
        <v>22</v>
      </c>
      <c r="J485">
        <v>1535259600</v>
      </c>
      <c r="K485">
        <v>1535778000</v>
      </c>
      <c r="L485" t="b">
        <v>0</v>
      </c>
      <c r="M485" t="b">
        <v>0</v>
      </c>
      <c r="N485" t="s">
        <v>122</v>
      </c>
      <c r="O485" s="4">
        <f t="shared" si="70"/>
        <v>0.30715909090909088</v>
      </c>
      <c r="P485" s="5">
        <f t="shared" si="71"/>
        <v>81.909090909090907</v>
      </c>
      <c r="Q485" t="str">
        <f t="shared" si="72"/>
        <v>photography</v>
      </c>
      <c r="R485" t="str">
        <f t="shared" si="73"/>
        <v>photography books</v>
      </c>
      <c r="S485" s="9">
        <f t="shared" si="74"/>
        <v>43338.208333333328</v>
      </c>
      <c r="T485" s="9">
        <f t="shared" si="75"/>
        <v>43344.208333333328</v>
      </c>
      <c r="U485" t="str" cm="1">
        <f t="array" ref="U485">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</f>
        <v>5000 to 9999</v>
      </c>
      <c r="V485" t="str" cm="1">
        <f t="array" ref="V485">IF(F485="failed",_xlfn.IFS(D485&lt;1000,"0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>5000 to 9999</v>
      </c>
      <c r="W485" t="str" cm="1">
        <f t="array" ref="W485">IF(F485="successful",_xlfn.IFS(D485&lt;1000,"0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/>
      </c>
      <c r="X485" t="str" cm="1">
        <f t="array" ref="X485">IF(F485="canceled",_xlfn.IFS(D485&lt;1000,"0 to 1000",D485&lt;5000,"1000 to 4999",D485&lt;10000,"5000 to 9999",D485&lt;15000,"10000 to 14999",D485&lt;20000,"15000 to 19999",D485&lt;25000,"20000 to 24999",D485 &lt;30000,"25000 to 29999",D485&lt;35000,"30000 to 34999",D485&lt;40000,"35000 to 39999",D485&lt;45000,"40000 to 44999",D485&lt;50000,"45000 to 49999",TRUE,"Greater than 50000"),"")</f>
        <v/>
      </c>
      <c r="Y485" t="str">
        <f t="shared" si="76"/>
        <v/>
      </c>
      <c r="Z485">
        <f t="shared" si="77"/>
        <v>33</v>
      </c>
      <c r="AA485" t="str">
        <f t="shared" si="78"/>
        <v/>
      </c>
      <c r="AB485">
        <f t="shared" si="79"/>
        <v>1</v>
      </c>
    </row>
    <row r="486" spans="1:28" x14ac:dyDescent="0.25">
      <c r="A486">
        <v>866</v>
      </c>
      <c r="B486" t="s">
        <v>1764</v>
      </c>
      <c r="C486" s="3" t="s">
        <v>1765</v>
      </c>
      <c r="D486">
        <v>182800</v>
      </c>
      <c r="E486">
        <v>79045</v>
      </c>
      <c r="F486" t="s">
        <v>74</v>
      </c>
      <c r="G486">
        <v>898</v>
      </c>
      <c r="H486" t="s">
        <v>21</v>
      </c>
      <c r="I486" t="s">
        <v>22</v>
      </c>
      <c r="J486">
        <v>1304830800</v>
      </c>
      <c r="K486">
        <v>1304917200</v>
      </c>
      <c r="L486" t="b">
        <v>0</v>
      </c>
      <c r="M486" t="b">
        <v>0</v>
      </c>
      <c r="N486" t="s">
        <v>122</v>
      </c>
      <c r="O486" s="4">
        <f t="shared" si="70"/>
        <v>0.43241247264770238</v>
      </c>
      <c r="P486" s="5">
        <f t="shared" si="71"/>
        <v>88.023385300668153</v>
      </c>
      <c r="Q486" t="str">
        <f t="shared" si="72"/>
        <v>photography</v>
      </c>
      <c r="R486" t="str">
        <f t="shared" si="73"/>
        <v>photography books</v>
      </c>
      <c r="S486" s="9">
        <f t="shared" si="74"/>
        <v>40671.208333333336</v>
      </c>
      <c r="T486" s="9">
        <f t="shared" si="75"/>
        <v>40672.208333333336</v>
      </c>
      <c r="U486" t="str" cm="1">
        <f t="array" ref="U486">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</f>
        <v>Greater than 50000</v>
      </c>
      <c r="V486" t="str" cm="1">
        <f t="array" ref="V486">IF(F486="failed",_xlfn.IFS(D486&lt;1000,"0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/>
      </c>
      <c r="W486" t="str" cm="1">
        <f t="array" ref="W486">IF(F486="successful",_xlfn.IFS(D486&lt;1000,"0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/>
      </c>
      <c r="X486" t="str" cm="1">
        <f t="array" ref="X486">IF(F486="canceled",_xlfn.IFS(D486&lt;1000,"0 to 1000",D486&lt;5000,"1000 to 4999",D486&lt;10000,"5000 to 9999",D486&lt;15000,"10000 to 14999",D486&lt;20000,"15000 to 19999",D486&lt;25000,"20000 to 24999",D486 &lt;30000,"25000 to 29999",D486&lt;35000,"30000 to 34999",D486&lt;40000,"35000 to 39999",D486&lt;45000,"40000 to 44999",D486&lt;50000,"45000 to 49999",TRUE,"Greater than 50000"),"")</f>
        <v>Greater than 50000</v>
      </c>
      <c r="Y486" t="str">
        <f t="shared" si="76"/>
        <v/>
      </c>
      <c r="Z486" t="str">
        <f t="shared" si="77"/>
        <v/>
      </c>
      <c r="AA486" t="str">
        <f t="shared" si="78"/>
        <v/>
      </c>
      <c r="AB486" t="str">
        <f t="shared" si="79"/>
        <v/>
      </c>
    </row>
    <row r="487" spans="1:28" x14ac:dyDescent="0.25">
      <c r="A487">
        <v>873</v>
      </c>
      <c r="B487" t="s">
        <v>1778</v>
      </c>
      <c r="C487" s="3" t="s">
        <v>1779</v>
      </c>
      <c r="D487">
        <v>42100</v>
      </c>
      <c r="E487">
        <v>79268</v>
      </c>
      <c r="F487" t="s">
        <v>20</v>
      </c>
      <c r="G487">
        <v>1887</v>
      </c>
      <c r="H487" t="s">
        <v>21</v>
      </c>
      <c r="I487" t="s">
        <v>22</v>
      </c>
      <c r="J487">
        <v>1389160800</v>
      </c>
      <c r="K487">
        <v>1389592800</v>
      </c>
      <c r="L487" t="b">
        <v>0</v>
      </c>
      <c r="M487" t="b">
        <v>0</v>
      </c>
      <c r="N487" t="s">
        <v>122</v>
      </c>
      <c r="O487" s="4">
        <f t="shared" si="70"/>
        <v>1.8828503562945369</v>
      </c>
      <c r="P487" s="5">
        <f t="shared" si="71"/>
        <v>42.007419183889773</v>
      </c>
      <c r="Q487" t="str">
        <f t="shared" si="72"/>
        <v>photography</v>
      </c>
      <c r="R487" t="str">
        <f t="shared" si="73"/>
        <v>photography books</v>
      </c>
      <c r="S487" s="9">
        <f t="shared" si="74"/>
        <v>41647.25</v>
      </c>
      <c r="T487" s="9">
        <f t="shared" si="75"/>
        <v>41652.25</v>
      </c>
      <c r="U487" t="str" cm="1">
        <f t="array" ref="U487">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</f>
        <v>40000 to 44999</v>
      </c>
      <c r="V487" t="str" cm="1">
        <f t="array" ref="V487">IF(F487="failed",_xlfn.IFS(D487&lt;1000,"0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/>
      </c>
      <c r="W487" t="str" cm="1">
        <f t="array" ref="W487">IF(F487="successful",_xlfn.IFS(D487&lt;1000,"0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>40000 to 44999</v>
      </c>
      <c r="X487" t="str" cm="1">
        <f t="array" ref="X487">IF(F487="canceled",_xlfn.IFS(D487&lt;1000,"0 to 1000",D487&lt;5000,"1000 to 4999",D487&lt;10000,"5000 to 9999",D487&lt;15000,"10000 to 14999",D487&lt;20000,"15000 to 19999",D487&lt;25000,"20000 to 24999",D487 &lt;30000,"25000 to 29999",D487&lt;35000,"30000 to 34999",D487&lt;40000,"35000 to 39999",D487&lt;45000,"40000 to 44999",D487&lt;50000,"45000 to 49999",TRUE,"Greater than 50000"),"")</f>
        <v/>
      </c>
      <c r="Y487">
        <f t="shared" si="76"/>
        <v>1887</v>
      </c>
      <c r="Z487" t="str">
        <f t="shared" si="77"/>
        <v/>
      </c>
      <c r="AA487">
        <f t="shared" si="78"/>
        <v>1</v>
      </c>
      <c r="AB487" t="str">
        <f t="shared" si="79"/>
        <v/>
      </c>
    </row>
    <row r="488" spans="1:28" x14ac:dyDescent="0.25">
      <c r="A488">
        <v>874</v>
      </c>
      <c r="B488" t="s">
        <v>1780</v>
      </c>
      <c r="C488" s="3" t="s">
        <v>1781</v>
      </c>
      <c r="D488">
        <v>40200</v>
      </c>
      <c r="E488">
        <v>139468</v>
      </c>
      <c r="F488" t="s">
        <v>20</v>
      </c>
      <c r="G488">
        <v>4358</v>
      </c>
      <c r="H488" t="s">
        <v>21</v>
      </c>
      <c r="I488" t="s">
        <v>22</v>
      </c>
      <c r="J488">
        <v>1271998800</v>
      </c>
      <c r="K488">
        <v>1275282000</v>
      </c>
      <c r="L488" t="b">
        <v>0</v>
      </c>
      <c r="M488" t="b">
        <v>1</v>
      </c>
      <c r="N488" t="s">
        <v>122</v>
      </c>
      <c r="O488" s="4">
        <f t="shared" si="70"/>
        <v>3.4693532338308457</v>
      </c>
      <c r="P488" s="5">
        <f t="shared" si="71"/>
        <v>32.002753556677376</v>
      </c>
      <c r="Q488" t="str">
        <f t="shared" si="72"/>
        <v>photography</v>
      </c>
      <c r="R488" t="str">
        <f t="shared" si="73"/>
        <v>photography books</v>
      </c>
      <c r="S488" s="9">
        <f t="shared" si="74"/>
        <v>40291.208333333336</v>
      </c>
      <c r="T488" s="9">
        <f t="shared" si="75"/>
        <v>40329.208333333336</v>
      </c>
      <c r="U488" t="str" cm="1">
        <f t="array" ref="U488">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</f>
        <v>40000 to 44999</v>
      </c>
      <c r="V488" t="str" cm="1">
        <f t="array" ref="V488">IF(F488="failed",_xlfn.IFS(D488&lt;1000,"0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/>
      </c>
      <c r="W488" t="str" cm="1">
        <f t="array" ref="W488">IF(F488="successful",_xlfn.IFS(D488&lt;1000,"0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>40000 to 44999</v>
      </c>
      <c r="X488" t="str" cm="1">
        <f t="array" ref="X488">IF(F488="canceled",_xlfn.IFS(D488&lt;1000,"0 to 1000",D488&lt;5000,"1000 to 4999",D488&lt;10000,"5000 to 9999",D488&lt;15000,"10000 to 14999",D488&lt;20000,"15000 to 19999",D488&lt;25000,"20000 to 24999",D488 &lt;30000,"25000 to 29999",D488&lt;35000,"30000 to 34999",D488&lt;40000,"35000 to 39999",D488&lt;45000,"40000 to 44999",D488&lt;50000,"45000 to 49999",TRUE,"Greater than 50000"),"")</f>
        <v/>
      </c>
      <c r="Y488">
        <f t="shared" si="76"/>
        <v>4358</v>
      </c>
      <c r="Z488" t="str">
        <f t="shared" si="77"/>
        <v/>
      </c>
      <c r="AA488">
        <f t="shared" si="78"/>
        <v>1</v>
      </c>
      <c r="AB488" t="str">
        <f t="shared" si="79"/>
        <v/>
      </c>
    </row>
    <row r="489" spans="1:28" ht="31.5" x14ac:dyDescent="0.25">
      <c r="A489">
        <v>876</v>
      </c>
      <c r="B489" t="s">
        <v>1784</v>
      </c>
      <c r="C489" s="3" t="s">
        <v>1785</v>
      </c>
      <c r="D489">
        <v>8300</v>
      </c>
      <c r="E489">
        <v>2111</v>
      </c>
      <c r="F489" t="s">
        <v>14</v>
      </c>
      <c r="G489">
        <v>57</v>
      </c>
      <c r="H489" t="s">
        <v>15</v>
      </c>
      <c r="I489" t="s">
        <v>16</v>
      </c>
      <c r="J489">
        <v>1559970000</v>
      </c>
      <c r="K489">
        <v>1562043600</v>
      </c>
      <c r="L489" t="b">
        <v>0</v>
      </c>
      <c r="M489" t="b">
        <v>0</v>
      </c>
      <c r="N489" t="s">
        <v>122</v>
      </c>
      <c r="O489" s="4">
        <f t="shared" si="70"/>
        <v>0.25433734939759034</v>
      </c>
      <c r="P489" s="5">
        <f t="shared" si="71"/>
        <v>37.035087719298247</v>
      </c>
      <c r="Q489" t="str">
        <f t="shared" si="72"/>
        <v>photography</v>
      </c>
      <c r="R489" t="str">
        <f t="shared" si="73"/>
        <v>photography books</v>
      </c>
      <c r="S489" s="9">
        <f t="shared" si="74"/>
        <v>43624.208333333328</v>
      </c>
      <c r="T489" s="9">
        <f t="shared" si="75"/>
        <v>43648.208333333328</v>
      </c>
      <c r="U489" t="str" cm="1">
        <f t="array" ref="U489">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</f>
        <v>5000 to 9999</v>
      </c>
      <c r="V489" t="str" cm="1">
        <f t="array" ref="V489">IF(F489="failed",_xlfn.IFS(D489&lt;1000,"0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>5000 to 9999</v>
      </c>
      <c r="W489" t="str" cm="1">
        <f t="array" ref="W489">IF(F489="successful",_xlfn.IFS(D489&lt;1000,"0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/>
      </c>
      <c r="X489" t="str" cm="1">
        <f t="array" ref="X489">IF(F489="canceled",_xlfn.IFS(D489&lt;1000,"0 to 1000",D489&lt;5000,"1000 to 4999",D489&lt;10000,"5000 to 9999",D489&lt;15000,"10000 to 14999",D489&lt;20000,"15000 to 19999",D489&lt;25000,"20000 to 24999",D489 &lt;30000,"25000 to 29999",D489&lt;35000,"30000 to 34999",D489&lt;40000,"35000 to 39999",D489&lt;45000,"40000 to 44999",D489&lt;50000,"45000 to 49999",TRUE,"Greater than 50000"),"")</f>
        <v/>
      </c>
      <c r="Y489" t="str">
        <f t="shared" si="76"/>
        <v/>
      </c>
      <c r="Z489">
        <f t="shared" si="77"/>
        <v>57</v>
      </c>
      <c r="AA489" t="str">
        <f t="shared" si="78"/>
        <v/>
      </c>
      <c r="AB489">
        <f t="shared" si="79"/>
        <v>1</v>
      </c>
    </row>
    <row r="490" spans="1:28" ht="31.5" x14ac:dyDescent="0.25">
      <c r="A490">
        <v>916</v>
      </c>
      <c r="B490" t="s">
        <v>1864</v>
      </c>
      <c r="C490" s="3" t="s">
        <v>1865</v>
      </c>
      <c r="D490">
        <v>3700</v>
      </c>
      <c r="E490">
        <v>1343</v>
      </c>
      <c r="F490" t="s">
        <v>14</v>
      </c>
      <c r="G490">
        <v>52</v>
      </c>
      <c r="H490" t="s">
        <v>21</v>
      </c>
      <c r="I490" t="s">
        <v>22</v>
      </c>
      <c r="J490">
        <v>1418882400</v>
      </c>
      <c r="K490">
        <v>1419660000</v>
      </c>
      <c r="L490" t="b">
        <v>0</v>
      </c>
      <c r="M490" t="b">
        <v>0</v>
      </c>
      <c r="N490" t="s">
        <v>122</v>
      </c>
      <c r="O490" s="4">
        <f t="shared" si="70"/>
        <v>0.36297297297297298</v>
      </c>
      <c r="P490" s="5">
        <f t="shared" si="71"/>
        <v>25.826923076923077</v>
      </c>
      <c r="Q490" t="str">
        <f t="shared" si="72"/>
        <v>photography</v>
      </c>
      <c r="R490" t="str">
        <f t="shared" si="73"/>
        <v>photography books</v>
      </c>
      <c r="S490" s="9">
        <f t="shared" si="74"/>
        <v>41991.25</v>
      </c>
      <c r="T490" s="9">
        <f t="shared" si="75"/>
        <v>42000.25</v>
      </c>
      <c r="U490" t="str" cm="1">
        <f t="array" ref="U490">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</f>
        <v>1000 to 4999</v>
      </c>
      <c r="V490" t="str" cm="1">
        <f t="array" ref="V490">IF(F490="failed",_xlfn.IFS(D490&lt;1000,"0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>1000 to 4999</v>
      </c>
      <c r="W490" t="str" cm="1">
        <f t="array" ref="W490">IF(F490="successful",_xlfn.IFS(D490&lt;1000,"0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/>
      </c>
      <c r="X490" t="str" cm="1">
        <f t="array" ref="X490">IF(F490="canceled",_xlfn.IFS(D490&lt;1000,"0 to 1000",D490&lt;5000,"1000 to 4999",D490&lt;10000,"5000 to 9999",D490&lt;15000,"10000 to 14999",D490&lt;20000,"15000 to 19999",D490&lt;25000,"20000 to 24999",D490 &lt;30000,"25000 to 29999",D490&lt;35000,"30000 to 34999",D490&lt;40000,"35000 to 39999",D490&lt;45000,"40000 to 44999",D490&lt;50000,"45000 to 49999",TRUE,"Greater than 50000"),"")</f>
        <v/>
      </c>
      <c r="Y490" t="str">
        <f t="shared" si="76"/>
        <v/>
      </c>
      <c r="Z490">
        <f t="shared" si="77"/>
        <v>52</v>
      </c>
      <c r="AA490" t="str">
        <f t="shared" si="78"/>
        <v/>
      </c>
      <c r="AB490">
        <f t="shared" si="79"/>
        <v>1</v>
      </c>
    </row>
    <row r="491" spans="1:28" x14ac:dyDescent="0.25">
      <c r="A491">
        <v>944</v>
      </c>
      <c r="B491" t="s">
        <v>1918</v>
      </c>
      <c r="C491" s="3" t="s">
        <v>1919</v>
      </c>
      <c r="D491">
        <v>10000</v>
      </c>
      <c r="E491">
        <v>8142</v>
      </c>
      <c r="F491" t="s">
        <v>14</v>
      </c>
      <c r="G491">
        <v>263</v>
      </c>
      <c r="H491" t="s">
        <v>26</v>
      </c>
      <c r="I491" t="s">
        <v>27</v>
      </c>
      <c r="J491">
        <v>1486706400</v>
      </c>
      <c r="K491">
        <v>1488348000</v>
      </c>
      <c r="L491" t="b">
        <v>0</v>
      </c>
      <c r="M491" t="b">
        <v>0</v>
      </c>
      <c r="N491" t="s">
        <v>122</v>
      </c>
      <c r="O491" s="4">
        <f t="shared" si="70"/>
        <v>0.81420000000000003</v>
      </c>
      <c r="P491" s="5">
        <f t="shared" si="71"/>
        <v>30.958174904942965</v>
      </c>
      <c r="Q491" t="str">
        <f t="shared" si="72"/>
        <v>photography</v>
      </c>
      <c r="R491" t="str">
        <f t="shared" si="73"/>
        <v>photography books</v>
      </c>
      <c r="S491" s="9">
        <f t="shared" si="74"/>
        <v>42776.25</v>
      </c>
      <c r="T491" s="9">
        <f t="shared" si="75"/>
        <v>42795.25</v>
      </c>
      <c r="U491" t="str" cm="1">
        <f t="array" ref="U491">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</f>
        <v>10000 to 14999</v>
      </c>
      <c r="V491" t="str" cm="1">
        <f t="array" ref="V491">IF(F491="failed",_xlfn.IFS(D491&lt;1000,"0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>10000 to 14999</v>
      </c>
      <c r="W491" t="str" cm="1">
        <f t="array" ref="W491">IF(F491="successful",_xlfn.IFS(D491&lt;1000,"0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/>
      </c>
      <c r="X491" t="str" cm="1">
        <f t="array" ref="X491">IF(F491="canceled",_xlfn.IFS(D491&lt;1000,"0 to 1000",D491&lt;5000,"1000 to 4999",D491&lt;10000,"5000 to 9999",D491&lt;15000,"10000 to 14999",D491&lt;20000,"15000 to 19999",D491&lt;25000,"20000 to 24999",D491 &lt;30000,"25000 to 29999",D491&lt;35000,"30000 to 34999",D491&lt;40000,"35000 to 39999",D491&lt;45000,"40000 to 44999",D491&lt;50000,"45000 to 49999",TRUE,"Greater than 50000"),"")</f>
        <v/>
      </c>
      <c r="Y491" t="str">
        <f t="shared" si="76"/>
        <v/>
      </c>
      <c r="Z491">
        <f t="shared" si="77"/>
        <v>263</v>
      </c>
      <c r="AA491" t="str">
        <f t="shared" si="78"/>
        <v/>
      </c>
      <c r="AB491">
        <f t="shared" si="79"/>
        <v>1</v>
      </c>
    </row>
    <row r="492" spans="1:28" x14ac:dyDescent="0.25">
      <c r="A492">
        <v>945</v>
      </c>
      <c r="B492" t="s">
        <v>1920</v>
      </c>
      <c r="C492" s="3" t="s">
        <v>1921</v>
      </c>
      <c r="D492">
        <v>172000</v>
      </c>
      <c r="E492">
        <v>55805</v>
      </c>
      <c r="F492" t="s">
        <v>14</v>
      </c>
      <c r="G492">
        <v>1691</v>
      </c>
      <c r="H492" t="s">
        <v>21</v>
      </c>
      <c r="I492" t="s">
        <v>22</v>
      </c>
      <c r="J492">
        <v>1333602000</v>
      </c>
      <c r="K492">
        <v>1334898000</v>
      </c>
      <c r="L492" t="b">
        <v>1</v>
      </c>
      <c r="M492" t="b">
        <v>0</v>
      </c>
      <c r="N492" t="s">
        <v>122</v>
      </c>
      <c r="O492" s="4">
        <f t="shared" si="70"/>
        <v>0.32444767441860467</v>
      </c>
      <c r="P492" s="5">
        <f t="shared" si="71"/>
        <v>33.001182732111175</v>
      </c>
      <c r="Q492" t="str">
        <f t="shared" si="72"/>
        <v>photography</v>
      </c>
      <c r="R492" t="str">
        <f t="shared" si="73"/>
        <v>photography books</v>
      </c>
      <c r="S492" s="9">
        <f t="shared" si="74"/>
        <v>41004.208333333336</v>
      </c>
      <c r="T492" s="9">
        <f t="shared" si="75"/>
        <v>41019.208333333336</v>
      </c>
      <c r="U492" t="str" cm="1">
        <f t="array" ref="U492">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</f>
        <v>Greater than 50000</v>
      </c>
      <c r="V492" t="str" cm="1">
        <f t="array" ref="V492">IF(F492="failed",_xlfn.IFS(D492&lt;1000,"0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>Greater than 50000</v>
      </c>
      <c r="W492" t="str" cm="1">
        <f t="array" ref="W492">IF(F492="successful",_xlfn.IFS(D492&lt;1000,"0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/>
      </c>
      <c r="X492" t="str" cm="1">
        <f t="array" ref="X492">IF(F492="canceled",_xlfn.IFS(D492&lt;1000,"0 to 1000",D492&lt;5000,"1000 to 4999",D492&lt;10000,"5000 to 9999",D492&lt;15000,"10000 to 14999",D492&lt;20000,"15000 to 19999",D492&lt;25000,"20000 to 24999",D492 &lt;30000,"25000 to 29999",D492&lt;35000,"30000 to 34999",D492&lt;40000,"35000 to 39999",D492&lt;45000,"40000 to 44999",D492&lt;50000,"45000 to 49999",TRUE,"Greater than 50000"),"")</f>
        <v/>
      </c>
      <c r="Y492" t="str">
        <f t="shared" si="76"/>
        <v/>
      </c>
      <c r="Z492">
        <f t="shared" si="77"/>
        <v>1691</v>
      </c>
      <c r="AA492" t="str">
        <f t="shared" si="78"/>
        <v/>
      </c>
      <c r="AB492">
        <f t="shared" si="79"/>
        <v>1</v>
      </c>
    </row>
    <row r="493" spans="1:28" x14ac:dyDescent="0.25">
      <c r="A493">
        <v>963</v>
      </c>
      <c r="B493" t="s">
        <v>1956</v>
      </c>
      <c r="C493" s="3" t="s">
        <v>1957</v>
      </c>
      <c r="D493">
        <v>5900</v>
      </c>
      <c r="E493">
        <v>4997</v>
      </c>
      <c r="F493" t="s">
        <v>14</v>
      </c>
      <c r="G493">
        <v>114</v>
      </c>
      <c r="H493" t="s">
        <v>107</v>
      </c>
      <c r="I493" t="s">
        <v>108</v>
      </c>
      <c r="J493">
        <v>1299304800</v>
      </c>
      <c r="K493">
        <v>1299823200</v>
      </c>
      <c r="L493" t="b">
        <v>0</v>
      </c>
      <c r="M493" t="b">
        <v>1</v>
      </c>
      <c r="N493" t="s">
        <v>122</v>
      </c>
      <c r="O493" s="4">
        <f t="shared" si="70"/>
        <v>0.84694915254237291</v>
      </c>
      <c r="P493" s="5">
        <f t="shared" si="71"/>
        <v>43.833333333333336</v>
      </c>
      <c r="Q493" t="str">
        <f t="shared" si="72"/>
        <v>photography</v>
      </c>
      <c r="R493" t="str">
        <f t="shared" si="73"/>
        <v>photography books</v>
      </c>
      <c r="S493" s="9">
        <f t="shared" si="74"/>
        <v>40607.25</v>
      </c>
      <c r="T493" s="9">
        <f t="shared" si="75"/>
        <v>40613.25</v>
      </c>
      <c r="U493" t="str" cm="1">
        <f t="array" ref="U493">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</f>
        <v>5000 to 9999</v>
      </c>
      <c r="V493" t="str" cm="1">
        <f t="array" ref="V493">IF(F493="failed",_xlfn.IFS(D493&lt;1000,"0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>5000 to 9999</v>
      </c>
      <c r="W493" t="str" cm="1">
        <f t="array" ref="W493">IF(F493="successful",_xlfn.IFS(D493&lt;1000,"0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/>
      </c>
      <c r="X493" t="str" cm="1">
        <f t="array" ref="X493">IF(F493="canceled",_xlfn.IFS(D493&lt;1000,"0 to 1000",D493&lt;5000,"1000 to 4999",D493&lt;10000,"5000 to 9999",D493&lt;15000,"10000 to 14999",D493&lt;20000,"15000 to 19999",D493&lt;25000,"20000 to 24999",D493 &lt;30000,"25000 to 29999",D493&lt;35000,"30000 to 34999",D493&lt;40000,"35000 to 39999",D493&lt;45000,"40000 to 44999",D493&lt;50000,"45000 to 49999",TRUE,"Greater than 50000"),"")</f>
        <v/>
      </c>
      <c r="Y493" t="str">
        <f t="shared" si="76"/>
        <v/>
      </c>
      <c r="Z493">
        <f t="shared" si="77"/>
        <v>114</v>
      </c>
      <c r="AA493" t="str">
        <f t="shared" si="78"/>
        <v/>
      </c>
      <c r="AB493">
        <f t="shared" si="79"/>
        <v>1</v>
      </c>
    </row>
    <row r="494" spans="1:28" x14ac:dyDescent="0.25">
      <c r="A494">
        <v>993</v>
      </c>
      <c r="B494" t="s">
        <v>2013</v>
      </c>
      <c r="C494" s="3" t="s">
        <v>2014</v>
      </c>
      <c r="D494">
        <v>9800</v>
      </c>
      <c r="E494">
        <v>7608</v>
      </c>
      <c r="F494" t="s">
        <v>74</v>
      </c>
      <c r="G494">
        <v>75</v>
      </c>
      <c r="H494" t="s">
        <v>107</v>
      </c>
      <c r="I494" t="s">
        <v>108</v>
      </c>
      <c r="J494">
        <v>1450936800</v>
      </c>
      <c r="K494">
        <v>1452405600</v>
      </c>
      <c r="L494" t="b">
        <v>0</v>
      </c>
      <c r="M494" t="b">
        <v>1</v>
      </c>
      <c r="N494" t="s">
        <v>122</v>
      </c>
      <c r="O494" s="4">
        <f t="shared" si="70"/>
        <v>0.77632653061224488</v>
      </c>
      <c r="P494" s="5">
        <f t="shared" si="71"/>
        <v>101.44</v>
      </c>
      <c r="Q494" t="str">
        <f t="shared" si="72"/>
        <v>photography</v>
      </c>
      <c r="R494" t="str">
        <f t="shared" si="73"/>
        <v>photography books</v>
      </c>
      <c r="S494" s="9">
        <f t="shared" si="74"/>
        <v>42362.25</v>
      </c>
      <c r="T494" s="9">
        <f t="shared" si="75"/>
        <v>42379.25</v>
      </c>
      <c r="U494" t="str" cm="1">
        <f t="array" ref="U494">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</f>
        <v>5000 to 9999</v>
      </c>
      <c r="V494" t="str" cm="1">
        <f t="array" ref="V494">IF(F494="failed",_xlfn.IFS(D494&lt;1000,"0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/>
      </c>
      <c r="W494" t="str" cm="1">
        <f t="array" ref="W494">IF(F494="successful",_xlfn.IFS(D494&lt;1000,"0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/>
      </c>
      <c r="X494" t="str" cm="1">
        <f t="array" ref="X494">IF(F494="canceled",_xlfn.IFS(D494&lt;1000,"0 to 1000",D494&lt;5000,"1000 to 4999",D494&lt;10000,"5000 to 9999",D494&lt;15000,"10000 to 14999",D494&lt;20000,"15000 to 19999",D494&lt;25000,"20000 to 24999",D494 &lt;30000,"25000 to 29999",D494&lt;35000,"30000 to 34999",D494&lt;40000,"35000 to 39999",D494&lt;45000,"40000 to 44999",D494&lt;50000,"45000 to 49999",TRUE,"Greater than 50000"),"")</f>
        <v>5000 to 9999</v>
      </c>
      <c r="Y494" t="str">
        <f t="shared" si="76"/>
        <v/>
      </c>
      <c r="Z494" t="str">
        <f t="shared" si="77"/>
        <v/>
      </c>
      <c r="AA494" t="str">
        <f t="shared" si="78"/>
        <v/>
      </c>
      <c r="AB494" t="str">
        <f t="shared" si="79"/>
        <v/>
      </c>
    </row>
    <row r="495" spans="1:28" ht="31.5" x14ac:dyDescent="0.25">
      <c r="A495">
        <v>37</v>
      </c>
      <c r="B495" t="s">
        <v>117</v>
      </c>
      <c r="C495" s="3" t="s">
        <v>118</v>
      </c>
      <c r="D495">
        <v>8100</v>
      </c>
      <c r="E495">
        <v>11339</v>
      </c>
      <c r="F495" t="s">
        <v>20</v>
      </c>
      <c r="G495">
        <v>107</v>
      </c>
      <c r="H495" t="s">
        <v>21</v>
      </c>
      <c r="I495" t="s">
        <v>22</v>
      </c>
      <c r="J495">
        <v>1570338000</v>
      </c>
      <c r="K495">
        <v>1573192800</v>
      </c>
      <c r="L495" t="b">
        <v>0</v>
      </c>
      <c r="M495" t="b">
        <v>1</v>
      </c>
      <c r="N495" t="s">
        <v>119</v>
      </c>
      <c r="O495" s="4">
        <f t="shared" si="70"/>
        <v>1.3998765432098765</v>
      </c>
      <c r="P495" s="5">
        <f t="shared" si="71"/>
        <v>105.97196261682242</v>
      </c>
      <c r="Q495" t="str">
        <f t="shared" si="72"/>
        <v>publishing</v>
      </c>
      <c r="R495" t="str">
        <f t="shared" si="73"/>
        <v>fiction</v>
      </c>
      <c r="S495" s="9">
        <f t="shared" si="74"/>
        <v>43744.208333333328</v>
      </c>
      <c r="T495" s="9">
        <f t="shared" si="75"/>
        <v>43777.25</v>
      </c>
      <c r="U495" t="str" cm="1">
        <f t="array" ref="U495">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</f>
        <v>5000 to 9999</v>
      </c>
      <c r="V495" t="str" cm="1">
        <f t="array" ref="V495">IF(F495="failed",_xlfn.IFS(D495&lt;1000,"0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/>
      </c>
      <c r="W495" t="str" cm="1">
        <f t="array" ref="W495">IF(F495="successful",_xlfn.IFS(D495&lt;1000,"0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>5000 to 9999</v>
      </c>
      <c r="X495" t="str" cm="1">
        <f t="array" ref="X495">IF(F495="canceled",_xlfn.IFS(D495&lt;1000,"0 to 1000",D495&lt;5000,"1000 to 4999",D495&lt;10000,"5000 to 9999",D495&lt;15000,"10000 to 14999",D495&lt;20000,"15000 to 19999",D495&lt;25000,"20000 to 24999",D495 &lt;30000,"25000 to 29999",D495&lt;35000,"30000 to 34999",D495&lt;40000,"35000 to 39999",D495&lt;45000,"40000 to 44999",D495&lt;50000,"45000 to 49999",TRUE,"Greater than 50000"),"")</f>
        <v/>
      </c>
      <c r="Y495">
        <f t="shared" si="76"/>
        <v>107</v>
      </c>
      <c r="Z495" t="str">
        <f t="shared" si="77"/>
        <v/>
      </c>
      <c r="AA495">
        <f t="shared" si="78"/>
        <v>1</v>
      </c>
      <c r="AB495" t="str">
        <f t="shared" si="79"/>
        <v/>
      </c>
    </row>
    <row r="496" spans="1:28" x14ac:dyDescent="0.25">
      <c r="A496">
        <v>44</v>
      </c>
      <c r="B496" t="s">
        <v>134</v>
      </c>
      <c r="C496" s="3" t="s">
        <v>135</v>
      </c>
      <c r="D496">
        <v>1600</v>
      </c>
      <c r="E496">
        <v>10541</v>
      </c>
      <c r="F496" t="s">
        <v>20</v>
      </c>
      <c r="G496">
        <v>98</v>
      </c>
      <c r="H496" t="s">
        <v>36</v>
      </c>
      <c r="I496" t="s">
        <v>37</v>
      </c>
      <c r="J496">
        <v>1552798800</v>
      </c>
      <c r="K496">
        <v>1552885200</v>
      </c>
      <c r="L496" t="b">
        <v>0</v>
      </c>
      <c r="M496" t="b">
        <v>0</v>
      </c>
      <c r="N496" t="s">
        <v>119</v>
      </c>
      <c r="O496" s="4">
        <f t="shared" si="70"/>
        <v>6.5881249999999998</v>
      </c>
      <c r="P496" s="5">
        <f t="shared" si="71"/>
        <v>107.56122448979592</v>
      </c>
      <c r="Q496" t="str">
        <f t="shared" si="72"/>
        <v>publishing</v>
      </c>
      <c r="R496" t="str">
        <f t="shared" si="73"/>
        <v>fiction</v>
      </c>
      <c r="S496" s="9">
        <f t="shared" si="74"/>
        <v>43541.208333333328</v>
      </c>
      <c r="T496" s="9">
        <f t="shared" si="75"/>
        <v>43542.208333333328</v>
      </c>
      <c r="U496" t="str" cm="1">
        <f t="array" ref="U496">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</f>
        <v>1000 to 4999</v>
      </c>
      <c r="V496" t="str" cm="1">
        <f t="array" ref="V496">IF(F496="failed",_xlfn.IFS(D496&lt;1000,"0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/>
      </c>
      <c r="W496" t="str" cm="1">
        <f t="array" ref="W496">IF(F496="successful",_xlfn.IFS(D496&lt;1000,"0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>1000 to 4999</v>
      </c>
      <c r="X496" t="str" cm="1">
        <f t="array" ref="X496">IF(F496="canceled",_xlfn.IFS(D496&lt;1000,"0 to 1000",D496&lt;5000,"1000 to 4999",D496&lt;10000,"5000 to 9999",D496&lt;15000,"10000 to 14999",D496&lt;20000,"15000 to 19999",D496&lt;25000,"20000 to 24999",D496 &lt;30000,"25000 to 29999",D496&lt;35000,"30000 to 34999",D496&lt;40000,"35000 to 39999",D496&lt;45000,"40000 to 44999",D496&lt;50000,"45000 to 49999",TRUE,"Greater than 50000"),"")</f>
        <v/>
      </c>
      <c r="Y496">
        <f t="shared" si="76"/>
        <v>98</v>
      </c>
      <c r="Z496" t="str">
        <f t="shared" si="77"/>
        <v/>
      </c>
      <c r="AA496">
        <f t="shared" si="78"/>
        <v>1</v>
      </c>
      <c r="AB496" t="str">
        <f t="shared" si="79"/>
        <v/>
      </c>
    </row>
    <row r="497" spans="1:28" x14ac:dyDescent="0.25">
      <c r="A497">
        <v>115</v>
      </c>
      <c r="B497" t="s">
        <v>280</v>
      </c>
      <c r="C497" s="3" t="s">
        <v>281</v>
      </c>
      <c r="D497">
        <v>166700</v>
      </c>
      <c r="E497">
        <v>145382</v>
      </c>
      <c r="F497" t="s">
        <v>14</v>
      </c>
      <c r="G497">
        <v>3304</v>
      </c>
      <c r="H497" t="s">
        <v>107</v>
      </c>
      <c r="I497" t="s">
        <v>108</v>
      </c>
      <c r="J497">
        <v>1510898400</v>
      </c>
      <c r="K497">
        <v>1513922400</v>
      </c>
      <c r="L497" t="b">
        <v>0</v>
      </c>
      <c r="M497" t="b">
        <v>0</v>
      </c>
      <c r="N497" t="s">
        <v>119</v>
      </c>
      <c r="O497" s="4">
        <f t="shared" si="70"/>
        <v>0.87211757648470301</v>
      </c>
      <c r="P497" s="5">
        <f t="shared" si="71"/>
        <v>44.001815980629537</v>
      </c>
      <c r="Q497" t="str">
        <f t="shared" si="72"/>
        <v>publishing</v>
      </c>
      <c r="R497" t="str">
        <f t="shared" si="73"/>
        <v>fiction</v>
      </c>
      <c r="S497" s="9">
        <f t="shared" si="74"/>
        <v>43056.25</v>
      </c>
      <c r="T497" s="9">
        <f t="shared" si="75"/>
        <v>43091.25</v>
      </c>
      <c r="U497" t="str" cm="1">
        <f t="array" ref="U497">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</f>
        <v>Greater than 50000</v>
      </c>
      <c r="V497" t="str" cm="1">
        <f t="array" ref="V497">IF(F497="failed",_xlfn.IFS(D497&lt;1000,"0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>Greater than 50000</v>
      </c>
      <c r="W497" t="str" cm="1">
        <f t="array" ref="W497">IF(F497="successful",_xlfn.IFS(D497&lt;1000,"0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/>
      </c>
      <c r="X497" t="str" cm="1">
        <f t="array" ref="X497">IF(F497="canceled",_xlfn.IFS(D497&lt;1000,"0 to 1000",D497&lt;5000,"1000 to 4999",D497&lt;10000,"5000 to 9999",D497&lt;15000,"10000 to 14999",D497&lt;20000,"15000 to 19999",D497&lt;25000,"20000 to 24999",D497 &lt;30000,"25000 to 29999",D497&lt;35000,"30000 to 34999",D497&lt;40000,"35000 to 39999",D497&lt;45000,"40000 to 44999",D497&lt;50000,"45000 to 49999",TRUE,"Greater than 50000"),"")</f>
        <v/>
      </c>
      <c r="Y497" t="str">
        <f t="shared" si="76"/>
        <v/>
      </c>
      <c r="Z497">
        <f t="shared" si="77"/>
        <v>3304</v>
      </c>
      <c r="AA497" t="str">
        <f t="shared" si="78"/>
        <v/>
      </c>
      <c r="AB497">
        <f t="shared" si="79"/>
        <v>1</v>
      </c>
    </row>
    <row r="498" spans="1:28" x14ac:dyDescent="0.25">
      <c r="A498">
        <v>122</v>
      </c>
      <c r="B498" t="s">
        <v>295</v>
      </c>
      <c r="C498" s="3" t="s">
        <v>296</v>
      </c>
      <c r="D498">
        <v>136800</v>
      </c>
      <c r="E498">
        <v>88055</v>
      </c>
      <c r="F498" t="s">
        <v>14</v>
      </c>
      <c r="G498">
        <v>3387</v>
      </c>
      <c r="H498" t="s">
        <v>21</v>
      </c>
      <c r="I498" t="s">
        <v>22</v>
      </c>
      <c r="J498">
        <v>1417068000</v>
      </c>
      <c r="K498">
        <v>1419400800</v>
      </c>
      <c r="L498" t="b">
        <v>0</v>
      </c>
      <c r="M498" t="b">
        <v>0</v>
      </c>
      <c r="N498" t="s">
        <v>119</v>
      </c>
      <c r="O498" s="4">
        <f t="shared" si="70"/>
        <v>0.64367690058479532</v>
      </c>
      <c r="P498" s="5">
        <f t="shared" si="71"/>
        <v>25.997933274284026</v>
      </c>
      <c r="Q498" t="str">
        <f t="shared" si="72"/>
        <v>publishing</v>
      </c>
      <c r="R498" t="str">
        <f t="shared" si="73"/>
        <v>fiction</v>
      </c>
      <c r="S498" s="9">
        <f t="shared" si="74"/>
        <v>41970.25</v>
      </c>
      <c r="T498" s="9">
        <f t="shared" si="75"/>
        <v>41997.25</v>
      </c>
      <c r="U498" t="str" cm="1">
        <f t="array" ref="U498">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</f>
        <v>Greater than 50000</v>
      </c>
      <c r="V498" t="str" cm="1">
        <f t="array" ref="V498">IF(F498="failed",_xlfn.IFS(D498&lt;1000,"0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>Greater than 50000</v>
      </c>
      <c r="W498" t="str" cm="1">
        <f t="array" ref="W498">IF(F498="successful",_xlfn.IFS(D498&lt;1000,"0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/>
      </c>
      <c r="X498" t="str" cm="1">
        <f t="array" ref="X498">IF(F498="canceled",_xlfn.IFS(D498&lt;1000,"0 to 1000",D498&lt;5000,"1000 to 4999",D498&lt;10000,"5000 to 9999",D498&lt;15000,"10000 to 14999",D498&lt;20000,"15000 to 19999",D498&lt;25000,"20000 to 24999",D498 &lt;30000,"25000 to 29999",D498&lt;35000,"30000 to 34999",D498&lt;40000,"35000 to 39999",D498&lt;45000,"40000 to 44999",D498&lt;50000,"45000 to 49999",TRUE,"Greater than 50000"),"")</f>
        <v/>
      </c>
      <c r="Y498" t="str">
        <f t="shared" si="76"/>
        <v/>
      </c>
      <c r="Z498">
        <f t="shared" si="77"/>
        <v>3387</v>
      </c>
      <c r="AA498" t="str">
        <f t="shared" si="78"/>
        <v/>
      </c>
      <c r="AB498">
        <f t="shared" si="79"/>
        <v>1</v>
      </c>
    </row>
    <row r="499" spans="1:28" x14ac:dyDescent="0.25">
      <c r="A499">
        <v>206</v>
      </c>
      <c r="B499" t="s">
        <v>464</v>
      </c>
      <c r="C499" s="3" t="s">
        <v>465</v>
      </c>
      <c r="D499">
        <v>9000</v>
      </c>
      <c r="E499">
        <v>3496</v>
      </c>
      <c r="F499" t="s">
        <v>74</v>
      </c>
      <c r="G499">
        <v>57</v>
      </c>
      <c r="H499" t="s">
        <v>21</v>
      </c>
      <c r="I499" t="s">
        <v>22</v>
      </c>
      <c r="J499">
        <v>1267250400</v>
      </c>
      <c r="K499">
        <v>1268028000</v>
      </c>
      <c r="L499" t="b">
        <v>0</v>
      </c>
      <c r="M499" t="b">
        <v>0</v>
      </c>
      <c r="N499" t="s">
        <v>119</v>
      </c>
      <c r="O499" s="4">
        <f t="shared" si="70"/>
        <v>0.38844444444444443</v>
      </c>
      <c r="P499" s="5">
        <f t="shared" si="71"/>
        <v>61.333333333333336</v>
      </c>
      <c r="Q499" t="str">
        <f t="shared" si="72"/>
        <v>publishing</v>
      </c>
      <c r="R499" t="str">
        <f t="shared" si="73"/>
        <v>fiction</v>
      </c>
      <c r="S499" s="9">
        <f t="shared" si="74"/>
        <v>40236.25</v>
      </c>
      <c r="T499" s="9">
        <f t="shared" si="75"/>
        <v>40245.25</v>
      </c>
      <c r="U499" t="str" cm="1">
        <f t="array" ref="U499">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</f>
        <v>5000 to 9999</v>
      </c>
      <c r="V499" t="str" cm="1">
        <f t="array" ref="V499">IF(F499="failed",_xlfn.IFS(D499&lt;1000,"0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/>
      </c>
      <c r="W499" t="str" cm="1">
        <f t="array" ref="W499">IF(F499="successful",_xlfn.IFS(D499&lt;1000,"0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/>
      </c>
      <c r="X499" t="str" cm="1">
        <f t="array" ref="X499">IF(F499="canceled",_xlfn.IFS(D499&lt;1000,"0 to 1000",D499&lt;5000,"1000 to 4999",D499&lt;10000,"5000 to 9999",D499&lt;15000,"10000 to 14999",D499&lt;20000,"15000 to 19999",D499&lt;25000,"20000 to 24999",D499 &lt;30000,"25000 to 29999",D499&lt;35000,"30000 to 34999",D499&lt;40000,"35000 to 39999",D499&lt;45000,"40000 to 44999",D499&lt;50000,"45000 to 49999",TRUE,"Greater than 50000"),"")</f>
        <v>5000 to 9999</v>
      </c>
      <c r="Y499" t="str">
        <f t="shared" si="76"/>
        <v/>
      </c>
      <c r="Z499" t="str">
        <f t="shared" si="77"/>
        <v/>
      </c>
      <c r="AA499" t="str">
        <f t="shared" si="78"/>
        <v/>
      </c>
      <c r="AB499" t="str">
        <f t="shared" si="79"/>
        <v/>
      </c>
    </row>
    <row r="500" spans="1:28" x14ac:dyDescent="0.25">
      <c r="A500">
        <v>247</v>
      </c>
      <c r="B500" t="s">
        <v>546</v>
      </c>
      <c r="C500" s="3" t="s">
        <v>547</v>
      </c>
      <c r="D500">
        <v>19800</v>
      </c>
      <c r="E500">
        <v>184658</v>
      </c>
      <c r="F500" t="s">
        <v>20</v>
      </c>
      <c r="G500">
        <v>1884</v>
      </c>
      <c r="H500" t="s">
        <v>21</v>
      </c>
      <c r="I500" t="s">
        <v>22</v>
      </c>
      <c r="J500">
        <v>1482386400</v>
      </c>
      <c r="K500">
        <v>1483682400</v>
      </c>
      <c r="L500" t="b">
        <v>0</v>
      </c>
      <c r="M500" t="b">
        <v>1</v>
      </c>
      <c r="N500" t="s">
        <v>119</v>
      </c>
      <c r="O500" s="4">
        <f t="shared" si="70"/>
        <v>9.3261616161616168</v>
      </c>
      <c r="P500" s="5">
        <f t="shared" si="71"/>
        <v>98.013800424628457</v>
      </c>
      <c r="Q500" t="str">
        <f t="shared" si="72"/>
        <v>publishing</v>
      </c>
      <c r="R500" t="str">
        <f t="shared" si="73"/>
        <v>fiction</v>
      </c>
      <c r="S500" s="9">
        <f t="shared" si="74"/>
        <v>42726.25</v>
      </c>
      <c r="T500" s="9">
        <f t="shared" si="75"/>
        <v>42741.25</v>
      </c>
      <c r="U500" t="str" cm="1">
        <f t="array" ref="U500">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</f>
        <v>15000 to 19999</v>
      </c>
      <c r="V500" t="str" cm="1">
        <f t="array" ref="V500">IF(F500="failed",_xlfn.IFS(D500&lt;1000,"0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/>
      </c>
      <c r="W500" t="str" cm="1">
        <f t="array" ref="W500">IF(F500="successful",_xlfn.IFS(D500&lt;1000,"0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>15000 to 19999</v>
      </c>
      <c r="X500" t="str" cm="1">
        <f t="array" ref="X500">IF(F500="canceled",_xlfn.IFS(D500&lt;1000,"0 to 1000",D500&lt;5000,"1000 to 4999",D500&lt;10000,"5000 to 9999",D500&lt;15000,"10000 to 14999",D500&lt;20000,"15000 to 19999",D500&lt;25000,"20000 to 24999",D500 &lt;30000,"25000 to 29999",D500&lt;35000,"30000 to 34999",D500&lt;40000,"35000 to 39999",D500&lt;45000,"40000 to 44999",D500&lt;50000,"45000 to 49999",TRUE,"Greater than 50000"),"")</f>
        <v/>
      </c>
      <c r="Y500">
        <f t="shared" si="76"/>
        <v>1884</v>
      </c>
      <c r="Z500" t="str">
        <f t="shared" si="77"/>
        <v/>
      </c>
      <c r="AA500">
        <f t="shared" si="78"/>
        <v>1</v>
      </c>
      <c r="AB500" t="str">
        <f t="shared" si="79"/>
        <v/>
      </c>
    </row>
    <row r="501" spans="1:28" x14ac:dyDescent="0.25">
      <c r="A501">
        <v>307</v>
      </c>
      <c r="B501" t="s">
        <v>666</v>
      </c>
      <c r="C501" s="3" t="s">
        <v>667</v>
      </c>
      <c r="D501">
        <v>32900</v>
      </c>
      <c r="E501">
        <v>43473</v>
      </c>
      <c r="F501" t="s">
        <v>20</v>
      </c>
      <c r="G501">
        <v>659</v>
      </c>
      <c r="H501" t="s">
        <v>36</v>
      </c>
      <c r="I501" t="s">
        <v>37</v>
      </c>
      <c r="J501">
        <v>1338958800</v>
      </c>
      <c r="K501">
        <v>1340686800</v>
      </c>
      <c r="L501" t="b">
        <v>0</v>
      </c>
      <c r="M501" t="b">
        <v>1</v>
      </c>
      <c r="N501" t="s">
        <v>119</v>
      </c>
      <c r="O501" s="4">
        <f t="shared" si="70"/>
        <v>1.3213677811550153</v>
      </c>
      <c r="P501" s="5">
        <f t="shared" si="71"/>
        <v>65.968133535660087</v>
      </c>
      <c r="Q501" t="str">
        <f t="shared" si="72"/>
        <v>publishing</v>
      </c>
      <c r="R501" t="str">
        <f t="shared" si="73"/>
        <v>fiction</v>
      </c>
      <c r="S501" s="9">
        <f t="shared" si="74"/>
        <v>41066.208333333336</v>
      </c>
      <c r="T501" s="9">
        <f t="shared" si="75"/>
        <v>41086.208333333336</v>
      </c>
      <c r="U501" t="str" cm="1">
        <f t="array" ref="U501">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</f>
        <v>30000 to 34999</v>
      </c>
      <c r="V501" t="str" cm="1">
        <f t="array" ref="V501">IF(F501="failed",_xlfn.IFS(D501&lt;1000,"0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/>
      </c>
      <c r="W501" t="str" cm="1">
        <f t="array" ref="W501">IF(F501="successful",_xlfn.IFS(D501&lt;1000,"0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>30000 to 34999</v>
      </c>
      <c r="X501" t="str" cm="1">
        <f t="array" ref="X501">IF(F501="canceled",_xlfn.IFS(D501&lt;1000,"0 to 1000",D501&lt;5000,"1000 to 4999",D501&lt;10000,"5000 to 9999",D501&lt;15000,"10000 to 14999",D501&lt;20000,"15000 to 19999",D501&lt;25000,"20000 to 24999",D501 &lt;30000,"25000 to 29999",D501&lt;35000,"30000 to 34999",D501&lt;40000,"35000 to 39999",D501&lt;45000,"40000 to 44999",D501&lt;50000,"45000 to 49999",TRUE,"Greater than 50000"),"")</f>
        <v/>
      </c>
      <c r="Y501">
        <f t="shared" si="76"/>
        <v>659</v>
      </c>
      <c r="Z501" t="str">
        <f t="shared" si="77"/>
        <v/>
      </c>
      <c r="AA501">
        <f t="shared" si="78"/>
        <v>1</v>
      </c>
      <c r="AB501" t="str">
        <f t="shared" si="79"/>
        <v/>
      </c>
    </row>
    <row r="502" spans="1:28" x14ac:dyDescent="0.25">
      <c r="A502">
        <v>320</v>
      </c>
      <c r="B502" t="s">
        <v>692</v>
      </c>
      <c r="C502" s="3" t="s">
        <v>693</v>
      </c>
      <c r="D502">
        <v>84400</v>
      </c>
      <c r="E502">
        <v>8092</v>
      </c>
      <c r="F502" t="s">
        <v>14</v>
      </c>
      <c r="G502">
        <v>80</v>
      </c>
      <c r="H502" t="s">
        <v>21</v>
      </c>
      <c r="I502" t="s">
        <v>22</v>
      </c>
      <c r="J502">
        <v>1305003600</v>
      </c>
      <c r="K502">
        <v>1305781200</v>
      </c>
      <c r="L502" t="b">
        <v>0</v>
      </c>
      <c r="M502" t="b">
        <v>0</v>
      </c>
      <c r="N502" t="s">
        <v>119</v>
      </c>
      <c r="O502" s="4">
        <f t="shared" si="70"/>
        <v>9.5876777251184833E-2</v>
      </c>
      <c r="P502" s="5">
        <f t="shared" si="71"/>
        <v>101.15</v>
      </c>
      <c r="Q502" t="str">
        <f t="shared" si="72"/>
        <v>publishing</v>
      </c>
      <c r="R502" t="str">
        <f t="shared" si="73"/>
        <v>fiction</v>
      </c>
      <c r="S502" s="9">
        <f t="shared" si="74"/>
        <v>40673.208333333336</v>
      </c>
      <c r="T502" s="9">
        <f t="shared" si="75"/>
        <v>40682.208333333336</v>
      </c>
      <c r="U502" t="str" cm="1">
        <f t="array" ref="U502">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</f>
        <v>Greater than 50000</v>
      </c>
      <c r="V502" t="str" cm="1">
        <f t="array" ref="V502">IF(F502="failed",_xlfn.IFS(D502&lt;1000,"0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>Greater than 50000</v>
      </c>
      <c r="W502" t="str" cm="1">
        <f t="array" ref="W502">IF(F502="successful",_xlfn.IFS(D502&lt;1000,"0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/>
      </c>
      <c r="X502" t="str" cm="1">
        <f t="array" ref="X502">IF(F502="canceled",_xlfn.IFS(D502&lt;1000,"0 to 1000",D502&lt;5000,"1000 to 4999",D502&lt;10000,"5000 to 9999",D502&lt;15000,"10000 to 14999",D502&lt;20000,"15000 to 19999",D502&lt;25000,"20000 to 24999",D502 &lt;30000,"25000 to 29999",D502&lt;35000,"30000 to 34999",D502&lt;40000,"35000 to 39999",D502&lt;45000,"40000 to 44999",D502&lt;50000,"45000 to 49999",TRUE,"Greater than 50000"),"")</f>
        <v/>
      </c>
      <c r="Y502" t="str">
        <f t="shared" si="76"/>
        <v/>
      </c>
      <c r="Z502">
        <f t="shared" si="77"/>
        <v>80</v>
      </c>
      <c r="AA502" t="str">
        <f t="shared" si="78"/>
        <v/>
      </c>
      <c r="AB502">
        <f t="shared" si="79"/>
        <v>1</v>
      </c>
    </row>
    <row r="503" spans="1:28" x14ac:dyDescent="0.25">
      <c r="A503">
        <v>412</v>
      </c>
      <c r="B503" t="s">
        <v>874</v>
      </c>
      <c r="C503" s="3" t="s">
        <v>875</v>
      </c>
      <c r="D503">
        <v>2100</v>
      </c>
      <c r="E503">
        <v>14046</v>
      </c>
      <c r="F503" t="s">
        <v>20</v>
      </c>
      <c r="G503">
        <v>134</v>
      </c>
      <c r="H503" t="s">
        <v>21</v>
      </c>
      <c r="I503" t="s">
        <v>22</v>
      </c>
      <c r="J503">
        <v>1388728800</v>
      </c>
      <c r="K503">
        <v>1389592800</v>
      </c>
      <c r="L503" t="b">
        <v>0</v>
      </c>
      <c r="M503" t="b">
        <v>0</v>
      </c>
      <c r="N503" t="s">
        <v>119</v>
      </c>
      <c r="O503" s="4">
        <f t="shared" si="70"/>
        <v>6.6885714285714286</v>
      </c>
      <c r="P503" s="5">
        <f t="shared" si="71"/>
        <v>104.82089552238806</v>
      </c>
      <c r="Q503" t="str">
        <f t="shared" si="72"/>
        <v>publishing</v>
      </c>
      <c r="R503" t="str">
        <f t="shared" si="73"/>
        <v>fiction</v>
      </c>
      <c r="S503" s="9">
        <f t="shared" si="74"/>
        <v>41642.25</v>
      </c>
      <c r="T503" s="9">
        <f t="shared" si="75"/>
        <v>41652.25</v>
      </c>
      <c r="U503" t="str" cm="1">
        <f t="array" ref="U503">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</f>
        <v>1000 to 4999</v>
      </c>
      <c r="V503" t="str" cm="1">
        <f t="array" ref="V503">IF(F503="failed",_xlfn.IFS(D503&lt;1000,"0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/>
      </c>
      <c r="W503" t="str" cm="1">
        <f t="array" ref="W503">IF(F503="successful",_xlfn.IFS(D503&lt;1000,"0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>1000 to 4999</v>
      </c>
      <c r="X503" t="str" cm="1">
        <f t="array" ref="X503">IF(F503="canceled",_xlfn.IFS(D503&lt;1000,"0 to 1000",D503&lt;5000,"1000 to 4999",D503&lt;10000,"5000 to 9999",D503&lt;15000,"10000 to 14999",D503&lt;20000,"15000 to 19999",D503&lt;25000,"20000 to 24999",D503 &lt;30000,"25000 to 29999",D503&lt;35000,"30000 to 34999",D503&lt;40000,"35000 to 39999",D503&lt;45000,"40000 to 44999",D503&lt;50000,"45000 to 49999",TRUE,"Greater than 50000"),"")</f>
        <v/>
      </c>
      <c r="Y503">
        <f t="shared" si="76"/>
        <v>134</v>
      </c>
      <c r="Z503" t="str">
        <f t="shared" si="77"/>
        <v/>
      </c>
      <c r="AA503">
        <f t="shared" si="78"/>
        <v>1</v>
      </c>
      <c r="AB503" t="str">
        <f t="shared" si="79"/>
        <v/>
      </c>
    </row>
    <row r="504" spans="1:28" ht="31.5" x14ac:dyDescent="0.25">
      <c r="A504">
        <v>476</v>
      </c>
      <c r="B504" t="s">
        <v>999</v>
      </c>
      <c r="C504" s="3" t="s">
        <v>1000</v>
      </c>
      <c r="D504">
        <v>191500</v>
      </c>
      <c r="E504">
        <v>57122</v>
      </c>
      <c r="F504" t="s">
        <v>14</v>
      </c>
      <c r="G504">
        <v>1120</v>
      </c>
      <c r="H504" t="s">
        <v>21</v>
      </c>
      <c r="I504" t="s">
        <v>22</v>
      </c>
      <c r="J504">
        <v>1533877200</v>
      </c>
      <c r="K504">
        <v>1534395600</v>
      </c>
      <c r="L504" t="b">
        <v>0</v>
      </c>
      <c r="M504" t="b">
        <v>0</v>
      </c>
      <c r="N504" t="s">
        <v>119</v>
      </c>
      <c r="O504" s="4">
        <f t="shared" si="70"/>
        <v>0.29828720626631855</v>
      </c>
      <c r="P504" s="5">
        <f t="shared" si="71"/>
        <v>51.001785714285717</v>
      </c>
      <c r="Q504" t="str">
        <f t="shared" si="72"/>
        <v>publishing</v>
      </c>
      <c r="R504" t="str">
        <f t="shared" si="73"/>
        <v>fiction</v>
      </c>
      <c r="S504" s="9">
        <f t="shared" si="74"/>
        <v>43322.208333333328</v>
      </c>
      <c r="T504" s="9">
        <f t="shared" si="75"/>
        <v>43328.208333333328</v>
      </c>
      <c r="U504" t="str" cm="1">
        <f t="array" ref="U504">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</f>
        <v>Greater than 50000</v>
      </c>
      <c r="V504" t="str" cm="1">
        <f t="array" ref="V504">IF(F504="failed",_xlfn.IFS(D504&lt;1000,"0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>Greater than 50000</v>
      </c>
      <c r="W504" t="str" cm="1">
        <f t="array" ref="W504">IF(F504="successful",_xlfn.IFS(D504&lt;1000,"0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/>
      </c>
      <c r="X504" t="str" cm="1">
        <f t="array" ref="X504">IF(F504="canceled",_xlfn.IFS(D504&lt;1000,"0 to 1000",D504&lt;5000,"1000 to 4999",D504&lt;10000,"5000 to 9999",D504&lt;15000,"10000 to 14999",D504&lt;20000,"15000 to 19999",D504&lt;25000,"20000 to 24999",D504 &lt;30000,"25000 to 29999",D504&lt;35000,"30000 to 34999",D504&lt;40000,"35000 to 39999",D504&lt;45000,"40000 to 44999",D504&lt;50000,"45000 to 49999",TRUE,"Greater than 50000"),"")</f>
        <v/>
      </c>
      <c r="Y504" t="str">
        <f t="shared" si="76"/>
        <v/>
      </c>
      <c r="Z504">
        <f t="shared" si="77"/>
        <v>1120</v>
      </c>
      <c r="AA504" t="str">
        <f t="shared" si="78"/>
        <v/>
      </c>
      <c r="AB504">
        <f t="shared" si="79"/>
        <v>1</v>
      </c>
    </row>
    <row r="505" spans="1:28" ht="31.5" x14ac:dyDescent="0.25">
      <c r="A505">
        <v>482</v>
      </c>
      <c r="B505" t="s">
        <v>1011</v>
      </c>
      <c r="C505" s="3" t="s">
        <v>1012</v>
      </c>
      <c r="D505">
        <v>4200</v>
      </c>
      <c r="E505">
        <v>689</v>
      </c>
      <c r="F505" t="s">
        <v>14</v>
      </c>
      <c r="G505">
        <v>9</v>
      </c>
      <c r="H505" t="s">
        <v>21</v>
      </c>
      <c r="I505" t="s">
        <v>22</v>
      </c>
      <c r="J505">
        <v>1330063200</v>
      </c>
      <c r="K505">
        <v>1331013600</v>
      </c>
      <c r="L505" t="b">
        <v>0</v>
      </c>
      <c r="M505" t="b">
        <v>1</v>
      </c>
      <c r="N505" t="s">
        <v>119</v>
      </c>
      <c r="O505" s="4">
        <f t="shared" si="70"/>
        <v>0.16404761904761905</v>
      </c>
      <c r="P505" s="5">
        <f t="shared" si="71"/>
        <v>76.555555555555557</v>
      </c>
      <c r="Q505" t="str">
        <f t="shared" si="72"/>
        <v>publishing</v>
      </c>
      <c r="R505" t="str">
        <f t="shared" si="73"/>
        <v>fiction</v>
      </c>
      <c r="S505" s="9">
        <f t="shared" si="74"/>
        <v>40963.25</v>
      </c>
      <c r="T505" s="9">
        <f t="shared" si="75"/>
        <v>40974.25</v>
      </c>
      <c r="U505" t="str" cm="1">
        <f t="array" ref="U505">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</f>
        <v>1000 to 4999</v>
      </c>
      <c r="V505" t="str" cm="1">
        <f t="array" ref="V505">IF(F505="failed",_xlfn.IFS(D505&lt;1000,"0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>1000 to 4999</v>
      </c>
      <c r="W505" t="str" cm="1">
        <f t="array" ref="W505">IF(F505="successful",_xlfn.IFS(D505&lt;1000,"0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/>
      </c>
      <c r="X505" t="str" cm="1">
        <f t="array" ref="X505">IF(F505="canceled",_xlfn.IFS(D505&lt;1000,"0 to 1000",D505&lt;5000,"1000 to 4999",D505&lt;10000,"5000 to 9999",D505&lt;15000,"10000 to 14999",D505&lt;20000,"15000 to 19999",D505&lt;25000,"20000 to 24999",D505 &lt;30000,"25000 to 29999",D505&lt;35000,"30000 to 34999",D505&lt;40000,"35000 to 39999",D505&lt;45000,"40000 to 44999",D505&lt;50000,"45000 to 49999",TRUE,"Greater than 50000"),"")</f>
        <v/>
      </c>
      <c r="Y505" t="str">
        <f t="shared" si="76"/>
        <v/>
      </c>
      <c r="Z505">
        <f t="shared" si="77"/>
        <v>9</v>
      </c>
      <c r="AA505" t="str">
        <f t="shared" si="78"/>
        <v/>
      </c>
      <c r="AB505">
        <f t="shared" si="79"/>
        <v>1</v>
      </c>
    </row>
    <row r="506" spans="1:28" x14ac:dyDescent="0.25">
      <c r="A506">
        <v>530</v>
      </c>
      <c r="B506" t="s">
        <v>1105</v>
      </c>
      <c r="C506" s="3" t="s">
        <v>1106</v>
      </c>
      <c r="D506">
        <v>105000</v>
      </c>
      <c r="E506">
        <v>96328</v>
      </c>
      <c r="F506" t="s">
        <v>14</v>
      </c>
      <c r="G506">
        <v>1784</v>
      </c>
      <c r="H506" t="s">
        <v>21</v>
      </c>
      <c r="I506" t="s">
        <v>22</v>
      </c>
      <c r="J506">
        <v>1283230800</v>
      </c>
      <c r="K506">
        <v>1284440400</v>
      </c>
      <c r="L506" t="b">
        <v>0</v>
      </c>
      <c r="M506" t="b">
        <v>1</v>
      </c>
      <c r="N506" t="s">
        <v>119</v>
      </c>
      <c r="O506" s="4">
        <f t="shared" si="70"/>
        <v>0.91740952380952379</v>
      </c>
      <c r="P506" s="5">
        <f t="shared" si="71"/>
        <v>53.995515695067262</v>
      </c>
      <c r="Q506" t="str">
        <f t="shared" si="72"/>
        <v>publishing</v>
      </c>
      <c r="R506" t="str">
        <f t="shared" si="73"/>
        <v>fiction</v>
      </c>
      <c r="S506" s="9">
        <f t="shared" si="74"/>
        <v>40421.208333333336</v>
      </c>
      <c r="T506" s="9">
        <f t="shared" si="75"/>
        <v>40435.208333333336</v>
      </c>
      <c r="U506" t="str" cm="1">
        <f t="array" ref="U506">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</f>
        <v>Greater than 50000</v>
      </c>
      <c r="V506" t="str" cm="1">
        <f t="array" ref="V506">IF(F506="failed",_xlfn.IFS(D506&lt;1000,"0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>Greater than 50000</v>
      </c>
      <c r="W506" t="str" cm="1">
        <f t="array" ref="W506">IF(F506="successful",_xlfn.IFS(D506&lt;1000,"0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/>
      </c>
      <c r="X506" t="str" cm="1">
        <f t="array" ref="X506">IF(F506="canceled",_xlfn.IFS(D506&lt;1000,"0 to 1000",D506&lt;5000,"1000 to 4999",D506&lt;10000,"5000 to 9999",D506&lt;15000,"10000 to 14999",D506&lt;20000,"15000 to 19999",D506&lt;25000,"20000 to 24999",D506 &lt;30000,"25000 to 29999",D506&lt;35000,"30000 to 34999",D506&lt;40000,"35000 to 39999",D506&lt;45000,"40000 to 44999",D506&lt;50000,"45000 to 49999",TRUE,"Greater than 50000"),"")</f>
        <v/>
      </c>
      <c r="Y506" t="str">
        <f t="shared" si="76"/>
        <v/>
      </c>
      <c r="Z506">
        <f t="shared" si="77"/>
        <v>1784</v>
      </c>
      <c r="AA506" t="str">
        <f t="shared" si="78"/>
        <v/>
      </c>
      <c r="AB506">
        <f t="shared" si="79"/>
        <v>1</v>
      </c>
    </row>
    <row r="507" spans="1:28" x14ac:dyDescent="0.25">
      <c r="A507">
        <v>536</v>
      </c>
      <c r="B507" t="s">
        <v>1117</v>
      </c>
      <c r="C507" s="3" t="s">
        <v>1118</v>
      </c>
      <c r="D507">
        <v>9800</v>
      </c>
      <c r="E507">
        <v>14697</v>
      </c>
      <c r="F507" t="s">
        <v>20</v>
      </c>
      <c r="G507">
        <v>140</v>
      </c>
      <c r="H507" t="s">
        <v>107</v>
      </c>
      <c r="I507" t="s">
        <v>108</v>
      </c>
      <c r="J507">
        <v>1282626000</v>
      </c>
      <c r="K507">
        <v>1284872400</v>
      </c>
      <c r="L507" t="b">
        <v>0</v>
      </c>
      <c r="M507" t="b">
        <v>0</v>
      </c>
      <c r="N507" t="s">
        <v>119</v>
      </c>
      <c r="O507" s="4">
        <f t="shared" si="70"/>
        <v>1.4996938775510205</v>
      </c>
      <c r="P507" s="5">
        <f t="shared" si="71"/>
        <v>104.97857142857143</v>
      </c>
      <c r="Q507" t="str">
        <f t="shared" si="72"/>
        <v>publishing</v>
      </c>
      <c r="R507" t="str">
        <f t="shared" si="73"/>
        <v>fiction</v>
      </c>
      <c r="S507" s="9">
        <f t="shared" si="74"/>
        <v>40414.208333333336</v>
      </c>
      <c r="T507" s="9">
        <f t="shared" si="75"/>
        <v>40440.208333333336</v>
      </c>
      <c r="U507" t="str" cm="1">
        <f t="array" ref="U507">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</f>
        <v>5000 to 9999</v>
      </c>
      <c r="V507" t="str" cm="1">
        <f t="array" ref="V507">IF(F507="failed",_xlfn.IFS(D507&lt;1000,"0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/>
      </c>
      <c r="W507" t="str" cm="1">
        <f t="array" ref="W507">IF(F507="successful",_xlfn.IFS(D507&lt;1000,"0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>5000 to 9999</v>
      </c>
      <c r="X507" t="str" cm="1">
        <f t="array" ref="X507">IF(F507="canceled",_xlfn.IFS(D507&lt;1000,"0 to 1000",D507&lt;5000,"1000 to 4999",D507&lt;10000,"5000 to 9999",D507&lt;15000,"10000 to 14999",D507&lt;20000,"15000 to 19999",D507&lt;25000,"20000 to 24999",D507 &lt;30000,"25000 to 29999",D507&lt;35000,"30000 to 34999",D507&lt;40000,"35000 to 39999",D507&lt;45000,"40000 to 44999",D507&lt;50000,"45000 to 49999",TRUE,"Greater than 50000"),"")</f>
        <v/>
      </c>
      <c r="Y507">
        <f t="shared" si="76"/>
        <v>140</v>
      </c>
      <c r="Z507" t="str">
        <f t="shared" si="77"/>
        <v/>
      </c>
      <c r="AA507">
        <f t="shared" si="78"/>
        <v>1</v>
      </c>
      <c r="AB507" t="str">
        <f t="shared" si="79"/>
        <v/>
      </c>
    </row>
    <row r="508" spans="1:28" x14ac:dyDescent="0.25">
      <c r="A508">
        <v>677</v>
      </c>
      <c r="B508" t="s">
        <v>1394</v>
      </c>
      <c r="C508" s="3" t="s">
        <v>1395</v>
      </c>
      <c r="D508">
        <v>5300</v>
      </c>
      <c r="E508">
        <v>4432</v>
      </c>
      <c r="F508" t="s">
        <v>14</v>
      </c>
      <c r="G508">
        <v>111</v>
      </c>
      <c r="H508" t="s">
        <v>21</v>
      </c>
      <c r="I508" t="s">
        <v>22</v>
      </c>
      <c r="J508">
        <v>1468126800</v>
      </c>
      <c r="K508">
        <v>1472446800</v>
      </c>
      <c r="L508" t="b">
        <v>0</v>
      </c>
      <c r="M508" t="b">
        <v>0</v>
      </c>
      <c r="N508" t="s">
        <v>119</v>
      </c>
      <c r="O508" s="4">
        <f t="shared" si="70"/>
        <v>0.83622641509433959</v>
      </c>
      <c r="P508" s="5">
        <f t="shared" si="71"/>
        <v>39.927927927927925</v>
      </c>
      <c r="Q508" t="str">
        <f t="shared" si="72"/>
        <v>publishing</v>
      </c>
      <c r="R508" t="str">
        <f t="shared" si="73"/>
        <v>fiction</v>
      </c>
      <c r="S508" s="9">
        <f t="shared" si="74"/>
        <v>42561.208333333328</v>
      </c>
      <c r="T508" s="9">
        <f t="shared" si="75"/>
        <v>42611.208333333328</v>
      </c>
      <c r="U508" t="str" cm="1">
        <f t="array" ref="U508">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</f>
        <v>5000 to 9999</v>
      </c>
      <c r="V508" t="str" cm="1">
        <f t="array" ref="V508">IF(F508="failed",_xlfn.IFS(D508&lt;1000,"0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>5000 to 9999</v>
      </c>
      <c r="W508" t="str" cm="1">
        <f t="array" ref="W508">IF(F508="successful",_xlfn.IFS(D508&lt;1000,"0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/>
      </c>
      <c r="X508" t="str" cm="1">
        <f t="array" ref="X508">IF(F508="canceled",_xlfn.IFS(D508&lt;1000,"0 to 1000",D508&lt;5000,"1000 to 4999",D508&lt;10000,"5000 to 9999",D508&lt;15000,"10000 to 14999",D508&lt;20000,"15000 to 19999",D508&lt;25000,"20000 to 24999",D508 &lt;30000,"25000 to 29999",D508&lt;35000,"30000 to 34999",D508&lt;40000,"35000 to 39999",D508&lt;45000,"40000 to 44999",D508&lt;50000,"45000 to 49999",TRUE,"Greater than 50000"),"")</f>
        <v/>
      </c>
      <c r="Y508" t="str">
        <f t="shared" si="76"/>
        <v/>
      </c>
      <c r="Z508">
        <f t="shared" si="77"/>
        <v>111</v>
      </c>
      <c r="AA508" t="str">
        <f t="shared" si="78"/>
        <v/>
      </c>
      <c r="AB508">
        <f t="shared" si="79"/>
        <v>1</v>
      </c>
    </row>
    <row r="509" spans="1:28" x14ac:dyDescent="0.25">
      <c r="A509">
        <v>719</v>
      </c>
      <c r="B509" t="s">
        <v>1476</v>
      </c>
      <c r="C509" s="3" t="s">
        <v>1477</v>
      </c>
      <c r="D509">
        <v>6900</v>
      </c>
      <c r="E509">
        <v>10557</v>
      </c>
      <c r="F509" t="s">
        <v>20</v>
      </c>
      <c r="G509">
        <v>123</v>
      </c>
      <c r="H509" t="s">
        <v>21</v>
      </c>
      <c r="I509" t="s">
        <v>22</v>
      </c>
      <c r="J509">
        <v>1338267600</v>
      </c>
      <c r="K509">
        <v>1339218000</v>
      </c>
      <c r="L509" t="b">
        <v>0</v>
      </c>
      <c r="M509" t="b">
        <v>0</v>
      </c>
      <c r="N509" t="s">
        <v>119</v>
      </c>
      <c r="O509" s="4">
        <f t="shared" si="70"/>
        <v>1.53</v>
      </c>
      <c r="P509" s="5">
        <f t="shared" si="71"/>
        <v>85.829268292682926</v>
      </c>
      <c r="Q509" t="str">
        <f t="shared" si="72"/>
        <v>publishing</v>
      </c>
      <c r="R509" t="str">
        <f t="shared" si="73"/>
        <v>fiction</v>
      </c>
      <c r="S509" s="9">
        <f t="shared" si="74"/>
        <v>41058.208333333336</v>
      </c>
      <c r="T509" s="9">
        <f t="shared" si="75"/>
        <v>41069.208333333336</v>
      </c>
      <c r="U509" t="str" cm="1">
        <f t="array" ref="U509">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</f>
        <v>5000 to 9999</v>
      </c>
      <c r="V509" t="str" cm="1">
        <f t="array" ref="V509">IF(F509="failed",_xlfn.IFS(D509&lt;1000,"0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/>
      </c>
      <c r="W509" t="str" cm="1">
        <f t="array" ref="W509">IF(F509="successful",_xlfn.IFS(D509&lt;1000,"0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>5000 to 9999</v>
      </c>
      <c r="X509" t="str" cm="1">
        <f t="array" ref="X509">IF(F509="canceled",_xlfn.IFS(D509&lt;1000,"0 to 1000",D509&lt;5000,"1000 to 4999",D509&lt;10000,"5000 to 9999",D509&lt;15000,"10000 to 14999",D509&lt;20000,"15000 to 19999",D509&lt;25000,"20000 to 24999",D509 &lt;30000,"25000 to 29999",D509&lt;35000,"30000 to 34999",D509&lt;40000,"35000 to 39999",D509&lt;45000,"40000 to 44999",D509&lt;50000,"45000 to 49999",TRUE,"Greater than 50000"),"")</f>
        <v/>
      </c>
      <c r="Y509">
        <f t="shared" si="76"/>
        <v>123</v>
      </c>
      <c r="Z509" t="str">
        <f t="shared" si="77"/>
        <v/>
      </c>
      <c r="AA509">
        <f t="shared" si="78"/>
        <v>1</v>
      </c>
      <c r="AB509" t="str">
        <f t="shared" si="79"/>
        <v/>
      </c>
    </row>
    <row r="510" spans="1:28" x14ac:dyDescent="0.25">
      <c r="A510">
        <v>854</v>
      </c>
      <c r="B510" t="s">
        <v>1741</v>
      </c>
      <c r="C510" s="3" t="s">
        <v>1742</v>
      </c>
      <c r="D510">
        <v>171000</v>
      </c>
      <c r="E510">
        <v>194309</v>
      </c>
      <c r="F510" t="s">
        <v>20</v>
      </c>
      <c r="G510">
        <v>2662</v>
      </c>
      <c r="H510" t="s">
        <v>15</v>
      </c>
      <c r="I510" t="s">
        <v>16</v>
      </c>
      <c r="J510">
        <v>1574056800</v>
      </c>
      <c r="K510">
        <v>1576389600</v>
      </c>
      <c r="L510" t="b">
        <v>0</v>
      </c>
      <c r="M510" t="b">
        <v>0</v>
      </c>
      <c r="N510" t="s">
        <v>119</v>
      </c>
      <c r="O510" s="4">
        <f t="shared" si="70"/>
        <v>1.1363099415204678</v>
      </c>
      <c r="P510" s="5">
        <f t="shared" si="71"/>
        <v>72.993613824192337</v>
      </c>
      <c r="Q510" t="str">
        <f t="shared" si="72"/>
        <v>publishing</v>
      </c>
      <c r="R510" t="str">
        <f t="shared" si="73"/>
        <v>fiction</v>
      </c>
      <c r="S510" s="9">
        <f t="shared" si="74"/>
        <v>43787.25</v>
      </c>
      <c r="T510" s="9">
        <f t="shared" si="75"/>
        <v>43814.25</v>
      </c>
      <c r="U510" t="str" cm="1">
        <f t="array" ref="U510">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</f>
        <v>Greater than 50000</v>
      </c>
      <c r="V510" t="str" cm="1">
        <f t="array" ref="V510">IF(F510="failed",_xlfn.IFS(D510&lt;1000,"0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/>
      </c>
      <c r="W510" t="str" cm="1">
        <f t="array" ref="W510">IF(F510="successful",_xlfn.IFS(D510&lt;1000,"0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>Greater than 50000</v>
      </c>
      <c r="X510" t="str" cm="1">
        <f t="array" ref="X510">IF(F510="canceled",_xlfn.IFS(D510&lt;1000,"0 to 1000",D510&lt;5000,"1000 to 4999",D510&lt;10000,"5000 to 9999",D510&lt;15000,"10000 to 14999",D510&lt;20000,"15000 to 19999",D510&lt;25000,"20000 to 24999",D510 &lt;30000,"25000 to 29999",D510&lt;35000,"30000 to 34999",D510&lt;40000,"35000 to 39999",D510&lt;45000,"40000 to 44999",D510&lt;50000,"45000 to 49999",TRUE,"Greater than 50000"),"")</f>
        <v/>
      </c>
      <c r="Y510">
        <f t="shared" si="76"/>
        <v>2662</v>
      </c>
      <c r="Z510" t="str">
        <f t="shared" si="77"/>
        <v/>
      </c>
      <c r="AA510">
        <f t="shared" si="78"/>
        <v>1</v>
      </c>
      <c r="AB510" t="str">
        <f t="shared" si="79"/>
        <v/>
      </c>
    </row>
    <row r="511" spans="1:28" x14ac:dyDescent="0.25">
      <c r="A511">
        <v>938</v>
      </c>
      <c r="B511" t="s">
        <v>1907</v>
      </c>
      <c r="C511" s="3" t="s">
        <v>1908</v>
      </c>
      <c r="D511">
        <v>9200</v>
      </c>
      <c r="E511">
        <v>10093</v>
      </c>
      <c r="F511" t="s">
        <v>20</v>
      </c>
      <c r="G511">
        <v>96</v>
      </c>
      <c r="H511" t="s">
        <v>21</v>
      </c>
      <c r="I511" t="s">
        <v>22</v>
      </c>
      <c r="J511">
        <v>1528779600</v>
      </c>
      <c r="K511">
        <v>1531890000</v>
      </c>
      <c r="L511" t="b">
        <v>0</v>
      </c>
      <c r="M511" t="b">
        <v>1</v>
      </c>
      <c r="N511" t="s">
        <v>119</v>
      </c>
      <c r="O511" s="4">
        <f t="shared" si="70"/>
        <v>1.0970652173913042</v>
      </c>
      <c r="P511" s="5">
        <f t="shared" si="71"/>
        <v>105.13541666666667</v>
      </c>
      <c r="Q511" t="str">
        <f t="shared" si="72"/>
        <v>publishing</v>
      </c>
      <c r="R511" t="str">
        <f t="shared" si="73"/>
        <v>fiction</v>
      </c>
      <c r="S511" s="9">
        <f t="shared" si="74"/>
        <v>43263.208333333328</v>
      </c>
      <c r="T511" s="9">
        <f t="shared" si="75"/>
        <v>43299.208333333328</v>
      </c>
      <c r="U511" t="str" cm="1">
        <f t="array" ref="U511">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</f>
        <v>5000 to 9999</v>
      </c>
      <c r="V511" t="str" cm="1">
        <f t="array" ref="V511">IF(F511="failed",_xlfn.IFS(D511&lt;1000,"0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/>
      </c>
      <c r="W511" t="str" cm="1">
        <f t="array" ref="W511">IF(F511="successful",_xlfn.IFS(D511&lt;1000,"0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>5000 to 9999</v>
      </c>
      <c r="X511" t="str" cm="1">
        <f t="array" ref="X511">IF(F511="canceled",_xlfn.IFS(D511&lt;1000,"0 to 1000",D511&lt;5000,"1000 to 4999",D511&lt;10000,"5000 to 9999",D511&lt;15000,"10000 to 14999",D511&lt;20000,"15000 to 19999",D511&lt;25000,"20000 to 24999",D511 &lt;30000,"25000 to 29999",D511&lt;35000,"30000 to 34999",D511&lt;40000,"35000 to 39999",D511&lt;45000,"40000 to 44999",D511&lt;50000,"45000 to 49999",TRUE,"Greater than 50000"),"")</f>
        <v/>
      </c>
      <c r="Y511">
        <f t="shared" si="76"/>
        <v>96</v>
      </c>
      <c r="Z511" t="str">
        <f t="shared" si="77"/>
        <v/>
      </c>
      <c r="AA511">
        <f t="shared" si="78"/>
        <v>1</v>
      </c>
      <c r="AB511" t="str">
        <f t="shared" si="79"/>
        <v/>
      </c>
    </row>
    <row r="512" spans="1:28" x14ac:dyDescent="0.25">
      <c r="A512">
        <v>16</v>
      </c>
      <c r="B512" t="s">
        <v>66</v>
      </c>
      <c r="C512" s="3" t="s">
        <v>67</v>
      </c>
      <c r="D512">
        <v>1700</v>
      </c>
      <c r="E512">
        <v>11041</v>
      </c>
      <c r="F512" t="s">
        <v>20</v>
      </c>
      <c r="G512">
        <v>100</v>
      </c>
      <c r="H512" t="s">
        <v>21</v>
      </c>
      <c r="I512" t="s">
        <v>22</v>
      </c>
      <c r="J512">
        <v>1390370400</v>
      </c>
      <c r="K512">
        <v>1392271200</v>
      </c>
      <c r="L512" t="b">
        <v>0</v>
      </c>
      <c r="M512" t="b">
        <v>0</v>
      </c>
      <c r="N512" t="s">
        <v>68</v>
      </c>
      <c r="O512" s="4">
        <f t="shared" si="70"/>
        <v>6.4947058823529416</v>
      </c>
      <c r="P512" s="5">
        <f t="shared" si="71"/>
        <v>110.41</v>
      </c>
      <c r="Q512" t="str">
        <f t="shared" si="72"/>
        <v>publishing</v>
      </c>
      <c r="R512" t="str">
        <f t="shared" si="73"/>
        <v>nonfiction</v>
      </c>
      <c r="S512" s="9">
        <f t="shared" si="74"/>
        <v>41661.25</v>
      </c>
      <c r="T512" s="9">
        <f t="shared" si="75"/>
        <v>41683.25</v>
      </c>
      <c r="U512" t="str" cm="1">
        <f t="array" ref="U512">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</f>
        <v>1000 to 4999</v>
      </c>
      <c r="V512" t="str" cm="1">
        <f t="array" ref="V512">IF(F512="failed",_xlfn.IFS(D512&lt;1000,"0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/>
      </c>
      <c r="W512" t="str" cm="1">
        <f t="array" ref="W512">IF(F512="successful",_xlfn.IFS(D512&lt;1000,"0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>1000 to 4999</v>
      </c>
      <c r="X512" t="str" cm="1">
        <f t="array" ref="X512">IF(F512="canceled",_xlfn.IFS(D512&lt;1000,"0 to 1000",D512&lt;5000,"1000 to 4999",D512&lt;10000,"5000 to 9999",D512&lt;15000,"10000 to 14999",D512&lt;20000,"15000 to 19999",D512&lt;25000,"20000 to 24999",D512 &lt;30000,"25000 to 29999",D512&lt;35000,"30000 to 34999",D512&lt;40000,"35000 to 39999",D512&lt;45000,"40000 to 44999",D512&lt;50000,"45000 to 49999",TRUE,"Greater than 50000"),"")</f>
        <v/>
      </c>
      <c r="Y512">
        <f t="shared" si="76"/>
        <v>100</v>
      </c>
      <c r="Z512" t="str">
        <f t="shared" si="77"/>
        <v/>
      </c>
      <c r="AA512">
        <f t="shared" si="78"/>
        <v>1</v>
      </c>
      <c r="AB512" t="str">
        <f t="shared" si="79"/>
        <v/>
      </c>
    </row>
    <row r="513" spans="1:28" x14ac:dyDescent="0.25">
      <c r="A513">
        <v>137</v>
      </c>
      <c r="B513" t="s">
        <v>326</v>
      </c>
      <c r="C513" s="3" t="s">
        <v>327</v>
      </c>
      <c r="D513">
        <v>1800</v>
      </c>
      <c r="E513">
        <v>4712</v>
      </c>
      <c r="F513" t="s">
        <v>20</v>
      </c>
      <c r="G513">
        <v>50</v>
      </c>
      <c r="H513" t="s">
        <v>21</v>
      </c>
      <c r="I513" t="s">
        <v>22</v>
      </c>
      <c r="J513">
        <v>1286341200</v>
      </c>
      <c r="K513">
        <v>1286859600</v>
      </c>
      <c r="L513" t="b">
        <v>0</v>
      </c>
      <c r="M513" t="b">
        <v>0</v>
      </c>
      <c r="N513" t="s">
        <v>68</v>
      </c>
      <c r="O513" s="4">
        <f t="shared" si="70"/>
        <v>2.617777777777778</v>
      </c>
      <c r="P513" s="5">
        <f t="shared" si="71"/>
        <v>94.24</v>
      </c>
      <c r="Q513" t="str">
        <f t="shared" si="72"/>
        <v>publishing</v>
      </c>
      <c r="R513" t="str">
        <f t="shared" si="73"/>
        <v>nonfiction</v>
      </c>
      <c r="S513" s="9">
        <f t="shared" si="74"/>
        <v>40457.208333333336</v>
      </c>
      <c r="T513" s="9">
        <f t="shared" si="75"/>
        <v>40463.208333333336</v>
      </c>
      <c r="U513" t="str" cm="1">
        <f t="array" ref="U513">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</f>
        <v>1000 to 4999</v>
      </c>
      <c r="V513" t="str" cm="1">
        <f t="array" ref="V513">IF(F513="failed",_xlfn.IFS(D513&lt;1000,"0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/>
      </c>
      <c r="W513" t="str" cm="1">
        <f t="array" ref="W513">IF(F513="successful",_xlfn.IFS(D513&lt;1000,"0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>1000 to 4999</v>
      </c>
      <c r="X513" t="str" cm="1">
        <f t="array" ref="X513">IF(F513="canceled",_xlfn.IFS(D513&lt;1000,"0 to 1000",D513&lt;5000,"1000 to 4999",D513&lt;10000,"5000 to 9999",D513&lt;15000,"10000 to 14999",D513&lt;20000,"15000 to 19999",D513&lt;25000,"20000 to 24999",D513 &lt;30000,"25000 to 29999",D513&lt;35000,"30000 to 34999",D513&lt;40000,"35000 to 39999",D513&lt;45000,"40000 to 44999",D513&lt;50000,"45000 to 49999",TRUE,"Greater than 50000"),"")</f>
        <v/>
      </c>
      <c r="Y513">
        <f t="shared" si="76"/>
        <v>50</v>
      </c>
      <c r="Z513" t="str">
        <f t="shared" si="77"/>
        <v/>
      </c>
      <c r="AA513">
        <f t="shared" si="78"/>
        <v>1</v>
      </c>
      <c r="AB513" t="str">
        <f t="shared" si="79"/>
        <v/>
      </c>
    </row>
    <row r="514" spans="1:28" x14ac:dyDescent="0.25">
      <c r="A514">
        <v>241</v>
      </c>
      <c r="B514" t="s">
        <v>534</v>
      </c>
      <c r="C514" s="3" t="s">
        <v>535</v>
      </c>
      <c r="D514">
        <v>168500</v>
      </c>
      <c r="E514">
        <v>171729</v>
      </c>
      <c r="F514" t="s">
        <v>20</v>
      </c>
      <c r="G514">
        <v>1684</v>
      </c>
      <c r="H514" t="s">
        <v>26</v>
      </c>
      <c r="I514" t="s">
        <v>27</v>
      </c>
      <c r="J514">
        <v>1397365200</v>
      </c>
      <c r="K514">
        <v>1398229200</v>
      </c>
      <c r="L514" t="b">
        <v>0</v>
      </c>
      <c r="M514" t="b">
        <v>1</v>
      </c>
      <c r="N514" t="s">
        <v>68</v>
      </c>
      <c r="O514" s="4">
        <f t="shared" ref="O514:O577" si="80">+E514/D514</f>
        <v>1.0191632047477746</v>
      </c>
      <c r="P514" s="5">
        <f t="shared" ref="P514:P577" si="81">+IF(G514&gt;0,E514/G514,"no backers")</f>
        <v>101.97684085510689</v>
      </c>
      <c r="Q514" t="str">
        <f t="shared" ref="Q514:Q577" si="82">VLOOKUP(N514,CategoryTable,2,FALSE)</f>
        <v>publishing</v>
      </c>
      <c r="R514" t="str">
        <f t="shared" ref="R514:R577" si="83">VLOOKUP(N514,CategoryTable,3,FALSE)</f>
        <v>nonfiction</v>
      </c>
      <c r="S514" s="9">
        <f t="shared" si="74"/>
        <v>41742.208333333336</v>
      </c>
      <c r="T514" s="9">
        <f t="shared" si="75"/>
        <v>41752.208333333336</v>
      </c>
      <c r="U514" t="str" cm="1">
        <f t="array" ref="U514">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</f>
        <v>Greater than 50000</v>
      </c>
      <c r="V514" t="str" cm="1">
        <f t="array" ref="V514">IF(F514="failed",_xlfn.IFS(D514&lt;1000,"0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/>
      </c>
      <c r="W514" t="str" cm="1">
        <f t="array" ref="W514">IF(F514="successful",_xlfn.IFS(D514&lt;1000,"0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>Greater than 50000</v>
      </c>
      <c r="X514" t="str" cm="1">
        <f t="array" ref="X514">IF(F514="canceled",_xlfn.IFS(D514&lt;1000,"0 to 1000",D514&lt;5000,"1000 to 4999",D514&lt;10000,"5000 to 9999",D514&lt;15000,"10000 to 14999",D514&lt;20000,"15000 to 19999",D514&lt;25000,"20000 to 24999",D514 &lt;30000,"25000 to 29999",D514&lt;35000,"30000 to 34999",D514&lt;40000,"35000 to 39999",D514&lt;45000,"40000 to 44999",D514&lt;50000,"45000 to 49999",TRUE,"Greater than 50000"),"")</f>
        <v/>
      </c>
      <c r="Y514">
        <f t="shared" si="76"/>
        <v>1684</v>
      </c>
      <c r="Z514" t="str">
        <f t="shared" si="77"/>
        <v/>
      </c>
      <c r="AA514">
        <f t="shared" si="78"/>
        <v>1</v>
      </c>
      <c r="AB514" t="str">
        <f t="shared" si="79"/>
        <v/>
      </c>
    </row>
    <row r="515" spans="1:28" ht="31.5" x14ac:dyDescent="0.25">
      <c r="A515">
        <v>254</v>
      </c>
      <c r="B515" t="s">
        <v>560</v>
      </c>
      <c r="C515" s="3" t="s">
        <v>561</v>
      </c>
      <c r="D515">
        <v>4600</v>
      </c>
      <c r="E515">
        <v>8505</v>
      </c>
      <c r="F515" t="s">
        <v>20</v>
      </c>
      <c r="G515">
        <v>88</v>
      </c>
      <c r="H515" t="s">
        <v>21</v>
      </c>
      <c r="I515" t="s">
        <v>22</v>
      </c>
      <c r="J515">
        <v>1487656800</v>
      </c>
      <c r="K515">
        <v>1487829600</v>
      </c>
      <c r="L515" t="b">
        <v>0</v>
      </c>
      <c r="M515" t="b">
        <v>0</v>
      </c>
      <c r="N515" t="s">
        <v>68</v>
      </c>
      <c r="O515" s="4">
        <f t="shared" si="80"/>
        <v>1.8489130434782608</v>
      </c>
      <c r="P515" s="5">
        <f t="shared" si="81"/>
        <v>96.647727272727266</v>
      </c>
      <c r="Q515" t="str">
        <f t="shared" si="82"/>
        <v>publishing</v>
      </c>
      <c r="R515" t="str">
        <f t="shared" si="83"/>
        <v>nonfiction</v>
      </c>
      <c r="S515" s="9">
        <f t="shared" ref="S515:S578" si="84">(((J515/60/60)/24)+DATE(1970,1,1))</f>
        <v>42787.25</v>
      </c>
      <c r="T515" s="9">
        <f t="shared" ref="T515:T578" si="85">(((K515/60)/60/24)+DATE(1970,1,1))</f>
        <v>42789.25</v>
      </c>
      <c r="U515" t="str" cm="1">
        <f t="array" ref="U515">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</f>
        <v>1000 to 4999</v>
      </c>
      <c r="V515" t="str" cm="1">
        <f t="array" ref="V515">IF(F515="failed",_xlfn.IFS(D515&lt;1000,"0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/>
      </c>
      <c r="W515" t="str" cm="1">
        <f t="array" ref="W515">IF(F515="successful",_xlfn.IFS(D515&lt;1000,"0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>1000 to 4999</v>
      </c>
      <c r="X515" t="str" cm="1">
        <f t="array" ref="X515">IF(F515="canceled",_xlfn.IFS(D515&lt;1000,"0 to 1000",D515&lt;5000,"1000 to 4999",D515&lt;10000,"5000 to 9999",D515&lt;15000,"10000 to 14999",D515&lt;20000,"15000 to 19999",D515&lt;25000,"20000 to 24999",D515 &lt;30000,"25000 to 29999",D515&lt;35000,"30000 to 34999",D515&lt;40000,"35000 to 39999",D515&lt;45000,"40000 to 44999",D515&lt;50000,"45000 to 49999",TRUE,"Greater than 50000"),"")</f>
        <v/>
      </c>
      <c r="Y515">
        <f t="shared" ref="Y515:Y578" si="86">+IF(F515="successful",G515,"")</f>
        <v>88</v>
      </c>
      <c r="Z515" t="str">
        <f t="shared" ref="Z515:Z578" si="87">+IF(F515="failed",G515,"")</f>
        <v/>
      </c>
      <c r="AA515">
        <f t="shared" ref="AA515:AA578" si="88">+IF(F515="successful",1,"")</f>
        <v>1</v>
      </c>
      <c r="AB515" t="str">
        <f t="shared" ref="AB515:AB578" si="89">+IF(F515="failed",1,"")</f>
        <v/>
      </c>
    </row>
    <row r="516" spans="1:28" x14ac:dyDescent="0.25">
      <c r="A516">
        <v>300</v>
      </c>
      <c r="B516" t="s">
        <v>652</v>
      </c>
      <c r="C516" s="3" t="s">
        <v>653</v>
      </c>
      <c r="D516">
        <v>100</v>
      </c>
      <c r="E516">
        <v>5</v>
      </c>
      <c r="F516" t="s">
        <v>14</v>
      </c>
      <c r="G516">
        <v>1</v>
      </c>
      <c r="H516" t="s">
        <v>36</v>
      </c>
      <c r="I516" t="s">
        <v>37</v>
      </c>
      <c r="J516">
        <v>1504069200</v>
      </c>
      <c r="K516">
        <v>1504155600</v>
      </c>
      <c r="L516" t="b">
        <v>0</v>
      </c>
      <c r="M516" t="b">
        <v>1</v>
      </c>
      <c r="N516" t="s">
        <v>68</v>
      </c>
      <c r="O516" s="4">
        <f t="shared" si="80"/>
        <v>0.05</v>
      </c>
      <c r="P516" s="5">
        <f t="shared" si="81"/>
        <v>5</v>
      </c>
      <c r="Q516" t="str">
        <f t="shared" si="82"/>
        <v>publishing</v>
      </c>
      <c r="R516" t="str">
        <f t="shared" si="83"/>
        <v>nonfiction</v>
      </c>
      <c r="S516" s="9">
        <f t="shared" si="84"/>
        <v>42977.208333333328</v>
      </c>
      <c r="T516" s="9">
        <f t="shared" si="85"/>
        <v>42978.208333333328</v>
      </c>
      <c r="U516" t="str" cm="1">
        <f t="array" ref="U516">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</f>
        <v>0 to 1000</v>
      </c>
      <c r="V516" t="str" cm="1">
        <f t="array" ref="V516">IF(F516="failed",_xlfn.IFS(D516&lt;1000,"0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>0 to 1000</v>
      </c>
      <c r="W516" t="str" cm="1">
        <f t="array" ref="W516">IF(F516="successful",_xlfn.IFS(D516&lt;1000,"0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/>
      </c>
      <c r="X516" t="str" cm="1">
        <f t="array" ref="X516">IF(F516="canceled",_xlfn.IFS(D516&lt;1000,"0 to 1000",D516&lt;5000,"1000 to 4999",D516&lt;10000,"5000 to 9999",D516&lt;15000,"10000 to 14999",D516&lt;20000,"15000 to 19999",D516&lt;25000,"20000 to 24999",D516 &lt;30000,"25000 to 29999",D516&lt;35000,"30000 to 34999",D516&lt;40000,"35000 to 39999",D516&lt;45000,"40000 to 44999",D516&lt;50000,"45000 to 49999",TRUE,"Greater than 50000"),"")</f>
        <v/>
      </c>
      <c r="Y516" t="str">
        <f t="shared" si="86"/>
        <v/>
      </c>
      <c r="Z516">
        <f t="shared" si="87"/>
        <v>1</v>
      </c>
      <c r="AA516" t="str">
        <f t="shared" si="88"/>
        <v/>
      </c>
      <c r="AB516">
        <f t="shared" si="89"/>
        <v>1</v>
      </c>
    </row>
    <row r="517" spans="1:28" ht="31.5" x14ac:dyDescent="0.25">
      <c r="A517">
        <v>385</v>
      </c>
      <c r="B517" t="s">
        <v>822</v>
      </c>
      <c r="C517" s="3" t="s">
        <v>823</v>
      </c>
      <c r="D517">
        <v>38900</v>
      </c>
      <c r="E517">
        <v>56859</v>
      </c>
      <c r="F517" t="s">
        <v>20</v>
      </c>
      <c r="G517">
        <v>1137</v>
      </c>
      <c r="H517" t="s">
        <v>21</v>
      </c>
      <c r="I517" t="s">
        <v>22</v>
      </c>
      <c r="J517">
        <v>1553835600</v>
      </c>
      <c r="K517">
        <v>1556600400</v>
      </c>
      <c r="L517" t="b">
        <v>0</v>
      </c>
      <c r="M517" t="b">
        <v>0</v>
      </c>
      <c r="N517" t="s">
        <v>68</v>
      </c>
      <c r="O517" s="4">
        <f t="shared" si="80"/>
        <v>1.4616709511568124</v>
      </c>
      <c r="P517" s="5">
        <f t="shared" si="81"/>
        <v>50.007915567282325</v>
      </c>
      <c r="Q517" t="str">
        <f t="shared" si="82"/>
        <v>publishing</v>
      </c>
      <c r="R517" t="str">
        <f t="shared" si="83"/>
        <v>nonfiction</v>
      </c>
      <c r="S517" s="9">
        <f t="shared" si="84"/>
        <v>43553.208333333328</v>
      </c>
      <c r="T517" s="9">
        <f t="shared" si="85"/>
        <v>43585.208333333328</v>
      </c>
      <c r="U517" t="str" cm="1">
        <f t="array" ref="U517">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</f>
        <v>35000 to 39999</v>
      </c>
      <c r="V517" t="str" cm="1">
        <f t="array" ref="V517">IF(F517="failed",_xlfn.IFS(D517&lt;1000,"0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/>
      </c>
      <c r="W517" t="str" cm="1">
        <f t="array" ref="W517">IF(F517="successful",_xlfn.IFS(D517&lt;1000,"0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>35000 to 39999</v>
      </c>
      <c r="X517" t="str" cm="1">
        <f t="array" ref="X517">IF(F517="canceled",_xlfn.IFS(D517&lt;1000,"0 to 1000",D517&lt;5000,"1000 to 4999",D517&lt;10000,"5000 to 9999",D517&lt;15000,"10000 to 14999",D517&lt;20000,"15000 to 19999",D517&lt;25000,"20000 to 24999",D517 &lt;30000,"25000 to 29999",D517&lt;35000,"30000 to 34999",D517&lt;40000,"35000 to 39999",D517&lt;45000,"40000 to 44999",D517&lt;50000,"45000 to 49999",TRUE,"Greater than 50000"),"")</f>
        <v/>
      </c>
      <c r="Y517">
        <f t="shared" si="86"/>
        <v>1137</v>
      </c>
      <c r="Z517" t="str">
        <f t="shared" si="87"/>
        <v/>
      </c>
      <c r="AA517">
        <f t="shared" si="88"/>
        <v>1</v>
      </c>
      <c r="AB517" t="str">
        <f t="shared" si="89"/>
        <v/>
      </c>
    </row>
    <row r="518" spans="1:28" x14ac:dyDescent="0.25">
      <c r="A518">
        <v>391</v>
      </c>
      <c r="B518" t="s">
        <v>834</v>
      </c>
      <c r="C518" s="3" t="s">
        <v>835</v>
      </c>
      <c r="D518">
        <v>60400</v>
      </c>
      <c r="E518">
        <v>4393</v>
      </c>
      <c r="F518" t="s">
        <v>14</v>
      </c>
      <c r="G518">
        <v>151</v>
      </c>
      <c r="H518" t="s">
        <v>21</v>
      </c>
      <c r="I518" t="s">
        <v>22</v>
      </c>
      <c r="J518">
        <v>1389679200</v>
      </c>
      <c r="K518">
        <v>1389852000</v>
      </c>
      <c r="L518" t="b">
        <v>0</v>
      </c>
      <c r="M518" t="b">
        <v>0</v>
      </c>
      <c r="N518" t="s">
        <v>68</v>
      </c>
      <c r="O518" s="4">
        <f t="shared" si="80"/>
        <v>7.27317880794702E-2</v>
      </c>
      <c r="P518" s="5">
        <f t="shared" si="81"/>
        <v>29.09271523178808</v>
      </c>
      <c r="Q518" t="str">
        <f t="shared" si="82"/>
        <v>publishing</v>
      </c>
      <c r="R518" t="str">
        <f t="shared" si="83"/>
        <v>nonfiction</v>
      </c>
      <c r="S518" s="9">
        <f t="shared" si="84"/>
        <v>41653.25</v>
      </c>
      <c r="T518" s="9">
        <f t="shared" si="85"/>
        <v>41655.25</v>
      </c>
      <c r="U518" t="str" cm="1">
        <f t="array" ref="U518">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</f>
        <v>Greater than 50000</v>
      </c>
      <c r="V518" t="str" cm="1">
        <f t="array" ref="V518">IF(F518="failed",_xlfn.IFS(D518&lt;1000,"0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>Greater than 50000</v>
      </c>
      <c r="W518" t="str" cm="1">
        <f t="array" ref="W518">IF(F518="successful",_xlfn.IFS(D518&lt;1000,"0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/>
      </c>
      <c r="X518" t="str" cm="1">
        <f t="array" ref="X518">IF(F518="canceled",_xlfn.IFS(D518&lt;1000,"0 to 1000",D518&lt;5000,"1000 to 4999",D518&lt;10000,"5000 to 9999",D518&lt;15000,"10000 to 14999",D518&lt;20000,"15000 to 19999",D518&lt;25000,"20000 to 24999",D518 &lt;30000,"25000 to 29999",D518&lt;35000,"30000 to 34999",D518&lt;40000,"35000 to 39999",D518&lt;45000,"40000 to 44999",D518&lt;50000,"45000 to 49999",TRUE,"Greater than 50000"),"")</f>
        <v/>
      </c>
      <c r="Y518" t="str">
        <f t="shared" si="86"/>
        <v/>
      </c>
      <c r="Z518">
        <f t="shared" si="87"/>
        <v>151</v>
      </c>
      <c r="AA518" t="str">
        <f t="shared" si="88"/>
        <v/>
      </c>
      <c r="AB518">
        <f t="shared" si="89"/>
        <v>1</v>
      </c>
    </row>
    <row r="519" spans="1:28" x14ac:dyDescent="0.25">
      <c r="A519">
        <v>516</v>
      </c>
      <c r="B519" t="s">
        <v>1078</v>
      </c>
      <c r="C519" s="3" t="s">
        <v>1079</v>
      </c>
      <c r="D519">
        <v>125400</v>
      </c>
      <c r="E519">
        <v>53324</v>
      </c>
      <c r="F519" t="s">
        <v>14</v>
      </c>
      <c r="G519">
        <v>846</v>
      </c>
      <c r="H519" t="s">
        <v>21</v>
      </c>
      <c r="I519" t="s">
        <v>22</v>
      </c>
      <c r="J519">
        <v>1281070800</v>
      </c>
      <c r="K519">
        <v>1284354000</v>
      </c>
      <c r="L519" t="b">
        <v>0</v>
      </c>
      <c r="M519" t="b">
        <v>0</v>
      </c>
      <c r="N519" t="s">
        <v>68</v>
      </c>
      <c r="O519" s="4">
        <f t="shared" si="80"/>
        <v>0.42523125996810207</v>
      </c>
      <c r="P519" s="5">
        <f t="shared" si="81"/>
        <v>63.030732860520096</v>
      </c>
      <c r="Q519" t="str">
        <f t="shared" si="82"/>
        <v>publishing</v>
      </c>
      <c r="R519" t="str">
        <f t="shared" si="83"/>
        <v>nonfiction</v>
      </c>
      <c r="S519" s="9">
        <f t="shared" si="84"/>
        <v>40396.208333333336</v>
      </c>
      <c r="T519" s="9">
        <f t="shared" si="85"/>
        <v>40434.208333333336</v>
      </c>
      <c r="U519" t="str" cm="1">
        <f t="array" ref="U519">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</f>
        <v>Greater than 50000</v>
      </c>
      <c r="V519" t="str" cm="1">
        <f t="array" ref="V519">IF(F519="failed",_xlfn.IFS(D519&lt;1000,"0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>Greater than 50000</v>
      </c>
      <c r="W519" t="str" cm="1">
        <f t="array" ref="W519">IF(F519="successful",_xlfn.IFS(D519&lt;1000,"0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/>
      </c>
      <c r="X519" t="str" cm="1">
        <f t="array" ref="X519">IF(F519="canceled",_xlfn.IFS(D519&lt;1000,"0 to 1000",D519&lt;5000,"1000 to 4999",D519&lt;10000,"5000 to 9999",D519&lt;15000,"10000 to 14999",D519&lt;20000,"15000 to 19999",D519&lt;25000,"20000 to 24999",D519 &lt;30000,"25000 to 29999",D519&lt;35000,"30000 to 34999",D519&lt;40000,"35000 to 39999",D519&lt;45000,"40000 to 44999",D519&lt;50000,"45000 to 49999",TRUE,"Greater than 50000"),"")</f>
        <v/>
      </c>
      <c r="Y519" t="str">
        <f t="shared" si="86"/>
        <v/>
      </c>
      <c r="Z519">
        <f t="shared" si="87"/>
        <v>846</v>
      </c>
      <c r="AA519" t="str">
        <f t="shared" si="88"/>
        <v/>
      </c>
      <c r="AB519">
        <f t="shared" si="89"/>
        <v>1</v>
      </c>
    </row>
    <row r="520" spans="1:28" x14ac:dyDescent="0.25">
      <c r="A520">
        <v>605</v>
      </c>
      <c r="B520" t="s">
        <v>1252</v>
      </c>
      <c r="C520" s="3" t="s">
        <v>1253</v>
      </c>
      <c r="D520">
        <v>3300</v>
      </c>
      <c r="E520">
        <v>6178</v>
      </c>
      <c r="F520" t="s">
        <v>20</v>
      </c>
      <c r="G520">
        <v>107</v>
      </c>
      <c r="H520" t="s">
        <v>21</v>
      </c>
      <c r="I520" t="s">
        <v>22</v>
      </c>
      <c r="J520">
        <v>1443848400</v>
      </c>
      <c r="K520">
        <v>1447394400</v>
      </c>
      <c r="L520" t="b">
        <v>0</v>
      </c>
      <c r="M520" t="b">
        <v>0</v>
      </c>
      <c r="N520" t="s">
        <v>68</v>
      </c>
      <c r="O520" s="4">
        <f t="shared" si="80"/>
        <v>1.8721212121212121</v>
      </c>
      <c r="P520" s="5">
        <f t="shared" si="81"/>
        <v>57.738317757009348</v>
      </c>
      <c r="Q520" t="str">
        <f t="shared" si="82"/>
        <v>publishing</v>
      </c>
      <c r="R520" t="str">
        <f t="shared" si="83"/>
        <v>nonfiction</v>
      </c>
      <c r="S520" s="9">
        <f t="shared" si="84"/>
        <v>42280.208333333328</v>
      </c>
      <c r="T520" s="9">
        <f t="shared" si="85"/>
        <v>42321.25</v>
      </c>
      <c r="U520" t="str" cm="1">
        <f t="array" ref="U520">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</f>
        <v>1000 to 4999</v>
      </c>
      <c r="V520" t="str" cm="1">
        <f t="array" ref="V520">IF(F520="failed",_xlfn.IFS(D520&lt;1000,"0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/>
      </c>
      <c r="W520" t="str" cm="1">
        <f t="array" ref="W520">IF(F520="successful",_xlfn.IFS(D520&lt;1000,"0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>1000 to 4999</v>
      </c>
      <c r="X520" t="str" cm="1">
        <f t="array" ref="X520">IF(F520="canceled",_xlfn.IFS(D520&lt;1000,"0 to 1000",D520&lt;5000,"1000 to 4999",D520&lt;10000,"5000 to 9999",D520&lt;15000,"10000 to 14999",D520&lt;20000,"15000 to 19999",D520&lt;25000,"20000 to 24999",D520 &lt;30000,"25000 to 29999",D520&lt;35000,"30000 to 34999",D520&lt;40000,"35000 to 39999",D520&lt;45000,"40000 to 44999",D520&lt;50000,"45000 to 49999",TRUE,"Greater than 50000"),"")</f>
        <v/>
      </c>
      <c r="Y520">
        <f t="shared" si="86"/>
        <v>107</v>
      </c>
      <c r="Z520" t="str">
        <f t="shared" si="87"/>
        <v/>
      </c>
      <c r="AA520">
        <f t="shared" si="88"/>
        <v>1</v>
      </c>
      <c r="AB520" t="str">
        <f t="shared" si="89"/>
        <v/>
      </c>
    </row>
    <row r="521" spans="1:28" x14ac:dyDescent="0.25">
      <c r="A521">
        <v>618</v>
      </c>
      <c r="B521" t="s">
        <v>1278</v>
      </c>
      <c r="C521" s="3" t="s">
        <v>1279</v>
      </c>
      <c r="D521">
        <v>198600</v>
      </c>
      <c r="E521">
        <v>97037</v>
      </c>
      <c r="F521" t="s">
        <v>14</v>
      </c>
      <c r="G521">
        <v>1198</v>
      </c>
      <c r="H521" t="s">
        <v>21</v>
      </c>
      <c r="I521" t="s">
        <v>22</v>
      </c>
      <c r="J521">
        <v>1367470800</v>
      </c>
      <c r="K521">
        <v>1369285200</v>
      </c>
      <c r="L521" t="b">
        <v>0</v>
      </c>
      <c r="M521" t="b">
        <v>0</v>
      </c>
      <c r="N521" t="s">
        <v>68</v>
      </c>
      <c r="O521" s="4">
        <f t="shared" si="80"/>
        <v>0.48860523665659616</v>
      </c>
      <c r="P521" s="5">
        <f t="shared" si="81"/>
        <v>80.999165275459092</v>
      </c>
      <c r="Q521" t="str">
        <f t="shared" si="82"/>
        <v>publishing</v>
      </c>
      <c r="R521" t="str">
        <f t="shared" si="83"/>
        <v>nonfiction</v>
      </c>
      <c r="S521" s="9">
        <f t="shared" si="84"/>
        <v>41396.208333333336</v>
      </c>
      <c r="T521" s="9">
        <f t="shared" si="85"/>
        <v>41417.208333333336</v>
      </c>
      <c r="U521" t="str" cm="1">
        <f t="array" ref="U521">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</f>
        <v>Greater than 50000</v>
      </c>
      <c r="V521" t="str" cm="1">
        <f t="array" ref="V521">IF(F521="failed",_xlfn.IFS(D521&lt;1000,"0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>Greater than 50000</v>
      </c>
      <c r="W521" t="str" cm="1">
        <f t="array" ref="W521">IF(F521="successful",_xlfn.IFS(D521&lt;1000,"0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/>
      </c>
      <c r="X521" t="str" cm="1">
        <f t="array" ref="X521">IF(F521="canceled",_xlfn.IFS(D521&lt;1000,"0 to 1000",D521&lt;5000,"1000 to 4999",D521&lt;10000,"5000 to 9999",D521&lt;15000,"10000 to 14999",D521&lt;20000,"15000 to 19999",D521&lt;25000,"20000 to 24999",D521 &lt;30000,"25000 to 29999",D521&lt;35000,"30000 to 34999",D521&lt;40000,"35000 to 39999",D521&lt;45000,"40000 to 44999",D521&lt;50000,"45000 to 49999",TRUE,"Greater than 50000"),"")</f>
        <v/>
      </c>
      <c r="Y521" t="str">
        <f t="shared" si="86"/>
        <v/>
      </c>
      <c r="Z521">
        <f t="shared" si="87"/>
        <v>1198</v>
      </c>
      <c r="AA521" t="str">
        <f t="shared" si="88"/>
        <v/>
      </c>
      <c r="AB521">
        <f t="shared" si="89"/>
        <v>1</v>
      </c>
    </row>
    <row r="522" spans="1:28" x14ac:dyDescent="0.25">
      <c r="A522">
        <v>684</v>
      </c>
      <c r="B522" t="s">
        <v>1407</v>
      </c>
      <c r="C522" s="3" t="s">
        <v>1408</v>
      </c>
      <c r="D522">
        <v>1400</v>
      </c>
      <c r="E522">
        <v>7600</v>
      </c>
      <c r="F522" t="s">
        <v>20</v>
      </c>
      <c r="G522">
        <v>110</v>
      </c>
      <c r="H522" t="s">
        <v>15</v>
      </c>
      <c r="I522" t="s">
        <v>16</v>
      </c>
      <c r="J522">
        <v>1277787600</v>
      </c>
      <c r="K522">
        <v>1279515600</v>
      </c>
      <c r="L522" t="b">
        <v>0</v>
      </c>
      <c r="M522" t="b">
        <v>0</v>
      </c>
      <c r="N522" t="s">
        <v>68</v>
      </c>
      <c r="O522" s="4">
        <f t="shared" si="80"/>
        <v>5.4285714285714288</v>
      </c>
      <c r="P522" s="5">
        <f t="shared" si="81"/>
        <v>69.090909090909093</v>
      </c>
      <c r="Q522" t="str">
        <f t="shared" si="82"/>
        <v>publishing</v>
      </c>
      <c r="R522" t="str">
        <f t="shared" si="83"/>
        <v>nonfiction</v>
      </c>
      <c r="S522" s="9">
        <f t="shared" si="84"/>
        <v>40358.208333333336</v>
      </c>
      <c r="T522" s="9">
        <f t="shared" si="85"/>
        <v>40378.208333333336</v>
      </c>
      <c r="U522" t="str" cm="1">
        <f t="array" ref="U522">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</f>
        <v>1000 to 4999</v>
      </c>
      <c r="V522" t="str" cm="1">
        <f t="array" ref="V522">IF(F522="failed",_xlfn.IFS(D522&lt;1000,"0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/>
      </c>
      <c r="W522" t="str" cm="1">
        <f t="array" ref="W522">IF(F522="successful",_xlfn.IFS(D522&lt;1000,"0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>1000 to 4999</v>
      </c>
      <c r="X522" t="str" cm="1">
        <f t="array" ref="X522">IF(F522="canceled",_xlfn.IFS(D522&lt;1000,"0 to 1000",D522&lt;5000,"1000 to 4999",D522&lt;10000,"5000 to 9999",D522&lt;15000,"10000 to 14999",D522&lt;20000,"15000 to 19999",D522&lt;25000,"20000 to 24999",D522 &lt;30000,"25000 to 29999",D522&lt;35000,"30000 to 34999",D522&lt;40000,"35000 to 39999",D522&lt;45000,"40000 to 44999",D522&lt;50000,"45000 to 49999",TRUE,"Greater than 50000"),"")</f>
        <v/>
      </c>
      <c r="Y522">
        <f t="shared" si="86"/>
        <v>110</v>
      </c>
      <c r="Z522" t="str">
        <f t="shared" si="87"/>
        <v/>
      </c>
      <c r="AA522">
        <f t="shared" si="88"/>
        <v>1</v>
      </c>
      <c r="AB522" t="str">
        <f t="shared" si="89"/>
        <v/>
      </c>
    </row>
    <row r="523" spans="1:28" x14ac:dyDescent="0.25">
      <c r="A523">
        <v>705</v>
      </c>
      <c r="B523" t="s">
        <v>1448</v>
      </c>
      <c r="C523" s="3" t="s">
        <v>1449</v>
      </c>
      <c r="D523">
        <v>169700</v>
      </c>
      <c r="E523">
        <v>168048</v>
      </c>
      <c r="F523" t="s">
        <v>14</v>
      </c>
      <c r="G523">
        <v>2025</v>
      </c>
      <c r="H523" t="s">
        <v>40</v>
      </c>
      <c r="I523" t="s">
        <v>41</v>
      </c>
      <c r="J523">
        <v>1386741600</v>
      </c>
      <c r="K523">
        <v>1387087200</v>
      </c>
      <c r="L523" t="b">
        <v>0</v>
      </c>
      <c r="M523" t="b">
        <v>0</v>
      </c>
      <c r="N523" t="s">
        <v>68</v>
      </c>
      <c r="O523" s="4">
        <f t="shared" si="80"/>
        <v>0.99026517383618151</v>
      </c>
      <c r="P523" s="5">
        <f t="shared" si="81"/>
        <v>82.986666666666665</v>
      </c>
      <c r="Q523" t="str">
        <f t="shared" si="82"/>
        <v>publishing</v>
      </c>
      <c r="R523" t="str">
        <f t="shared" si="83"/>
        <v>nonfiction</v>
      </c>
      <c r="S523" s="9">
        <f t="shared" si="84"/>
        <v>41619.25</v>
      </c>
      <c r="T523" s="9">
        <f t="shared" si="85"/>
        <v>41623.25</v>
      </c>
      <c r="U523" t="str" cm="1">
        <f t="array" ref="U523">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</f>
        <v>Greater than 50000</v>
      </c>
      <c r="V523" t="str" cm="1">
        <f t="array" ref="V523">IF(F523="failed",_xlfn.IFS(D523&lt;1000,"0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>Greater than 50000</v>
      </c>
      <c r="W523" t="str" cm="1">
        <f t="array" ref="W523">IF(F523="successful",_xlfn.IFS(D523&lt;1000,"0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/>
      </c>
      <c r="X523" t="str" cm="1">
        <f t="array" ref="X523">IF(F523="canceled",_xlfn.IFS(D523&lt;1000,"0 to 1000",D523&lt;5000,"1000 to 4999",D523&lt;10000,"5000 to 9999",D523&lt;15000,"10000 to 14999",D523&lt;20000,"15000 to 19999",D523&lt;25000,"20000 to 24999",D523 &lt;30000,"25000 to 29999",D523&lt;35000,"30000 to 34999",D523&lt;40000,"35000 to 39999",D523&lt;45000,"40000 to 44999",D523&lt;50000,"45000 to 49999",TRUE,"Greater than 50000"),"")</f>
        <v/>
      </c>
      <c r="Y523" t="str">
        <f t="shared" si="86"/>
        <v/>
      </c>
      <c r="Z523">
        <f t="shared" si="87"/>
        <v>2025</v>
      </c>
      <c r="AA523" t="str">
        <f t="shared" si="88"/>
        <v/>
      </c>
      <c r="AB523">
        <f t="shared" si="89"/>
        <v>1</v>
      </c>
    </row>
    <row r="524" spans="1:28" x14ac:dyDescent="0.25">
      <c r="A524">
        <v>736</v>
      </c>
      <c r="B524" t="s">
        <v>1510</v>
      </c>
      <c r="C524" s="3" t="s">
        <v>1511</v>
      </c>
      <c r="D524">
        <v>7700</v>
      </c>
      <c r="E524">
        <v>2533</v>
      </c>
      <c r="F524" t="s">
        <v>74</v>
      </c>
      <c r="G524">
        <v>29</v>
      </c>
      <c r="H524" t="s">
        <v>21</v>
      </c>
      <c r="I524" t="s">
        <v>22</v>
      </c>
      <c r="J524">
        <v>1424412000</v>
      </c>
      <c r="K524">
        <v>1424757600</v>
      </c>
      <c r="L524" t="b">
        <v>0</v>
      </c>
      <c r="M524" t="b">
        <v>0</v>
      </c>
      <c r="N524" t="s">
        <v>68</v>
      </c>
      <c r="O524" s="4">
        <f t="shared" si="80"/>
        <v>0.32896103896103895</v>
      </c>
      <c r="P524" s="5">
        <f t="shared" si="81"/>
        <v>87.34482758620689</v>
      </c>
      <c r="Q524" t="str">
        <f t="shared" si="82"/>
        <v>publishing</v>
      </c>
      <c r="R524" t="str">
        <f t="shared" si="83"/>
        <v>nonfiction</v>
      </c>
      <c r="S524" s="9">
        <f t="shared" si="84"/>
        <v>42055.25</v>
      </c>
      <c r="T524" s="9">
        <f t="shared" si="85"/>
        <v>42059.25</v>
      </c>
      <c r="U524" t="str" cm="1">
        <f t="array" ref="U524">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</f>
        <v>5000 to 9999</v>
      </c>
      <c r="V524" t="str" cm="1">
        <f t="array" ref="V524">IF(F524="failed",_xlfn.IFS(D524&lt;1000,"0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/>
      </c>
      <c r="W524" t="str" cm="1">
        <f t="array" ref="W524">IF(F524="successful",_xlfn.IFS(D524&lt;1000,"0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/>
      </c>
      <c r="X524" t="str" cm="1">
        <f t="array" ref="X524">IF(F524="canceled",_xlfn.IFS(D524&lt;1000,"0 to 1000",D524&lt;5000,"1000 to 4999",D524&lt;10000,"5000 to 9999",D524&lt;15000,"10000 to 14999",D524&lt;20000,"15000 to 19999",D524&lt;25000,"20000 to 24999",D524 &lt;30000,"25000 to 29999",D524&lt;35000,"30000 to 34999",D524&lt;40000,"35000 to 39999",D524&lt;45000,"40000 to 44999",D524&lt;50000,"45000 to 49999",TRUE,"Greater than 50000"),"")</f>
        <v>5000 to 9999</v>
      </c>
      <c r="Y524" t="str">
        <f t="shared" si="86"/>
        <v/>
      </c>
      <c r="Z524" t="str">
        <f t="shared" si="87"/>
        <v/>
      </c>
      <c r="AA524" t="str">
        <f t="shared" si="88"/>
        <v/>
      </c>
      <c r="AB524" t="str">
        <f t="shared" si="89"/>
        <v/>
      </c>
    </row>
    <row r="525" spans="1:28" x14ac:dyDescent="0.25">
      <c r="A525">
        <v>751</v>
      </c>
      <c r="B525" t="s">
        <v>1538</v>
      </c>
      <c r="C525" s="3" t="s">
        <v>1539</v>
      </c>
      <c r="D525">
        <v>3600</v>
      </c>
      <c r="E525">
        <v>8363</v>
      </c>
      <c r="F525" t="s">
        <v>20</v>
      </c>
      <c r="G525">
        <v>270</v>
      </c>
      <c r="H525" t="s">
        <v>21</v>
      </c>
      <c r="I525" t="s">
        <v>22</v>
      </c>
      <c r="J525">
        <v>1458190800</v>
      </c>
      <c r="K525">
        <v>1459486800</v>
      </c>
      <c r="L525" t="b">
        <v>1</v>
      </c>
      <c r="M525" t="b">
        <v>1</v>
      </c>
      <c r="N525" t="s">
        <v>68</v>
      </c>
      <c r="O525" s="4">
        <f t="shared" si="80"/>
        <v>2.3230555555555554</v>
      </c>
      <c r="P525" s="5">
        <f t="shared" si="81"/>
        <v>30.974074074074075</v>
      </c>
      <c r="Q525" t="str">
        <f t="shared" si="82"/>
        <v>publishing</v>
      </c>
      <c r="R525" t="str">
        <f t="shared" si="83"/>
        <v>nonfiction</v>
      </c>
      <c r="S525" s="9">
        <f t="shared" si="84"/>
        <v>42446.208333333328</v>
      </c>
      <c r="T525" s="9">
        <f t="shared" si="85"/>
        <v>42461.208333333328</v>
      </c>
      <c r="U525" t="str" cm="1">
        <f t="array" ref="U525">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</f>
        <v>1000 to 4999</v>
      </c>
      <c r="V525" t="str" cm="1">
        <f t="array" ref="V525">IF(F525="failed",_xlfn.IFS(D525&lt;1000,"0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/>
      </c>
      <c r="W525" t="str" cm="1">
        <f t="array" ref="W525">IF(F525="successful",_xlfn.IFS(D525&lt;1000,"0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>1000 to 4999</v>
      </c>
      <c r="X525" t="str" cm="1">
        <f t="array" ref="X525">IF(F525="canceled",_xlfn.IFS(D525&lt;1000,"0 to 1000",D525&lt;5000,"1000 to 4999",D525&lt;10000,"5000 to 9999",D525&lt;15000,"10000 to 14999",D525&lt;20000,"15000 to 19999",D525&lt;25000,"20000 to 24999",D525 &lt;30000,"25000 to 29999",D525&lt;35000,"30000 to 34999",D525&lt;40000,"35000 to 39999",D525&lt;45000,"40000 to 44999",D525&lt;50000,"45000 to 49999",TRUE,"Greater than 50000"),"")</f>
        <v/>
      </c>
      <c r="Y525">
        <f t="shared" si="86"/>
        <v>270</v>
      </c>
      <c r="Z525" t="str">
        <f t="shared" si="87"/>
        <v/>
      </c>
      <c r="AA525">
        <f t="shared" si="88"/>
        <v>1</v>
      </c>
      <c r="AB525" t="str">
        <f t="shared" si="89"/>
        <v/>
      </c>
    </row>
    <row r="526" spans="1:28" x14ac:dyDescent="0.25">
      <c r="A526">
        <v>793</v>
      </c>
      <c r="B526" t="s">
        <v>1621</v>
      </c>
      <c r="C526" s="3" t="s">
        <v>1622</v>
      </c>
      <c r="D526">
        <v>1100</v>
      </c>
      <c r="E526">
        <v>13045</v>
      </c>
      <c r="F526" t="s">
        <v>20</v>
      </c>
      <c r="G526">
        <v>181</v>
      </c>
      <c r="H526" t="s">
        <v>98</v>
      </c>
      <c r="I526" t="s">
        <v>99</v>
      </c>
      <c r="J526">
        <v>1372136400</v>
      </c>
      <c r="K526">
        <v>1372482000</v>
      </c>
      <c r="L526" t="b">
        <v>0</v>
      </c>
      <c r="M526" t="b">
        <v>0</v>
      </c>
      <c r="N526" t="s">
        <v>68</v>
      </c>
      <c r="O526" s="4">
        <f t="shared" si="80"/>
        <v>11.859090909090909</v>
      </c>
      <c r="P526" s="5">
        <f t="shared" si="81"/>
        <v>72.071823204419886</v>
      </c>
      <c r="Q526" t="str">
        <f t="shared" si="82"/>
        <v>publishing</v>
      </c>
      <c r="R526" t="str">
        <f t="shared" si="83"/>
        <v>nonfiction</v>
      </c>
      <c r="S526" s="9">
        <f t="shared" si="84"/>
        <v>41450.208333333336</v>
      </c>
      <c r="T526" s="9">
        <f t="shared" si="85"/>
        <v>41454.208333333336</v>
      </c>
      <c r="U526" t="str" cm="1">
        <f t="array" ref="U526">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</f>
        <v>1000 to 4999</v>
      </c>
      <c r="V526" t="str" cm="1">
        <f t="array" ref="V526">IF(F526="failed",_xlfn.IFS(D526&lt;1000,"0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/>
      </c>
      <c r="W526" t="str" cm="1">
        <f t="array" ref="W526">IF(F526="successful",_xlfn.IFS(D526&lt;1000,"0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>1000 to 4999</v>
      </c>
      <c r="X526" t="str" cm="1">
        <f t="array" ref="X526">IF(F526="canceled",_xlfn.IFS(D526&lt;1000,"0 to 1000",D526&lt;5000,"1000 to 4999",D526&lt;10000,"5000 to 9999",D526&lt;15000,"10000 to 14999",D526&lt;20000,"15000 to 19999",D526&lt;25000,"20000 to 24999",D526 &lt;30000,"25000 to 29999",D526&lt;35000,"30000 to 34999",D526&lt;40000,"35000 to 39999",D526&lt;45000,"40000 to 44999",D526&lt;50000,"45000 to 49999",TRUE,"Greater than 50000"),"")</f>
        <v/>
      </c>
      <c r="Y526">
        <f t="shared" si="86"/>
        <v>181</v>
      </c>
      <c r="Z526" t="str">
        <f t="shared" si="87"/>
        <v/>
      </c>
      <c r="AA526">
        <f t="shared" si="88"/>
        <v>1</v>
      </c>
      <c r="AB526" t="str">
        <f t="shared" si="89"/>
        <v/>
      </c>
    </row>
    <row r="527" spans="1:28" x14ac:dyDescent="0.25">
      <c r="A527">
        <v>812</v>
      </c>
      <c r="B527" t="s">
        <v>1658</v>
      </c>
      <c r="C527" s="3" t="s">
        <v>1659</v>
      </c>
      <c r="D527">
        <v>59700</v>
      </c>
      <c r="E527">
        <v>134640</v>
      </c>
      <c r="F527" t="s">
        <v>20</v>
      </c>
      <c r="G527">
        <v>2805</v>
      </c>
      <c r="H527" t="s">
        <v>15</v>
      </c>
      <c r="I527" t="s">
        <v>16</v>
      </c>
      <c r="J527">
        <v>1523854800</v>
      </c>
      <c r="K527">
        <v>1524286800</v>
      </c>
      <c r="L527" t="b">
        <v>0</v>
      </c>
      <c r="M527" t="b">
        <v>0</v>
      </c>
      <c r="N527" t="s">
        <v>68</v>
      </c>
      <c r="O527" s="4">
        <f t="shared" si="80"/>
        <v>2.2552763819095478</v>
      </c>
      <c r="P527" s="5">
        <f t="shared" si="81"/>
        <v>48</v>
      </c>
      <c r="Q527" t="str">
        <f t="shared" si="82"/>
        <v>publishing</v>
      </c>
      <c r="R527" t="str">
        <f t="shared" si="83"/>
        <v>nonfiction</v>
      </c>
      <c r="S527" s="9">
        <f t="shared" si="84"/>
        <v>43206.208333333328</v>
      </c>
      <c r="T527" s="9">
        <f t="shared" si="85"/>
        <v>43211.208333333328</v>
      </c>
      <c r="U527" t="str" cm="1">
        <f t="array" ref="U527">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</f>
        <v>Greater than 50000</v>
      </c>
      <c r="V527" t="str" cm="1">
        <f t="array" ref="V527">IF(F527="failed",_xlfn.IFS(D527&lt;1000,"0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/>
      </c>
      <c r="W527" t="str" cm="1">
        <f t="array" ref="W527">IF(F527="successful",_xlfn.IFS(D527&lt;1000,"0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>Greater than 50000</v>
      </c>
      <c r="X527" t="str" cm="1">
        <f t="array" ref="X527">IF(F527="canceled",_xlfn.IFS(D527&lt;1000,"0 to 1000",D527&lt;5000,"1000 to 4999",D527&lt;10000,"5000 to 9999",D527&lt;15000,"10000 to 14999",D527&lt;20000,"15000 to 19999",D527&lt;25000,"20000 to 24999",D527 &lt;30000,"25000 to 29999",D527&lt;35000,"30000 to 34999",D527&lt;40000,"35000 to 39999",D527&lt;45000,"40000 to 44999",D527&lt;50000,"45000 to 49999",TRUE,"Greater than 50000"),"")</f>
        <v/>
      </c>
      <c r="Y527">
        <f t="shared" si="86"/>
        <v>2805</v>
      </c>
      <c r="Z527" t="str">
        <f t="shared" si="87"/>
        <v/>
      </c>
      <c r="AA527">
        <f t="shared" si="88"/>
        <v>1</v>
      </c>
      <c r="AB527" t="str">
        <f t="shared" si="89"/>
        <v/>
      </c>
    </row>
    <row r="528" spans="1:28" x14ac:dyDescent="0.25">
      <c r="A528">
        <v>817</v>
      </c>
      <c r="B528" t="s">
        <v>1668</v>
      </c>
      <c r="C528" s="3" t="s">
        <v>1669</v>
      </c>
      <c r="D528">
        <v>51300</v>
      </c>
      <c r="E528">
        <v>189192</v>
      </c>
      <c r="F528" t="s">
        <v>20</v>
      </c>
      <c r="G528">
        <v>2489</v>
      </c>
      <c r="H528" t="s">
        <v>107</v>
      </c>
      <c r="I528" t="s">
        <v>108</v>
      </c>
      <c r="J528">
        <v>1556946000</v>
      </c>
      <c r="K528">
        <v>1559365200</v>
      </c>
      <c r="L528" t="b">
        <v>0</v>
      </c>
      <c r="M528" t="b">
        <v>1</v>
      </c>
      <c r="N528" t="s">
        <v>68</v>
      </c>
      <c r="O528" s="4">
        <f t="shared" si="80"/>
        <v>3.687953216374269</v>
      </c>
      <c r="P528" s="5">
        <f t="shared" si="81"/>
        <v>76.011249497790274</v>
      </c>
      <c r="Q528" t="str">
        <f t="shared" si="82"/>
        <v>publishing</v>
      </c>
      <c r="R528" t="str">
        <f t="shared" si="83"/>
        <v>nonfiction</v>
      </c>
      <c r="S528" s="9">
        <f t="shared" si="84"/>
        <v>43589.208333333328</v>
      </c>
      <c r="T528" s="9">
        <f t="shared" si="85"/>
        <v>43617.208333333328</v>
      </c>
      <c r="U528" t="str" cm="1">
        <f t="array" ref="U528">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</f>
        <v>Greater than 50000</v>
      </c>
      <c r="V528" t="str" cm="1">
        <f t="array" ref="V528">IF(F528="failed",_xlfn.IFS(D528&lt;1000,"0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/>
      </c>
      <c r="W528" t="str" cm="1">
        <f t="array" ref="W528">IF(F528="successful",_xlfn.IFS(D528&lt;1000,"0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>Greater than 50000</v>
      </c>
      <c r="X528" t="str" cm="1">
        <f t="array" ref="X528">IF(F528="canceled",_xlfn.IFS(D528&lt;1000,"0 to 1000",D528&lt;5000,"1000 to 4999",D528&lt;10000,"5000 to 9999",D528&lt;15000,"10000 to 14999",D528&lt;20000,"15000 to 19999",D528&lt;25000,"20000 to 24999",D528 &lt;30000,"25000 to 29999",D528&lt;35000,"30000 to 34999",D528&lt;40000,"35000 to 39999",D528&lt;45000,"40000 to 44999",D528&lt;50000,"45000 to 49999",TRUE,"Greater than 50000"),"")</f>
        <v/>
      </c>
      <c r="Y528">
        <f t="shared" si="86"/>
        <v>2489</v>
      </c>
      <c r="Z528" t="str">
        <f t="shared" si="87"/>
        <v/>
      </c>
      <c r="AA528">
        <f t="shared" si="88"/>
        <v>1</v>
      </c>
      <c r="AB528" t="str">
        <f t="shared" si="89"/>
        <v/>
      </c>
    </row>
    <row r="529" spans="1:28" x14ac:dyDescent="0.25">
      <c r="A529">
        <v>824</v>
      </c>
      <c r="B529" t="s">
        <v>1681</v>
      </c>
      <c r="C529" s="3" t="s">
        <v>1682</v>
      </c>
      <c r="D529">
        <v>85000</v>
      </c>
      <c r="E529">
        <v>107516</v>
      </c>
      <c r="F529" t="s">
        <v>20</v>
      </c>
      <c r="G529">
        <v>1280</v>
      </c>
      <c r="H529" t="s">
        <v>21</v>
      </c>
      <c r="I529" t="s">
        <v>22</v>
      </c>
      <c r="J529">
        <v>1276923600</v>
      </c>
      <c r="K529">
        <v>1279688400</v>
      </c>
      <c r="L529" t="b">
        <v>0</v>
      </c>
      <c r="M529" t="b">
        <v>1</v>
      </c>
      <c r="N529" t="s">
        <v>68</v>
      </c>
      <c r="O529" s="4">
        <f t="shared" si="80"/>
        <v>1.2648941176470587</v>
      </c>
      <c r="P529" s="5">
        <f t="shared" si="81"/>
        <v>83.996875000000003</v>
      </c>
      <c r="Q529" t="str">
        <f t="shared" si="82"/>
        <v>publishing</v>
      </c>
      <c r="R529" t="str">
        <f t="shared" si="83"/>
        <v>nonfiction</v>
      </c>
      <c r="S529" s="9">
        <f t="shared" si="84"/>
        <v>40348.208333333336</v>
      </c>
      <c r="T529" s="9">
        <f t="shared" si="85"/>
        <v>40380.208333333336</v>
      </c>
      <c r="U529" t="str" cm="1">
        <f t="array" ref="U529">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</f>
        <v>Greater than 50000</v>
      </c>
      <c r="V529" t="str" cm="1">
        <f t="array" ref="V529">IF(F529="failed",_xlfn.IFS(D529&lt;1000,"0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/>
      </c>
      <c r="W529" t="str" cm="1">
        <f t="array" ref="W529">IF(F529="successful",_xlfn.IFS(D529&lt;1000,"0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>Greater than 50000</v>
      </c>
      <c r="X529" t="str" cm="1">
        <f t="array" ref="X529">IF(F529="canceled",_xlfn.IFS(D529&lt;1000,"0 to 1000",D529&lt;5000,"1000 to 4999",D529&lt;10000,"5000 to 9999",D529&lt;15000,"10000 to 14999",D529&lt;20000,"15000 to 19999",D529&lt;25000,"20000 to 24999",D529 &lt;30000,"25000 to 29999",D529&lt;35000,"30000 to 34999",D529&lt;40000,"35000 to 39999",D529&lt;45000,"40000 to 44999",D529&lt;50000,"45000 to 49999",TRUE,"Greater than 50000"),"")</f>
        <v/>
      </c>
      <c r="Y529">
        <f t="shared" si="86"/>
        <v>1280</v>
      </c>
      <c r="Z529" t="str">
        <f t="shared" si="87"/>
        <v/>
      </c>
      <c r="AA529">
        <f t="shared" si="88"/>
        <v>1</v>
      </c>
      <c r="AB529" t="str">
        <f t="shared" si="89"/>
        <v/>
      </c>
    </row>
    <row r="530" spans="1:28" x14ac:dyDescent="0.25">
      <c r="A530">
        <v>879</v>
      </c>
      <c r="B530" t="s">
        <v>1790</v>
      </c>
      <c r="C530" s="3" t="s">
        <v>1791</v>
      </c>
      <c r="D530">
        <v>1000</v>
      </c>
      <c r="E530">
        <v>5438</v>
      </c>
      <c r="F530" t="s">
        <v>20</v>
      </c>
      <c r="G530">
        <v>53</v>
      </c>
      <c r="H530" t="s">
        <v>21</v>
      </c>
      <c r="I530" t="s">
        <v>22</v>
      </c>
      <c r="J530">
        <v>1487743200</v>
      </c>
      <c r="K530">
        <v>1488520800</v>
      </c>
      <c r="L530" t="b">
        <v>0</v>
      </c>
      <c r="M530" t="b">
        <v>0</v>
      </c>
      <c r="N530" t="s">
        <v>68</v>
      </c>
      <c r="O530" s="4">
        <f t="shared" si="80"/>
        <v>5.4379999999999997</v>
      </c>
      <c r="P530" s="5">
        <f t="shared" si="81"/>
        <v>102.60377358490567</v>
      </c>
      <c r="Q530" t="str">
        <f t="shared" si="82"/>
        <v>publishing</v>
      </c>
      <c r="R530" t="str">
        <f t="shared" si="83"/>
        <v>nonfiction</v>
      </c>
      <c r="S530" s="9">
        <f t="shared" si="84"/>
        <v>42788.25</v>
      </c>
      <c r="T530" s="9">
        <f t="shared" si="85"/>
        <v>42797.25</v>
      </c>
      <c r="U530" t="str" cm="1">
        <f t="array" ref="U530">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</f>
        <v>1000 to 4999</v>
      </c>
      <c r="V530" t="str" cm="1">
        <f t="array" ref="V530">IF(F530="failed",_xlfn.IFS(D530&lt;1000,"0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/>
      </c>
      <c r="W530" t="str" cm="1">
        <f t="array" ref="W530">IF(F530="successful",_xlfn.IFS(D530&lt;1000,"0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>1000 to 4999</v>
      </c>
      <c r="X530" t="str" cm="1">
        <f t="array" ref="X530">IF(F530="canceled",_xlfn.IFS(D530&lt;1000,"0 to 1000",D530&lt;5000,"1000 to 4999",D530&lt;10000,"5000 to 9999",D530&lt;15000,"10000 to 14999",D530&lt;20000,"15000 to 19999",D530&lt;25000,"20000 to 24999",D530 &lt;30000,"25000 to 29999",D530&lt;35000,"30000 to 34999",D530&lt;40000,"35000 to 39999",D530&lt;45000,"40000 to 44999",D530&lt;50000,"45000 to 49999",TRUE,"Greater than 50000"),"")</f>
        <v/>
      </c>
      <c r="Y530">
        <f t="shared" si="86"/>
        <v>53</v>
      </c>
      <c r="Z530" t="str">
        <f t="shared" si="87"/>
        <v/>
      </c>
      <c r="AA530">
        <f t="shared" si="88"/>
        <v>1</v>
      </c>
      <c r="AB530" t="str">
        <f t="shared" si="89"/>
        <v/>
      </c>
    </row>
    <row r="531" spans="1:28" ht="31.5" x14ac:dyDescent="0.25">
      <c r="A531">
        <v>903</v>
      </c>
      <c r="B531" t="s">
        <v>1838</v>
      </c>
      <c r="C531" s="3" t="s">
        <v>1839</v>
      </c>
      <c r="D531">
        <v>41000</v>
      </c>
      <c r="E531">
        <v>709</v>
      </c>
      <c r="F531" t="s">
        <v>47</v>
      </c>
      <c r="G531">
        <v>14</v>
      </c>
      <c r="H531" t="s">
        <v>21</v>
      </c>
      <c r="I531" t="s">
        <v>22</v>
      </c>
      <c r="J531">
        <v>1336194000</v>
      </c>
      <c r="K531">
        <v>1337490000</v>
      </c>
      <c r="L531" t="b">
        <v>0</v>
      </c>
      <c r="M531" t="b">
        <v>1</v>
      </c>
      <c r="N531" t="s">
        <v>68</v>
      </c>
      <c r="O531" s="4">
        <f t="shared" si="80"/>
        <v>1.729268292682927E-2</v>
      </c>
      <c r="P531" s="5">
        <f t="shared" si="81"/>
        <v>50.642857142857146</v>
      </c>
      <c r="Q531" t="str">
        <f t="shared" si="82"/>
        <v>publishing</v>
      </c>
      <c r="R531" t="str">
        <f t="shared" si="83"/>
        <v>nonfiction</v>
      </c>
      <c r="S531" s="9">
        <f t="shared" si="84"/>
        <v>41034.208333333336</v>
      </c>
      <c r="T531" s="9">
        <f t="shared" si="85"/>
        <v>41049.208333333336</v>
      </c>
      <c r="U531" t="str" cm="1">
        <f t="array" ref="U531">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</f>
        <v>40000 to 44999</v>
      </c>
      <c r="V531" t="str" cm="1">
        <f t="array" ref="V531">IF(F531="failed",_xlfn.IFS(D531&lt;1000,"0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W531" t="str" cm="1">
        <f t="array" ref="W531">IF(F531="successful",_xlfn.IFS(D531&lt;1000,"0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X531" t="str" cm="1">
        <f t="array" ref="X531">IF(F531="canceled",_xlfn.IFS(D531&lt;1000,"0 to 1000",D531&lt;5000,"1000 to 4999",D531&lt;10000,"5000 to 9999",D531&lt;15000,"10000 to 14999",D531&lt;20000,"15000 to 19999",D531&lt;25000,"20000 to 24999",D531 &lt;30000,"25000 to 29999",D531&lt;35000,"30000 to 34999",D531&lt;40000,"35000 to 39999",D531&lt;45000,"40000 to 44999",D531&lt;50000,"45000 to 49999",TRUE,"Greater than 50000"),"")</f>
        <v/>
      </c>
      <c r="Y531" t="str">
        <f t="shared" si="86"/>
        <v/>
      </c>
      <c r="Z531" t="str">
        <f t="shared" si="87"/>
        <v/>
      </c>
      <c r="AA531" t="str">
        <f t="shared" si="88"/>
        <v/>
      </c>
      <c r="AB531" t="str">
        <f t="shared" si="89"/>
        <v/>
      </c>
    </row>
    <row r="532" spans="1:28" x14ac:dyDescent="0.25">
      <c r="A532">
        <v>980</v>
      </c>
      <c r="B532" t="s">
        <v>1988</v>
      </c>
      <c r="C532" s="3" t="s">
        <v>1989</v>
      </c>
      <c r="D532">
        <v>195200</v>
      </c>
      <c r="E532">
        <v>78630</v>
      </c>
      <c r="F532" t="s">
        <v>14</v>
      </c>
      <c r="G532">
        <v>742</v>
      </c>
      <c r="H532" t="s">
        <v>21</v>
      </c>
      <c r="I532" t="s">
        <v>22</v>
      </c>
      <c r="J532">
        <v>1446181200</v>
      </c>
      <c r="K532">
        <v>1446616800</v>
      </c>
      <c r="L532" t="b">
        <v>1</v>
      </c>
      <c r="M532" t="b">
        <v>0</v>
      </c>
      <c r="N532" t="s">
        <v>68</v>
      </c>
      <c r="O532" s="4">
        <f t="shared" si="80"/>
        <v>0.40281762295081969</v>
      </c>
      <c r="P532" s="5">
        <f t="shared" si="81"/>
        <v>105.97035040431267</v>
      </c>
      <c r="Q532" t="str">
        <f t="shared" si="82"/>
        <v>publishing</v>
      </c>
      <c r="R532" t="str">
        <f t="shared" si="83"/>
        <v>nonfiction</v>
      </c>
      <c r="S532" s="9">
        <f t="shared" si="84"/>
        <v>42307.208333333328</v>
      </c>
      <c r="T532" s="9">
        <f t="shared" si="85"/>
        <v>42312.25</v>
      </c>
      <c r="U532" t="str" cm="1">
        <f t="array" ref="U532">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</f>
        <v>Greater than 50000</v>
      </c>
      <c r="V532" t="str" cm="1">
        <f t="array" ref="V532">IF(F532="failed",_xlfn.IFS(D532&lt;1000,"0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>Greater than 50000</v>
      </c>
      <c r="W532" t="str" cm="1">
        <f t="array" ref="W532">IF(F532="successful",_xlfn.IFS(D532&lt;1000,"0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/>
      </c>
      <c r="X532" t="str" cm="1">
        <f t="array" ref="X532">IF(F532="canceled",_xlfn.IFS(D532&lt;1000,"0 to 1000",D532&lt;5000,"1000 to 4999",D532&lt;10000,"5000 to 9999",D532&lt;15000,"10000 to 14999",D532&lt;20000,"15000 to 19999",D532&lt;25000,"20000 to 24999",D532 &lt;30000,"25000 to 29999",D532&lt;35000,"30000 to 34999",D532&lt;40000,"35000 to 39999",D532&lt;45000,"40000 to 44999",D532&lt;50000,"45000 to 49999",TRUE,"Greater than 50000"),"")</f>
        <v/>
      </c>
      <c r="Y532" t="str">
        <f t="shared" si="86"/>
        <v/>
      </c>
      <c r="Z532">
        <f t="shared" si="87"/>
        <v>742</v>
      </c>
      <c r="AA532" t="str">
        <f t="shared" si="88"/>
        <v/>
      </c>
      <c r="AB532">
        <f t="shared" si="89"/>
        <v>1</v>
      </c>
    </row>
    <row r="533" spans="1:28" x14ac:dyDescent="0.25">
      <c r="A533">
        <v>43</v>
      </c>
      <c r="B533" t="s">
        <v>131</v>
      </c>
      <c r="C533" s="3" t="s">
        <v>132</v>
      </c>
      <c r="D533">
        <v>90200</v>
      </c>
      <c r="E533">
        <v>167717</v>
      </c>
      <c r="F533" t="s">
        <v>20</v>
      </c>
      <c r="G533">
        <v>6212</v>
      </c>
      <c r="H533" t="s">
        <v>21</v>
      </c>
      <c r="I533" t="s">
        <v>22</v>
      </c>
      <c r="J533">
        <v>1406178000</v>
      </c>
      <c r="K533">
        <v>1407560400</v>
      </c>
      <c r="L533" t="b">
        <v>0</v>
      </c>
      <c r="M533" t="b">
        <v>0</v>
      </c>
      <c r="N533" t="s">
        <v>133</v>
      </c>
      <c r="O533" s="4">
        <f t="shared" si="80"/>
        <v>1.859390243902439</v>
      </c>
      <c r="P533" s="5">
        <f t="shared" si="81"/>
        <v>26.998873148744366</v>
      </c>
      <c r="Q533" t="str">
        <f t="shared" si="82"/>
        <v>publishing</v>
      </c>
      <c r="R533" t="str">
        <f t="shared" si="83"/>
        <v>radio &amp; podcasts</v>
      </c>
      <c r="S533" s="9">
        <f t="shared" si="84"/>
        <v>41844.208333333336</v>
      </c>
      <c r="T533" s="9">
        <f t="shared" si="85"/>
        <v>41860.208333333336</v>
      </c>
      <c r="U533" t="str" cm="1">
        <f t="array" ref="U533">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</f>
        <v>Greater than 50000</v>
      </c>
      <c r="V533" t="str" cm="1">
        <f t="array" ref="V533">IF(F533="failed",_xlfn.IFS(D533&lt;1000,"0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/>
      </c>
      <c r="W533" t="str" cm="1">
        <f t="array" ref="W533">IF(F533="successful",_xlfn.IFS(D533&lt;1000,"0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>Greater than 50000</v>
      </c>
      <c r="X533" t="str" cm="1">
        <f t="array" ref="X533">IF(F533="canceled",_xlfn.IFS(D533&lt;1000,"0 to 1000",D533&lt;5000,"1000 to 4999",D533&lt;10000,"5000 to 9999",D533&lt;15000,"10000 to 14999",D533&lt;20000,"15000 to 19999",D533&lt;25000,"20000 to 24999",D533 &lt;30000,"25000 to 29999",D533&lt;35000,"30000 to 34999",D533&lt;40000,"35000 to 39999",D533&lt;45000,"40000 to 44999",D533&lt;50000,"45000 to 49999",TRUE,"Greater than 50000"),"")</f>
        <v/>
      </c>
      <c r="Y533">
        <f t="shared" si="86"/>
        <v>6212</v>
      </c>
      <c r="Z533" t="str">
        <f t="shared" si="87"/>
        <v/>
      </c>
      <c r="AA533">
        <f t="shared" si="88"/>
        <v>1</v>
      </c>
      <c r="AB533" t="str">
        <f t="shared" si="89"/>
        <v/>
      </c>
    </row>
    <row r="534" spans="1:28" x14ac:dyDescent="0.25">
      <c r="A534">
        <v>111</v>
      </c>
      <c r="B534" t="s">
        <v>272</v>
      </c>
      <c r="C534" s="3" t="s">
        <v>273</v>
      </c>
      <c r="D534">
        <v>61400</v>
      </c>
      <c r="E534">
        <v>73653</v>
      </c>
      <c r="F534" t="s">
        <v>20</v>
      </c>
      <c r="G534">
        <v>676</v>
      </c>
      <c r="H534" t="s">
        <v>21</v>
      </c>
      <c r="I534" t="s">
        <v>22</v>
      </c>
      <c r="J534">
        <v>1348290000</v>
      </c>
      <c r="K534">
        <v>1348808400</v>
      </c>
      <c r="L534" t="b">
        <v>0</v>
      </c>
      <c r="M534" t="b">
        <v>0</v>
      </c>
      <c r="N534" t="s">
        <v>133</v>
      </c>
      <c r="O534" s="4">
        <f t="shared" si="80"/>
        <v>1.1995602605863191</v>
      </c>
      <c r="P534" s="5">
        <f t="shared" si="81"/>
        <v>108.95414201183432</v>
      </c>
      <c r="Q534" t="str">
        <f t="shared" si="82"/>
        <v>publishing</v>
      </c>
      <c r="R534" t="str">
        <f t="shared" si="83"/>
        <v>radio &amp; podcasts</v>
      </c>
      <c r="S534" s="9">
        <f t="shared" si="84"/>
        <v>41174.208333333336</v>
      </c>
      <c r="T534" s="9">
        <f t="shared" si="85"/>
        <v>41180.208333333336</v>
      </c>
      <c r="U534" t="str" cm="1">
        <f t="array" ref="U534">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</f>
        <v>Greater than 50000</v>
      </c>
      <c r="V534" t="str" cm="1">
        <f t="array" ref="V534">IF(F534="failed",_xlfn.IFS(D534&lt;1000,"0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/>
      </c>
      <c r="W534" t="str" cm="1">
        <f t="array" ref="W534">IF(F534="successful",_xlfn.IFS(D534&lt;1000,"0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>Greater than 50000</v>
      </c>
      <c r="X534" t="str" cm="1">
        <f t="array" ref="X534">IF(F534="canceled",_xlfn.IFS(D534&lt;1000,"0 to 1000",D534&lt;5000,"1000 to 4999",D534&lt;10000,"5000 to 9999",D534&lt;15000,"10000 to 14999",D534&lt;20000,"15000 to 19999",D534&lt;25000,"20000 to 24999",D534 &lt;30000,"25000 to 29999",D534&lt;35000,"30000 to 34999",D534&lt;40000,"35000 to 39999",D534&lt;45000,"40000 to 44999",D534&lt;50000,"45000 to 49999",TRUE,"Greater than 50000"),"")</f>
        <v/>
      </c>
      <c r="Y534">
        <f t="shared" si="86"/>
        <v>676</v>
      </c>
      <c r="Z534" t="str">
        <f t="shared" si="87"/>
        <v/>
      </c>
      <c r="AA534">
        <f t="shared" si="88"/>
        <v>1</v>
      </c>
      <c r="AB534" t="str">
        <f t="shared" si="89"/>
        <v/>
      </c>
    </row>
    <row r="535" spans="1:28" x14ac:dyDescent="0.25">
      <c r="A535">
        <v>505</v>
      </c>
      <c r="B535" t="s">
        <v>1057</v>
      </c>
      <c r="C535" s="3" t="s">
        <v>1058</v>
      </c>
      <c r="D535">
        <v>89900</v>
      </c>
      <c r="E535">
        <v>12497</v>
      </c>
      <c r="F535" t="s">
        <v>14</v>
      </c>
      <c r="G535">
        <v>347</v>
      </c>
      <c r="H535" t="s">
        <v>21</v>
      </c>
      <c r="I535" t="s">
        <v>22</v>
      </c>
      <c r="J535">
        <v>1362722400</v>
      </c>
      <c r="K535">
        <v>1366347600</v>
      </c>
      <c r="L535" t="b">
        <v>0</v>
      </c>
      <c r="M535" t="b">
        <v>1</v>
      </c>
      <c r="N535" t="s">
        <v>133</v>
      </c>
      <c r="O535" s="4">
        <f t="shared" si="80"/>
        <v>0.13901001112347053</v>
      </c>
      <c r="P535" s="5">
        <f t="shared" si="81"/>
        <v>36.014409221902014</v>
      </c>
      <c r="Q535" t="str">
        <f t="shared" si="82"/>
        <v>publishing</v>
      </c>
      <c r="R535" t="str">
        <f t="shared" si="83"/>
        <v>radio &amp; podcasts</v>
      </c>
      <c r="S535" s="9">
        <f t="shared" si="84"/>
        <v>41341.25</v>
      </c>
      <c r="T535" s="9">
        <f t="shared" si="85"/>
        <v>41383.208333333336</v>
      </c>
      <c r="U535" t="str" cm="1">
        <f t="array" ref="U535">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</f>
        <v>Greater than 50000</v>
      </c>
      <c r="V535" t="str" cm="1">
        <f t="array" ref="V535">IF(F535="failed",_xlfn.IFS(D535&lt;1000,"0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>Greater than 50000</v>
      </c>
      <c r="W535" t="str" cm="1">
        <f t="array" ref="W535">IF(F535="successful",_xlfn.IFS(D535&lt;1000,"0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/>
      </c>
      <c r="X535" t="str" cm="1">
        <f t="array" ref="X535">IF(F535="canceled",_xlfn.IFS(D535&lt;1000,"0 to 1000",D535&lt;5000,"1000 to 4999",D535&lt;10000,"5000 to 9999",D535&lt;15000,"10000 to 14999",D535&lt;20000,"15000 to 19999",D535&lt;25000,"20000 to 24999",D535 &lt;30000,"25000 to 29999",D535&lt;35000,"30000 to 34999",D535&lt;40000,"35000 to 39999",D535&lt;45000,"40000 to 44999",D535&lt;50000,"45000 to 49999",TRUE,"Greater than 50000"),"")</f>
        <v/>
      </c>
      <c r="Y535" t="str">
        <f t="shared" si="86"/>
        <v/>
      </c>
      <c r="Z535">
        <f t="shared" si="87"/>
        <v>347</v>
      </c>
      <c r="AA535" t="str">
        <f t="shared" si="88"/>
        <v/>
      </c>
      <c r="AB535">
        <f t="shared" si="89"/>
        <v>1</v>
      </c>
    </row>
    <row r="536" spans="1:28" ht="31.5" x14ac:dyDescent="0.25">
      <c r="A536">
        <v>590</v>
      </c>
      <c r="B536" t="s">
        <v>1222</v>
      </c>
      <c r="C536" s="3" t="s">
        <v>1223</v>
      </c>
      <c r="D536">
        <v>7100</v>
      </c>
      <c r="E536">
        <v>5824</v>
      </c>
      <c r="F536" t="s">
        <v>14</v>
      </c>
      <c r="G536">
        <v>86</v>
      </c>
      <c r="H536" t="s">
        <v>26</v>
      </c>
      <c r="I536" t="s">
        <v>27</v>
      </c>
      <c r="J536">
        <v>1419141600</v>
      </c>
      <c r="K536">
        <v>1420092000</v>
      </c>
      <c r="L536" t="b">
        <v>0</v>
      </c>
      <c r="M536" t="b">
        <v>0</v>
      </c>
      <c r="N536" t="s">
        <v>133</v>
      </c>
      <c r="O536" s="4">
        <f t="shared" si="80"/>
        <v>0.82028169014084507</v>
      </c>
      <c r="P536" s="5">
        <f t="shared" si="81"/>
        <v>67.720930232558146</v>
      </c>
      <c r="Q536" t="str">
        <f t="shared" si="82"/>
        <v>publishing</v>
      </c>
      <c r="R536" t="str">
        <f t="shared" si="83"/>
        <v>radio &amp; podcasts</v>
      </c>
      <c r="S536" s="9">
        <f t="shared" si="84"/>
        <v>41994.25</v>
      </c>
      <c r="T536" s="9">
        <f t="shared" si="85"/>
        <v>42005.25</v>
      </c>
      <c r="U536" t="str" cm="1">
        <f t="array" ref="U536">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</f>
        <v>5000 to 9999</v>
      </c>
      <c r="V536" t="str" cm="1">
        <f t="array" ref="V536">IF(F536="failed",_xlfn.IFS(D536&lt;1000,"0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>5000 to 9999</v>
      </c>
      <c r="W536" t="str" cm="1">
        <f t="array" ref="W536">IF(F536="successful",_xlfn.IFS(D536&lt;1000,"0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/>
      </c>
      <c r="X536" t="str" cm="1">
        <f t="array" ref="X536">IF(F536="canceled",_xlfn.IFS(D536&lt;1000,"0 to 1000",D536&lt;5000,"1000 to 4999",D536&lt;10000,"5000 to 9999",D536&lt;15000,"10000 to 14999",D536&lt;20000,"15000 to 19999",D536&lt;25000,"20000 to 24999",D536 &lt;30000,"25000 to 29999",D536&lt;35000,"30000 to 34999",D536&lt;40000,"35000 to 39999",D536&lt;45000,"40000 to 44999",D536&lt;50000,"45000 to 49999",TRUE,"Greater than 50000"),"")</f>
        <v/>
      </c>
      <c r="Y536" t="str">
        <f t="shared" si="86"/>
        <v/>
      </c>
      <c r="Z536">
        <f t="shared" si="87"/>
        <v>86</v>
      </c>
      <c r="AA536" t="str">
        <f t="shared" si="88"/>
        <v/>
      </c>
      <c r="AB536">
        <f t="shared" si="89"/>
        <v>1</v>
      </c>
    </row>
    <row r="537" spans="1:28" x14ac:dyDescent="0.25">
      <c r="A537">
        <v>713</v>
      </c>
      <c r="B537" t="s">
        <v>1464</v>
      </c>
      <c r="C537" s="3" t="s">
        <v>1465</v>
      </c>
      <c r="D537">
        <v>6900</v>
      </c>
      <c r="E537">
        <v>11174</v>
      </c>
      <c r="F537" t="s">
        <v>20</v>
      </c>
      <c r="G537">
        <v>103</v>
      </c>
      <c r="H537" t="s">
        <v>21</v>
      </c>
      <c r="I537" t="s">
        <v>22</v>
      </c>
      <c r="J537">
        <v>1471842000</v>
      </c>
      <c r="K537">
        <v>1472878800</v>
      </c>
      <c r="L537" t="b">
        <v>0</v>
      </c>
      <c r="M537" t="b">
        <v>0</v>
      </c>
      <c r="N537" t="s">
        <v>133</v>
      </c>
      <c r="O537" s="4">
        <f t="shared" si="80"/>
        <v>1.6194202898550725</v>
      </c>
      <c r="P537" s="5">
        <f t="shared" si="81"/>
        <v>108.48543689320388</v>
      </c>
      <c r="Q537" t="str">
        <f t="shared" si="82"/>
        <v>publishing</v>
      </c>
      <c r="R537" t="str">
        <f t="shared" si="83"/>
        <v>radio &amp; podcasts</v>
      </c>
      <c r="S537" s="9">
        <f t="shared" si="84"/>
        <v>42604.208333333328</v>
      </c>
      <c r="T537" s="9">
        <f t="shared" si="85"/>
        <v>42616.208333333328</v>
      </c>
      <c r="U537" t="str" cm="1">
        <f t="array" ref="U537">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</f>
        <v>5000 to 9999</v>
      </c>
      <c r="V537" t="str" cm="1">
        <f t="array" ref="V537">IF(F537="failed",_xlfn.IFS(D537&lt;1000,"0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/>
      </c>
      <c r="W537" t="str" cm="1">
        <f t="array" ref="W537">IF(F537="successful",_xlfn.IFS(D537&lt;1000,"0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>5000 to 9999</v>
      </c>
      <c r="X537" t="str" cm="1">
        <f t="array" ref="X537">IF(F537="canceled",_xlfn.IFS(D537&lt;1000,"0 to 1000",D537&lt;5000,"1000 to 4999",D537&lt;10000,"5000 to 9999",D537&lt;15000,"10000 to 14999",D537&lt;20000,"15000 to 19999",D537&lt;25000,"20000 to 24999",D537 &lt;30000,"25000 to 29999",D537&lt;35000,"30000 to 34999",D537&lt;40000,"35000 to 39999",D537&lt;45000,"40000 to 44999",D537&lt;50000,"45000 to 49999",TRUE,"Greater than 50000"),"")</f>
        <v/>
      </c>
      <c r="Y537">
        <f t="shared" si="86"/>
        <v>103</v>
      </c>
      <c r="Z537" t="str">
        <f t="shared" si="87"/>
        <v/>
      </c>
      <c r="AA537">
        <f t="shared" si="88"/>
        <v>1</v>
      </c>
      <c r="AB537" t="str">
        <f t="shared" si="89"/>
        <v/>
      </c>
    </row>
    <row r="538" spans="1:28" x14ac:dyDescent="0.25">
      <c r="A538">
        <v>904</v>
      </c>
      <c r="B538" t="s">
        <v>1840</v>
      </c>
      <c r="C538" s="3" t="s">
        <v>1841</v>
      </c>
      <c r="D538">
        <v>6500</v>
      </c>
      <c r="E538">
        <v>795</v>
      </c>
      <c r="F538" t="s">
        <v>14</v>
      </c>
      <c r="G538">
        <v>16</v>
      </c>
      <c r="H538" t="s">
        <v>21</v>
      </c>
      <c r="I538" t="s">
        <v>22</v>
      </c>
      <c r="J538">
        <v>1349326800</v>
      </c>
      <c r="K538">
        <v>1349672400</v>
      </c>
      <c r="L538" t="b">
        <v>0</v>
      </c>
      <c r="M538" t="b">
        <v>0</v>
      </c>
      <c r="N538" t="s">
        <v>133</v>
      </c>
      <c r="O538" s="4">
        <f t="shared" si="80"/>
        <v>0.12230769230769231</v>
      </c>
      <c r="P538" s="5">
        <f t="shared" si="81"/>
        <v>49.6875</v>
      </c>
      <c r="Q538" t="str">
        <f t="shared" si="82"/>
        <v>publishing</v>
      </c>
      <c r="R538" t="str">
        <f t="shared" si="83"/>
        <v>radio &amp; podcasts</v>
      </c>
      <c r="S538" s="9">
        <f t="shared" si="84"/>
        <v>41186.208333333336</v>
      </c>
      <c r="T538" s="9">
        <f t="shared" si="85"/>
        <v>41190.208333333336</v>
      </c>
      <c r="U538" t="str" cm="1">
        <f t="array" ref="U538">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</f>
        <v>5000 to 9999</v>
      </c>
      <c r="V538" t="str" cm="1">
        <f t="array" ref="V538">IF(F538="failed",_xlfn.IFS(D538&lt;1000,"0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>5000 to 9999</v>
      </c>
      <c r="W538" t="str" cm="1">
        <f t="array" ref="W538">IF(F538="successful",_xlfn.IFS(D538&lt;1000,"0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/>
      </c>
      <c r="X538" t="str" cm="1">
        <f t="array" ref="X538">IF(F538="canceled",_xlfn.IFS(D538&lt;1000,"0 to 1000",D538&lt;5000,"1000 to 4999",D538&lt;10000,"5000 to 9999",D538&lt;15000,"10000 to 14999",D538&lt;20000,"15000 to 19999",D538&lt;25000,"20000 to 24999",D538 &lt;30000,"25000 to 29999",D538&lt;35000,"30000 to 34999",D538&lt;40000,"35000 to 39999",D538&lt;45000,"40000 to 44999",D538&lt;50000,"45000 to 49999",TRUE,"Greater than 50000"),"")</f>
        <v/>
      </c>
      <c r="Y538" t="str">
        <f t="shared" si="86"/>
        <v/>
      </c>
      <c r="Z538">
        <f t="shared" si="87"/>
        <v>16</v>
      </c>
      <c r="AA538" t="str">
        <f t="shared" si="88"/>
        <v/>
      </c>
      <c r="AB538">
        <f t="shared" si="89"/>
        <v>1</v>
      </c>
    </row>
    <row r="539" spans="1:28" x14ac:dyDescent="0.25">
      <c r="A539">
        <v>918</v>
      </c>
      <c r="B539" t="s">
        <v>1868</v>
      </c>
      <c r="C539" s="3" t="s">
        <v>1869</v>
      </c>
      <c r="D539">
        <v>3800</v>
      </c>
      <c r="E539">
        <v>9021</v>
      </c>
      <c r="F539" t="s">
        <v>20</v>
      </c>
      <c r="G539">
        <v>156</v>
      </c>
      <c r="H539" t="s">
        <v>98</v>
      </c>
      <c r="I539" t="s">
        <v>99</v>
      </c>
      <c r="J539">
        <v>1343365200</v>
      </c>
      <c r="K539">
        <v>1344315600</v>
      </c>
      <c r="L539" t="b">
        <v>0</v>
      </c>
      <c r="M539" t="b">
        <v>0</v>
      </c>
      <c r="N539" t="s">
        <v>133</v>
      </c>
      <c r="O539" s="4">
        <f t="shared" si="80"/>
        <v>2.3739473684210526</v>
      </c>
      <c r="P539" s="5">
        <f t="shared" si="81"/>
        <v>57.82692307692308</v>
      </c>
      <c r="Q539" t="str">
        <f t="shared" si="82"/>
        <v>publishing</v>
      </c>
      <c r="R539" t="str">
        <f t="shared" si="83"/>
        <v>radio &amp; podcasts</v>
      </c>
      <c r="S539" s="9">
        <f t="shared" si="84"/>
        <v>41117.208333333336</v>
      </c>
      <c r="T539" s="9">
        <f t="shared" si="85"/>
        <v>41128.208333333336</v>
      </c>
      <c r="U539" t="str" cm="1">
        <f t="array" ref="U539">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</f>
        <v>1000 to 4999</v>
      </c>
      <c r="V539" t="str" cm="1">
        <f t="array" ref="V539">IF(F539="failed",_xlfn.IFS(D539&lt;1000,"0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/>
      </c>
      <c r="W539" t="str" cm="1">
        <f t="array" ref="W539">IF(F539="successful",_xlfn.IFS(D539&lt;1000,"0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>1000 to 4999</v>
      </c>
      <c r="X539" t="str" cm="1">
        <f t="array" ref="X539">IF(F539="canceled",_xlfn.IFS(D539&lt;1000,"0 to 1000",D539&lt;5000,"1000 to 4999",D539&lt;10000,"5000 to 9999",D539&lt;15000,"10000 to 14999",D539&lt;20000,"15000 to 19999",D539&lt;25000,"20000 to 24999",D539 &lt;30000,"25000 to 29999",D539&lt;35000,"30000 to 34999",D539&lt;40000,"35000 to 39999",D539&lt;45000,"40000 to 44999",D539&lt;50000,"45000 to 49999",TRUE,"Greater than 50000"),"")</f>
        <v/>
      </c>
      <c r="Y539">
        <f t="shared" si="86"/>
        <v>156</v>
      </c>
      <c r="Z539" t="str">
        <f t="shared" si="87"/>
        <v/>
      </c>
      <c r="AA539">
        <f t="shared" si="88"/>
        <v>1</v>
      </c>
      <c r="AB539" t="str">
        <f t="shared" si="89"/>
        <v/>
      </c>
    </row>
    <row r="540" spans="1:28" x14ac:dyDescent="0.25">
      <c r="A540">
        <v>988</v>
      </c>
      <c r="B540" t="s">
        <v>2004</v>
      </c>
      <c r="C540" s="3" t="s">
        <v>2005</v>
      </c>
      <c r="D540">
        <v>9400</v>
      </c>
      <c r="E540">
        <v>4899</v>
      </c>
      <c r="F540" t="s">
        <v>14</v>
      </c>
      <c r="G540">
        <v>64</v>
      </c>
      <c r="H540" t="s">
        <v>21</v>
      </c>
      <c r="I540" t="s">
        <v>22</v>
      </c>
      <c r="J540">
        <v>1478930400</v>
      </c>
      <c r="K540">
        <v>1480744800</v>
      </c>
      <c r="L540" t="b">
        <v>0</v>
      </c>
      <c r="M540" t="b">
        <v>0</v>
      </c>
      <c r="N540" t="s">
        <v>133</v>
      </c>
      <c r="O540" s="4">
        <f t="shared" si="80"/>
        <v>0.52117021276595743</v>
      </c>
      <c r="P540" s="5">
        <f t="shared" si="81"/>
        <v>76.546875</v>
      </c>
      <c r="Q540" t="str">
        <f t="shared" si="82"/>
        <v>publishing</v>
      </c>
      <c r="R540" t="str">
        <f t="shared" si="83"/>
        <v>radio &amp; podcasts</v>
      </c>
      <c r="S540" s="9">
        <f t="shared" si="84"/>
        <v>42686.25</v>
      </c>
      <c r="T540" s="9">
        <f t="shared" si="85"/>
        <v>42707.25</v>
      </c>
      <c r="U540" t="str" cm="1">
        <f t="array" ref="U540">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</f>
        <v>5000 to 9999</v>
      </c>
      <c r="V540" t="str" cm="1">
        <f t="array" ref="V540">IF(F540="failed",_xlfn.IFS(D540&lt;1000,"0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>5000 to 9999</v>
      </c>
      <c r="W540" t="str" cm="1">
        <f t="array" ref="W540">IF(F540="successful",_xlfn.IFS(D540&lt;1000,"0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/>
      </c>
      <c r="X540" t="str" cm="1">
        <f t="array" ref="X540">IF(F540="canceled",_xlfn.IFS(D540&lt;1000,"0 to 1000",D540&lt;5000,"1000 to 4999",D540&lt;10000,"5000 to 9999",D540&lt;15000,"10000 to 14999",D540&lt;20000,"15000 to 19999",D540&lt;25000,"20000 to 24999",D540 &lt;30000,"25000 to 29999",D540&lt;35000,"30000 to 34999",D540&lt;40000,"35000 to 39999",D540&lt;45000,"40000 to 44999",D540&lt;50000,"45000 to 49999",TRUE,"Greater than 50000"),"")</f>
        <v/>
      </c>
      <c r="Y540" t="str">
        <f t="shared" si="86"/>
        <v/>
      </c>
      <c r="Z540">
        <f t="shared" si="87"/>
        <v>64</v>
      </c>
      <c r="AA540" t="str">
        <f t="shared" si="88"/>
        <v/>
      </c>
      <c r="AB540">
        <f t="shared" si="89"/>
        <v>1</v>
      </c>
    </row>
    <row r="541" spans="1:28" x14ac:dyDescent="0.25">
      <c r="A541">
        <v>78</v>
      </c>
      <c r="B541" t="s">
        <v>204</v>
      </c>
      <c r="C541" s="3" t="s">
        <v>205</v>
      </c>
      <c r="D541">
        <v>4500</v>
      </c>
      <c r="E541">
        <v>13536</v>
      </c>
      <c r="F541" t="s">
        <v>20</v>
      </c>
      <c r="G541">
        <v>330</v>
      </c>
      <c r="H541" t="s">
        <v>21</v>
      </c>
      <c r="I541" t="s">
        <v>22</v>
      </c>
      <c r="J541">
        <v>1523854800</v>
      </c>
      <c r="K541">
        <v>1523941200</v>
      </c>
      <c r="L541" t="b">
        <v>0</v>
      </c>
      <c r="M541" t="b">
        <v>0</v>
      </c>
      <c r="N541" t="s">
        <v>206</v>
      </c>
      <c r="O541" s="4">
        <f t="shared" si="80"/>
        <v>3.008</v>
      </c>
      <c r="P541" s="5">
        <f t="shared" si="81"/>
        <v>41.018181818181816</v>
      </c>
      <c r="Q541" t="str">
        <f t="shared" si="82"/>
        <v>publishing</v>
      </c>
      <c r="R541" t="str">
        <f t="shared" si="83"/>
        <v>translations</v>
      </c>
      <c r="S541" s="9">
        <f t="shared" si="84"/>
        <v>43206.208333333328</v>
      </c>
      <c r="T541" s="9">
        <f t="shared" si="85"/>
        <v>43207.208333333328</v>
      </c>
      <c r="U541" t="str" cm="1">
        <f t="array" ref="U541">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</f>
        <v>1000 to 4999</v>
      </c>
      <c r="V541" t="str" cm="1">
        <f t="array" ref="V541">IF(F541="failed",_xlfn.IFS(D541&lt;1000,"0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/>
      </c>
      <c r="W541" t="str" cm="1">
        <f t="array" ref="W541">IF(F541="successful",_xlfn.IFS(D541&lt;1000,"0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>1000 to 4999</v>
      </c>
      <c r="X541" t="str" cm="1">
        <f t="array" ref="X541">IF(F541="canceled",_xlfn.IFS(D541&lt;1000,"0 to 1000",D541&lt;5000,"1000 to 4999",D541&lt;10000,"5000 to 9999",D541&lt;15000,"10000 to 14999",D541&lt;20000,"15000 to 19999",D541&lt;25000,"20000 to 24999",D541 &lt;30000,"25000 to 29999",D541&lt;35000,"30000 to 34999",D541&lt;40000,"35000 to 39999",D541&lt;45000,"40000 to 44999",D541&lt;50000,"45000 to 49999",TRUE,"Greater than 50000"),"")</f>
        <v/>
      </c>
      <c r="Y541">
        <f t="shared" si="86"/>
        <v>330</v>
      </c>
      <c r="Z541" t="str">
        <f t="shared" si="87"/>
        <v/>
      </c>
      <c r="AA541">
        <f t="shared" si="88"/>
        <v>1</v>
      </c>
      <c r="AB541" t="str">
        <f t="shared" si="89"/>
        <v/>
      </c>
    </row>
    <row r="542" spans="1:28" x14ac:dyDescent="0.25">
      <c r="A542">
        <v>88</v>
      </c>
      <c r="B542" t="s">
        <v>225</v>
      </c>
      <c r="C542" s="3" t="s">
        <v>226</v>
      </c>
      <c r="D542">
        <v>4800</v>
      </c>
      <c r="E542">
        <v>12516</v>
      </c>
      <c r="F542" t="s">
        <v>20</v>
      </c>
      <c r="G542">
        <v>113</v>
      </c>
      <c r="H542" t="s">
        <v>21</v>
      </c>
      <c r="I542" t="s">
        <v>22</v>
      </c>
      <c r="J542">
        <v>1429160400</v>
      </c>
      <c r="K542">
        <v>1431061200</v>
      </c>
      <c r="L542" t="b">
        <v>0</v>
      </c>
      <c r="M542" t="b">
        <v>0</v>
      </c>
      <c r="N542" t="s">
        <v>206</v>
      </c>
      <c r="O542" s="4">
        <f t="shared" si="80"/>
        <v>2.6074999999999999</v>
      </c>
      <c r="P542" s="5">
        <f t="shared" si="81"/>
        <v>110.76106194690266</v>
      </c>
      <c r="Q542" t="str">
        <f t="shared" si="82"/>
        <v>publishing</v>
      </c>
      <c r="R542" t="str">
        <f t="shared" si="83"/>
        <v>translations</v>
      </c>
      <c r="S542" s="9">
        <f t="shared" si="84"/>
        <v>42110.208333333328</v>
      </c>
      <c r="T542" s="9">
        <f t="shared" si="85"/>
        <v>42132.208333333328</v>
      </c>
      <c r="U542" t="str" cm="1">
        <f t="array" ref="U542">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</f>
        <v>1000 to 4999</v>
      </c>
      <c r="V542" t="str" cm="1">
        <f t="array" ref="V542">IF(F542="failed",_xlfn.IFS(D542&lt;1000,"0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/>
      </c>
      <c r="W542" t="str" cm="1">
        <f t="array" ref="W542">IF(F542="successful",_xlfn.IFS(D542&lt;1000,"0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>1000 to 4999</v>
      </c>
      <c r="X542" t="str" cm="1">
        <f t="array" ref="X542">IF(F542="canceled",_xlfn.IFS(D542&lt;1000,"0 to 1000",D542&lt;5000,"1000 to 4999",D542&lt;10000,"5000 to 9999",D542&lt;15000,"10000 to 14999",D542&lt;20000,"15000 to 19999",D542&lt;25000,"20000 to 24999",D542 &lt;30000,"25000 to 29999",D542&lt;35000,"30000 to 34999",D542&lt;40000,"35000 to 39999",D542&lt;45000,"40000 to 44999",D542&lt;50000,"45000 to 49999",TRUE,"Greater than 50000"),"")</f>
        <v/>
      </c>
      <c r="Y542">
        <f t="shared" si="86"/>
        <v>113</v>
      </c>
      <c r="Z542" t="str">
        <f t="shared" si="87"/>
        <v/>
      </c>
      <c r="AA542">
        <f t="shared" si="88"/>
        <v>1</v>
      </c>
      <c r="AB542" t="str">
        <f t="shared" si="89"/>
        <v/>
      </c>
    </row>
    <row r="543" spans="1:28" x14ac:dyDescent="0.25">
      <c r="A543">
        <v>91</v>
      </c>
      <c r="B543" t="s">
        <v>231</v>
      </c>
      <c r="C543" s="3" t="s">
        <v>232</v>
      </c>
      <c r="D543">
        <v>154300</v>
      </c>
      <c r="E543">
        <v>74688</v>
      </c>
      <c r="F543" t="s">
        <v>14</v>
      </c>
      <c r="G543">
        <v>679</v>
      </c>
      <c r="H543" t="s">
        <v>107</v>
      </c>
      <c r="I543" t="s">
        <v>108</v>
      </c>
      <c r="J543">
        <v>1470459600</v>
      </c>
      <c r="K543">
        <v>1472878800</v>
      </c>
      <c r="L543" t="b">
        <v>0</v>
      </c>
      <c r="M543" t="b">
        <v>0</v>
      </c>
      <c r="N543" t="s">
        <v>206</v>
      </c>
      <c r="O543" s="4">
        <f t="shared" si="80"/>
        <v>0.48404406999351912</v>
      </c>
      <c r="P543" s="5">
        <f t="shared" si="81"/>
        <v>109.99705449189985</v>
      </c>
      <c r="Q543" t="str">
        <f t="shared" si="82"/>
        <v>publishing</v>
      </c>
      <c r="R543" t="str">
        <f t="shared" si="83"/>
        <v>translations</v>
      </c>
      <c r="S543" s="9">
        <f t="shared" si="84"/>
        <v>42588.208333333328</v>
      </c>
      <c r="T543" s="9">
        <f t="shared" si="85"/>
        <v>42616.208333333328</v>
      </c>
      <c r="U543" t="str" cm="1">
        <f t="array" ref="U543">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</f>
        <v>Greater than 50000</v>
      </c>
      <c r="V543" t="str" cm="1">
        <f t="array" ref="V543">IF(F543="failed",_xlfn.IFS(D543&lt;1000,"0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>Greater than 50000</v>
      </c>
      <c r="W543" t="str" cm="1">
        <f t="array" ref="W543">IF(F543="successful",_xlfn.IFS(D543&lt;1000,"0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/>
      </c>
      <c r="X543" t="str" cm="1">
        <f t="array" ref="X543">IF(F543="canceled",_xlfn.IFS(D543&lt;1000,"0 to 1000",D543&lt;5000,"1000 to 4999",D543&lt;10000,"5000 to 9999",D543&lt;15000,"10000 to 14999",D543&lt;20000,"15000 to 19999",D543&lt;25000,"20000 to 24999",D543 &lt;30000,"25000 to 29999",D543&lt;35000,"30000 to 34999",D543&lt;40000,"35000 to 39999",D543&lt;45000,"40000 to 44999",D543&lt;50000,"45000 to 49999",TRUE,"Greater than 50000"),"")</f>
        <v/>
      </c>
      <c r="Y543" t="str">
        <f t="shared" si="86"/>
        <v/>
      </c>
      <c r="Z543">
        <f t="shared" si="87"/>
        <v>679</v>
      </c>
      <c r="AA543" t="str">
        <f t="shared" si="88"/>
        <v/>
      </c>
      <c r="AB543">
        <f t="shared" si="89"/>
        <v>1</v>
      </c>
    </row>
    <row r="544" spans="1:28" ht="31.5" x14ac:dyDescent="0.25">
      <c r="A544">
        <v>171</v>
      </c>
      <c r="B544" t="s">
        <v>394</v>
      </c>
      <c r="C544" s="3" t="s">
        <v>395</v>
      </c>
      <c r="D544">
        <v>4900</v>
      </c>
      <c r="E544">
        <v>521</v>
      </c>
      <c r="F544" t="s">
        <v>14</v>
      </c>
      <c r="G544">
        <v>5</v>
      </c>
      <c r="H544" t="s">
        <v>21</v>
      </c>
      <c r="I544" t="s">
        <v>22</v>
      </c>
      <c r="J544">
        <v>1395291600</v>
      </c>
      <c r="K544">
        <v>1397192400</v>
      </c>
      <c r="L544" t="b">
        <v>0</v>
      </c>
      <c r="M544" t="b">
        <v>0</v>
      </c>
      <c r="N544" t="s">
        <v>206</v>
      </c>
      <c r="O544" s="4">
        <f t="shared" si="80"/>
        <v>0.1063265306122449</v>
      </c>
      <c r="P544" s="5">
        <f t="shared" si="81"/>
        <v>104.2</v>
      </c>
      <c r="Q544" t="str">
        <f t="shared" si="82"/>
        <v>publishing</v>
      </c>
      <c r="R544" t="str">
        <f t="shared" si="83"/>
        <v>translations</v>
      </c>
      <c r="S544" s="9">
        <f t="shared" si="84"/>
        <v>41718.208333333336</v>
      </c>
      <c r="T544" s="9">
        <f t="shared" si="85"/>
        <v>41740.208333333336</v>
      </c>
      <c r="U544" t="str" cm="1">
        <f t="array" ref="U544">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</f>
        <v>1000 to 4999</v>
      </c>
      <c r="V544" t="str" cm="1">
        <f t="array" ref="V544">IF(F544="failed",_xlfn.IFS(D544&lt;1000,"0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>1000 to 4999</v>
      </c>
      <c r="W544" t="str" cm="1">
        <f t="array" ref="W544">IF(F544="successful",_xlfn.IFS(D544&lt;1000,"0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/>
      </c>
      <c r="X544" t="str" cm="1">
        <f t="array" ref="X544">IF(F544="canceled",_xlfn.IFS(D544&lt;1000,"0 to 1000",D544&lt;5000,"1000 to 4999",D544&lt;10000,"5000 to 9999",D544&lt;15000,"10000 to 14999",D544&lt;20000,"15000 to 19999",D544&lt;25000,"20000 to 24999",D544 &lt;30000,"25000 to 29999",D544&lt;35000,"30000 to 34999",D544&lt;40000,"35000 to 39999",D544&lt;45000,"40000 to 44999",D544&lt;50000,"45000 to 49999",TRUE,"Greater than 50000"),"")</f>
        <v/>
      </c>
      <c r="Y544" t="str">
        <f t="shared" si="86"/>
        <v/>
      </c>
      <c r="Z544">
        <f t="shared" si="87"/>
        <v>5</v>
      </c>
      <c r="AA544" t="str">
        <f t="shared" si="88"/>
        <v/>
      </c>
      <c r="AB544">
        <f t="shared" si="89"/>
        <v>1</v>
      </c>
    </row>
    <row r="545" spans="1:28" x14ac:dyDescent="0.25">
      <c r="A545">
        <v>249</v>
      </c>
      <c r="B545" t="s">
        <v>550</v>
      </c>
      <c r="C545" s="3" t="s">
        <v>551</v>
      </c>
      <c r="D545">
        <v>61500</v>
      </c>
      <c r="E545">
        <v>168095</v>
      </c>
      <c r="F545" t="s">
        <v>20</v>
      </c>
      <c r="G545">
        <v>6465</v>
      </c>
      <c r="H545" t="s">
        <v>21</v>
      </c>
      <c r="I545" t="s">
        <v>22</v>
      </c>
      <c r="J545">
        <v>1420178400</v>
      </c>
      <c r="K545">
        <v>1420783200</v>
      </c>
      <c r="L545" t="b">
        <v>0</v>
      </c>
      <c r="M545" t="b">
        <v>0</v>
      </c>
      <c r="N545" t="s">
        <v>206</v>
      </c>
      <c r="O545" s="4">
        <f t="shared" si="80"/>
        <v>2.7332520325203253</v>
      </c>
      <c r="P545" s="5">
        <f t="shared" si="81"/>
        <v>26.000773395204948</v>
      </c>
      <c r="Q545" t="str">
        <f t="shared" si="82"/>
        <v>publishing</v>
      </c>
      <c r="R545" t="str">
        <f t="shared" si="83"/>
        <v>translations</v>
      </c>
      <c r="S545" s="9">
        <f t="shared" si="84"/>
        <v>42006.25</v>
      </c>
      <c r="T545" s="9">
        <f t="shared" si="85"/>
        <v>42013.25</v>
      </c>
      <c r="U545" t="str" cm="1">
        <f t="array" ref="U545">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</f>
        <v>Greater than 50000</v>
      </c>
      <c r="V545" t="str" cm="1">
        <f t="array" ref="V545">IF(F545="failed",_xlfn.IFS(D545&lt;1000,"0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/>
      </c>
      <c r="W545" t="str" cm="1">
        <f t="array" ref="W545">IF(F545="successful",_xlfn.IFS(D545&lt;1000,"0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>Greater than 50000</v>
      </c>
      <c r="X545" t="str" cm="1">
        <f t="array" ref="X545">IF(F545="canceled",_xlfn.IFS(D545&lt;1000,"0 to 1000",D545&lt;5000,"1000 to 4999",D545&lt;10000,"5000 to 9999",D545&lt;15000,"10000 to 14999",D545&lt;20000,"15000 to 19999",D545&lt;25000,"20000 to 24999",D545 &lt;30000,"25000 to 29999",D545&lt;35000,"30000 to 34999",D545&lt;40000,"35000 to 39999",D545&lt;45000,"40000 to 44999",D545&lt;50000,"45000 to 49999",TRUE,"Greater than 50000"),"")</f>
        <v/>
      </c>
      <c r="Y545">
        <f t="shared" si="86"/>
        <v>6465</v>
      </c>
      <c r="Z545" t="str">
        <f t="shared" si="87"/>
        <v/>
      </c>
      <c r="AA545">
        <f t="shared" si="88"/>
        <v>1</v>
      </c>
      <c r="AB545" t="str">
        <f t="shared" si="89"/>
        <v/>
      </c>
    </row>
    <row r="546" spans="1:28" ht="31.5" x14ac:dyDescent="0.25">
      <c r="A546">
        <v>275</v>
      </c>
      <c r="B546" t="s">
        <v>602</v>
      </c>
      <c r="C546" s="3" t="s">
        <v>603</v>
      </c>
      <c r="D546">
        <v>3900</v>
      </c>
      <c r="E546">
        <v>9419</v>
      </c>
      <c r="F546" t="s">
        <v>20</v>
      </c>
      <c r="G546">
        <v>116</v>
      </c>
      <c r="H546" t="s">
        <v>21</v>
      </c>
      <c r="I546" t="s">
        <v>22</v>
      </c>
      <c r="J546">
        <v>1554526800</v>
      </c>
      <c r="K546">
        <v>1555218000</v>
      </c>
      <c r="L546" t="b">
        <v>0</v>
      </c>
      <c r="M546" t="b">
        <v>0</v>
      </c>
      <c r="N546" t="s">
        <v>206</v>
      </c>
      <c r="O546" s="4">
        <f t="shared" si="80"/>
        <v>2.4151282051282053</v>
      </c>
      <c r="P546" s="5">
        <f t="shared" si="81"/>
        <v>81.198275862068968</v>
      </c>
      <c r="Q546" t="str">
        <f t="shared" si="82"/>
        <v>publishing</v>
      </c>
      <c r="R546" t="str">
        <f t="shared" si="83"/>
        <v>translations</v>
      </c>
      <c r="S546" s="9">
        <f t="shared" si="84"/>
        <v>43561.208333333328</v>
      </c>
      <c r="T546" s="9">
        <f t="shared" si="85"/>
        <v>43569.208333333328</v>
      </c>
      <c r="U546" t="str" cm="1">
        <f t="array" ref="U546">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</f>
        <v>1000 to 4999</v>
      </c>
      <c r="V546" t="str" cm="1">
        <f t="array" ref="V546">IF(F546="failed",_xlfn.IFS(D546&lt;1000,"0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/>
      </c>
      <c r="W546" t="str" cm="1">
        <f t="array" ref="W546">IF(F546="successful",_xlfn.IFS(D546&lt;1000,"0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>1000 to 4999</v>
      </c>
      <c r="X546" t="str" cm="1">
        <f t="array" ref="X546">IF(F546="canceled",_xlfn.IFS(D546&lt;1000,"0 to 1000",D546&lt;5000,"1000 to 4999",D546&lt;10000,"5000 to 9999",D546&lt;15000,"10000 to 14999",D546&lt;20000,"15000 to 19999",D546&lt;25000,"20000 to 24999",D546 &lt;30000,"25000 to 29999",D546&lt;35000,"30000 to 34999",D546&lt;40000,"35000 to 39999",D546&lt;45000,"40000 to 44999",D546&lt;50000,"45000 to 49999",TRUE,"Greater than 50000"),"")</f>
        <v/>
      </c>
      <c r="Y546">
        <f t="shared" si="86"/>
        <v>116</v>
      </c>
      <c r="Z546" t="str">
        <f t="shared" si="87"/>
        <v/>
      </c>
      <c r="AA546">
        <f t="shared" si="88"/>
        <v>1</v>
      </c>
      <c r="AB546" t="str">
        <f t="shared" si="89"/>
        <v/>
      </c>
    </row>
    <row r="547" spans="1:28" x14ac:dyDescent="0.25">
      <c r="A547">
        <v>465</v>
      </c>
      <c r="B547" t="s">
        <v>978</v>
      </c>
      <c r="C547" s="3" t="s">
        <v>979</v>
      </c>
      <c r="D547">
        <v>4700</v>
      </c>
      <c r="E547">
        <v>8829</v>
      </c>
      <c r="F547" t="s">
        <v>20</v>
      </c>
      <c r="G547">
        <v>80</v>
      </c>
      <c r="H547" t="s">
        <v>21</v>
      </c>
      <c r="I547" t="s">
        <v>22</v>
      </c>
      <c r="J547">
        <v>1517032800</v>
      </c>
      <c r="K547">
        <v>1517810400</v>
      </c>
      <c r="L547" t="b">
        <v>0</v>
      </c>
      <c r="M547" t="b">
        <v>0</v>
      </c>
      <c r="N547" t="s">
        <v>206</v>
      </c>
      <c r="O547" s="4">
        <f t="shared" si="80"/>
        <v>1.8785106382978722</v>
      </c>
      <c r="P547" s="5">
        <f t="shared" si="81"/>
        <v>110.3625</v>
      </c>
      <c r="Q547" t="str">
        <f t="shared" si="82"/>
        <v>publishing</v>
      </c>
      <c r="R547" t="str">
        <f t="shared" si="83"/>
        <v>translations</v>
      </c>
      <c r="S547" s="9">
        <f t="shared" si="84"/>
        <v>43127.25</v>
      </c>
      <c r="T547" s="9">
        <f t="shared" si="85"/>
        <v>43136.25</v>
      </c>
      <c r="U547" t="str" cm="1">
        <f t="array" ref="U547">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</f>
        <v>1000 to 4999</v>
      </c>
      <c r="V547" t="str" cm="1">
        <f t="array" ref="V547">IF(F547="failed",_xlfn.IFS(D547&lt;1000,"0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/>
      </c>
      <c r="W547" t="str" cm="1">
        <f t="array" ref="W547">IF(F547="successful",_xlfn.IFS(D547&lt;1000,"0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>1000 to 4999</v>
      </c>
      <c r="X547" t="str" cm="1">
        <f t="array" ref="X547">IF(F547="canceled",_xlfn.IFS(D547&lt;1000,"0 to 1000",D547&lt;5000,"1000 to 4999",D547&lt;10000,"5000 to 9999",D547&lt;15000,"10000 to 14999",D547&lt;20000,"15000 to 19999",D547&lt;25000,"20000 to 24999",D547 &lt;30000,"25000 to 29999",D547&lt;35000,"30000 to 34999",D547&lt;40000,"35000 to 39999",D547&lt;45000,"40000 to 44999",D547&lt;50000,"45000 to 49999",TRUE,"Greater than 50000"),"")</f>
        <v/>
      </c>
      <c r="Y547">
        <f t="shared" si="86"/>
        <v>80</v>
      </c>
      <c r="Z547" t="str">
        <f t="shared" si="87"/>
        <v/>
      </c>
      <c r="AA547">
        <f t="shared" si="88"/>
        <v>1</v>
      </c>
      <c r="AB547" t="str">
        <f t="shared" si="89"/>
        <v/>
      </c>
    </row>
    <row r="548" spans="1:28" ht="31.5" x14ac:dyDescent="0.25">
      <c r="A548">
        <v>475</v>
      </c>
      <c r="B548" t="s">
        <v>997</v>
      </c>
      <c r="C548" s="3" t="s">
        <v>998</v>
      </c>
      <c r="D548">
        <v>7400</v>
      </c>
      <c r="E548">
        <v>8432</v>
      </c>
      <c r="F548" t="s">
        <v>20</v>
      </c>
      <c r="G548">
        <v>211</v>
      </c>
      <c r="H548" t="s">
        <v>21</v>
      </c>
      <c r="I548" t="s">
        <v>22</v>
      </c>
      <c r="J548">
        <v>1372136400</v>
      </c>
      <c r="K548">
        <v>1372482000</v>
      </c>
      <c r="L548" t="b">
        <v>0</v>
      </c>
      <c r="M548" t="b">
        <v>1</v>
      </c>
      <c r="N548" t="s">
        <v>206</v>
      </c>
      <c r="O548" s="4">
        <f t="shared" si="80"/>
        <v>1.1394594594594594</v>
      </c>
      <c r="P548" s="5">
        <f t="shared" si="81"/>
        <v>39.962085308056871</v>
      </c>
      <c r="Q548" t="str">
        <f t="shared" si="82"/>
        <v>publishing</v>
      </c>
      <c r="R548" t="str">
        <f t="shared" si="83"/>
        <v>translations</v>
      </c>
      <c r="S548" s="9">
        <f t="shared" si="84"/>
        <v>41450.208333333336</v>
      </c>
      <c r="T548" s="9">
        <f t="shared" si="85"/>
        <v>41454.208333333336</v>
      </c>
      <c r="U548" t="str" cm="1">
        <f t="array" ref="U548">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</f>
        <v>5000 to 9999</v>
      </c>
      <c r="V548" t="str" cm="1">
        <f t="array" ref="V548">IF(F548="failed",_xlfn.IFS(D548&lt;1000,"0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/>
      </c>
      <c r="W548" t="str" cm="1">
        <f t="array" ref="W548">IF(F548="successful",_xlfn.IFS(D548&lt;1000,"0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>5000 to 9999</v>
      </c>
      <c r="X548" t="str" cm="1">
        <f t="array" ref="X548">IF(F548="canceled",_xlfn.IFS(D548&lt;1000,"0 to 1000",D548&lt;5000,"1000 to 4999",D548&lt;10000,"5000 to 9999",D548&lt;15000,"10000 to 14999",D548&lt;20000,"15000 to 19999",D548&lt;25000,"20000 to 24999",D548 &lt;30000,"25000 to 29999",D548&lt;35000,"30000 to 34999",D548&lt;40000,"35000 to 39999",D548&lt;45000,"40000 to 44999",D548&lt;50000,"45000 to 49999",TRUE,"Greater than 50000"),"")</f>
        <v/>
      </c>
      <c r="Y548">
        <f t="shared" si="86"/>
        <v>211</v>
      </c>
      <c r="Z548" t="str">
        <f t="shared" si="87"/>
        <v/>
      </c>
      <c r="AA548">
        <f t="shared" si="88"/>
        <v>1</v>
      </c>
      <c r="AB548" t="str">
        <f t="shared" si="89"/>
        <v/>
      </c>
    </row>
    <row r="549" spans="1:28" ht="31.5" x14ac:dyDescent="0.25">
      <c r="A549">
        <v>486</v>
      </c>
      <c r="B549" t="s">
        <v>1019</v>
      </c>
      <c r="C549" s="3" t="s">
        <v>1020</v>
      </c>
      <c r="D549">
        <v>5200</v>
      </c>
      <c r="E549">
        <v>702</v>
      </c>
      <c r="F549" t="s">
        <v>14</v>
      </c>
      <c r="G549">
        <v>21</v>
      </c>
      <c r="H549" t="s">
        <v>40</v>
      </c>
      <c r="I549" t="s">
        <v>41</v>
      </c>
      <c r="J549">
        <v>1520575200</v>
      </c>
      <c r="K549">
        <v>1521867600</v>
      </c>
      <c r="L549" t="b">
        <v>0</v>
      </c>
      <c r="M549" t="b">
        <v>1</v>
      </c>
      <c r="N549" t="s">
        <v>206</v>
      </c>
      <c r="O549" s="4">
        <f t="shared" si="80"/>
        <v>0.13500000000000001</v>
      </c>
      <c r="P549" s="5">
        <f t="shared" si="81"/>
        <v>33.428571428571431</v>
      </c>
      <c r="Q549" t="str">
        <f t="shared" si="82"/>
        <v>publishing</v>
      </c>
      <c r="R549" t="str">
        <f t="shared" si="83"/>
        <v>translations</v>
      </c>
      <c r="S549" s="9">
        <f t="shared" si="84"/>
        <v>43168.25</v>
      </c>
      <c r="T549" s="9">
        <f t="shared" si="85"/>
        <v>43183.208333333328</v>
      </c>
      <c r="U549" t="str" cm="1">
        <f t="array" ref="U549">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</f>
        <v>5000 to 9999</v>
      </c>
      <c r="V549" t="str" cm="1">
        <f t="array" ref="V549">IF(F549="failed",_xlfn.IFS(D549&lt;1000,"0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>5000 to 9999</v>
      </c>
      <c r="W549" t="str" cm="1">
        <f t="array" ref="W549">IF(F549="successful",_xlfn.IFS(D549&lt;1000,"0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/>
      </c>
      <c r="X549" t="str" cm="1">
        <f t="array" ref="X549">IF(F549="canceled",_xlfn.IFS(D549&lt;1000,"0 to 1000",D549&lt;5000,"1000 to 4999",D549&lt;10000,"5000 to 9999",D549&lt;15000,"10000 to 14999",D549&lt;20000,"15000 to 19999",D549&lt;25000,"20000 to 24999",D549 &lt;30000,"25000 to 29999",D549&lt;35000,"30000 to 34999",D549&lt;40000,"35000 to 39999",D549&lt;45000,"40000 to 44999",D549&lt;50000,"45000 to 49999",TRUE,"Greater than 50000"),"")</f>
        <v/>
      </c>
      <c r="Y549" t="str">
        <f t="shared" si="86"/>
        <v/>
      </c>
      <c r="Z549">
        <f t="shared" si="87"/>
        <v>21</v>
      </c>
      <c r="AA549" t="str">
        <f t="shared" si="88"/>
        <v/>
      </c>
      <c r="AB549">
        <f t="shared" si="89"/>
        <v>1</v>
      </c>
    </row>
    <row r="550" spans="1:28" x14ac:dyDescent="0.25">
      <c r="A550">
        <v>556</v>
      </c>
      <c r="B550" t="s">
        <v>442</v>
      </c>
      <c r="C550" s="3" t="s">
        <v>1157</v>
      </c>
      <c r="D550">
        <v>5200</v>
      </c>
      <c r="E550">
        <v>12467</v>
      </c>
      <c r="F550" t="s">
        <v>20</v>
      </c>
      <c r="G550">
        <v>122</v>
      </c>
      <c r="H550" t="s">
        <v>21</v>
      </c>
      <c r="I550" t="s">
        <v>22</v>
      </c>
      <c r="J550">
        <v>1315285200</v>
      </c>
      <c r="K550">
        <v>1315890000</v>
      </c>
      <c r="L550" t="b">
        <v>0</v>
      </c>
      <c r="M550" t="b">
        <v>1</v>
      </c>
      <c r="N550" t="s">
        <v>206</v>
      </c>
      <c r="O550" s="4">
        <f t="shared" si="80"/>
        <v>2.3975</v>
      </c>
      <c r="P550" s="5">
        <f t="shared" si="81"/>
        <v>102.18852459016394</v>
      </c>
      <c r="Q550" t="str">
        <f t="shared" si="82"/>
        <v>publishing</v>
      </c>
      <c r="R550" t="str">
        <f t="shared" si="83"/>
        <v>translations</v>
      </c>
      <c r="S550" s="9">
        <f t="shared" si="84"/>
        <v>40792.208333333336</v>
      </c>
      <c r="T550" s="9">
        <f t="shared" si="85"/>
        <v>40799.208333333336</v>
      </c>
      <c r="U550" t="str" cm="1">
        <f t="array" ref="U550">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</f>
        <v>5000 to 9999</v>
      </c>
      <c r="V550" t="str" cm="1">
        <f t="array" ref="V550">IF(F550="failed",_xlfn.IFS(D550&lt;1000,"0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/>
      </c>
      <c r="W550" t="str" cm="1">
        <f t="array" ref="W550">IF(F550="successful",_xlfn.IFS(D550&lt;1000,"0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>5000 to 9999</v>
      </c>
      <c r="X550" t="str" cm="1">
        <f t="array" ref="X550">IF(F550="canceled",_xlfn.IFS(D550&lt;1000,"0 to 1000",D550&lt;5000,"1000 to 4999",D550&lt;10000,"5000 to 9999",D550&lt;15000,"10000 to 14999",D550&lt;20000,"15000 to 19999",D550&lt;25000,"20000 to 24999",D550 &lt;30000,"25000 to 29999",D550&lt;35000,"30000 to 34999",D550&lt;40000,"35000 to 39999",D550&lt;45000,"40000 to 44999",D550&lt;50000,"45000 to 49999",TRUE,"Greater than 50000"),"")</f>
        <v/>
      </c>
      <c r="Y550">
        <f t="shared" si="86"/>
        <v>122</v>
      </c>
      <c r="Z550" t="str">
        <f t="shared" si="87"/>
        <v/>
      </c>
      <c r="AA550">
        <f t="shared" si="88"/>
        <v>1</v>
      </c>
      <c r="AB550" t="str">
        <f t="shared" si="89"/>
        <v/>
      </c>
    </row>
    <row r="551" spans="1:28" x14ac:dyDescent="0.25">
      <c r="A551">
        <v>585</v>
      </c>
      <c r="B551" t="s">
        <v>1212</v>
      </c>
      <c r="C551" s="3" t="s">
        <v>1213</v>
      </c>
      <c r="D551">
        <v>8900</v>
      </c>
      <c r="E551">
        <v>13065</v>
      </c>
      <c r="F551" t="s">
        <v>20</v>
      </c>
      <c r="G551">
        <v>136</v>
      </c>
      <c r="H551" t="s">
        <v>21</v>
      </c>
      <c r="I551" t="s">
        <v>22</v>
      </c>
      <c r="J551">
        <v>1268888400</v>
      </c>
      <c r="K551">
        <v>1269752400</v>
      </c>
      <c r="L551" t="b">
        <v>0</v>
      </c>
      <c r="M551" t="b">
        <v>0</v>
      </c>
      <c r="N551" t="s">
        <v>206</v>
      </c>
      <c r="O551" s="4">
        <f t="shared" si="80"/>
        <v>1.4679775280898877</v>
      </c>
      <c r="P551" s="5">
        <f t="shared" si="81"/>
        <v>96.066176470588232</v>
      </c>
      <c r="Q551" t="str">
        <f t="shared" si="82"/>
        <v>publishing</v>
      </c>
      <c r="R551" t="str">
        <f t="shared" si="83"/>
        <v>translations</v>
      </c>
      <c r="S551" s="9">
        <f t="shared" si="84"/>
        <v>40255.208333333336</v>
      </c>
      <c r="T551" s="9">
        <f t="shared" si="85"/>
        <v>40265.208333333336</v>
      </c>
      <c r="U551" t="str" cm="1">
        <f t="array" ref="U551">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</f>
        <v>5000 to 9999</v>
      </c>
      <c r="V551" t="str" cm="1">
        <f t="array" ref="V551">IF(F551="failed",_xlfn.IFS(D551&lt;1000,"0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/>
      </c>
      <c r="W551" t="str" cm="1">
        <f t="array" ref="W551">IF(F551="successful",_xlfn.IFS(D551&lt;1000,"0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>5000 to 9999</v>
      </c>
      <c r="X551" t="str" cm="1">
        <f t="array" ref="X551">IF(F551="canceled",_xlfn.IFS(D551&lt;1000,"0 to 1000",D551&lt;5000,"1000 to 4999",D551&lt;10000,"5000 to 9999",D551&lt;15000,"10000 to 14999",D551&lt;20000,"15000 to 19999",D551&lt;25000,"20000 to 24999",D551 &lt;30000,"25000 to 29999",D551&lt;35000,"30000 to 34999",D551&lt;40000,"35000 to 39999",D551&lt;45000,"40000 to 44999",D551&lt;50000,"45000 to 49999",TRUE,"Greater than 50000"),"")</f>
        <v/>
      </c>
      <c r="Y551">
        <f t="shared" si="86"/>
        <v>136</v>
      </c>
      <c r="Z551" t="str">
        <f t="shared" si="87"/>
        <v/>
      </c>
      <c r="AA551">
        <f t="shared" si="88"/>
        <v>1</v>
      </c>
      <c r="AB551" t="str">
        <f t="shared" si="89"/>
        <v/>
      </c>
    </row>
    <row r="552" spans="1:28" x14ac:dyDescent="0.25">
      <c r="A552">
        <v>647</v>
      </c>
      <c r="B552" t="s">
        <v>1336</v>
      </c>
      <c r="C552" s="3" t="s">
        <v>1337</v>
      </c>
      <c r="D552">
        <v>4500</v>
      </c>
      <c r="E552">
        <v>1863</v>
      </c>
      <c r="F552" t="s">
        <v>14</v>
      </c>
      <c r="G552">
        <v>18</v>
      </c>
      <c r="H552" t="s">
        <v>21</v>
      </c>
      <c r="I552" t="s">
        <v>22</v>
      </c>
      <c r="J552">
        <v>1523250000</v>
      </c>
      <c r="K552">
        <v>1525323600</v>
      </c>
      <c r="L552" t="b">
        <v>0</v>
      </c>
      <c r="M552" t="b">
        <v>0</v>
      </c>
      <c r="N552" t="s">
        <v>206</v>
      </c>
      <c r="O552" s="4">
        <f t="shared" si="80"/>
        <v>0.41399999999999998</v>
      </c>
      <c r="P552" s="5">
        <f t="shared" si="81"/>
        <v>103.5</v>
      </c>
      <c r="Q552" t="str">
        <f t="shared" si="82"/>
        <v>publishing</v>
      </c>
      <c r="R552" t="str">
        <f t="shared" si="83"/>
        <v>translations</v>
      </c>
      <c r="S552" s="9">
        <f t="shared" si="84"/>
        <v>43199.208333333328</v>
      </c>
      <c r="T552" s="9">
        <f t="shared" si="85"/>
        <v>43223.208333333328</v>
      </c>
      <c r="U552" t="str" cm="1">
        <f t="array" ref="U552">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</f>
        <v>1000 to 4999</v>
      </c>
      <c r="V552" t="str" cm="1">
        <f t="array" ref="V552">IF(F552="failed",_xlfn.IFS(D552&lt;1000,"0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>1000 to 4999</v>
      </c>
      <c r="W552" t="str" cm="1">
        <f t="array" ref="W552">IF(F552="successful",_xlfn.IFS(D552&lt;1000,"0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/>
      </c>
      <c r="X552" t="str" cm="1">
        <f t="array" ref="X552">IF(F552="canceled",_xlfn.IFS(D552&lt;1000,"0 to 1000",D552&lt;5000,"1000 to 4999",D552&lt;10000,"5000 to 9999",D552&lt;15000,"10000 to 14999",D552&lt;20000,"15000 to 19999",D552&lt;25000,"20000 to 24999",D552 &lt;30000,"25000 to 29999",D552&lt;35000,"30000 to 34999",D552&lt;40000,"35000 to 39999",D552&lt;45000,"40000 to 44999",D552&lt;50000,"45000 to 49999",TRUE,"Greater than 50000"),"")</f>
        <v/>
      </c>
      <c r="Y552" t="str">
        <f t="shared" si="86"/>
        <v/>
      </c>
      <c r="Z552">
        <f t="shared" si="87"/>
        <v>18</v>
      </c>
      <c r="AA552" t="str">
        <f t="shared" si="88"/>
        <v/>
      </c>
      <c r="AB552">
        <f t="shared" si="89"/>
        <v>1</v>
      </c>
    </row>
    <row r="553" spans="1:28" x14ac:dyDescent="0.25">
      <c r="A553">
        <v>703</v>
      </c>
      <c r="B553" t="s">
        <v>1444</v>
      </c>
      <c r="C553" s="3" t="s">
        <v>1445</v>
      </c>
      <c r="D553">
        <v>63400</v>
      </c>
      <c r="E553">
        <v>197728</v>
      </c>
      <c r="F553" t="s">
        <v>20</v>
      </c>
      <c r="G553">
        <v>2038</v>
      </c>
      <c r="H553" t="s">
        <v>21</v>
      </c>
      <c r="I553" t="s">
        <v>22</v>
      </c>
      <c r="J553">
        <v>1334984400</v>
      </c>
      <c r="K553">
        <v>1336453200</v>
      </c>
      <c r="L553" t="b">
        <v>1</v>
      </c>
      <c r="M553" t="b">
        <v>1</v>
      </c>
      <c r="N553" t="s">
        <v>206</v>
      </c>
      <c r="O553" s="4">
        <f t="shared" si="80"/>
        <v>3.1187381703470032</v>
      </c>
      <c r="P553" s="5">
        <f t="shared" si="81"/>
        <v>97.020608439646708</v>
      </c>
      <c r="Q553" t="str">
        <f t="shared" si="82"/>
        <v>publishing</v>
      </c>
      <c r="R553" t="str">
        <f t="shared" si="83"/>
        <v>translations</v>
      </c>
      <c r="S553" s="9">
        <f t="shared" si="84"/>
        <v>41020.208333333336</v>
      </c>
      <c r="T553" s="9">
        <f t="shared" si="85"/>
        <v>41037.208333333336</v>
      </c>
      <c r="U553" t="str" cm="1">
        <f t="array" ref="U553">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</f>
        <v>Greater than 50000</v>
      </c>
      <c r="V553" t="str" cm="1">
        <f t="array" ref="V553">IF(F553="failed",_xlfn.IFS(D553&lt;1000,"0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/>
      </c>
      <c r="W553" t="str" cm="1">
        <f t="array" ref="W553">IF(F553="successful",_xlfn.IFS(D553&lt;1000,"0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>Greater than 50000</v>
      </c>
      <c r="X553" t="str" cm="1">
        <f t="array" ref="X553">IF(F553="canceled",_xlfn.IFS(D553&lt;1000,"0 to 1000",D553&lt;5000,"1000 to 4999",D553&lt;10000,"5000 to 9999",D553&lt;15000,"10000 to 14999",D553&lt;20000,"15000 to 19999",D553&lt;25000,"20000 to 24999",D553 &lt;30000,"25000 to 29999",D553&lt;35000,"30000 to 34999",D553&lt;40000,"35000 to 39999",D553&lt;45000,"40000 to 44999",D553&lt;50000,"45000 to 49999",TRUE,"Greater than 50000"),"")</f>
        <v/>
      </c>
      <c r="Y553">
        <f t="shared" si="86"/>
        <v>2038</v>
      </c>
      <c r="Z553" t="str">
        <f t="shared" si="87"/>
        <v/>
      </c>
      <c r="AA553">
        <f t="shared" si="88"/>
        <v>1</v>
      </c>
      <c r="AB553" t="str">
        <f t="shared" si="89"/>
        <v/>
      </c>
    </row>
    <row r="554" spans="1:28" x14ac:dyDescent="0.25">
      <c r="A554">
        <v>767</v>
      </c>
      <c r="B554" t="s">
        <v>1569</v>
      </c>
      <c r="C554" s="3" t="s">
        <v>1570</v>
      </c>
      <c r="D554">
        <v>97200</v>
      </c>
      <c r="E554">
        <v>55372</v>
      </c>
      <c r="F554" t="s">
        <v>14</v>
      </c>
      <c r="G554">
        <v>513</v>
      </c>
      <c r="H554" t="s">
        <v>21</v>
      </c>
      <c r="I554" t="s">
        <v>22</v>
      </c>
      <c r="J554">
        <v>1444107600</v>
      </c>
      <c r="K554">
        <v>1447999200</v>
      </c>
      <c r="L554" t="b">
        <v>0</v>
      </c>
      <c r="M554" t="b">
        <v>0</v>
      </c>
      <c r="N554" t="s">
        <v>206</v>
      </c>
      <c r="O554" s="4">
        <f t="shared" si="80"/>
        <v>0.56967078189300413</v>
      </c>
      <c r="P554" s="5">
        <f t="shared" si="81"/>
        <v>107.93762183235867</v>
      </c>
      <c r="Q554" t="str">
        <f t="shared" si="82"/>
        <v>publishing</v>
      </c>
      <c r="R554" t="str">
        <f t="shared" si="83"/>
        <v>translations</v>
      </c>
      <c r="S554" s="9">
        <f t="shared" si="84"/>
        <v>42283.208333333328</v>
      </c>
      <c r="T554" s="9">
        <f t="shared" si="85"/>
        <v>42328.25</v>
      </c>
      <c r="U554" t="str" cm="1">
        <f t="array" ref="U554">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</f>
        <v>Greater than 50000</v>
      </c>
      <c r="V554" t="str" cm="1">
        <f t="array" ref="V554">IF(F554="failed",_xlfn.IFS(D554&lt;1000,"0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>Greater than 50000</v>
      </c>
      <c r="W554" t="str" cm="1">
        <f t="array" ref="W554">IF(F554="successful",_xlfn.IFS(D554&lt;1000,"0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/>
      </c>
      <c r="X554" t="str" cm="1">
        <f t="array" ref="X554">IF(F554="canceled",_xlfn.IFS(D554&lt;1000,"0 to 1000",D554&lt;5000,"1000 to 4999",D554&lt;10000,"5000 to 9999",D554&lt;15000,"10000 to 14999",D554&lt;20000,"15000 to 19999",D554&lt;25000,"20000 to 24999",D554 &lt;30000,"25000 to 29999",D554&lt;35000,"30000 to 34999",D554&lt;40000,"35000 to 39999",D554&lt;45000,"40000 to 44999",D554&lt;50000,"45000 to 49999",TRUE,"Greater than 50000"),"")</f>
        <v/>
      </c>
      <c r="Y554" t="str">
        <f t="shared" si="86"/>
        <v/>
      </c>
      <c r="Z554">
        <f t="shared" si="87"/>
        <v>513</v>
      </c>
      <c r="AA554" t="str">
        <f t="shared" si="88"/>
        <v/>
      </c>
      <c r="AB554">
        <f t="shared" si="89"/>
        <v>1</v>
      </c>
    </row>
    <row r="555" spans="1:28" x14ac:dyDescent="0.25">
      <c r="A555">
        <v>832</v>
      </c>
      <c r="B555" t="s">
        <v>1697</v>
      </c>
      <c r="C555" s="3" t="s">
        <v>1698</v>
      </c>
      <c r="D555">
        <v>43200</v>
      </c>
      <c r="E555">
        <v>136156</v>
      </c>
      <c r="F555" t="s">
        <v>20</v>
      </c>
      <c r="G555">
        <v>1297</v>
      </c>
      <c r="H555" t="s">
        <v>36</v>
      </c>
      <c r="I555" t="s">
        <v>37</v>
      </c>
      <c r="J555">
        <v>1445490000</v>
      </c>
      <c r="K555">
        <v>1448431200</v>
      </c>
      <c r="L555" t="b">
        <v>1</v>
      </c>
      <c r="M555" t="b">
        <v>0</v>
      </c>
      <c r="N555" t="s">
        <v>206</v>
      </c>
      <c r="O555" s="4">
        <f t="shared" si="80"/>
        <v>3.1517592592592591</v>
      </c>
      <c r="P555" s="5">
        <f t="shared" si="81"/>
        <v>104.97764070932922</v>
      </c>
      <c r="Q555" t="str">
        <f t="shared" si="82"/>
        <v>publishing</v>
      </c>
      <c r="R555" t="str">
        <f t="shared" si="83"/>
        <v>translations</v>
      </c>
      <c r="S555" s="9">
        <f t="shared" si="84"/>
        <v>42299.208333333328</v>
      </c>
      <c r="T555" s="9">
        <f t="shared" si="85"/>
        <v>42333.25</v>
      </c>
      <c r="U555" t="str" cm="1">
        <f t="array" ref="U555">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</f>
        <v>40000 to 44999</v>
      </c>
      <c r="V555" t="str" cm="1">
        <f t="array" ref="V555">IF(F555="failed",_xlfn.IFS(D555&lt;1000,"0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/>
      </c>
      <c r="W555" t="str" cm="1">
        <f t="array" ref="W555">IF(F555="successful",_xlfn.IFS(D555&lt;1000,"0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>40000 to 44999</v>
      </c>
      <c r="X555" t="str" cm="1">
        <f t="array" ref="X555">IF(F555="canceled",_xlfn.IFS(D555&lt;1000,"0 to 1000",D555&lt;5000,"1000 to 4999",D555&lt;10000,"5000 to 9999",D555&lt;15000,"10000 to 14999",D555&lt;20000,"15000 to 19999",D555&lt;25000,"20000 to 24999",D555 &lt;30000,"25000 to 29999",D555&lt;35000,"30000 to 34999",D555&lt;40000,"35000 to 39999",D555&lt;45000,"40000 to 44999",D555&lt;50000,"45000 to 49999",TRUE,"Greater than 50000"),"")</f>
        <v/>
      </c>
      <c r="Y555">
        <f t="shared" si="86"/>
        <v>1297</v>
      </c>
      <c r="Z555" t="str">
        <f t="shared" si="87"/>
        <v/>
      </c>
      <c r="AA555">
        <f t="shared" si="88"/>
        <v>1</v>
      </c>
      <c r="AB555" t="str">
        <f t="shared" si="89"/>
        <v/>
      </c>
    </row>
    <row r="556" spans="1:28" x14ac:dyDescent="0.25">
      <c r="A556">
        <v>833</v>
      </c>
      <c r="B556" t="s">
        <v>1699</v>
      </c>
      <c r="C556" s="3" t="s">
        <v>1700</v>
      </c>
      <c r="D556">
        <v>6800</v>
      </c>
      <c r="E556">
        <v>10723</v>
      </c>
      <c r="F556" t="s">
        <v>20</v>
      </c>
      <c r="G556">
        <v>165</v>
      </c>
      <c r="H556" t="s">
        <v>36</v>
      </c>
      <c r="I556" t="s">
        <v>37</v>
      </c>
      <c r="J556">
        <v>1297663200</v>
      </c>
      <c r="K556">
        <v>1298613600</v>
      </c>
      <c r="L556" t="b">
        <v>0</v>
      </c>
      <c r="M556" t="b">
        <v>0</v>
      </c>
      <c r="N556" t="s">
        <v>206</v>
      </c>
      <c r="O556" s="4">
        <f t="shared" si="80"/>
        <v>1.5769117647058823</v>
      </c>
      <c r="P556" s="5">
        <f t="shared" si="81"/>
        <v>64.987878787878785</v>
      </c>
      <c r="Q556" t="str">
        <f t="shared" si="82"/>
        <v>publishing</v>
      </c>
      <c r="R556" t="str">
        <f t="shared" si="83"/>
        <v>translations</v>
      </c>
      <c r="S556" s="9">
        <f t="shared" si="84"/>
        <v>40588.25</v>
      </c>
      <c r="T556" s="9">
        <f t="shared" si="85"/>
        <v>40599.25</v>
      </c>
      <c r="U556" t="str" cm="1">
        <f t="array" ref="U556">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</f>
        <v>5000 to 9999</v>
      </c>
      <c r="V556" t="str" cm="1">
        <f t="array" ref="V556">IF(F556="failed",_xlfn.IFS(D556&lt;1000,"0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/>
      </c>
      <c r="W556" t="str" cm="1">
        <f t="array" ref="W556">IF(F556="successful",_xlfn.IFS(D556&lt;1000,"0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>5000 to 9999</v>
      </c>
      <c r="X556" t="str" cm="1">
        <f t="array" ref="X556">IF(F556="canceled",_xlfn.IFS(D556&lt;1000,"0 to 1000",D556&lt;5000,"1000 to 4999",D556&lt;10000,"5000 to 9999",D556&lt;15000,"10000 to 14999",D556&lt;20000,"15000 to 19999",D556&lt;25000,"20000 to 24999",D556 &lt;30000,"25000 to 29999",D556&lt;35000,"30000 to 34999",D556&lt;40000,"35000 to 39999",D556&lt;45000,"40000 to 44999",D556&lt;50000,"45000 to 49999",TRUE,"Greater than 50000"),"")</f>
        <v/>
      </c>
      <c r="Y556">
        <f t="shared" si="86"/>
        <v>165</v>
      </c>
      <c r="Z556" t="str">
        <f t="shared" si="87"/>
        <v/>
      </c>
      <c r="AA556">
        <f t="shared" si="88"/>
        <v>1</v>
      </c>
      <c r="AB556" t="str">
        <f t="shared" si="89"/>
        <v/>
      </c>
    </row>
    <row r="557" spans="1:28" x14ac:dyDescent="0.25">
      <c r="A557">
        <v>892</v>
      </c>
      <c r="B557" t="s">
        <v>1816</v>
      </c>
      <c r="C557" s="3" t="s">
        <v>1817</v>
      </c>
      <c r="D557">
        <v>6000</v>
      </c>
      <c r="E557">
        <v>13835</v>
      </c>
      <c r="F557" t="s">
        <v>20</v>
      </c>
      <c r="G557">
        <v>182</v>
      </c>
      <c r="H557" t="s">
        <v>21</v>
      </c>
      <c r="I557" t="s">
        <v>22</v>
      </c>
      <c r="J557">
        <v>1274418000</v>
      </c>
      <c r="K557">
        <v>1277960400</v>
      </c>
      <c r="L557" t="b">
        <v>0</v>
      </c>
      <c r="M557" t="b">
        <v>0</v>
      </c>
      <c r="N557" t="s">
        <v>206</v>
      </c>
      <c r="O557" s="4">
        <f t="shared" si="80"/>
        <v>2.3058333333333332</v>
      </c>
      <c r="P557" s="5">
        <f t="shared" si="81"/>
        <v>76.016483516483518</v>
      </c>
      <c r="Q557" t="str">
        <f t="shared" si="82"/>
        <v>publishing</v>
      </c>
      <c r="R557" t="str">
        <f t="shared" si="83"/>
        <v>translations</v>
      </c>
      <c r="S557" s="9">
        <f t="shared" si="84"/>
        <v>40319.208333333336</v>
      </c>
      <c r="T557" s="9">
        <f t="shared" si="85"/>
        <v>40360.208333333336</v>
      </c>
      <c r="U557" t="str" cm="1">
        <f t="array" ref="U557">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</f>
        <v>5000 to 9999</v>
      </c>
      <c r="V557" t="str" cm="1">
        <f t="array" ref="V557">IF(F557="failed",_xlfn.IFS(D557&lt;1000,"0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/>
      </c>
      <c r="W557" t="str" cm="1">
        <f t="array" ref="W557">IF(F557="successful",_xlfn.IFS(D557&lt;1000,"0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>5000 to 9999</v>
      </c>
      <c r="X557" t="str" cm="1">
        <f t="array" ref="X557">IF(F557="canceled",_xlfn.IFS(D557&lt;1000,"0 to 1000",D557&lt;5000,"1000 to 4999",D557&lt;10000,"5000 to 9999",D557&lt;15000,"10000 to 14999",D557&lt;20000,"15000 to 19999",D557&lt;25000,"20000 to 24999",D557 &lt;30000,"25000 to 29999",D557&lt;35000,"30000 to 34999",D557&lt;40000,"35000 to 39999",D557&lt;45000,"40000 to 44999",D557&lt;50000,"45000 to 49999",TRUE,"Greater than 50000"),"")</f>
        <v/>
      </c>
      <c r="Y557">
        <f t="shared" si="86"/>
        <v>182</v>
      </c>
      <c r="Z557" t="str">
        <f t="shared" si="87"/>
        <v/>
      </c>
      <c r="AA557">
        <f t="shared" si="88"/>
        <v>1</v>
      </c>
      <c r="AB557" t="str">
        <f t="shared" si="89"/>
        <v/>
      </c>
    </row>
    <row r="558" spans="1:28" x14ac:dyDescent="0.25">
      <c r="A558">
        <v>959</v>
      </c>
      <c r="B558" t="s">
        <v>1948</v>
      </c>
      <c r="C558" s="3" t="s">
        <v>1949</v>
      </c>
      <c r="D558">
        <v>145000</v>
      </c>
      <c r="E558">
        <v>6631</v>
      </c>
      <c r="F558" t="s">
        <v>14</v>
      </c>
      <c r="G558">
        <v>130</v>
      </c>
      <c r="H558" t="s">
        <v>21</v>
      </c>
      <c r="I558" t="s">
        <v>22</v>
      </c>
      <c r="J558">
        <v>1277701200</v>
      </c>
      <c r="K558">
        <v>1280120400</v>
      </c>
      <c r="L558" t="b">
        <v>0</v>
      </c>
      <c r="M558" t="b">
        <v>0</v>
      </c>
      <c r="N558" t="s">
        <v>206</v>
      </c>
      <c r="O558" s="4">
        <f t="shared" si="80"/>
        <v>4.5731034482758622E-2</v>
      </c>
      <c r="P558" s="5">
        <f t="shared" si="81"/>
        <v>51.007692307692309</v>
      </c>
      <c r="Q558" t="str">
        <f t="shared" si="82"/>
        <v>publishing</v>
      </c>
      <c r="R558" t="str">
        <f t="shared" si="83"/>
        <v>translations</v>
      </c>
      <c r="S558" s="9">
        <f t="shared" si="84"/>
        <v>40357.208333333336</v>
      </c>
      <c r="T558" s="9">
        <f t="shared" si="85"/>
        <v>40385.208333333336</v>
      </c>
      <c r="U558" t="str" cm="1">
        <f t="array" ref="U558">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</f>
        <v>Greater than 50000</v>
      </c>
      <c r="V558" t="str" cm="1">
        <f t="array" ref="V558">IF(F558="failed",_xlfn.IFS(D558&lt;1000,"0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>Greater than 50000</v>
      </c>
      <c r="W558" t="str" cm="1">
        <f t="array" ref="W558">IF(F558="successful",_xlfn.IFS(D558&lt;1000,"0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/>
      </c>
      <c r="X558" t="str" cm="1">
        <f t="array" ref="X558">IF(F558="canceled",_xlfn.IFS(D558&lt;1000,"0 to 1000",D558&lt;5000,"1000 to 4999",D558&lt;10000,"5000 to 9999",D558&lt;15000,"10000 to 14999",D558&lt;20000,"15000 to 19999",D558&lt;25000,"20000 to 24999",D558 &lt;30000,"25000 to 29999",D558&lt;35000,"30000 to 34999",D558&lt;40000,"35000 to 39999",D558&lt;45000,"40000 to 44999",D558&lt;50000,"45000 to 49999",TRUE,"Greater than 50000"),"")</f>
        <v/>
      </c>
      <c r="Y558" t="str">
        <f t="shared" si="86"/>
        <v/>
      </c>
      <c r="Z558">
        <f t="shared" si="87"/>
        <v>130</v>
      </c>
      <c r="AA558" t="str">
        <f t="shared" si="88"/>
        <v/>
      </c>
      <c r="AB558">
        <f t="shared" si="89"/>
        <v>1</v>
      </c>
    </row>
    <row r="559" spans="1:28" x14ac:dyDescent="0.25">
      <c r="A559">
        <v>961</v>
      </c>
      <c r="B559" t="s">
        <v>1952</v>
      </c>
      <c r="C559" s="3" t="s">
        <v>1953</v>
      </c>
      <c r="D559">
        <v>5700</v>
      </c>
      <c r="E559">
        <v>6800</v>
      </c>
      <c r="F559" t="s">
        <v>20</v>
      </c>
      <c r="G559">
        <v>155</v>
      </c>
      <c r="H559" t="s">
        <v>21</v>
      </c>
      <c r="I559" t="s">
        <v>22</v>
      </c>
      <c r="J559">
        <v>1297922400</v>
      </c>
      <c r="K559">
        <v>1298268000</v>
      </c>
      <c r="L559" t="b">
        <v>0</v>
      </c>
      <c r="M559" t="b">
        <v>0</v>
      </c>
      <c r="N559" t="s">
        <v>206</v>
      </c>
      <c r="O559" s="4">
        <f t="shared" si="80"/>
        <v>1.1929824561403508</v>
      </c>
      <c r="P559" s="5">
        <f t="shared" si="81"/>
        <v>43.87096774193548</v>
      </c>
      <c r="Q559" t="str">
        <f t="shared" si="82"/>
        <v>publishing</v>
      </c>
      <c r="R559" t="str">
        <f t="shared" si="83"/>
        <v>translations</v>
      </c>
      <c r="S559" s="9">
        <f t="shared" si="84"/>
        <v>40591.25</v>
      </c>
      <c r="T559" s="9">
        <f t="shared" si="85"/>
        <v>40595.25</v>
      </c>
      <c r="U559" t="str" cm="1">
        <f t="array" ref="U559">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</f>
        <v>5000 to 9999</v>
      </c>
      <c r="V559" t="str" cm="1">
        <f t="array" ref="V559">IF(F559="failed",_xlfn.IFS(D559&lt;1000,"0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/>
      </c>
      <c r="W559" t="str" cm="1">
        <f t="array" ref="W559">IF(F559="successful",_xlfn.IFS(D559&lt;1000,"0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>5000 to 9999</v>
      </c>
      <c r="X559" t="str" cm="1">
        <f t="array" ref="X559">IF(F559="canceled",_xlfn.IFS(D559&lt;1000,"0 to 1000",D559&lt;5000,"1000 to 4999",D559&lt;10000,"5000 to 9999",D559&lt;15000,"10000 to 14999",D559&lt;20000,"15000 to 19999",D559&lt;25000,"20000 to 24999",D559 &lt;30000,"25000 to 29999",D559&lt;35000,"30000 to 34999",D559&lt;40000,"35000 to 39999",D559&lt;45000,"40000 to 44999",D559&lt;50000,"45000 to 49999",TRUE,"Greater than 50000"),"")</f>
        <v/>
      </c>
      <c r="Y559">
        <f t="shared" si="86"/>
        <v>155</v>
      </c>
      <c r="Z559" t="str">
        <f t="shared" si="87"/>
        <v/>
      </c>
      <c r="AA559">
        <f t="shared" si="88"/>
        <v>1</v>
      </c>
      <c r="AB559" t="str">
        <f t="shared" si="89"/>
        <v/>
      </c>
    </row>
    <row r="560" spans="1:28" x14ac:dyDescent="0.25">
      <c r="A560">
        <v>989</v>
      </c>
      <c r="B560" t="s">
        <v>2006</v>
      </c>
      <c r="C560" s="3" t="s">
        <v>2007</v>
      </c>
      <c r="D560">
        <v>2400</v>
      </c>
      <c r="E560">
        <v>11990</v>
      </c>
      <c r="F560" t="s">
        <v>20</v>
      </c>
      <c r="G560">
        <v>226</v>
      </c>
      <c r="H560" t="s">
        <v>21</v>
      </c>
      <c r="I560" t="s">
        <v>22</v>
      </c>
      <c r="J560">
        <v>1555390800</v>
      </c>
      <c r="K560">
        <v>1555822800</v>
      </c>
      <c r="L560" t="b">
        <v>0</v>
      </c>
      <c r="M560" t="b">
        <v>0</v>
      </c>
      <c r="N560" t="s">
        <v>206</v>
      </c>
      <c r="O560" s="4">
        <f t="shared" si="80"/>
        <v>4.9958333333333336</v>
      </c>
      <c r="P560" s="5">
        <f t="shared" si="81"/>
        <v>53.053097345132741</v>
      </c>
      <c r="Q560" t="str">
        <f t="shared" si="82"/>
        <v>publishing</v>
      </c>
      <c r="R560" t="str">
        <f t="shared" si="83"/>
        <v>translations</v>
      </c>
      <c r="S560" s="9">
        <f t="shared" si="84"/>
        <v>43571.208333333328</v>
      </c>
      <c r="T560" s="9">
        <f t="shared" si="85"/>
        <v>43576.208333333328</v>
      </c>
      <c r="U560" t="str" cm="1">
        <f t="array" ref="U560">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</f>
        <v>1000 to 4999</v>
      </c>
      <c r="V560" t="str" cm="1">
        <f t="array" ref="V560">IF(F560="failed",_xlfn.IFS(D560&lt;1000,"0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/>
      </c>
      <c r="W560" t="str" cm="1">
        <f t="array" ref="W560">IF(F560="successful",_xlfn.IFS(D560&lt;1000,"0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>1000 to 4999</v>
      </c>
      <c r="X560" t="str" cm="1">
        <f t="array" ref="X560">IF(F560="canceled",_xlfn.IFS(D560&lt;1000,"0 to 1000",D560&lt;5000,"1000 to 4999",D560&lt;10000,"5000 to 9999",D560&lt;15000,"10000 to 14999",D560&lt;20000,"15000 to 19999",D560&lt;25000,"20000 to 24999",D560 &lt;30000,"25000 to 29999",D560&lt;35000,"30000 to 34999",D560&lt;40000,"35000 to 39999",D560&lt;45000,"40000 to 44999",D560&lt;50000,"45000 to 49999",TRUE,"Greater than 50000"),"")</f>
        <v/>
      </c>
      <c r="Y560">
        <f t="shared" si="86"/>
        <v>226</v>
      </c>
      <c r="Z560" t="str">
        <f t="shared" si="87"/>
        <v/>
      </c>
      <c r="AA560">
        <f t="shared" si="88"/>
        <v>1</v>
      </c>
      <c r="AB560" t="str">
        <f t="shared" si="89"/>
        <v/>
      </c>
    </row>
    <row r="561" spans="1:28" x14ac:dyDescent="0.25">
      <c r="A561">
        <v>994</v>
      </c>
      <c r="B561" t="s">
        <v>2015</v>
      </c>
      <c r="C561" s="3" t="s">
        <v>2016</v>
      </c>
      <c r="D561">
        <v>141100</v>
      </c>
      <c r="E561">
        <v>74073</v>
      </c>
      <c r="F561" t="s">
        <v>14</v>
      </c>
      <c r="G561">
        <v>842</v>
      </c>
      <c r="H561" t="s">
        <v>21</v>
      </c>
      <c r="I561" t="s">
        <v>22</v>
      </c>
      <c r="J561">
        <v>1413522000</v>
      </c>
      <c r="K561">
        <v>1414040400</v>
      </c>
      <c r="L561" t="b">
        <v>0</v>
      </c>
      <c r="M561" t="b">
        <v>1</v>
      </c>
      <c r="N561" t="s">
        <v>206</v>
      </c>
      <c r="O561" s="4">
        <f t="shared" si="80"/>
        <v>0.52496810772501767</v>
      </c>
      <c r="P561" s="5">
        <f t="shared" si="81"/>
        <v>87.972684085510693</v>
      </c>
      <c r="Q561" t="str">
        <f t="shared" si="82"/>
        <v>publishing</v>
      </c>
      <c r="R561" t="str">
        <f t="shared" si="83"/>
        <v>translations</v>
      </c>
      <c r="S561" s="9">
        <f t="shared" si="84"/>
        <v>41929.208333333336</v>
      </c>
      <c r="T561" s="9">
        <f t="shared" si="85"/>
        <v>41935.208333333336</v>
      </c>
      <c r="U561" t="str" cm="1">
        <f t="array" ref="U561">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</f>
        <v>Greater than 50000</v>
      </c>
      <c r="V561" t="str" cm="1">
        <f t="array" ref="V561">IF(F561="failed",_xlfn.IFS(D561&lt;1000,"0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>Greater than 50000</v>
      </c>
      <c r="W561" t="str" cm="1">
        <f t="array" ref="W561">IF(F561="successful",_xlfn.IFS(D561&lt;1000,"0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/>
      </c>
      <c r="X561" t="str" cm="1">
        <f t="array" ref="X561">IF(F561="canceled",_xlfn.IFS(D561&lt;1000,"0 to 1000",D561&lt;5000,"1000 to 4999",D561&lt;10000,"5000 to 9999",D561&lt;15000,"10000 to 14999",D561&lt;20000,"15000 to 19999",D561&lt;25000,"20000 to 24999",D561 &lt;30000,"25000 to 29999",D561&lt;35000,"30000 to 34999",D561&lt;40000,"35000 to 39999",D561&lt;45000,"40000 to 44999",D561&lt;50000,"45000 to 49999",TRUE,"Greater than 50000"),"")</f>
        <v/>
      </c>
      <c r="Y561" t="str">
        <f t="shared" si="86"/>
        <v/>
      </c>
      <c r="Z561">
        <f t="shared" si="87"/>
        <v>842</v>
      </c>
      <c r="AA561" t="str">
        <f t="shared" si="88"/>
        <v/>
      </c>
      <c r="AB561">
        <f t="shared" si="89"/>
        <v>1</v>
      </c>
    </row>
    <row r="562" spans="1:28" x14ac:dyDescent="0.25">
      <c r="A562">
        <v>15</v>
      </c>
      <c r="B562" t="s">
        <v>63</v>
      </c>
      <c r="C562" s="3" t="s">
        <v>64</v>
      </c>
      <c r="D562">
        <v>81200</v>
      </c>
      <c r="E562">
        <v>38414</v>
      </c>
      <c r="F562" t="s">
        <v>14</v>
      </c>
      <c r="G562">
        <v>452</v>
      </c>
      <c r="H562" t="s">
        <v>21</v>
      </c>
      <c r="I562" t="s">
        <v>22</v>
      </c>
      <c r="J562">
        <v>1575957600</v>
      </c>
      <c r="K562">
        <v>1576303200</v>
      </c>
      <c r="L562" t="b">
        <v>0</v>
      </c>
      <c r="M562" t="b">
        <v>0</v>
      </c>
      <c r="N562" t="s">
        <v>65</v>
      </c>
      <c r="O562" s="4">
        <f t="shared" si="80"/>
        <v>0.47307881773399013</v>
      </c>
      <c r="P562" s="5">
        <f t="shared" si="81"/>
        <v>84.986725663716811</v>
      </c>
      <c r="Q562" t="str">
        <f t="shared" si="82"/>
        <v>technology</v>
      </c>
      <c r="R562" t="str">
        <f t="shared" si="83"/>
        <v>wearables</v>
      </c>
      <c r="S562" s="9">
        <f t="shared" si="84"/>
        <v>43809.25</v>
      </c>
      <c r="T562" s="9">
        <f t="shared" si="85"/>
        <v>43813.25</v>
      </c>
      <c r="U562" t="str" cm="1">
        <f t="array" ref="U562">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</f>
        <v>Greater than 50000</v>
      </c>
      <c r="V562" t="str" cm="1">
        <f t="array" ref="V562">IF(F562="failed",_xlfn.IFS(D562&lt;1000,"0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>Greater than 50000</v>
      </c>
      <c r="W562" t="str" cm="1">
        <f t="array" ref="W562">IF(F562="successful",_xlfn.IFS(D562&lt;1000,"0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/>
      </c>
      <c r="X562" t="str" cm="1">
        <f t="array" ref="X562">IF(F562="canceled",_xlfn.IFS(D562&lt;1000,"0 to 1000",D562&lt;5000,"1000 to 4999",D562&lt;10000,"5000 to 9999",D562&lt;15000,"10000 to 14999",D562&lt;20000,"15000 to 19999",D562&lt;25000,"20000 to 24999",D562 &lt;30000,"25000 to 29999",D562&lt;35000,"30000 to 34999",D562&lt;40000,"35000 to 39999",D562&lt;45000,"40000 to 44999",D562&lt;50000,"45000 to 49999",TRUE,"Greater than 50000"),"")</f>
        <v/>
      </c>
      <c r="Y562" t="str">
        <f t="shared" si="86"/>
        <v/>
      </c>
      <c r="Z562">
        <f t="shared" si="87"/>
        <v>452</v>
      </c>
      <c r="AA562" t="str">
        <f t="shared" si="88"/>
        <v/>
      </c>
      <c r="AB562">
        <f t="shared" si="89"/>
        <v>1</v>
      </c>
    </row>
    <row r="563" spans="1:28" x14ac:dyDescent="0.25">
      <c r="A563">
        <v>24</v>
      </c>
      <c r="B563" t="s">
        <v>85</v>
      </c>
      <c r="C563" s="3" t="s">
        <v>86</v>
      </c>
      <c r="D563">
        <v>92400</v>
      </c>
      <c r="E563">
        <v>104257</v>
      </c>
      <c r="F563" t="s">
        <v>20</v>
      </c>
      <c r="G563">
        <v>2673</v>
      </c>
      <c r="H563" t="s">
        <v>21</v>
      </c>
      <c r="I563" t="s">
        <v>22</v>
      </c>
      <c r="J563">
        <v>1403326800</v>
      </c>
      <c r="K563">
        <v>1403499600</v>
      </c>
      <c r="L563" t="b">
        <v>0</v>
      </c>
      <c r="M563" t="b">
        <v>0</v>
      </c>
      <c r="N563" t="s">
        <v>65</v>
      </c>
      <c r="O563" s="4">
        <f t="shared" si="80"/>
        <v>1.1283225108225108</v>
      </c>
      <c r="P563" s="5">
        <f t="shared" si="81"/>
        <v>39.003741114852225</v>
      </c>
      <c r="Q563" t="str">
        <f t="shared" si="82"/>
        <v>technology</v>
      </c>
      <c r="R563" t="str">
        <f t="shared" si="83"/>
        <v>wearables</v>
      </c>
      <c r="S563" s="9">
        <f t="shared" si="84"/>
        <v>41811.208333333336</v>
      </c>
      <c r="T563" s="9">
        <f t="shared" si="85"/>
        <v>41813.208333333336</v>
      </c>
      <c r="U563" t="str" cm="1">
        <f t="array" ref="U563">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</f>
        <v>Greater than 50000</v>
      </c>
      <c r="V563" t="str" cm="1">
        <f t="array" ref="V563">IF(F563="failed",_xlfn.IFS(D563&lt;1000,"0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/>
      </c>
      <c r="W563" t="str" cm="1">
        <f t="array" ref="W563">IF(F563="successful",_xlfn.IFS(D563&lt;1000,"0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>Greater than 50000</v>
      </c>
      <c r="X563" t="str" cm="1">
        <f t="array" ref="X563">IF(F563="canceled",_xlfn.IFS(D563&lt;1000,"0 to 1000",D563&lt;5000,"1000 to 4999",D563&lt;10000,"5000 to 9999",D563&lt;15000,"10000 to 14999",D563&lt;20000,"15000 to 19999",D563&lt;25000,"20000 to 24999",D563 &lt;30000,"25000 to 29999",D563&lt;35000,"30000 to 34999",D563&lt;40000,"35000 to 39999",D563&lt;45000,"40000 to 44999",D563&lt;50000,"45000 to 49999",TRUE,"Greater than 50000"),"")</f>
        <v/>
      </c>
      <c r="Y563">
        <f t="shared" si="86"/>
        <v>2673</v>
      </c>
      <c r="Z563" t="str">
        <f t="shared" si="87"/>
        <v/>
      </c>
      <c r="AA563">
        <f t="shared" si="88"/>
        <v>1</v>
      </c>
      <c r="AB563" t="str">
        <f t="shared" si="89"/>
        <v/>
      </c>
    </row>
    <row r="564" spans="1:28" x14ac:dyDescent="0.25">
      <c r="A564">
        <v>40</v>
      </c>
      <c r="B564" t="s">
        <v>125</v>
      </c>
      <c r="C564" s="3" t="s">
        <v>126</v>
      </c>
      <c r="D564">
        <v>8800</v>
      </c>
      <c r="E564">
        <v>14878</v>
      </c>
      <c r="F564" t="s">
        <v>20</v>
      </c>
      <c r="G564">
        <v>198</v>
      </c>
      <c r="H564" t="s">
        <v>21</v>
      </c>
      <c r="I564" t="s">
        <v>22</v>
      </c>
      <c r="J564">
        <v>1275714000</v>
      </c>
      <c r="K564">
        <v>1277355600</v>
      </c>
      <c r="L564" t="b">
        <v>0</v>
      </c>
      <c r="M564" t="b">
        <v>1</v>
      </c>
      <c r="N564" t="s">
        <v>65</v>
      </c>
      <c r="O564" s="4">
        <f t="shared" si="80"/>
        <v>1.6906818181818182</v>
      </c>
      <c r="P564" s="5">
        <f t="shared" si="81"/>
        <v>75.141414141414145</v>
      </c>
      <c r="Q564" t="str">
        <f t="shared" si="82"/>
        <v>technology</v>
      </c>
      <c r="R564" t="str">
        <f t="shared" si="83"/>
        <v>wearables</v>
      </c>
      <c r="S564" s="9">
        <f t="shared" si="84"/>
        <v>40334.208333333336</v>
      </c>
      <c r="T564" s="9">
        <f t="shared" si="85"/>
        <v>40353.208333333336</v>
      </c>
      <c r="U564" t="str" cm="1">
        <f t="array" ref="U564">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</f>
        <v>5000 to 9999</v>
      </c>
      <c r="V564" t="str" cm="1">
        <f t="array" ref="V564">IF(F564="failed",_xlfn.IFS(D564&lt;1000,"0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/>
      </c>
      <c r="W564" t="str" cm="1">
        <f t="array" ref="W564">IF(F564="successful",_xlfn.IFS(D564&lt;1000,"0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>5000 to 9999</v>
      </c>
      <c r="X564" t="str" cm="1">
        <f t="array" ref="X564">IF(F564="canceled",_xlfn.IFS(D564&lt;1000,"0 to 1000",D564&lt;5000,"1000 to 4999",D564&lt;10000,"5000 to 9999",D564&lt;15000,"10000 to 14999",D564&lt;20000,"15000 to 19999",D564&lt;25000,"20000 to 24999",D564 &lt;30000,"25000 to 29999",D564&lt;35000,"30000 to 34999",D564&lt;40000,"35000 to 39999",D564&lt;45000,"40000 to 44999",D564&lt;50000,"45000 to 49999",TRUE,"Greater than 50000"),"")</f>
        <v/>
      </c>
      <c r="Y564">
        <f t="shared" si="86"/>
        <v>198</v>
      </c>
      <c r="Z564" t="str">
        <f t="shared" si="87"/>
        <v/>
      </c>
      <c r="AA564">
        <f t="shared" si="88"/>
        <v>1</v>
      </c>
      <c r="AB564" t="str">
        <f t="shared" si="89"/>
        <v/>
      </c>
    </row>
    <row r="565" spans="1:28" x14ac:dyDescent="0.25">
      <c r="A565">
        <v>51</v>
      </c>
      <c r="B565" t="s">
        <v>149</v>
      </c>
      <c r="C565" s="3" t="s">
        <v>150</v>
      </c>
      <c r="D565">
        <v>158100</v>
      </c>
      <c r="E565">
        <v>145243</v>
      </c>
      <c r="F565" t="s">
        <v>14</v>
      </c>
      <c r="G565">
        <v>1467</v>
      </c>
      <c r="H565" t="s">
        <v>40</v>
      </c>
      <c r="I565" t="s">
        <v>41</v>
      </c>
      <c r="J565">
        <v>1332824400</v>
      </c>
      <c r="K565">
        <v>1334206800</v>
      </c>
      <c r="L565" t="b">
        <v>0</v>
      </c>
      <c r="M565" t="b">
        <v>1</v>
      </c>
      <c r="N565" t="s">
        <v>65</v>
      </c>
      <c r="O565" s="4">
        <f t="shared" si="80"/>
        <v>0.91867805186590767</v>
      </c>
      <c r="P565" s="5">
        <f t="shared" si="81"/>
        <v>99.006816632583508</v>
      </c>
      <c r="Q565" t="str">
        <f t="shared" si="82"/>
        <v>technology</v>
      </c>
      <c r="R565" t="str">
        <f t="shared" si="83"/>
        <v>wearables</v>
      </c>
      <c r="S565" s="9">
        <f t="shared" si="84"/>
        <v>40995.208333333336</v>
      </c>
      <c r="T565" s="9">
        <f t="shared" si="85"/>
        <v>41011.208333333336</v>
      </c>
      <c r="U565" t="str" cm="1">
        <f t="array" ref="U565">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</f>
        <v>Greater than 50000</v>
      </c>
      <c r="V565" t="str" cm="1">
        <f t="array" ref="V565">IF(F565="failed",_xlfn.IFS(D565&lt;1000,"0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>Greater than 50000</v>
      </c>
      <c r="W565" t="str" cm="1">
        <f t="array" ref="W565">IF(F565="successful",_xlfn.IFS(D565&lt;1000,"0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/>
      </c>
      <c r="X565" t="str" cm="1">
        <f t="array" ref="X565">IF(F565="canceled",_xlfn.IFS(D565&lt;1000,"0 to 1000",D565&lt;5000,"1000 to 4999",D565&lt;10000,"5000 to 9999",D565&lt;15000,"10000 to 14999",D565&lt;20000,"15000 to 19999",D565&lt;25000,"20000 to 24999",D565 &lt;30000,"25000 to 29999",D565&lt;35000,"30000 to 34999",D565&lt;40000,"35000 to 39999",D565&lt;45000,"40000 to 44999",D565&lt;50000,"45000 to 49999",TRUE,"Greater than 50000"),"")</f>
        <v/>
      </c>
      <c r="Y565" t="str">
        <f t="shared" si="86"/>
        <v/>
      </c>
      <c r="Z565">
        <f t="shared" si="87"/>
        <v>1467</v>
      </c>
      <c r="AA565" t="str">
        <f t="shared" si="88"/>
        <v/>
      </c>
      <c r="AB565">
        <f t="shared" si="89"/>
        <v>1</v>
      </c>
    </row>
    <row r="566" spans="1:28" ht="31.5" x14ac:dyDescent="0.25">
      <c r="A566">
        <v>54</v>
      </c>
      <c r="B566" t="s">
        <v>155</v>
      </c>
      <c r="C566" s="3" t="s">
        <v>156</v>
      </c>
      <c r="D566">
        <v>6000</v>
      </c>
      <c r="E566">
        <v>5392</v>
      </c>
      <c r="F566" t="s">
        <v>14</v>
      </c>
      <c r="G566">
        <v>120</v>
      </c>
      <c r="H566" t="s">
        <v>21</v>
      </c>
      <c r="I566" t="s">
        <v>22</v>
      </c>
      <c r="J566">
        <v>1520748000</v>
      </c>
      <c r="K566">
        <v>1521262800</v>
      </c>
      <c r="L566" t="b">
        <v>0</v>
      </c>
      <c r="M566" t="b">
        <v>0</v>
      </c>
      <c r="N566" t="s">
        <v>65</v>
      </c>
      <c r="O566" s="4">
        <f t="shared" si="80"/>
        <v>0.89866666666666661</v>
      </c>
      <c r="P566" s="5">
        <f t="shared" si="81"/>
        <v>44.93333333333333</v>
      </c>
      <c r="Q566" t="str">
        <f t="shared" si="82"/>
        <v>technology</v>
      </c>
      <c r="R566" t="str">
        <f t="shared" si="83"/>
        <v>wearables</v>
      </c>
      <c r="S566" s="9">
        <f t="shared" si="84"/>
        <v>43170.25</v>
      </c>
      <c r="T566" s="9">
        <f t="shared" si="85"/>
        <v>43176.208333333328</v>
      </c>
      <c r="U566" t="str" cm="1">
        <f t="array" ref="U566">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</f>
        <v>5000 to 9999</v>
      </c>
      <c r="V566" t="str" cm="1">
        <f t="array" ref="V566">IF(F566="failed",_xlfn.IFS(D566&lt;1000,"0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>5000 to 9999</v>
      </c>
      <c r="W566" t="str" cm="1">
        <f t="array" ref="W566">IF(F566="successful",_xlfn.IFS(D566&lt;1000,"0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/>
      </c>
      <c r="X566" t="str" cm="1">
        <f t="array" ref="X566">IF(F566="canceled",_xlfn.IFS(D566&lt;1000,"0 to 1000",D566&lt;5000,"1000 to 4999",D566&lt;10000,"5000 to 9999",D566&lt;15000,"10000 to 14999",D566&lt;20000,"15000 to 19999",D566&lt;25000,"20000 to 24999",D566 &lt;30000,"25000 to 29999",D566&lt;35000,"30000 to 34999",D566&lt;40000,"35000 to 39999",D566&lt;45000,"40000 to 44999",D566&lt;50000,"45000 to 49999",TRUE,"Greater than 50000"),"")</f>
        <v/>
      </c>
      <c r="Y566" t="str">
        <f t="shared" si="86"/>
        <v/>
      </c>
      <c r="Z566">
        <f t="shared" si="87"/>
        <v>120</v>
      </c>
      <c r="AA566" t="str">
        <f t="shared" si="88"/>
        <v/>
      </c>
      <c r="AB566">
        <f t="shared" si="89"/>
        <v>1</v>
      </c>
    </row>
    <row r="567" spans="1:28" ht="31.5" x14ac:dyDescent="0.25">
      <c r="A567">
        <v>56</v>
      </c>
      <c r="B567" t="s">
        <v>160</v>
      </c>
      <c r="C567" s="3" t="s">
        <v>161</v>
      </c>
      <c r="D567">
        <v>8000</v>
      </c>
      <c r="E567">
        <v>11493</v>
      </c>
      <c r="F567" t="s">
        <v>20</v>
      </c>
      <c r="G567">
        <v>164</v>
      </c>
      <c r="H567" t="s">
        <v>21</v>
      </c>
      <c r="I567" t="s">
        <v>22</v>
      </c>
      <c r="J567">
        <v>1420869600</v>
      </c>
      <c r="K567">
        <v>1421474400</v>
      </c>
      <c r="L567" t="b">
        <v>0</v>
      </c>
      <c r="M567" t="b">
        <v>0</v>
      </c>
      <c r="N567" t="s">
        <v>65</v>
      </c>
      <c r="O567" s="4">
        <f t="shared" si="80"/>
        <v>1.436625</v>
      </c>
      <c r="P567" s="5">
        <f t="shared" si="81"/>
        <v>70.079268292682926</v>
      </c>
      <c r="Q567" t="str">
        <f t="shared" si="82"/>
        <v>technology</v>
      </c>
      <c r="R567" t="str">
        <f t="shared" si="83"/>
        <v>wearables</v>
      </c>
      <c r="S567" s="9">
        <f t="shared" si="84"/>
        <v>42014.25</v>
      </c>
      <c r="T567" s="9">
        <f t="shared" si="85"/>
        <v>42021.25</v>
      </c>
      <c r="U567" t="str" cm="1">
        <f t="array" ref="U567">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</f>
        <v>5000 to 9999</v>
      </c>
      <c r="V567" t="str" cm="1">
        <f t="array" ref="V567">IF(F567="failed",_xlfn.IFS(D567&lt;1000,"0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/>
      </c>
      <c r="W567" t="str" cm="1">
        <f t="array" ref="W567">IF(F567="successful",_xlfn.IFS(D567&lt;1000,"0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>5000 to 9999</v>
      </c>
      <c r="X567" t="str" cm="1">
        <f t="array" ref="X567">IF(F567="canceled",_xlfn.IFS(D567&lt;1000,"0 to 1000",D567&lt;5000,"1000 to 4999",D567&lt;10000,"5000 to 9999",D567&lt;15000,"10000 to 14999",D567&lt;20000,"15000 to 19999",D567&lt;25000,"20000 to 24999",D567 &lt;30000,"25000 to 29999",D567&lt;35000,"30000 to 34999",D567&lt;40000,"35000 to 39999",D567&lt;45000,"40000 to 44999",D567&lt;50000,"45000 to 49999",TRUE,"Greater than 50000"),"")</f>
        <v/>
      </c>
      <c r="Y567">
        <f t="shared" si="86"/>
        <v>164</v>
      </c>
      <c r="Z567" t="str">
        <f t="shared" si="87"/>
        <v/>
      </c>
      <c r="AA567">
        <f t="shared" si="88"/>
        <v>1</v>
      </c>
      <c r="AB567" t="str">
        <f t="shared" si="89"/>
        <v/>
      </c>
    </row>
    <row r="568" spans="1:28" ht="31.5" x14ac:dyDescent="0.25">
      <c r="A568">
        <v>67</v>
      </c>
      <c r="B568" t="s">
        <v>182</v>
      </c>
      <c r="C568" s="3" t="s">
        <v>183</v>
      </c>
      <c r="D568">
        <v>72600</v>
      </c>
      <c r="E568">
        <v>117892</v>
      </c>
      <c r="F568" t="s">
        <v>20</v>
      </c>
      <c r="G568">
        <v>4065</v>
      </c>
      <c r="H568" t="s">
        <v>40</v>
      </c>
      <c r="I568" t="s">
        <v>41</v>
      </c>
      <c r="J568">
        <v>1264399200</v>
      </c>
      <c r="K568">
        <v>1264831200</v>
      </c>
      <c r="L568" t="b">
        <v>0</v>
      </c>
      <c r="M568" t="b">
        <v>1</v>
      </c>
      <c r="N568" t="s">
        <v>65</v>
      </c>
      <c r="O568" s="4">
        <f t="shared" si="80"/>
        <v>1.6238567493112948</v>
      </c>
      <c r="P568" s="5">
        <f t="shared" si="81"/>
        <v>29.001722017220171</v>
      </c>
      <c r="Q568" t="str">
        <f t="shared" si="82"/>
        <v>technology</v>
      </c>
      <c r="R568" t="str">
        <f t="shared" si="83"/>
        <v>wearables</v>
      </c>
      <c r="S568" s="9">
        <f t="shared" si="84"/>
        <v>40203.25</v>
      </c>
      <c r="T568" s="9">
        <f t="shared" si="85"/>
        <v>40208.25</v>
      </c>
      <c r="U568" t="str" cm="1">
        <f t="array" ref="U568">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</f>
        <v>Greater than 50000</v>
      </c>
      <c r="V568" t="str" cm="1">
        <f t="array" ref="V568">IF(F568="failed",_xlfn.IFS(D568&lt;1000,"0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/>
      </c>
      <c r="W568" t="str" cm="1">
        <f t="array" ref="W568">IF(F568="successful",_xlfn.IFS(D568&lt;1000,"0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>Greater than 50000</v>
      </c>
      <c r="X568" t="str" cm="1">
        <f t="array" ref="X568">IF(F568="canceled",_xlfn.IFS(D568&lt;1000,"0 to 1000",D568&lt;5000,"1000 to 4999",D568&lt;10000,"5000 to 9999",D568&lt;15000,"10000 to 14999",D568&lt;20000,"15000 to 19999",D568&lt;25000,"20000 to 24999",D568 &lt;30000,"25000 to 29999",D568&lt;35000,"30000 to 34999",D568&lt;40000,"35000 to 39999",D568&lt;45000,"40000 to 44999",D568&lt;50000,"45000 to 49999",TRUE,"Greater than 50000"),"")</f>
        <v/>
      </c>
      <c r="Y568">
        <f t="shared" si="86"/>
        <v>4065</v>
      </c>
      <c r="Z568" t="str">
        <f t="shared" si="87"/>
        <v/>
      </c>
      <c r="AA568">
        <f t="shared" si="88"/>
        <v>1</v>
      </c>
      <c r="AB568" t="str">
        <f t="shared" si="89"/>
        <v/>
      </c>
    </row>
    <row r="569" spans="1:28" x14ac:dyDescent="0.25">
      <c r="A569">
        <v>84</v>
      </c>
      <c r="B569" t="s">
        <v>217</v>
      </c>
      <c r="C569" s="3" t="s">
        <v>218</v>
      </c>
      <c r="D569">
        <v>31400</v>
      </c>
      <c r="E569">
        <v>41564</v>
      </c>
      <c r="F569" t="s">
        <v>20</v>
      </c>
      <c r="G569">
        <v>374</v>
      </c>
      <c r="H569" t="s">
        <v>21</v>
      </c>
      <c r="I569" t="s">
        <v>22</v>
      </c>
      <c r="J569">
        <v>1343451600</v>
      </c>
      <c r="K569">
        <v>1344315600</v>
      </c>
      <c r="L569" t="b">
        <v>0</v>
      </c>
      <c r="M569" t="b">
        <v>0</v>
      </c>
      <c r="N569" t="s">
        <v>65</v>
      </c>
      <c r="O569" s="4">
        <f t="shared" si="80"/>
        <v>1.3236942675159236</v>
      </c>
      <c r="P569" s="5">
        <f t="shared" si="81"/>
        <v>111.1336898395722</v>
      </c>
      <c r="Q569" t="str">
        <f t="shared" si="82"/>
        <v>technology</v>
      </c>
      <c r="R569" t="str">
        <f t="shared" si="83"/>
        <v>wearables</v>
      </c>
      <c r="S569" s="9">
        <f t="shared" si="84"/>
        <v>41118.208333333336</v>
      </c>
      <c r="T569" s="9">
        <f t="shared" si="85"/>
        <v>41128.208333333336</v>
      </c>
      <c r="U569" t="str" cm="1">
        <f t="array" ref="U569">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</f>
        <v>30000 to 34999</v>
      </c>
      <c r="V569" t="str" cm="1">
        <f t="array" ref="V569">IF(F569="failed",_xlfn.IFS(D569&lt;1000,"0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/>
      </c>
      <c r="W569" t="str" cm="1">
        <f t="array" ref="W569">IF(F569="successful",_xlfn.IFS(D569&lt;1000,"0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>30000 to 34999</v>
      </c>
      <c r="X569" t="str" cm="1">
        <f t="array" ref="X569">IF(F569="canceled",_xlfn.IFS(D569&lt;1000,"0 to 1000",D569&lt;5000,"1000 to 4999",D569&lt;10000,"5000 to 9999",D569&lt;15000,"10000 to 14999",D569&lt;20000,"15000 to 19999",D569&lt;25000,"20000 to 24999",D569 &lt;30000,"25000 to 29999",D569&lt;35000,"30000 to 34999",D569&lt;40000,"35000 to 39999",D569&lt;45000,"40000 to 44999",D569&lt;50000,"45000 to 49999",TRUE,"Greater than 50000"),"")</f>
        <v/>
      </c>
      <c r="Y569">
        <f t="shared" si="86"/>
        <v>374</v>
      </c>
      <c r="Z569" t="str">
        <f t="shared" si="87"/>
        <v/>
      </c>
      <c r="AA569">
        <f t="shared" si="88"/>
        <v>1</v>
      </c>
      <c r="AB569" t="str">
        <f t="shared" si="89"/>
        <v/>
      </c>
    </row>
    <row r="570" spans="1:28" x14ac:dyDescent="0.25">
      <c r="A570">
        <v>102</v>
      </c>
      <c r="B570" t="s">
        <v>253</v>
      </c>
      <c r="C570" s="3" t="s">
        <v>254</v>
      </c>
      <c r="D570">
        <v>3700</v>
      </c>
      <c r="E570">
        <v>10422</v>
      </c>
      <c r="F570" t="s">
        <v>20</v>
      </c>
      <c r="G570">
        <v>336</v>
      </c>
      <c r="H570" t="s">
        <v>21</v>
      </c>
      <c r="I570" t="s">
        <v>22</v>
      </c>
      <c r="J570">
        <v>1526274000</v>
      </c>
      <c r="K570">
        <v>1526878800</v>
      </c>
      <c r="L570" t="b">
        <v>0</v>
      </c>
      <c r="M570" t="b">
        <v>1</v>
      </c>
      <c r="N570" t="s">
        <v>65</v>
      </c>
      <c r="O570" s="4">
        <f t="shared" si="80"/>
        <v>2.8167567567567566</v>
      </c>
      <c r="P570" s="5">
        <f t="shared" si="81"/>
        <v>31.017857142857142</v>
      </c>
      <c r="Q570" t="str">
        <f t="shared" si="82"/>
        <v>technology</v>
      </c>
      <c r="R570" t="str">
        <f t="shared" si="83"/>
        <v>wearables</v>
      </c>
      <c r="S570" s="9">
        <f t="shared" si="84"/>
        <v>43234.208333333328</v>
      </c>
      <c r="T570" s="9">
        <f t="shared" si="85"/>
        <v>43241.208333333328</v>
      </c>
      <c r="U570" t="str" cm="1">
        <f t="array" ref="U570">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</f>
        <v>1000 to 4999</v>
      </c>
      <c r="V570" t="str" cm="1">
        <f t="array" ref="V570">IF(F570="failed",_xlfn.IFS(D570&lt;1000,"0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/>
      </c>
      <c r="W570" t="str" cm="1">
        <f t="array" ref="W570">IF(F570="successful",_xlfn.IFS(D570&lt;1000,"0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>1000 to 4999</v>
      </c>
      <c r="X570" t="str" cm="1">
        <f t="array" ref="X570">IF(F570="canceled",_xlfn.IFS(D570&lt;1000,"0 to 1000",D570&lt;5000,"1000 to 4999",D570&lt;10000,"5000 to 9999",D570&lt;15000,"10000 to 14999",D570&lt;20000,"15000 to 19999",D570&lt;25000,"20000 to 24999",D570 &lt;30000,"25000 to 29999",D570&lt;35000,"30000 to 34999",D570&lt;40000,"35000 to 39999",D570&lt;45000,"40000 to 44999",D570&lt;50000,"45000 to 49999",TRUE,"Greater than 50000"),"")</f>
        <v/>
      </c>
      <c r="Y570">
        <f t="shared" si="86"/>
        <v>336</v>
      </c>
      <c r="Z570" t="str">
        <f t="shared" si="87"/>
        <v/>
      </c>
      <c r="AA570">
        <f t="shared" si="88"/>
        <v>1</v>
      </c>
      <c r="AB570" t="str">
        <f t="shared" si="89"/>
        <v/>
      </c>
    </row>
    <row r="571" spans="1:28" x14ac:dyDescent="0.25">
      <c r="A571">
        <v>114</v>
      </c>
      <c r="B571" t="s">
        <v>278</v>
      </c>
      <c r="C571" s="3" t="s">
        <v>279</v>
      </c>
      <c r="D571">
        <v>1900</v>
      </c>
      <c r="E571">
        <v>13816</v>
      </c>
      <c r="F571" t="s">
        <v>20</v>
      </c>
      <c r="G571">
        <v>126</v>
      </c>
      <c r="H571" t="s">
        <v>21</v>
      </c>
      <c r="I571" t="s">
        <v>22</v>
      </c>
      <c r="J571">
        <v>1554786000</v>
      </c>
      <c r="K571">
        <v>1554872400</v>
      </c>
      <c r="L571" t="b">
        <v>0</v>
      </c>
      <c r="M571" t="b">
        <v>1</v>
      </c>
      <c r="N571" t="s">
        <v>65</v>
      </c>
      <c r="O571" s="4">
        <f t="shared" si="80"/>
        <v>7.2715789473684209</v>
      </c>
      <c r="P571" s="5">
        <f t="shared" si="81"/>
        <v>109.65079365079364</v>
      </c>
      <c r="Q571" t="str">
        <f t="shared" si="82"/>
        <v>technology</v>
      </c>
      <c r="R571" t="str">
        <f t="shared" si="83"/>
        <v>wearables</v>
      </c>
      <c r="S571" s="9">
        <f t="shared" si="84"/>
        <v>43564.208333333328</v>
      </c>
      <c r="T571" s="9">
        <f t="shared" si="85"/>
        <v>43565.208333333328</v>
      </c>
      <c r="U571" t="str" cm="1">
        <f t="array" ref="U571">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</f>
        <v>1000 to 4999</v>
      </c>
      <c r="V571" t="str" cm="1">
        <f t="array" ref="V571">IF(F571="failed",_xlfn.IFS(D571&lt;1000,"0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/>
      </c>
      <c r="W571" t="str" cm="1">
        <f t="array" ref="W571">IF(F571="successful",_xlfn.IFS(D571&lt;1000,"0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>1000 to 4999</v>
      </c>
      <c r="X571" t="str" cm="1">
        <f t="array" ref="X571">IF(F571="canceled",_xlfn.IFS(D571&lt;1000,"0 to 1000",D571&lt;5000,"1000 to 4999",D571&lt;10000,"5000 to 9999",D571&lt;15000,"10000 to 14999",D571&lt;20000,"15000 to 19999",D571&lt;25000,"20000 to 24999",D571 &lt;30000,"25000 to 29999",D571&lt;35000,"30000 to 34999",D571&lt;40000,"35000 to 39999",D571&lt;45000,"40000 to 44999",D571&lt;50000,"45000 to 49999",TRUE,"Greater than 50000"),"")</f>
        <v/>
      </c>
      <c r="Y571">
        <f t="shared" si="86"/>
        <v>126</v>
      </c>
      <c r="Z571" t="str">
        <f t="shared" si="87"/>
        <v/>
      </c>
      <c r="AA571">
        <f t="shared" si="88"/>
        <v>1</v>
      </c>
      <c r="AB571" t="str">
        <f t="shared" si="89"/>
        <v/>
      </c>
    </row>
    <row r="572" spans="1:28" x14ac:dyDescent="0.25">
      <c r="A572">
        <v>139</v>
      </c>
      <c r="B572" t="s">
        <v>330</v>
      </c>
      <c r="C572" s="3" t="s">
        <v>331</v>
      </c>
      <c r="D572">
        <v>92100</v>
      </c>
      <c r="E572">
        <v>19246</v>
      </c>
      <c r="F572" t="s">
        <v>14</v>
      </c>
      <c r="G572">
        <v>326</v>
      </c>
      <c r="H572" t="s">
        <v>21</v>
      </c>
      <c r="I572" t="s">
        <v>22</v>
      </c>
      <c r="J572">
        <v>1429592400</v>
      </c>
      <c r="K572">
        <v>1430974800</v>
      </c>
      <c r="L572" t="b">
        <v>0</v>
      </c>
      <c r="M572" t="b">
        <v>1</v>
      </c>
      <c r="N572" t="s">
        <v>65</v>
      </c>
      <c r="O572" s="4">
        <f t="shared" si="80"/>
        <v>0.20896851248642778</v>
      </c>
      <c r="P572" s="5">
        <f t="shared" si="81"/>
        <v>59.036809815950917</v>
      </c>
      <c r="Q572" t="str">
        <f t="shared" si="82"/>
        <v>technology</v>
      </c>
      <c r="R572" t="str">
        <f t="shared" si="83"/>
        <v>wearables</v>
      </c>
      <c r="S572" s="9">
        <f t="shared" si="84"/>
        <v>42115.208333333328</v>
      </c>
      <c r="T572" s="9">
        <f t="shared" si="85"/>
        <v>42131.208333333328</v>
      </c>
      <c r="U572" t="str" cm="1">
        <f t="array" ref="U572">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</f>
        <v>Greater than 50000</v>
      </c>
      <c r="V572" t="str" cm="1">
        <f t="array" ref="V572">IF(F572="failed",_xlfn.IFS(D572&lt;1000,"0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>Greater than 50000</v>
      </c>
      <c r="W572" t="str" cm="1">
        <f t="array" ref="W572">IF(F572="successful",_xlfn.IFS(D572&lt;1000,"0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/>
      </c>
      <c r="X572" t="str" cm="1">
        <f t="array" ref="X572">IF(F572="canceled",_xlfn.IFS(D572&lt;1000,"0 to 1000",D572&lt;5000,"1000 to 4999",D572&lt;10000,"5000 to 9999",D572&lt;15000,"10000 to 14999",D572&lt;20000,"15000 to 19999",D572&lt;25000,"20000 to 24999",D572 &lt;30000,"25000 to 29999",D572&lt;35000,"30000 to 34999",D572&lt;40000,"35000 to 39999",D572&lt;45000,"40000 to 44999",D572&lt;50000,"45000 to 49999",TRUE,"Greater than 50000"),"")</f>
        <v/>
      </c>
      <c r="Y572" t="str">
        <f t="shared" si="86"/>
        <v/>
      </c>
      <c r="Z572">
        <f t="shared" si="87"/>
        <v>326</v>
      </c>
      <c r="AA572" t="str">
        <f t="shared" si="88"/>
        <v/>
      </c>
      <c r="AB572">
        <f t="shared" si="89"/>
        <v>1</v>
      </c>
    </row>
    <row r="573" spans="1:28" x14ac:dyDescent="0.25">
      <c r="A573">
        <v>145</v>
      </c>
      <c r="B573" t="s">
        <v>342</v>
      </c>
      <c r="C573" s="3" t="s">
        <v>343</v>
      </c>
      <c r="D573">
        <v>25000</v>
      </c>
      <c r="E573">
        <v>59128</v>
      </c>
      <c r="F573" t="s">
        <v>20</v>
      </c>
      <c r="G573">
        <v>768</v>
      </c>
      <c r="H573" t="s">
        <v>98</v>
      </c>
      <c r="I573" t="s">
        <v>99</v>
      </c>
      <c r="J573">
        <v>1410066000</v>
      </c>
      <c r="K573">
        <v>1410498000</v>
      </c>
      <c r="L573" t="b">
        <v>0</v>
      </c>
      <c r="M573" t="b">
        <v>0</v>
      </c>
      <c r="N573" t="s">
        <v>65</v>
      </c>
      <c r="O573" s="4">
        <f t="shared" si="80"/>
        <v>2.3651200000000001</v>
      </c>
      <c r="P573" s="5">
        <f t="shared" si="81"/>
        <v>76.989583333333329</v>
      </c>
      <c r="Q573" t="str">
        <f t="shared" si="82"/>
        <v>technology</v>
      </c>
      <c r="R573" t="str">
        <f t="shared" si="83"/>
        <v>wearables</v>
      </c>
      <c r="S573" s="9">
        <f t="shared" si="84"/>
        <v>41889.208333333336</v>
      </c>
      <c r="T573" s="9">
        <f t="shared" si="85"/>
        <v>41894.208333333336</v>
      </c>
      <c r="U573" t="str" cm="1">
        <f t="array" ref="U573">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</f>
        <v>25000 to 29999</v>
      </c>
      <c r="V573" t="str" cm="1">
        <f t="array" ref="V573">IF(F573="failed",_xlfn.IFS(D573&lt;1000,"0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/>
      </c>
      <c r="W573" t="str" cm="1">
        <f t="array" ref="W573">IF(F573="successful",_xlfn.IFS(D573&lt;1000,"0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>25000 to 29999</v>
      </c>
      <c r="X573" t="str" cm="1">
        <f t="array" ref="X573">IF(F573="canceled",_xlfn.IFS(D573&lt;1000,"0 to 1000",D573&lt;5000,"1000 to 4999",D573&lt;10000,"5000 to 9999",D573&lt;15000,"10000 to 14999",D573&lt;20000,"15000 to 19999",D573&lt;25000,"20000 to 24999",D573 &lt;30000,"25000 to 29999",D573&lt;35000,"30000 to 34999",D573&lt;40000,"35000 to 39999",D573&lt;45000,"40000 to 44999",D573&lt;50000,"45000 to 49999",TRUE,"Greater than 50000"),"")</f>
        <v/>
      </c>
      <c r="Y573">
        <f t="shared" si="86"/>
        <v>768</v>
      </c>
      <c r="Z573" t="str">
        <f t="shared" si="87"/>
        <v/>
      </c>
      <c r="AA573">
        <f t="shared" si="88"/>
        <v>1</v>
      </c>
      <c r="AB573" t="str">
        <f t="shared" si="89"/>
        <v/>
      </c>
    </row>
    <row r="574" spans="1:28" x14ac:dyDescent="0.25">
      <c r="A574">
        <v>148</v>
      </c>
      <c r="B574" t="s">
        <v>348</v>
      </c>
      <c r="C574" s="3" t="s">
        <v>349</v>
      </c>
      <c r="D574">
        <v>9300</v>
      </c>
      <c r="E574">
        <v>11255</v>
      </c>
      <c r="F574" t="s">
        <v>20</v>
      </c>
      <c r="G574">
        <v>107</v>
      </c>
      <c r="H574" t="s">
        <v>21</v>
      </c>
      <c r="I574" t="s">
        <v>22</v>
      </c>
      <c r="J574">
        <v>1500958800</v>
      </c>
      <c r="K574">
        <v>1501736400</v>
      </c>
      <c r="L574" t="b">
        <v>0</v>
      </c>
      <c r="M574" t="b">
        <v>0</v>
      </c>
      <c r="N574" t="s">
        <v>65</v>
      </c>
      <c r="O574" s="4">
        <f t="shared" si="80"/>
        <v>1.2102150537634409</v>
      </c>
      <c r="P574" s="5">
        <f t="shared" si="81"/>
        <v>105.18691588785046</v>
      </c>
      <c r="Q574" t="str">
        <f t="shared" si="82"/>
        <v>technology</v>
      </c>
      <c r="R574" t="str">
        <f t="shared" si="83"/>
        <v>wearables</v>
      </c>
      <c r="S574" s="9">
        <f t="shared" si="84"/>
        <v>42941.208333333328</v>
      </c>
      <c r="T574" s="9">
        <f t="shared" si="85"/>
        <v>42950.208333333328</v>
      </c>
      <c r="U574" t="str" cm="1">
        <f t="array" ref="U574">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</f>
        <v>5000 to 9999</v>
      </c>
      <c r="V574" t="str" cm="1">
        <f t="array" ref="V574">IF(F574="failed",_xlfn.IFS(D574&lt;1000,"0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/>
      </c>
      <c r="W574" t="str" cm="1">
        <f t="array" ref="W574">IF(F574="successful",_xlfn.IFS(D574&lt;1000,"0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>5000 to 9999</v>
      </c>
      <c r="X574" t="str" cm="1">
        <f t="array" ref="X574">IF(F574="canceled",_xlfn.IFS(D574&lt;1000,"0 to 1000",D574&lt;5000,"1000 to 4999",D574&lt;10000,"5000 to 9999",D574&lt;15000,"10000 to 14999",D574&lt;20000,"15000 to 19999",D574&lt;25000,"20000 to 24999",D574 &lt;30000,"25000 to 29999",D574&lt;35000,"30000 to 34999",D574&lt;40000,"35000 to 39999",D574&lt;45000,"40000 to 44999",D574&lt;50000,"45000 to 49999",TRUE,"Greater than 50000"),"")</f>
        <v/>
      </c>
      <c r="Y574">
        <f t="shared" si="86"/>
        <v>107</v>
      </c>
      <c r="Z574" t="str">
        <f t="shared" si="87"/>
        <v/>
      </c>
      <c r="AA574">
        <f t="shared" si="88"/>
        <v>1</v>
      </c>
      <c r="AB574" t="str">
        <f t="shared" si="89"/>
        <v/>
      </c>
    </row>
    <row r="575" spans="1:28" x14ac:dyDescent="0.25">
      <c r="A575">
        <v>160</v>
      </c>
      <c r="B575" t="s">
        <v>372</v>
      </c>
      <c r="C575" s="3" t="s">
        <v>373</v>
      </c>
      <c r="D575">
        <v>8000</v>
      </c>
      <c r="E575">
        <v>12985</v>
      </c>
      <c r="F575" t="s">
        <v>20</v>
      </c>
      <c r="G575">
        <v>164</v>
      </c>
      <c r="H575" t="s">
        <v>21</v>
      </c>
      <c r="I575" t="s">
        <v>22</v>
      </c>
      <c r="J575">
        <v>1556341200</v>
      </c>
      <c r="K575">
        <v>1557723600</v>
      </c>
      <c r="L575" t="b">
        <v>0</v>
      </c>
      <c r="M575" t="b">
        <v>0</v>
      </c>
      <c r="N575" t="s">
        <v>65</v>
      </c>
      <c r="O575" s="4">
        <f t="shared" si="80"/>
        <v>1.6231249999999999</v>
      </c>
      <c r="P575" s="5">
        <f t="shared" si="81"/>
        <v>79.176829268292678</v>
      </c>
      <c r="Q575" t="str">
        <f t="shared" si="82"/>
        <v>technology</v>
      </c>
      <c r="R575" t="str">
        <f t="shared" si="83"/>
        <v>wearables</v>
      </c>
      <c r="S575" s="9">
        <f t="shared" si="84"/>
        <v>43582.208333333328</v>
      </c>
      <c r="T575" s="9">
        <f t="shared" si="85"/>
        <v>43598.208333333328</v>
      </c>
      <c r="U575" t="str" cm="1">
        <f t="array" ref="U575">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</f>
        <v>5000 to 9999</v>
      </c>
      <c r="V575" t="str" cm="1">
        <f t="array" ref="V575">IF(F575="failed",_xlfn.IFS(D575&lt;1000,"0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/>
      </c>
      <c r="W575" t="str" cm="1">
        <f t="array" ref="W575">IF(F575="successful",_xlfn.IFS(D575&lt;1000,"0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>5000 to 9999</v>
      </c>
      <c r="X575" t="str" cm="1">
        <f t="array" ref="X575">IF(F575="canceled",_xlfn.IFS(D575&lt;1000,"0 to 1000",D575&lt;5000,"1000 to 4999",D575&lt;10000,"5000 to 9999",D575&lt;15000,"10000 to 14999",D575&lt;20000,"15000 to 19999",D575&lt;25000,"20000 to 24999",D575 &lt;30000,"25000 to 29999",D575&lt;35000,"30000 to 34999",D575&lt;40000,"35000 to 39999",D575&lt;45000,"40000 to 44999",D575&lt;50000,"45000 to 49999",TRUE,"Greater than 50000"),"")</f>
        <v/>
      </c>
      <c r="Y575">
        <f t="shared" si="86"/>
        <v>164</v>
      </c>
      <c r="Z575" t="str">
        <f t="shared" si="87"/>
        <v/>
      </c>
      <c r="AA575">
        <f t="shared" si="88"/>
        <v>1</v>
      </c>
      <c r="AB575" t="str">
        <f t="shared" si="89"/>
        <v/>
      </c>
    </row>
    <row r="576" spans="1:28" x14ac:dyDescent="0.25">
      <c r="A576">
        <v>174</v>
      </c>
      <c r="B576" t="s">
        <v>400</v>
      </c>
      <c r="C576" s="3" t="s">
        <v>401</v>
      </c>
      <c r="D576">
        <v>600</v>
      </c>
      <c r="E576">
        <v>5368</v>
      </c>
      <c r="F576" t="s">
        <v>20</v>
      </c>
      <c r="G576">
        <v>48</v>
      </c>
      <c r="H576" t="s">
        <v>21</v>
      </c>
      <c r="I576" t="s">
        <v>22</v>
      </c>
      <c r="J576">
        <v>1444021200</v>
      </c>
      <c r="K576">
        <v>1444107600</v>
      </c>
      <c r="L576" t="b">
        <v>0</v>
      </c>
      <c r="M576" t="b">
        <v>1</v>
      </c>
      <c r="N576" t="s">
        <v>65</v>
      </c>
      <c r="O576" s="4">
        <f t="shared" si="80"/>
        <v>8.9466666666666672</v>
      </c>
      <c r="P576" s="5">
        <f t="shared" si="81"/>
        <v>111.83333333333333</v>
      </c>
      <c r="Q576" t="str">
        <f t="shared" si="82"/>
        <v>technology</v>
      </c>
      <c r="R576" t="str">
        <f t="shared" si="83"/>
        <v>wearables</v>
      </c>
      <c r="S576" s="9">
        <f t="shared" si="84"/>
        <v>42282.208333333328</v>
      </c>
      <c r="T576" s="9">
        <f t="shared" si="85"/>
        <v>42283.208333333328</v>
      </c>
      <c r="U576" t="str" cm="1">
        <f t="array" ref="U576">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</f>
        <v>0 to 1000</v>
      </c>
      <c r="V576" t="str" cm="1">
        <f t="array" ref="V576">IF(F576="failed",_xlfn.IFS(D576&lt;1000,"0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/>
      </c>
      <c r="W576" t="str" cm="1">
        <f t="array" ref="W576">IF(F576="successful",_xlfn.IFS(D576&lt;1000,"0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>0 to 1000</v>
      </c>
      <c r="X576" t="str" cm="1">
        <f t="array" ref="X576">IF(F576="canceled",_xlfn.IFS(D576&lt;1000,"0 to 1000",D576&lt;5000,"1000 to 4999",D576&lt;10000,"5000 to 9999",D576&lt;15000,"10000 to 14999",D576&lt;20000,"15000 to 19999",D576&lt;25000,"20000 to 24999",D576 &lt;30000,"25000 to 29999",D576&lt;35000,"30000 to 34999",D576&lt;40000,"35000 to 39999",D576&lt;45000,"40000 to 44999",D576&lt;50000,"45000 to 49999",TRUE,"Greater than 50000"),"")</f>
        <v/>
      </c>
      <c r="Y576">
        <f t="shared" si="86"/>
        <v>48</v>
      </c>
      <c r="Z576" t="str">
        <f t="shared" si="87"/>
        <v/>
      </c>
      <c r="AA576">
        <f t="shared" si="88"/>
        <v>1</v>
      </c>
      <c r="AB576" t="str">
        <f t="shared" si="89"/>
        <v/>
      </c>
    </row>
    <row r="577" spans="1:28" x14ac:dyDescent="0.25">
      <c r="A577">
        <v>180</v>
      </c>
      <c r="B577" t="s">
        <v>412</v>
      </c>
      <c r="C577" s="3" t="s">
        <v>413</v>
      </c>
      <c r="D577">
        <v>56000</v>
      </c>
      <c r="E577">
        <v>172736</v>
      </c>
      <c r="F577" t="s">
        <v>20</v>
      </c>
      <c r="G577">
        <v>2107</v>
      </c>
      <c r="H577" t="s">
        <v>26</v>
      </c>
      <c r="I577" t="s">
        <v>27</v>
      </c>
      <c r="J577">
        <v>1269234000</v>
      </c>
      <c r="K577">
        <v>1269666000</v>
      </c>
      <c r="L577" t="b">
        <v>0</v>
      </c>
      <c r="M577" t="b">
        <v>0</v>
      </c>
      <c r="N577" t="s">
        <v>65</v>
      </c>
      <c r="O577" s="4">
        <f t="shared" si="80"/>
        <v>3.0845714285714285</v>
      </c>
      <c r="P577" s="5">
        <f t="shared" si="81"/>
        <v>81.98196487897485</v>
      </c>
      <c r="Q577" t="str">
        <f t="shared" si="82"/>
        <v>technology</v>
      </c>
      <c r="R577" t="str">
        <f t="shared" si="83"/>
        <v>wearables</v>
      </c>
      <c r="S577" s="9">
        <f t="shared" si="84"/>
        <v>40259.208333333336</v>
      </c>
      <c r="T577" s="9">
        <f t="shared" si="85"/>
        <v>40264.208333333336</v>
      </c>
      <c r="U577" t="str" cm="1">
        <f t="array" ref="U577">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</f>
        <v>Greater than 50000</v>
      </c>
      <c r="V577" t="str" cm="1">
        <f t="array" ref="V577">IF(F577="failed",_xlfn.IFS(D577&lt;1000,"0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/>
      </c>
      <c r="W577" t="str" cm="1">
        <f t="array" ref="W577">IF(F577="successful",_xlfn.IFS(D577&lt;1000,"0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>Greater than 50000</v>
      </c>
      <c r="X577" t="str" cm="1">
        <f t="array" ref="X577">IF(F577="canceled",_xlfn.IFS(D577&lt;1000,"0 to 1000",D577&lt;5000,"1000 to 4999",D577&lt;10000,"5000 to 9999",D577&lt;15000,"10000 to 14999",D577&lt;20000,"15000 to 19999",D577&lt;25000,"20000 to 24999",D577 &lt;30000,"25000 to 29999",D577&lt;35000,"30000 to 34999",D577&lt;40000,"35000 to 39999",D577&lt;45000,"40000 to 44999",D577&lt;50000,"45000 to 49999",TRUE,"Greater than 50000"),"")</f>
        <v/>
      </c>
      <c r="Y577">
        <f t="shared" si="86"/>
        <v>2107</v>
      </c>
      <c r="Z577" t="str">
        <f t="shared" si="87"/>
        <v/>
      </c>
      <c r="AA577">
        <f t="shared" si="88"/>
        <v>1</v>
      </c>
      <c r="AB577" t="str">
        <f t="shared" si="89"/>
        <v/>
      </c>
    </row>
    <row r="578" spans="1:28" x14ac:dyDescent="0.25">
      <c r="A578">
        <v>196</v>
      </c>
      <c r="B578" t="s">
        <v>444</v>
      </c>
      <c r="C578" s="3" t="s">
        <v>445</v>
      </c>
      <c r="D578">
        <v>8200</v>
      </c>
      <c r="E578">
        <v>5178</v>
      </c>
      <c r="F578" t="s">
        <v>14</v>
      </c>
      <c r="G578">
        <v>100</v>
      </c>
      <c r="H578" t="s">
        <v>36</v>
      </c>
      <c r="I578" t="s">
        <v>37</v>
      </c>
      <c r="J578">
        <v>1472878800</v>
      </c>
      <c r="K578">
        <v>1474520400</v>
      </c>
      <c r="L578" t="b">
        <v>0</v>
      </c>
      <c r="M578" t="b">
        <v>0</v>
      </c>
      <c r="N578" t="s">
        <v>65</v>
      </c>
      <c r="O578" s="4">
        <f t="shared" ref="O578:O641" si="90">+E578/D578</f>
        <v>0.63146341463414635</v>
      </c>
      <c r="P578" s="5">
        <f t="shared" ref="P578:P641" si="91">+IF(G578&gt;0,E578/G578,"no backers")</f>
        <v>51.78</v>
      </c>
      <c r="Q578" t="str">
        <f t="shared" ref="Q578:Q641" si="92">VLOOKUP(N578,CategoryTable,2,FALSE)</f>
        <v>technology</v>
      </c>
      <c r="R578" t="str">
        <f t="shared" ref="R578:R641" si="93">VLOOKUP(N578,CategoryTable,3,FALSE)</f>
        <v>wearables</v>
      </c>
      <c r="S578" s="9">
        <f t="shared" si="84"/>
        <v>42616.208333333328</v>
      </c>
      <c r="T578" s="9">
        <f t="shared" si="85"/>
        <v>42635.208333333328</v>
      </c>
      <c r="U578" t="str" cm="1">
        <f t="array" ref="U578">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</f>
        <v>5000 to 9999</v>
      </c>
      <c r="V578" t="str" cm="1">
        <f t="array" ref="V578">IF(F578="failed",_xlfn.IFS(D578&lt;1000,"0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>5000 to 9999</v>
      </c>
      <c r="W578" t="str" cm="1">
        <f t="array" ref="W578">IF(F578="successful",_xlfn.IFS(D578&lt;1000,"0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/>
      </c>
      <c r="X578" t="str" cm="1">
        <f t="array" ref="X578">IF(F578="canceled",_xlfn.IFS(D578&lt;1000,"0 to 1000",D578&lt;5000,"1000 to 4999",D578&lt;10000,"5000 to 9999",D578&lt;15000,"10000 to 14999",D578&lt;20000,"15000 to 19999",D578&lt;25000,"20000 to 24999",D578 &lt;30000,"25000 to 29999",D578&lt;35000,"30000 to 34999",D578&lt;40000,"35000 to 39999",D578&lt;45000,"40000 to 44999",D578&lt;50000,"45000 to 49999",TRUE,"Greater than 50000"),"")</f>
        <v/>
      </c>
      <c r="Y578" t="str">
        <f t="shared" si="86"/>
        <v/>
      </c>
      <c r="Z578">
        <f t="shared" si="87"/>
        <v>100</v>
      </c>
      <c r="AA578" t="str">
        <f t="shared" si="88"/>
        <v/>
      </c>
      <c r="AB578">
        <f t="shared" si="89"/>
        <v>1</v>
      </c>
    </row>
    <row r="579" spans="1:28" x14ac:dyDescent="0.25">
      <c r="A579">
        <v>239</v>
      </c>
      <c r="B579" t="s">
        <v>530</v>
      </c>
      <c r="C579" s="3" t="s">
        <v>531</v>
      </c>
      <c r="D579">
        <v>3200</v>
      </c>
      <c r="E579">
        <v>3127</v>
      </c>
      <c r="F579" t="s">
        <v>14</v>
      </c>
      <c r="G579">
        <v>41</v>
      </c>
      <c r="H579" t="s">
        <v>21</v>
      </c>
      <c r="I579" t="s">
        <v>22</v>
      </c>
      <c r="J579">
        <v>1440824400</v>
      </c>
      <c r="K579">
        <v>1441170000</v>
      </c>
      <c r="L579" t="b">
        <v>0</v>
      </c>
      <c r="M579" t="b">
        <v>0</v>
      </c>
      <c r="N579" t="s">
        <v>65</v>
      </c>
      <c r="O579" s="4">
        <f t="shared" si="90"/>
        <v>0.97718749999999999</v>
      </c>
      <c r="P579" s="5">
        <f t="shared" si="91"/>
        <v>76.268292682926827</v>
      </c>
      <c r="Q579" t="str">
        <f t="shared" si="92"/>
        <v>technology</v>
      </c>
      <c r="R579" t="str">
        <f t="shared" si="93"/>
        <v>wearables</v>
      </c>
      <c r="S579" s="9">
        <f t="shared" ref="S579:S642" si="94">(((J579/60/60)/24)+DATE(1970,1,1))</f>
        <v>42245.208333333328</v>
      </c>
      <c r="T579" s="9">
        <f t="shared" ref="T579:T642" si="95">(((K579/60)/60/24)+DATE(1970,1,1))</f>
        <v>42249.208333333328</v>
      </c>
      <c r="U579" t="str" cm="1">
        <f t="array" ref="U579">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</f>
        <v>1000 to 4999</v>
      </c>
      <c r="V579" t="str" cm="1">
        <f t="array" ref="V579">IF(F579="failed",_xlfn.IFS(D579&lt;1000,"0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>1000 to 4999</v>
      </c>
      <c r="W579" t="str" cm="1">
        <f t="array" ref="W579">IF(F579="successful",_xlfn.IFS(D579&lt;1000,"0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/>
      </c>
      <c r="X579" t="str" cm="1">
        <f t="array" ref="X579">IF(F579="canceled",_xlfn.IFS(D579&lt;1000,"0 to 1000",D579&lt;5000,"1000 to 4999",D579&lt;10000,"5000 to 9999",D579&lt;15000,"10000 to 14999",D579&lt;20000,"15000 to 19999",D579&lt;25000,"20000 to 24999",D579 &lt;30000,"25000 to 29999",D579&lt;35000,"30000 to 34999",D579&lt;40000,"35000 to 39999",D579&lt;45000,"40000 to 44999",D579&lt;50000,"45000 to 49999",TRUE,"Greater than 50000"),"")</f>
        <v/>
      </c>
      <c r="Y579" t="str">
        <f t="shared" ref="Y579:Y642" si="96">+IF(F579="successful",G579,"")</f>
        <v/>
      </c>
      <c r="Z579">
        <f t="shared" ref="Z579:Z642" si="97">+IF(F579="failed",G579,"")</f>
        <v>41</v>
      </c>
      <c r="AA579" t="str">
        <f t="shared" ref="AA579:AA642" si="98">+IF(F579="successful",1,"")</f>
        <v/>
      </c>
      <c r="AB579">
        <f t="shared" ref="AB579:AB642" si="99">+IF(F579="failed",1,"")</f>
        <v>1</v>
      </c>
    </row>
    <row r="580" spans="1:28" ht="31.5" x14ac:dyDescent="0.25">
      <c r="A580">
        <v>332</v>
      </c>
      <c r="B580" t="s">
        <v>716</v>
      </c>
      <c r="C580" s="3" t="s">
        <v>717</v>
      </c>
      <c r="D580">
        <v>20700</v>
      </c>
      <c r="E580">
        <v>41396</v>
      </c>
      <c r="F580" t="s">
        <v>20</v>
      </c>
      <c r="G580">
        <v>470</v>
      </c>
      <c r="H580" t="s">
        <v>21</v>
      </c>
      <c r="I580" t="s">
        <v>22</v>
      </c>
      <c r="J580">
        <v>1364446800</v>
      </c>
      <c r="K580">
        <v>1364533200</v>
      </c>
      <c r="L580" t="b">
        <v>0</v>
      </c>
      <c r="M580" t="b">
        <v>0</v>
      </c>
      <c r="N580" t="s">
        <v>65</v>
      </c>
      <c r="O580" s="4">
        <f t="shared" si="90"/>
        <v>1.999806763285024</v>
      </c>
      <c r="P580" s="5">
        <f t="shared" si="91"/>
        <v>88.076595744680844</v>
      </c>
      <c r="Q580" t="str">
        <f t="shared" si="92"/>
        <v>technology</v>
      </c>
      <c r="R580" t="str">
        <f t="shared" si="93"/>
        <v>wearables</v>
      </c>
      <c r="S580" s="9">
        <f t="shared" si="94"/>
        <v>41361.208333333336</v>
      </c>
      <c r="T580" s="9">
        <f t="shared" si="95"/>
        <v>41362.208333333336</v>
      </c>
      <c r="U580" t="str" cm="1">
        <f t="array" ref="U580">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</f>
        <v>20000 to 24999</v>
      </c>
      <c r="V580" t="str" cm="1">
        <f t="array" ref="V580">IF(F580="failed",_xlfn.IFS(D580&lt;1000,"0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/>
      </c>
      <c r="W580" t="str" cm="1">
        <f t="array" ref="W580">IF(F580="successful",_xlfn.IFS(D580&lt;1000,"0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>20000 to 24999</v>
      </c>
      <c r="X580" t="str" cm="1">
        <f t="array" ref="X580">IF(F580="canceled",_xlfn.IFS(D580&lt;1000,"0 to 1000",D580&lt;5000,"1000 to 4999",D580&lt;10000,"5000 to 9999",D580&lt;15000,"10000 to 14999",D580&lt;20000,"15000 to 19999",D580&lt;25000,"20000 to 24999",D580 &lt;30000,"25000 to 29999",D580&lt;35000,"30000 to 34999",D580&lt;40000,"35000 to 39999",D580&lt;45000,"40000 to 44999",D580&lt;50000,"45000 to 49999",TRUE,"Greater than 50000"),"")</f>
        <v/>
      </c>
      <c r="Y580">
        <f t="shared" si="96"/>
        <v>470</v>
      </c>
      <c r="Z580" t="str">
        <f t="shared" si="97"/>
        <v/>
      </c>
      <c r="AA580">
        <f t="shared" si="98"/>
        <v>1</v>
      </c>
      <c r="AB580" t="str">
        <f t="shared" si="99"/>
        <v/>
      </c>
    </row>
    <row r="581" spans="1:28" x14ac:dyDescent="0.25">
      <c r="A581">
        <v>355</v>
      </c>
      <c r="B581" t="s">
        <v>762</v>
      </c>
      <c r="C581" s="3" t="s">
        <v>763</v>
      </c>
      <c r="D581">
        <v>3800</v>
      </c>
      <c r="E581">
        <v>2241</v>
      </c>
      <c r="F581" t="s">
        <v>47</v>
      </c>
      <c r="G581">
        <v>86</v>
      </c>
      <c r="H581" t="s">
        <v>21</v>
      </c>
      <c r="I581" t="s">
        <v>22</v>
      </c>
      <c r="J581">
        <v>1485064800</v>
      </c>
      <c r="K581">
        <v>1488520800</v>
      </c>
      <c r="L581" t="b">
        <v>0</v>
      </c>
      <c r="M581" t="b">
        <v>0</v>
      </c>
      <c r="N581" t="s">
        <v>65</v>
      </c>
      <c r="O581" s="4">
        <f t="shared" si="90"/>
        <v>0.58973684210526311</v>
      </c>
      <c r="P581" s="5">
        <f t="shared" si="91"/>
        <v>26.058139534883722</v>
      </c>
      <c r="Q581" t="str">
        <f t="shared" si="92"/>
        <v>technology</v>
      </c>
      <c r="R581" t="str">
        <f t="shared" si="93"/>
        <v>wearables</v>
      </c>
      <c r="S581" s="9">
        <f t="shared" si="94"/>
        <v>42757.25</v>
      </c>
      <c r="T581" s="9">
        <f t="shared" si="95"/>
        <v>42797.25</v>
      </c>
      <c r="U581" t="str" cm="1">
        <f t="array" ref="U581">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</f>
        <v>1000 to 4999</v>
      </c>
      <c r="V581" t="str" cm="1">
        <f t="array" ref="V581">IF(F581="failed",_xlfn.IFS(D581&lt;1000,"0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W581" t="str" cm="1">
        <f t="array" ref="W581">IF(F581="successful",_xlfn.IFS(D581&lt;1000,"0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X581" t="str" cm="1">
        <f t="array" ref="X581">IF(F581="canceled",_xlfn.IFS(D581&lt;1000,"0 to 1000",D581&lt;5000,"1000 to 4999",D581&lt;10000,"5000 to 9999",D581&lt;15000,"10000 to 14999",D581&lt;20000,"15000 to 19999",D581&lt;25000,"20000 to 24999",D581 &lt;30000,"25000 to 29999",D581&lt;35000,"30000 to 34999",D581&lt;40000,"35000 to 39999",D581&lt;45000,"40000 to 44999",D581&lt;50000,"45000 to 49999",TRUE,"Greater than 50000"),"")</f>
        <v/>
      </c>
      <c r="Y581" t="str">
        <f t="shared" si="96"/>
        <v/>
      </c>
      <c r="Z581" t="str">
        <f t="shared" si="97"/>
        <v/>
      </c>
      <c r="AA581" t="str">
        <f t="shared" si="98"/>
        <v/>
      </c>
      <c r="AB581" t="str">
        <f t="shared" si="99"/>
        <v/>
      </c>
    </row>
    <row r="582" spans="1:28" x14ac:dyDescent="0.25">
      <c r="A582">
        <v>387</v>
      </c>
      <c r="B582" t="s">
        <v>826</v>
      </c>
      <c r="C582" s="3" t="s">
        <v>827</v>
      </c>
      <c r="D582">
        <v>109000</v>
      </c>
      <c r="E582">
        <v>42795</v>
      </c>
      <c r="F582" t="s">
        <v>14</v>
      </c>
      <c r="G582">
        <v>424</v>
      </c>
      <c r="H582" t="s">
        <v>21</v>
      </c>
      <c r="I582" t="s">
        <v>22</v>
      </c>
      <c r="J582">
        <v>1339477200</v>
      </c>
      <c r="K582">
        <v>1339909200</v>
      </c>
      <c r="L582" t="b">
        <v>0</v>
      </c>
      <c r="M582" t="b">
        <v>0</v>
      </c>
      <c r="N582" t="s">
        <v>65</v>
      </c>
      <c r="O582" s="4">
        <f t="shared" si="90"/>
        <v>0.39261467889908258</v>
      </c>
      <c r="P582" s="5">
        <f t="shared" si="91"/>
        <v>100.93160377358491</v>
      </c>
      <c r="Q582" t="str">
        <f t="shared" si="92"/>
        <v>technology</v>
      </c>
      <c r="R582" t="str">
        <f t="shared" si="93"/>
        <v>wearables</v>
      </c>
      <c r="S582" s="9">
        <f t="shared" si="94"/>
        <v>41072.208333333336</v>
      </c>
      <c r="T582" s="9">
        <f t="shared" si="95"/>
        <v>41077.208333333336</v>
      </c>
      <c r="U582" t="str" cm="1">
        <f t="array" ref="U582">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</f>
        <v>Greater than 50000</v>
      </c>
      <c r="V582" t="str" cm="1">
        <f t="array" ref="V582">IF(F582="failed",_xlfn.IFS(D582&lt;1000,"0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>Greater than 50000</v>
      </c>
      <c r="W582" t="str" cm="1">
        <f t="array" ref="W582">IF(F582="successful",_xlfn.IFS(D582&lt;1000,"0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/>
      </c>
      <c r="X582" t="str" cm="1">
        <f t="array" ref="X582">IF(F582="canceled",_xlfn.IFS(D582&lt;1000,"0 to 1000",D582&lt;5000,"1000 to 4999",D582&lt;10000,"5000 to 9999",D582&lt;15000,"10000 to 14999",D582&lt;20000,"15000 to 19999",D582&lt;25000,"20000 to 24999",D582 &lt;30000,"25000 to 29999",D582&lt;35000,"30000 to 34999",D582&lt;40000,"35000 to 39999",D582&lt;45000,"40000 to 44999",D582&lt;50000,"45000 to 49999",TRUE,"Greater than 50000"),"")</f>
        <v/>
      </c>
      <c r="Y582" t="str">
        <f t="shared" si="96"/>
        <v/>
      </c>
      <c r="Z582">
        <f t="shared" si="97"/>
        <v>424</v>
      </c>
      <c r="AA582" t="str">
        <f t="shared" si="98"/>
        <v/>
      </c>
      <c r="AB582">
        <f t="shared" si="99"/>
        <v>1</v>
      </c>
    </row>
    <row r="583" spans="1:28" ht="31.5" x14ac:dyDescent="0.25">
      <c r="A583">
        <v>392</v>
      </c>
      <c r="B583" t="s">
        <v>836</v>
      </c>
      <c r="C583" s="3" t="s">
        <v>837</v>
      </c>
      <c r="D583">
        <v>102900</v>
      </c>
      <c r="E583">
        <v>67546</v>
      </c>
      <c r="F583" t="s">
        <v>14</v>
      </c>
      <c r="G583">
        <v>1608</v>
      </c>
      <c r="H583" t="s">
        <v>21</v>
      </c>
      <c r="I583" t="s">
        <v>22</v>
      </c>
      <c r="J583">
        <v>1294293600</v>
      </c>
      <c r="K583">
        <v>1294466400</v>
      </c>
      <c r="L583" t="b">
        <v>0</v>
      </c>
      <c r="M583" t="b">
        <v>0</v>
      </c>
      <c r="N583" t="s">
        <v>65</v>
      </c>
      <c r="O583" s="4">
        <f t="shared" si="90"/>
        <v>0.65642371234207963</v>
      </c>
      <c r="P583" s="5">
        <f t="shared" si="91"/>
        <v>42.006218905472636</v>
      </c>
      <c r="Q583" t="str">
        <f t="shared" si="92"/>
        <v>technology</v>
      </c>
      <c r="R583" t="str">
        <f t="shared" si="93"/>
        <v>wearables</v>
      </c>
      <c r="S583" s="9">
        <f t="shared" si="94"/>
        <v>40549.25</v>
      </c>
      <c r="T583" s="9">
        <f t="shared" si="95"/>
        <v>40551.25</v>
      </c>
      <c r="U583" t="str" cm="1">
        <f t="array" ref="U583">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</f>
        <v>Greater than 50000</v>
      </c>
      <c r="V583" t="str" cm="1">
        <f t="array" ref="V583">IF(F583="failed",_xlfn.IFS(D583&lt;1000,"0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>Greater than 50000</v>
      </c>
      <c r="W583" t="str" cm="1">
        <f t="array" ref="W583">IF(F583="successful",_xlfn.IFS(D583&lt;1000,"0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/>
      </c>
      <c r="X583" t="str" cm="1">
        <f t="array" ref="X583">IF(F583="canceled",_xlfn.IFS(D583&lt;1000,"0 to 1000",D583&lt;5000,"1000 to 4999",D583&lt;10000,"5000 to 9999",D583&lt;15000,"10000 to 14999",D583&lt;20000,"15000 to 19999",D583&lt;25000,"20000 to 24999",D583 &lt;30000,"25000 to 29999",D583&lt;35000,"30000 to 34999",D583&lt;40000,"35000 to 39999",D583&lt;45000,"40000 to 44999",D583&lt;50000,"45000 to 49999",TRUE,"Greater than 50000"),"")</f>
        <v/>
      </c>
      <c r="Y583" t="str">
        <f t="shared" si="96"/>
        <v/>
      </c>
      <c r="Z583">
        <f t="shared" si="97"/>
        <v>1608</v>
      </c>
      <c r="AA583" t="str">
        <f t="shared" si="98"/>
        <v/>
      </c>
      <c r="AB583">
        <f t="shared" si="99"/>
        <v>1</v>
      </c>
    </row>
    <row r="584" spans="1:28" x14ac:dyDescent="0.25">
      <c r="A584">
        <v>421</v>
      </c>
      <c r="B584" t="s">
        <v>891</v>
      </c>
      <c r="C584" s="3" t="s">
        <v>892</v>
      </c>
      <c r="D584">
        <v>9400</v>
      </c>
      <c r="E584">
        <v>6015</v>
      </c>
      <c r="F584" t="s">
        <v>14</v>
      </c>
      <c r="G584">
        <v>118</v>
      </c>
      <c r="H584" t="s">
        <v>21</v>
      </c>
      <c r="I584" t="s">
        <v>22</v>
      </c>
      <c r="J584">
        <v>1498712400</v>
      </c>
      <c r="K584">
        <v>1501304400</v>
      </c>
      <c r="L584" t="b">
        <v>0</v>
      </c>
      <c r="M584" t="b">
        <v>1</v>
      </c>
      <c r="N584" t="s">
        <v>65</v>
      </c>
      <c r="O584" s="4">
        <f t="shared" si="90"/>
        <v>0.63989361702127656</v>
      </c>
      <c r="P584" s="5">
        <f t="shared" si="91"/>
        <v>50.974576271186443</v>
      </c>
      <c r="Q584" t="str">
        <f t="shared" si="92"/>
        <v>technology</v>
      </c>
      <c r="R584" t="str">
        <f t="shared" si="93"/>
        <v>wearables</v>
      </c>
      <c r="S584" s="9">
        <f t="shared" si="94"/>
        <v>42915.208333333328</v>
      </c>
      <c r="T584" s="9">
        <f t="shared" si="95"/>
        <v>42945.208333333328</v>
      </c>
      <c r="U584" t="str" cm="1">
        <f t="array" ref="U584">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</f>
        <v>5000 to 9999</v>
      </c>
      <c r="V584" t="str" cm="1">
        <f t="array" ref="V584">IF(F584="failed",_xlfn.IFS(D584&lt;1000,"0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>5000 to 9999</v>
      </c>
      <c r="W584" t="str" cm="1">
        <f t="array" ref="W584">IF(F584="successful",_xlfn.IFS(D584&lt;1000,"0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/>
      </c>
      <c r="X584" t="str" cm="1">
        <f t="array" ref="X584">IF(F584="canceled",_xlfn.IFS(D584&lt;1000,"0 to 1000",D584&lt;5000,"1000 to 4999",D584&lt;10000,"5000 to 9999",D584&lt;15000,"10000 to 14999",D584&lt;20000,"15000 to 19999",D584&lt;25000,"20000 to 24999",D584 &lt;30000,"25000 to 29999",D584&lt;35000,"30000 to 34999",D584&lt;40000,"35000 to 39999",D584&lt;45000,"40000 to 44999",D584&lt;50000,"45000 to 49999",TRUE,"Greater than 50000"),"")</f>
        <v/>
      </c>
      <c r="Y584" t="str">
        <f t="shared" si="96"/>
        <v/>
      </c>
      <c r="Z584">
        <f t="shared" si="97"/>
        <v>118</v>
      </c>
      <c r="AA584" t="str">
        <f t="shared" si="98"/>
        <v/>
      </c>
      <c r="AB584">
        <f t="shared" si="99"/>
        <v>1</v>
      </c>
    </row>
    <row r="585" spans="1:28" x14ac:dyDescent="0.25">
      <c r="A585">
        <v>441</v>
      </c>
      <c r="B585" t="s">
        <v>931</v>
      </c>
      <c r="C585" s="3" t="s">
        <v>932</v>
      </c>
      <c r="D585">
        <v>7000</v>
      </c>
      <c r="E585">
        <v>1744</v>
      </c>
      <c r="F585" t="s">
        <v>14</v>
      </c>
      <c r="G585">
        <v>32</v>
      </c>
      <c r="H585" t="s">
        <v>21</v>
      </c>
      <c r="I585" t="s">
        <v>22</v>
      </c>
      <c r="J585">
        <v>1335416400</v>
      </c>
      <c r="K585">
        <v>1337835600</v>
      </c>
      <c r="L585" t="b">
        <v>0</v>
      </c>
      <c r="M585" t="b">
        <v>0</v>
      </c>
      <c r="N585" t="s">
        <v>65</v>
      </c>
      <c r="O585" s="4">
        <f t="shared" si="90"/>
        <v>0.24914285714285714</v>
      </c>
      <c r="P585" s="5">
        <f t="shared" si="91"/>
        <v>54.5</v>
      </c>
      <c r="Q585" t="str">
        <f t="shared" si="92"/>
        <v>technology</v>
      </c>
      <c r="R585" t="str">
        <f t="shared" si="93"/>
        <v>wearables</v>
      </c>
      <c r="S585" s="9">
        <f t="shared" si="94"/>
        <v>41025.208333333336</v>
      </c>
      <c r="T585" s="9">
        <f t="shared" si="95"/>
        <v>41053.208333333336</v>
      </c>
      <c r="U585" t="str" cm="1">
        <f t="array" ref="U585">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</f>
        <v>5000 to 9999</v>
      </c>
      <c r="V585" t="str" cm="1">
        <f t="array" ref="V585">IF(F585="failed",_xlfn.IFS(D585&lt;1000,"0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>5000 to 9999</v>
      </c>
      <c r="W585" t="str" cm="1">
        <f t="array" ref="W585">IF(F585="successful",_xlfn.IFS(D585&lt;1000,"0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/>
      </c>
      <c r="X585" t="str" cm="1">
        <f t="array" ref="X585">IF(F585="canceled",_xlfn.IFS(D585&lt;1000,"0 to 1000",D585&lt;5000,"1000 to 4999",D585&lt;10000,"5000 to 9999",D585&lt;15000,"10000 to 14999",D585&lt;20000,"15000 to 19999",D585&lt;25000,"20000 to 24999",D585 &lt;30000,"25000 to 29999",D585&lt;35000,"30000 to 34999",D585&lt;40000,"35000 to 39999",D585&lt;45000,"40000 to 44999",D585&lt;50000,"45000 to 49999",TRUE,"Greater than 50000"),"")</f>
        <v/>
      </c>
      <c r="Y585" t="str">
        <f t="shared" si="96"/>
        <v/>
      </c>
      <c r="Z585">
        <f t="shared" si="97"/>
        <v>32</v>
      </c>
      <c r="AA585" t="str">
        <f t="shared" si="98"/>
        <v/>
      </c>
      <c r="AB585">
        <f t="shared" si="99"/>
        <v>1</v>
      </c>
    </row>
    <row r="586" spans="1:28" x14ac:dyDescent="0.25">
      <c r="A586">
        <v>446</v>
      </c>
      <c r="B586" t="s">
        <v>940</v>
      </c>
      <c r="C586" s="3" t="s">
        <v>941</v>
      </c>
      <c r="D586">
        <v>6800</v>
      </c>
      <c r="E586">
        <v>5579</v>
      </c>
      <c r="F586" t="s">
        <v>14</v>
      </c>
      <c r="G586">
        <v>186</v>
      </c>
      <c r="H586" t="s">
        <v>21</v>
      </c>
      <c r="I586" t="s">
        <v>22</v>
      </c>
      <c r="J586">
        <v>1355810400</v>
      </c>
      <c r="K586">
        <v>1355983200</v>
      </c>
      <c r="L586" t="b">
        <v>0</v>
      </c>
      <c r="M586" t="b">
        <v>0</v>
      </c>
      <c r="N586" t="s">
        <v>65</v>
      </c>
      <c r="O586" s="4">
        <f t="shared" si="90"/>
        <v>0.82044117647058823</v>
      </c>
      <c r="P586" s="5">
        <f t="shared" si="91"/>
        <v>29.99462365591398</v>
      </c>
      <c r="Q586" t="str">
        <f t="shared" si="92"/>
        <v>technology</v>
      </c>
      <c r="R586" t="str">
        <f t="shared" si="93"/>
        <v>wearables</v>
      </c>
      <c r="S586" s="9">
        <f t="shared" si="94"/>
        <v>41261.25</v>
      </c>
      <c r="T586" s="9">
        <f t="shared" si="95"/>
        <v>41263.25</v>
      </c>
      <c r="U586" t="str" cm="1">
        <f t="array" ref="U586">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</f>
        <v>5000 to 9999</v>
      </c>
      <c r="V586" t="str" cm="1">
        <f t="array" ref="V586">IF(F586="failed",_xlfn.IFS(D586&lt;1000,"0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>5000 to 9999</v>
      </c>
      <c r="W586" t="str" cm="1">
        <f t="array" ref="W586">IF(F586="successful",_xlfn.IFS(D586&lt;1000,"0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/>
      </c>
      <c r="X586" t="str" cm="1">
        <f t="array" ref="X586">IF(F586="canceled",_xlfn.IFS(D586&lt;1000,"0 to 1000",D586&lt;5000,"1000 to 4999",D586&lt;10000,"5000 to 9999",D586&lt;15000,"10000 to 14999",D586&lt;20000,"15000 to 19999",D586&lt;25000,"20000 to 24999",D586 &lt;30000,"25000 to 29999",D586&lt;35000,"30000 to 34999",D586&lt;40000,"35000 to 39999",D586&lt;45000,"40000 to 44999",D586&lt;50000,"45000 to 49999",TRUE,"Greater than 50000"),"")</f>
        <v/>
      </c>
      <c r="Y586" t="str">
        <f t="shared" si="96"/>
        <v/>
      </c>
      <c r="Z586">
        <f t="shared" si="97"/>
        <v>186</v>
      </c>
      <c r="AA586" t="str">
        <f t="shared" si="98"/>
        <v/>
      </c>
      <c r="AB586">
        <f t="shared" si="99"/>
        <v>1</v>
      </c>
    </row>
    <row r="587" spans="1:28" x14ac:dyDescent="0.25">
      <c r="A587">
        <v>466</v>
      </c>
      <c r="B587" t="s">
        <v>980</v>
      </c>
      <c r="C587" s="3" t="s">
        <v>981</v>
      </c>
      <c r="D587">
        <v>1200</v>
      </c>
      <c r="E587">
        <v>3984</v>
      </c>
      <c r="F587" t="s">
        <v>20</v>
      </c>
      <c r="G587">
        <v>42</v>
      </c>
      <c r="H587" t="s">
        <v>21</v>
      </c>
      <c r="I587" t="s">
        <v>22</v>
      </c>
      <c r="J587">
        <v>1368594000</v>
      </c>
      <c r="K587">
        <v>1370581200</v>
      </c>
      <c r="L587" t="b">
        <v>0</v>
      </c>
      <c r="M587" t="b">
        <v>1</v>
      </c>
      <c r="N587" t="s">
        <v>65</v>
      </c>
      <c r="O587" s="4">
        <f t="shared" si="90"/>
        <v>3.32</v>
      </c>
      <c r="P587" s="5">
        <f t="shared" si="91"/>
        <v>94.857142857142861</v>
      </c>
      <c r="Q587" t="str">
        <f t="shared" si="92"/>
        <v>technology</v>
      </c>
      <c r="R587" t="str">
        <f t="shared" si="93"/>
        <v>wearables</v>
      </c>
      <c r="S587" s="9">
        <f t="shared" si="94"/>
        <v>41409.208333333336</v>
      </c>
      <c r="T587" s="9">
        <f t="shared" si="95"/>
        <v>41432.208333333336</v>
      </c>
      <c r="U587" t="str" cm="1">
        <f t="array" ref="U587">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</f>
        <v>1000 to 4999</v>
      </c>
      <c r="V587" t="str" cm="1">
        <f t="array" ref="V587">IF(F587="failed",_xlfn.IFS(D587&lt;1000,"0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/>
      </c>
      <c r="W587" t="str" cm="1">
        <f t="array" ref="W587">IF(F587="successful",_xlfn.IFS(D587&lt;1000,"0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>1000 to 4999</v>
      </c>
      <c r="X587" t="str" cm="1">
        <f t="array" ref="X587">IF(F587="canceled",_xlfn.IFS(D587&lt;1000,"0 to 1000",D587&lt;5000,"1000 to 4999",D587&lt;10000,"5000 to 9999",D587&lt;15000,"10000 to 14999",D587&lt;20000,"15000 to 19999",D587&lt;25000,"20000 to 24999",D587 &lt;30000,"25000 to 29999",D587&lt;35000,"30000 to 34999",D587&lt;40000,"35000 to 39999",D587&lt;45000,"40000 to 44999",D587&lt;50000,"45000 to 49999",TRUE,"Greater than 50000"),"")</f>
        <v/>
      </c>
      <c r="Y587">
        <f t="shared" si="96"/>
        <v>42</v>
      </c>
      <c r="Z587" t="str">
        <f t="shared" si="97"/>
        <v/>
      </c>
      <c r="AA587">
        <f t="shared" si="98"/>
        <v>1</v>
      </c>
      <c r="AB587" t="str">
        <f t="shared" si="99"/>
        <v/>
      </c>
    </row>
    <row r="588" spans="1:28" x14ac:dyDescent="0.25">
      <c r="A588">
        <v>470</v>
      </c>
      <c r="B588" t="s">
        <v>988</v>
      </c>
      <c r="C588" s="3" t="s">
        <v>989</v>
      </c>
      <c r="D588">
        <v>3600</v>
      </c>
      <c r="E588">
        <v>10289</v>
      </c>
      <c r="F588" t="s">
        <v>20</v>
      </c>
      <c r="G588">
        <v>381</v>
      </c>
      <c r="H588" t="s">
        <v>21</v>
      </c>
      <c r="I588" t="s">
        <v>22</v>
      </c>
      <c r="J588">
        <v>1481522400</v>
      </c>
      <c r="K588">
        <v>1482127200</v>
      </c>
      <c r="L588" t="b">
        <v>0</v>
      </c>
      <c r="M588" t="b">
        <v>0</v>
      </c>
      <c r="N588" t="s">
        <v>65</v>
      </c>
      <c r="O588" s="4">
        <f t="shared" si="90"/>
        <v>2.8580555555555556</v>
      </c>
      <c r="P588" s="5">
        <f t="shared" si="91"/>
        <v>27.00524934383202</v>
      </c>
      <c r="Q588" t="str">
        <f t="shared" si="92"/>
        <v>technology</v>
      </c>
      <c r="R588" t="str">
        <f t="shared" si="93"/>
        <v>wearables</v>
      </c>
      <c r="S588" s="9">
        <f t="shared" si="94"/>
        <v>42716.25</v>
      </c>
      <c r="T588" s="9">
        <f t="shared" si="95"/>
        <v>42723.25</v>
      </c>
      <c r="U588" t="str" cm="1">
        <f t="array" ref="U588">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</f>
        <v>1000 to 4999</v>
      </c>
      <c r="V588" t="str" cm="1">
        <f t="array" ref="V588">IF(F588="failed",_xlfn.IFS(D588&lt;1000,"0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/>
      </c>
      <c r="W588" t="str" cm="1">
        <f t="array" ref="W588">IF(F588="successful",_xlfn.IFS(D588&lt;1000,"0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>1000 to 4999</v>
      </c>
      <c r="X588" t="str" cm="1">
        <f t="array" ref="X588">IF(F588="canceled",_xlfn.IFS(D588&lt;1000,"0 to 1000",D588&lt;5000,"1000 to 4999",D588&lt;10000,"5000 to 9999",D588&lt;15000,"10000 to 14999",D588&lt;20000,"15000 to 19999",D588&lt;25000,"20000 to 24999",D588 &lt;30000,"25000 to 29999",D588&lt;35000,"30000 to 34999",D588&lt;40000,"35000 to 39999",D588&lt;45000,"40000 to 44999",D588&lt;50000,"45000 to 49999",TRUE,"Greater than 50000"),"")</f>
        <v/>
      </c>
      <c r="Y588">
        <f t="shared" si="96"/>
        <v>381</v>
      </c>
      <c r="Z588" t="str">
        <f t="shared" si="97"/>
        <v/>
      </c>
      <c r="AA588">
        <f t="shared" si="98"/>
        <v>1</v>
      </c>
      <c r="AB588" t="str">
        <f t="shared" si="99"/>
        <v/>
      </c>
    </row>
    <row r="589" spans="1:28" x14ac:dyDescent="0.25">
      <c r="A589">
        <v>478</v>
      </c>
      <c r="B589" t="s">
        <v>1003</v>
      </c>
      <c r="C589" s="3" t="s">
        <v>1004</v>
      </c>
      <c r="D589">
        <v>68800</v>
      </c>
      <c r="E589">
        <v>162603</v>
      </c>
      <c r="F589" t="s">
        <v>20</v>
      </c>
      <c r="G589">
        <v>2756</v>
      </c>
      <c r="H589" t="s">
        <v>21</v>
      </c>
      <c r="I589" t="s">
        <v>22</v>
      </c>
      <c r="J589">
        <v>1425877200</v>
      </c>
      <c r="K589">
        <v>1426914000</v>
      </c>
      <c r="L589" t="b">
        <v>0</v>
      </c>
      <c r="M589" t="b">
        <v>0</v>
      </c>
      <c r="N589" t="s">
        <v>65</v>
      </c>
      <c r="O589" s="4">
        <f t="shared" si="90"/>
        <v>2.3634156976744185</v>
      </c>
      <c r="P589" s="5">
        <f t="shared" si="91"/>
        <v>58.999637155297535</v>
      </c>
      <c r="Q589" t="str">
        <f t="shared" si="92"/>
        <v>technology</v>
      </c>
      <c r="R589" t="str">
        <f t="shared" si="93"/>
        <v>wearables</v>
      </c>
      <c r="S589" s="9">
        <f t="shared" si="94"/>
        <v>42072.208333333328</v>
      </c>
      <c r="T589" s="9">
        <f t="shared" si="95"/>
        <v>42084.208333333328</v>
      </c>
      <c r="U589" t="str" cm="1">
        <f t="array" ref="U589">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</f>
        <v>Greater than 50000</v>
      </c>
      <c r="V589" t="str" cm="1">
        <f t="array" ref="V589">IF(F589="failed",_xlfn.IFS(D589&lt;1000,"0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/>
      </c>
      <c r="W589" t="str" cm="1">
        <f t="array" ref="W589">IF(F589="successful",_xlfn.IFS(D589&lt;1000,"0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>Greater than 50000</v>
      </c>
      <c r="X589" t="str" cm="1">
        <f t="array" ref="X589">IF(F589="canceled",_xlfn.IFS(D589&lt;1000,"0 to 1000",D589&lt;5000,"1000 to 4999",D589&lt;10000,"5000 to 9999",D589&lt;15000,"10000 to 14999",D589&lt;20000,"15000 to 19999",D589&lt;25000,"20000 to 24999",D589 &lt;30000,"25000 to 29999",D589&lt;35000,"30000 to 34999",D589&lt;40000,"35000 to 39999",D589&lt;45000,"40000 to 44999",D589&lt;50000,"45000 to 49999",TRUE,"Greater than 50000"),"")</f>
        <v/>
      </c>
      <c r="Y589">
        <f t="shared" si="96"/>
        <v>2756</v>
      </c>
      <c r="Z589" t="str">
        <f t="shared" si="97"/>
        <v/>
      </c>
      <c r="AA589">
        <f t="shared" si="98"/>
        <v>1</v>
      </c>
      <c r="AB589" t="str">
        <f t="shared" si="99"/>
        <v/>
      </c>
    </row>
    <row r="590" spans="1:28" x14ac:dyDescent="0.25">
      <c r="A590">
        <v>489</v>
      </c>
      <c r="B590" t="s">
        <v>1025</v>
      </c>
      <c r="C590" s="3" t="s">
        <v>1026</v>
      </c>
      <c r="D590">
        <v>9200</v>
      </c>
      <c r="E590">
        <v>9339</v>
      </c>
      <c r="F590" t="s">
        <v>20</v>
      </c>
      <c r="G590">
        <v>85</v>
      </c>
      <c r="H590" t="s">
        <v>107</v>
      </c>
      <c r="I590" t="s">
        <v>108</v>
      </c>
      <c r="J590">
        <v>1281934800</v>
      </c>
      <c r="K590">
        <v>1282366800</v>
      </c>
      <c r="L590" t="b">
        <v>0</v>
      </c>
      <c r="M590" t="b">
        <v>0</v>
      </c>
      <c r="N590" t="s">
        <v>65</v>
      </c>
      <c r="O590" s="4">
        <f t="shared" si="90"/>
        <v>1.015108695652174</v>
      </c>
      <c r="P590" s="5">
        <f t="shared" si="91"/>
        <v>109.87058823529412</v>
      </c>
      <c r="Q590" t="str">
        <f t="shared" si="92"/>
        <v>technology</v>
      </c>
      <c r="R590" t="str">
        <f t="shared" si="93"/>
        <v>wearables</v>
      </c>
      <c r="S590" s="9">
        <f t="shared" si="94"/>
        <v>40406.208333333336</v>
      </c>
      <c r="T590" s="9">
        <f t="shared" si="95"/>
        <v>40411.208333333336</v>
      </c>
      <c r="U590" t="str" cm="1">
        <f t="array" ref="U590">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</f>
        <v>5000 to 9999</v>
      </c>
      <c r="V590" t="str" cm="1">
        <f t="array" ref="V590">IF(F590="failed",_xlfn.IFS(D590&lt;1000,"0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/>
      </c>
      <c r="W590" t="str" cm="1">
        <f t="array" ref="W590">IF(F590="successful",_xlfn.IFS(D590&lt;1000,"0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>5000 to 9999</v>
      </c>
      <c r="X590" t="str" cm="1">
        <f t="array" ref="X590">IF(F590="canceled",_xlfn.IFS(D590&lt;1000,"0 to 1000",D590&lt;5000,"1000 to 4999",D590&lt;10000,"5000 to 9999",D590&lt;15000,"10000 to 14999",D590&lt;20000,"15000 to 19999",D590&lt;25000,"20000 to 24999",D590 &lt;30000,"25000 to 29999",D590&lt;35000,"30000 to 34999",D590&lt;40000,"35000 to 39999",D590&lt;45000,"40000 to 44999",D590&lt;50000,"45000 to 49999",TRUE,"Greater than 50000"),"")</f>
        <v/>
      </c>
      <c r="Y590">
        <f t="shared" si="96"/>
        <v>85</v>
      </c>
      <c r="Z590" t="str">
        <f t="shared" si="97"/>
        <v/>
      </c>
      <c r="AA590">
        <f t="shared" si="98"/>
        <v>1</v>
      </c>
      <c r="AB590" t="str">
        <f t="shared" si="99"/>
        <v/>
      </c>
    </row>
    <row r="591" spans="1:28" x14ac:dyDescent="0.25">
      <c r="A591">
        <v>494</v>
      </c>
      <c r="B591" t="s">
        <v>1036</v>
      </c>
      <c r="C591" s="3" t="s">
        <v>1037</v>
      </c>
      <c r="D591">
        <v>2500</v>
      </c>
      <c r="E591">
        <v>13684</v>
      </c>
      <c r="F591" t="s">
        <v>20</v>
      </c>
      <c r="G591">
        <v>268</v>
      </c>
      <c r="H591" t="s">
        <v>21</v>
      </c>
      <c r="I591" t="s">
        <v>22</v>
      </c>
      <c r="J591">
        <v>1332392400</v>
      </c>
      <c r="K591">
        <v>1332478800</v>
      </c>
      <c r="L591" t="b">
        <v>0</v>
      </c>
      <c r="M591" t="b">
        <v>0</v>
      </c>
      <c r="N591" t="s">
        <v>65</v>
      </c>
      <c r="O591" s="4">
        <f t="shared" si="90"/>
        <v>5.4736000000000002</v>
      </c>
      <c r="P591" s="5">
        <f t="shared" si="91"/>
        <v>51.059701492537314</v>
      </c>
      <c r="Q591" t="str">
        <f t="shared" si="92"/>
        <v>technology</v>
      </c>
      <c r="R591" t="str">
        <f t="shared" si="93"/>
        <v>wearables</v>
      </c>
      <c r="S591" s="9">
        <f t="shared" si="94"/>
        <v>40990.208333333336</v>
      </c>
      <c r="T591" s="9">
        <f t="shared" si="95"/>
        <v>40991.208333333336</v>
      </c>
      <c r="U591" t="str" cm="1">
        <f t="array" ref="U591">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</f>
        <v>1000 to 4999</v>
      </c>
      <c r="V591" t="str" cm="1">
        <f t="array" ref="V591">IF(F591="failed",_xlfn.IFS(D591&lt;1000,"0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/>
      </c>
      <c r="W591" t="str" cm="1">
        <f t="array" ref="W591">IF(F591="successful",_xlfn.IFS(D591&lt;1000,"0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>1000 to 4999</v>
      </c>
      <c r="X591" t="str" cm="1">
        <f t="array" ref="X591">IF(F591="canceled",_xlfn.IFS(D591&lt;1000,"0 to 1000",D591&lt;5000,"1000 to 4999",D591&lt;10000,"5000 to 9999",D591&lt;15000,"10000 to 14999",D591&lt;20000,"15000 to 19999",D591&lt;25000,"20000 to 24999",D591 &lt;30000,"25000 to 29999",D591&lt;35000,"30000 to 34999",D591&lt;40000,"35000 to 39999",D591&lt;45000,"40000 to 44999",D591&lt;50000,"45000 to 49999",TRUE,"Greater than 50000"),"")</f>
        <v/>
      </c>
      <c r="Y591">
        <f t="shared" si="96"/>
        <v>268</v>
      </c>
      <c r="Z591" t="str">
        <f t="shared" si="97"/>
        <v/>
      </c>
      <c r="AA591">
        <f t="shared" si="98"/>
        <v>1</v>
      </c>
      <c r="AB591" t="str">
        <f t="shared" si="99"/>
        <v/>
      </c>
    </row>
    <row r="592" spans="1:28" x14ac:dyDescent="0.25">
      <c r="A592">
        <v>497</v>
      </c>
      <c r="B592" t="s">
        <v>1042</v>
      </c>
      <c r="C592" s="3" t="s">
        <v>1043</v>
      </c>
      <c r="D592">
        <v>9800</v>
      </c>
      <c r="E592">
        <v>3349</v>
      </c>
      <c r="F592" t="s">
        <v>14</v>
      </c>
      <c r="G592">
        <v>120</v>
      </c>
      <c r="H592" t="s">
        <v>21</v>
      </c>
      <c r="I592" t="s">
        <v>22</v>
      </c>
      <c r="J592">
        <v>1482213600</v>
      </c>
      <c r="K592">
        <v>1482213600</v>
      </c>
      <c r="L592" t="b">
        <v>0</v>
      </c>
      <c r="M592" t="b">
        <v>1</v>
      </c>
      <c r="N592" t="s">
        <v>65</v>
      </c>
      <c r="O592" s="4">
        <f t="shared" si="90"/>
        <v>0.34173469387755101</v>
      </c>
      <c r="P592" s="5">
        <f t="shared" si="91"/>
        <v>27.908333333333335</v>
      </c>
      <c r="Q592" t="str">
        <f t="shared" si="92"/>
        <v>technology</v>
      </c>
      <c r="R592" t="str">
        <f t="shared" si="93"/>
        <v>wearables</v>
      </c>
      <c r="S592" s="9">
        <f t="shared" si="94"/>
        <v>42724.25</v>
      </c>
      <c r="T592" s="9">
        <f t="shared" si="95"/>
        <v>42724.25</v>
      </c>
      <c r="U592" t="str" cm="1">
        <f t="array" ref="U592">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</f>
        <v>5000 to 9999</v>
      </c>
      <c r="V592" t="str" cm="1">
        <f t="array" ref="V592">IF(F592="failed",_xlfn.IFS(D592&lt;1000,"0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>5000 to 9999</v>
      </c>
      <c r="W592" t="str" cm="1">
        <f t="array" ref="W592">IF(F592="successful",_xlfn.IFS(D592&lt;1000,"0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/>
      </c>
      <c r="X592" t="str" cm="1">
        <f t="array" ref="X592">IF(F592="canceled",_xlfn.IFS(D592&lt;1000,"0 to 1000",D592&lt;5000,"1000 to 4999",D592&lt;10000,"5000 to 9999",D592&lt;15000,"10000 to 14999",D592&lt;20000,"15000 to 19999",D592&lt;25000,"20000 to 24999",D592 &lt;30000,"25000 to 29999",D592&lt;35000,"30000 to 34999",D592&lt;40000,"35000 to 39999",D592&lt;45000,"40000 to 44999",D592&lt;50000,"45000 to 49999",TRUE,"Greater than 50000"),"")</f>
        <v/>
      </c>
      <c r="Y592" t="str">
        <f t="shared" si="96"/>
        <v/>
      </c>
      <c r="Z592">
        <f t="shared" si="97"/>
        <v>120</v>
      </c>
      <c r="AA592" t="str">
        <f t="shared" si="98"/>
        <v/>
      </c>
      <c r="AB592">
        <f t="shared" si="99"/>
        <v>1</v>
      </c>
    </row>
    <row r="593" spans="1:28" x14ac:dyDescent="0.25">
      <c r="A593">
        <v>525</v>
      </c>
      <c r="B593" t="s">
        <v>1095</v>
      </c>
      <c r="C593" s="3" t="s">
        <v>1096</v>
      </c>
      <c r="D593">
        <v>2100</v>
      </c>
      <c r="E593">
        <v>1768</v>
      </c>
      <c r="F593" t="s">
        <v>14</v>
      </c>
      <c r="G593">
        <v>63</v>
      </c>
      <c r="H593" t="s">
        <v>21</v>
      </c>
      <c r="I593" t="s">
        <v>22</v>
      </c>
      <c r="J593">
        <v>1290492000</v>
      </c>
      <c r="K593">
        <v>1290837600</v>
      </c>
      <c r="L593" t="b">
        <v>0</v>
      </c>
      <c r="M593" t="b">
        <v>0</v>
      </c>
      <c r="N593" t="s">
        <v>65</v>
      </c>
      <c r="O593" s="4">
        <f t="shared" si="90"/>
        <v>0.84190476190476193</v>
      </c>
      <c r="P593" s="5">
        <f t="shared" si="91"/>
        <v>28.063492063492063</v>
      </c>
      <c r="Q593" t="str">
        <f t="shared" si="92"/>
        <v>technology</v>
      </c>
      <c r="R593" t="str">
        <f t="shared" si="93"/>
        <v>wearables</v>
      </c>
      <c r="S593" s="9">
        <f t="shared" si="94"/>
        <v>40505.25</v>
      </c>
      <c r="T593" s="9">
        <f t="shared" si="95"/>
        <v>40509.25</v>
      </c>
      <c r="U593" t="str" cm="1">
        <f t="array" ref="U593">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</f>
        <v>1000 to 4999</v>
      </c>
      <c r="V593" t="str" cm="1">
        <f t="array" ref="V593">IF(F593="failed",_xlfn.IFS(D593&lt;1000,"0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>1000 to 4999</v>
      </c>
      <c r="W593" t="str" cm="1">
        <f t="array" ref="W593">IF(F593="successful",_xlfn.IFS(D593&lt;1000,"0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/>
      </c>
      <c r="X593" t="str" cm="1">
        <f t="array" ref="X593">IF(F593="canceled",_xlfn.IFS(D593&lt;1000,"0 to 1000",D593&lt;5000,"1000 to 4999",D593&lt;10000,"5000 to 9999",D593&lt;15000,"10000 to 14999",D593&lt;20000,"15000 to 19999",D593&lt;25000,"20000 to 24999",D593 &lt;30000,"25000 to 29999",D593&lt;35000,"30000 to 34999",D593&lt;40000,"35000 to 39999",D593&lt;45000,"40000 to 44999",D593&lt;50000,"45000 to 49999",TRUE,"Greater than 50000"),"")</f>
        <v/>
      </c>
      <c r="Y593" t="str">
        <f t="shared" si="96"/>
        <v/>
      </c>
      <c r="Z593">
        <f t="shared" si="97"/>
        <v>63</v>
      </c>
      <c r="AA593" t="str">
        <f t="shared" si="98"/>
        <v/>
      </c>
      <c r="AB593">
        <f t="shared" si="99"/>
        <v>1</v>
      </c>
    </row>
    <row r="594" spans="1:28" ht="31.5" x14ac:dyDescent="0.25">
      <c r="A594">
        <v>549</v>
      </c>
      <c r="B594" t="s">
        <v>1143</v>
      </c>
      <c r="C594" s="3" t="s">
        <v>1144</v>
      </c>
      <c r="D594">
        <v>29500</v>
      </c>
      <c r="E594">
        <v>83843</v>
      </c>
      <c r="F594" t="s">
        <v>20</v>
      </c>
      <c r="G594">
        <v>762</v>
      </c>
      <c r="H594" t="s">
        <v>21</v>
      </c>
      <c r="I594" t="s">
        <v>22</v>
      </c>
      <c r="J594">
        <v>1369717200</v>
      </c>
      <c r="K594">
        <v>1370494800</v>
      </c>
      <c r="L594" t="b">
        <v>0</v>
      </c>
      <c r="M594" t="b">
        <v>0</v>
      </c>
      <c r="N594" t="s">
        <v>65</v>
      </c>
      <c r="O594" s="4">
        <f t="shared" si="90"/>
        <v>2.8421355932203389</v>
      </c>
      <c r="P594" s="5">
        <f t="shared" si="91"/>
        <v>110.03018372703411</v>
      </c>
      <c r="Q594" t="str">
        <f t="shared" si="92"/>
        <v>technology</v>
      </c>
      <c r="R594" t="str">
        <f t="shared" si="93"/>
        <v>wearables</v>
      </c>
      <c r="S594" s="9">
        <f t="shared" si="94"/>
        <v>41422.208333333336</v>
      </c>
      <c r="T594" s="9">
        <f t="shared" si="95"/>
        <v>41431.208333333336</v>
      </c>
      <c r="U594" t="str" cm="1">
        <f t="array" ref="U594">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</f>
        <v>25000 to 29999</v>
      </c>
      <c r="V594" t="str" cm="1">
        <f t="array" ref="V594">IF(F594="failed",_xlfn.IFS(D594&lt;1000,"0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/>
      </c>
      <c r="W594" t="str" cm="1">
        <f t="array" ref="W594">IF(F594="successful",_xlfn.IFS(D594&lt;1000,"0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>25000 to 29999</v>
      </c>
      <c r="X594" t="str" cm="1">
        <f t="array" ref="X594">IF(F594="canceled",_xlfn.IFS(D594&lt;1000,"0 to 1000",D594&lt;5000,"1000 to 4999",D594&lt;10000,"5000 to 9999",D594&lt;15000,"10000 to 14999",D594&lt;20000,"15000 to 19999",D594&lt;25000,"20000 to 24999",D594 &lt;30000,"25000 to 29999",D594&lt;35000,"30000 to 34999",D594&lt;40000,"35000 to 39999",D594&lt;45000,"40000 to 44999",D594&lt;50000,"45000 to 49999",TRUE,"Greater than 50000"),"")</f>
        <v/>
      </c>
      <c r="Y594">
        <f t="shared" si="96"/>
        <v>762</v>
      </c>
      <c r="Z594" t="str">
        <f t="shared" si="97"/>
        <v/>
      </c>
      <c r="AA594">
        <f t="shared" si="98"/>
        <v>1</v>
      </c>
      <c r="AB594" t="str">
        <f t="shared" si="99"/>
        <v/>
      </c>
    </row>
    <row r="595" spans="1:28" x14ac:dyDescent="0.25">
      <c r="A595">
        <v>601</v>
      </c>
      <c r="B595" t="s">
        <v>1244</v>
      </c>
      <c r="C595" s="3" t="s">
        <v>1245</v>
      </c>
      <c r="D595">
        <v>6300</v>
      </c>
      <c r="E595">
        <v>13018</v>
      </c>
      <c r="F595" t="s">
        <v>20</v>
      </c>
      <c r="G595">
        <v>194</v>
      </c>
      <c r="H595" t="s">
        <v>21</v>
      </c>
      <c r="I595" t="s">
        <v>22</v>
      </c>
      <c r="J595">
        <v>1401426000</v>
      </c>
      <c r="K595">
        <v>1402894800</v>
      </c>
      <c r="L595" t="b">
        <v>1</v>
      </c>
      <c r="M595" t="b">
        <v>0</v>
      </c>
      <c r="N595" t="s">
        <v>65</v>
      </c>
      <c r="O595" s="4">
        <f t="shared" si="90"/>
        <v>2.0663492063492064</v>
      </c>
      <c r="P595" s="5">
        <f t="shared" si="91"/>
        <v>67.103092783505161</v>
      </c>
      <c r="Q595" t="str">
        <f t="shared" si="92"/>
        <v>technology</v>
      </c>
      <c r="R595" t="str">
        <f t="shared" si="93"/>
        <v>wearables</v>
      </c>
      <c r="S595" s="9">
        <f t="shared" si="94"/>
        <v>41789.208333333336</v>
      </c>
      <c r="T595" s="9">
        <f t="shared" si="95"/>
        <v>41806.208333333336</v>
      </c>
      <c r="U595" t="str" cm="1">
        <f t="array" ref="U595">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</f>
        <v>5000 to 9999</v>
      </c>
      <c r="V595" t="str" cm="1">
        <f t="array" ref="V595">IF(F595="failed",_xlfn.IFS(D595&lt;1000,"0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/>
      </c>
      <c r="W595" t="str" cm="1">
        <f t="array" ref="W595">IF(F595="successful",_xlfn.IFS(D595&lt;1000,"0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>5000 to 9999</v>
      </c>
      <c r="X595" t="str" cm="1">
        <f t="array" ref="X595">IF(F595="canceled",_xlfn.IFS(D595&lt;1000,"0 to 1000",D595&lt;5000,"1000 to 4999",D595&lt;10000,"5000 to 9999",D595&lt;15000,"10000 to 14999",D595&lt;20000,"15000 to 19999",D595&lt;25000,"20000 to 24999",D595 &lt;30000,"25000 to 29999",D595&lt;35000,"30000 to 34999",D595&lt;40000,"35000 to 39999",D595&lt;45000,"40000 to 44999",D595&lt;50000,"45000 to 49999",TRUE,"Greater than 50000"),"")</f>
        <v/>
      </c>
      <c r="Y595">
        <f t="shared" si="96"/>
        <v>194</v>
      </c>
      <c r="Z595" t="str">
        <f t="shared" si="97"/>
        <v/>
      </c>
      <c r="AA595">
        <f t="shared" si="98"/>
        <v>1</v>
      </c>
      <c r="AB595" t="str">
        <f t="shared" si="99"/>
        <v/>
      </c>
    </row>
    <row r="596" spans="1:28" x14ac:dyDescent="0.25">
      <c r="A596">
        <v>642</v>
      </c>
      <c r="B596" t="s">
        <v>1326</v>
      </c>
      <c r="C596" s="3" t="s">
        <v>1327</v>
      </c>
      <c r="D596">
        <v>9200</v>
      </c>
      <c r="E596">
        <v>13382</v>
      </c>
      <c r="F596" t="s">
        <v>20</v>
      </c>
      <c r="G596">
        <v>129</v>
      </c>
      <c r="H596" t="s">
        <v>15</v>
      </c>
      <c r="I596" t="s">
        <v>16</v>
      </c>
      <c r="J596">
        <v>1545026400</v>
      </c>
      <c r="K596">
        <v>1545804000</v>
      </c>
      <c r="L596" t="b">
        <v>0</v>
      </c>
      <c r="M596" t="b">
        <v>0</v>
      </c>
      <c r="N596" t="s">
        <v>65</v>
      </c>
      <c r="O596" s="4">
        <f t="shared" si="90"/>
        <v>1.4545652173913044</v>
      </c>
      <c r="P596" s="5">
        <f t="shared" si="91"/>
        <v>103.73643410852713</v>
      </c>
      <c r="Q596" t="str">
        <f t="shared" si="92"/>
        <v>technology</v>
      </c>
      <c r="R596" t="str">
        <f t="shared" si="93"/>
        <v>wearables</v>
      </c>
      <c r="S596" s="9">
        <f t="shared" si="94"/>
        <v>43451.25</v>
      </c>
      <c r="T596" s="9">
        <f t="shared" si="95"/>
        <v>43460.25</v>
      </c>
      <c r="U596" t="str" cm="1">
        <f t="array" ref="U596">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</f>
        <v>5000 to 9999</v>
      </c>
      <c r="V596" t="str" cm="1">
        <f t="array" ref="V596">IF(F596="failed",_xlfn.IFS(D596&lt;1000,"0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/>
      </c>
      <c r="W596" t="str" cm="1">
        <f t="array" ref="W596">IF(F596="successful",_xlfn.IFS(D596&lt;1000,"0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>5000 to 9999</v>
      </c>
      <c r="X596" t="str" cm="1">
        <f t="array" ref="X596">IF(F596="canceled",_xlfn.IFS(D596&lt;1000,"0 to 1000",D596&lt;5000,"1000 to 4999",D596&lt;10000,"5000 to 9999",D596&lt;15000,"10000 to 14999",D596&lt;20000,"15000 to 19999",D596&lt;25000,"20000 to 24999",D596 &lt;30000,"25000 to 29999",D596&lt;35000,"30000 to 34999",D596&lt;40000,"35000 to 39999",D596&lt;45000,"40000 to 44999",D596&lt;50000,"45000 to 49999",TRUE,"Greater than 50000"),"")</f>
        <v/>
      </c>
      <c r="Y596">
        <f t="shared" si="96"/>
        <v>129</v>
      </c>
      <c r="Z596" t="str">
        <f t="shared" si="97"/>
        <v/>
      </c>
      <c r="AA596">
        <f t="shared" si="98"/>
        <v>1</v>
      </c>
      <c r="AB596" t="str">
        <f t="shared" si="99"/>
        <v/>
      </c>
    </row>
    <row r="597" spans="1:28" x14ac:dyDescent="0.25">
      <c r="A597">
        <v>686</v>
      </c>
      <c r="B597" t="s">
        <v>1411</v>
      </c>
      <c r="C597" s="3" t="s">
        <v>1412</v>
      </c>
      <c r="D597">
        <v>7500</v>
      </c>
      <c r="E597">
        <v>14381</v>
      </c>
      <c r="F597" t="s">
        <v>20</v>
      </c>
      <c r="G597">
        <v>134</v>
      </c>
      <c r="H597" t="s">
        <v>21</v>
      </c>
      <c r="I597" t="s">
        <v>22</v>
      </c>
      <c r="J597">
        <v>1522126800</v>
      </c>
      <c r="K597">
        <v>1523077200</v>
      </c>
      <c r="L597" t="b">
        <v>0</v>
      </c>
      <c r="M597" t="b">
        <v>0</v>
      </c>
      <c r="N597" t="s">
        <v>65</v>
      </c>
      <c r="O597" s="4">
        <f t="shared" si="90"/>
        <v>1.9174666666666667</v>
      </c>
      <c r="P597" s="5">
        <f t="shared" si="91"/>
        <v>107.32089552238806</v>
      </c>
      <c r="Q597" t="str">
        <f t="shared" si="92"/>
        <v>technology</v>
      </c>
      <c r="R597" t="str">
        <f t="shared" si="93"/>
        <v>wearables</v>
      </c>
      <c r="S597" s="9">
        <f t="shared" si="94"/>
        <v>43186.208333333328</v>
      </c>
      <c r="T597" s="9">
        <f t="shared" si="95"/>
        <v>43197.208333333328</v>
      </c>
      <c r="U597" t="str" cm="1">
        <f t="array" ref="U597">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</f>
        <v>5000 to 9999</v>
      </c>
      <c r="V597" t="str" cm="1">
        <f t="array" ref="V597">IF(F597="failed",_xlfn.IFS(D597&lt;1000,"0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/>
      </c>
      <c r="W597" t="str" cm="1">
        <f t="array" ref="W597">IF(F597="successful",_xlfn.IFS(D597&lt;1000,"0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>5000 to 9999</v>
      </c>
      <c r="X597" t="str" cm="1">
        <f t="array" ref="X597">IF(F597="canceled",_xlfn.IFS(D597&lt;1000,"0 to 1000",D597&lt;5000,"1000 to 4999",D597&lt;10000,"5000 to 9999",D597&lt;15000,"10000 to 14999",D597&lt;20000,"15000 to 19999",D597&lt;25000,"20000 to 24999",D597 &lt;30000,"25000 to 29999",D597&lt;35000,"30000 to 34999",D597&lt;40000,"35000 to 39999",D597&lt;45000,"40000 to 44999",D597&lt;50000,"45000 to 49999",TRUE,"Greater than 50000"),"")</f>
        <v/>
      </c>
      <c r="Y597">
        <f t="shared" si="96"/>
        <v>134</v>
      </c>
      <c r="Z597" t="str">
        <f t="shared" si="97"/>
        <v/>
      </c>
      <c r="AA597">
        <f t="shared" si="98"/>
        <v>1</v>
      </c>
      <c r="AB597" t="str">
        <f t="shared" si="99"/>
        <v/>
      </c>
    </row>
    <row r="598" spans="1:28" x14ac:dyDescent="0.25">
      <c r="A598">
        <v>698</v>
      </c>
      <c r="B598" t="s">
        <v>1435</v>
      </c>
      <c r="C598" s="3" t="s">
        <v>1436</v>
      </c>
      <c r="D598">
        <v>42100</v>
      </c>
      <c r="E598">
        <v>188057</v>
      </c>
      <c r="F598" t="s">
        <v>20</v>
      </c>
      <c r="G598">
        <v>2893</v>
      </c>
      <c r="H598" t="s">
        <v>15</v>
      </c>
      <c r="I598" t="s">
        <v>16</v>
      </c>
      <c r="J598">
        <v>1322114400</v>
      </c>
      <c r="K598">
        <v>1323324000</v>
      </c>
      <c r="L598" t="b">
        <v>0</v>
      </c>
      <c r="M598" t="b">
        <v>0</v>
      </c>
      <c r="N598" t="s">
        <v>65</v>
      </c>
      <c r="O598" s="4">
        <f t="shared" si="90"/>
        <v>4.466912114014252</v>
      </c>
      <c r="P598" s="5">
        <f t="shared" si="91"/>
        <v>65.004147943311438</v>
      </c>
      <c r="Q598" t="str">
        <f t="shared" si="92"/>
        <v>technology</v>
      </c>
      <c r="R598" t="str">
        <f t="shared" si="93"/>
        <v>wearables</v>
      </c>
      <c r="S598" s="9">
        <f t="shared" si="94"/>
        <v>40871.25</v>
      </c>
      <c r="T598" s="9">
        <f t="shared" si="95"/>
        <v>40885.25</v>
      </c>
      <c r="U598" t="str" cm="1">
        <f t="array" ref="U598">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</f>
        <v>40000 to 44999</v>
      </c>
      <c r="V598" t="str" cm="1">
        <f t="array" ref="V598">IF(F598="failed",_xlfn.IFS(D598&lt;1000,"0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/>
      </c>
      <c r="W598" t="str" cm="1">
        <f t="array" ref="W598">IF(F598="successful",_xlfn.IFS(D598&lt;1000,"0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>40000 to 44999</v>
      </c>
      <c r="X598" t="str" cm="1">
        <f t="array" ref="X598">IF(F598="canceled",_xlfn.IFS(D598&lt;1000,"0 to 1000",D598&lt;5000,"1000 to 4999",D598&lt;10000,"5000 to 9999",D598&lt;15000,"10000 to 14999",D598&lt;20000,"15000 to 19999",D598&lt;25000,"20000 to 24999",D598 &lt;30000,"25000 to 29999",D598&lt;35000,"30000 to 34999",D598&lt;40000,"35000 to 39999",D598&lt;45000,"40000 to 44999",D598&lt;50000,"45000 to 49999",TRUE,"Greater than 50000"),"")</f>
        <v/>
      </c>
      <c r="Y598">
        <f t="shared" si="96"/>
        <v>2893</v>
      </c>
      <c r="Z598" t="str">
        <f t="shared" si="97"/>
        <v/>
      </c>
      <c r="AA598">
        <f t="shared" si="98"/>
        <v>1</v>
      </c>
      <c r="AB598" t="str">
        <f t="shared" si="99"/>
        <v/>
      </c>
    </row>
    <row r="599" spans="1:28" ht="31.5" x14ac:dyDescent="0.25">
      <c r="A599">
        <v>700</v>
      </c>
      <c r="B599" t="s">
        <v>1438</v>
      </c>
      <c r="C599" s="3" t="s">
        <v>1439</v>
      </c>
      <c r="D599">
        <v>100</v>
      </c>
      <c r="E599">
        <v>3</v>
      </c>
      <c r="F599" t="s">
        <v>14</v>
      </c>
      <c r="G599">
        <v>1</v>
      </c>
      <c r="H599" t="s">
        <v>21</v>
      </c>
      <c r="I599" t="s">
        <v>22</v>
      </c>
      <c r="J599">
        <v>1264399200</v>
      </c>
      <c r="K599">
        <v>1265695200</v>
      </c>
      <c r="L599" t="b">
        <v>0</v>
      </c>
      <c r="M599" t="b">
        <v>0</v>
      </c>
      <c r="N599" t="s">
        <v>65</v>
      </c>
      <c r="O599" s="4">
        <f t="shared" si="90"/>
        <v>0.03</v>
      </c>
      <c r="P599" s="5">
        <f t="shared" si="91"/>
        <v>3</v>
      </c>
      <c r="Q599" t="str">
        <f t="shared" si="92"/>
        <v>technology</v>
      </c>
      <c r="R599" t="str">
        <f t="shared" si="93"/>
        <v>wearables</v>
      </c>
      <c r="S599" s="9">
        <f t="shared" si="94"/>
        <v>40203.25</v>
      </c>
      <c r="T599" s="9">
        <f t="shared" si="95"/>
        <v>40218.25</v>
      </c>
      <c r="U599" t="str" cm="1">
        <f t="array" ref="U599">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</f>
        <v>0 to 1000</v>
      </c>
      <c r="V599" t="str" cm="1">
        <f t="array" ref="V599">IF(F599="failed",_xlfn.IFS(D599&lt;1000,"0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>0 to 1000</v>
      </c>
      <c r="W599" t="str" cm="1">
        <f t="array" ref="W599">IF(F599="successful",_xlfn.IFS(D599&lt;1000,"0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/>
      </c>
      <c r="X599" t="str" cm="1">
        <f t="array" ref="X599">IF(F599="canceled",_xlfn.IFS(D599&lt;1000,"0 to 1000",D599&lt;5000,"1000 to 4999",D599&lt;10000,"5000 to 9999",D599&lt;15000,"10000 to 14999",D599&lt;20000,"15000 to 19999",D599&lt;25000,"20000 to 24999",D599 &lt;30000,"25000 to 29999",D599&lt;35000,"30000 to 34999",D599&lt;40000,"35000 to 39999",D599&lt;45000,"40000 to 44999",D599&lt;50000,"45000 to 49999",TRUE,"Greater than 50000"),"")</f>
        <v/>
      </c>
      <c r="Y599" t="str">
        <f t="shared" si="96"/>
        <v/>
      </c>
      <c r="Z599">
        <f t="shared" si="97"/>
        <v>1</v>
      </c>
      <c r="AA599" t="str">
        <f t="shared" si="98"/>
        <v/>
      </c>
      <c r="AB599">
        <f t="shared" si="99"/>
        <v>1</v>
      </c>
    </row>
    <row r="600" spans="1:28" ht="31.5" x14ac:dyDescent="0.25">
      <c r="A600">
        <v>702</v>
      </c>
      <c r="B600" t="s">
        <v>1442</v>
      </c>
      <c r="C600" s="3" t="s">
        <v>1443</v>
      </c>
      <c r="D600">
        <v>8700</v>
      </c>
      <c r="E600">
        <v>4710</v>
      </c>
      <c r="F600" t="s">
        <v>14</v>
      </c>
      <c r="G600">
        <v>83</v>
      </c>
      <c r="H600" t="s">
        <v>21</v>
      </c>
      <c r="I600" t="s">
        <v>22</v>
      </c>
      <c r="J600">
        <v>1374469200</v>
      </c>
      <c r="K600">
        <v>1374901200</v>
      </c>
      <c r="L600" t="b">
        <v>0</v>
      </c>
      <c r="M600" t="b">
        <v>0</v>
      </c>
      <c r="N600" t="s">
        <v>65</v>
      </c>
      <c r="O600" s="4">
        <f t="shared" si="90"/>
        <v>0.54137931034482756</v>
      </c>
      <c r="P600" s="5">
        <f t="shared" si="91"/>
        <v>56.746987951807228</v>
      </c>
      <c r="Q600" t="str">
        <f t="shared" si="92"/>
        <v>technology</v>
      </c>
      <c r="R600" t="str">
        <f t="shared" si="93"/>
        <v>wearables</v>
      </c>
      <c r="S600" s="9">
        <f t="shared" si="94"/>
        <v>41477.208333333336</v>
      </c>
      <c r="T600" s="9">
        <f t="shared" si="95"/>
        <v>41482.208333333336</v>
      </c>
      <c r="U600" t="str" cm="1">
        <f t="array" ref="U600">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</f>
        <v>5000 to 9999</v>
      </c>
      <c r="V600" t="str" cm="1">
        <f t="array" ref="V600">IF(F600="failed",_xlfn.IFS(D600&lt;1000,"0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>5000 to 9999</v>
      </c>
      <c r="W600" t="str" cm="1">
        <f t="array" ref="W600">IF(F600="successful",_xlfn.IFS(D600&lt;1000,"0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/>
      </c>
      <c r="X600" t="str" cm="1">
        <f t="array" ref="X600">IF(F600="canceled",_xlfn.IFS(D600&lt;1000,"0 to 1000",D600&lt;5000,"1000 to 4999",D600&lt;10000,"5000 to 9999",D600&lt;15000,"10000 to 14999",D600&lt;20000,"15000 to 19999",D600&lt;25000,"20000 to 24999",D600 &lt;30000,"25000 to 29999",D600&lt;35000,"30000 to 34999",D600&lt;40000,"35000 to 39999",D600&lt;45000,"40000 to 44999",D600&lt;50000,"45000 to 49999",TRUE,"Greater than 50000"),"")</f>
        <v/>
      </c>
      <c r="Y600" t="str">
        <f t="shared" si="96"/>
        <v/>
      </c>
      <c r="Z600">
        <f t="shared" si="97"/>
        <v>83</v>
      </c>
      <c r="AA600" t="str">
        <f t="shared" si="98"/>
        <v/>
      </c>
      <c r="AB600">
        <f t="shared" si="99"/>
        <v>1</v>
      </c>
    </row>
    <row r="601" spans="1:28" x14ac:dyDescent="0.25">
      <c r="A601">
        <v>718</v>
      </c>
      <c r="B601" t="s">
        <v>1474</v>
      </c>
      <c r="C601" s="3" t="s">
        <v>1475</v>
      </c>
      <c r="D601">
        <v>8300</v>
      </c>
      <c r="E601">
        <v>8317</v>
      </c>
      <c r="F601" t="s">
        <v>20</v>
      </c>
      <c r="G601">
        <v>297</v>
      </c>
      <c r="H601" t="s">
        <v>21</v>
      </c>
      <c r="I601" t="s">
        <v>22</v>
      </c>
      <c r="J601">
        <v>1371445200</v>
      </c>
      <c r="K601">
        <v>1373691600</v>
      </c>
      <c r="L601" t="b">
        <v>0</v>
      </c>
      <c r="M601" t="b">
        <v>0</v>
      </c>
      <c r="N601" t="s">
        <v>65</v>
      </c>
      <c r="O601" s="4">
        <f t="shared" si="90"/>
        <v>1.0020481927710843</v>
      </c>
      <c r="P601" s="5">
        <f t="shared" si="91"/>
        <v>28.003367003367003</v>
      </c>
      <c r="Q601" t="str">
        <f t="shared" si="92"/>
        <v>technology</v>
      </c>
      <c r="R601" t="str">
        <f t="shared" si="93"/>
        <v>wearables</v>
      </c>
      <c r="S601" s="9">
        <f t="shared" si="94"/>
        <v>41442.208333333336</v>
      </c>
      <c r="T601" s="9">
        <f t="shared" si="95"/>
        <v>41468.208333333336</v>
      </c>
      <c r="U601" t="str" cm="1">
        <f t="array" ref="U601">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</f>
        <v>5000 to 9999</v>
      </c>
      <c r="V601" t="str" cm="1">
        <f t="array" ref="V601">IF(F601="failed",_xlfn.IFS(D601&lt;1000,"0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/>
      </c>
      <c r="W601" t="str" cm="1">
        <f t="array" ref="W601">IF(F601="successful",_xlfn.IFS(D601&lt;1000,"0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>5000 to 9999</v>
      </c>
      <c r="X601" t="str" cm="1">
        <f t="array" ref="X601">IF(F601="canceled",_xlfn.IFS(D601&lt;1000,"0 to 1000",D601&lt;5000,"1000 to 4999",D601&lt;10000,"5000 to 9999",D601&lt;15000,"10000 to 14999",D601&lt;20000,"15000 to 19999",D601&lt;25000,"20000 to 24999",D601 &lt;30000,"25000 to 29999",D601&lt;35000,"30000 to 34999",D601&lt;40000,"35000 to 39999",D601&lt;45000,"40000 to 44999",D601&lt;50000,"45000 to 49999",TRUE,"Greater than 50000"),"")</f>
        <v/>
      </c>
      <c r="Y601">
        <f t="shared" si="96"/>
        <v>297</v>
      </c>
      <c r="Z601" t="str">
        <f t="shared" si="97"/>
        <v/>
      </c>
      <c r="AA601">
        <f t="shared" si="98"/>
        <v>1</v>
      </c>
      <c r="AB601" t="str">
        <f t="shared" si="99"/>
        <v/>
      </c>
    </row>
    <row r="602" spans="1:28" x14ac:dyDescent="0.25">
      <c r="A602">
        <v>730</v>
      </c>
      <c r="B602" t="s">
        <v>1498</v>
      </c>
      <c r="C602" s="3" t="s">
        <v>1499</v>
      </c>
      <c r="D602">
        <v>28800</v>
      </c>
      <c r="E602">
        <v>118847</v>
      </c>
      <c r="F602" t="s">
        <v>20</v>
      </c>
      <c r="G602">
        <v>1071</v>
      </c>
      <c r="H602" t="s">
        <v>15</v>
      </c>
      <c r="I602" t="s">
        <v>16</v>
      </c>
      <c r="J602">
        <v>1432357200</v>
      </c>
      <c r="K602">
        <v>1432875600</v>
      </c>
      <c r="L602" t="b">
        <v>0</v>
      </c>
      <c r="M602" t="b">
        <v>0</v>
      </c>
      <c r="N602" t="s">
        <v>65</v>
      </c>
      <c r="O602" s="4">
        <f t="shared" si="90"/>
        <v>4.1266319444444441</v>
      </c>
      <c r="P602" s="5">
        <f t="shared" si="91"/>
        <v>110.96825396825396</v>
      </c>
      <c r="Q602" t="str">
        <f t="shared" si="92"/>
        <v>technology</v>
      </c>
      <c r="R602" t="str">
        <f t="shared" si="93"/>
        <v>wearables</v>
      </c>
      <c r="S602" s="9">
        <f t="shared" si="94"/>
        <v>42147.208333333328</v>
      </c>
      <c r="T602" s="9">
        <f t="shared" si="95"/>
        <v>42153.208333333328</v>
      </c>
      <c r="U602" t="str" cm="1">
        <f t="array" ref="U602">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</f>
        <v>25000 to 29999</v>
      </c>
      <c r="V602" t="str" cm="1">
        <f t="array" ref="V602">IF(F602="failed",_xlfn.IFS(D602&lt;1000,"0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/>
      </c>
      <c r="W602" t="str" cm="1">
        <f t="array" ref="W602">IF(F602="successful",_xlfn.IFS(D602&lt;1000,"0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>25000 to 29999</v>
      </c>
      <c r="X602" t="str" cm="1">
        <f t="array" ref="X602">IF(F602="canceled",_xlfn.IFS(D602&lt;1000,"0 to 1000",D602&lt;5000,"1000 to 4999",D602&lt;10000,"5000 to 9999",D602&lt;15000,"10000 to 14999",D602&lt;20000,"15000 to 19999",D602&lt;25000,"20000 to 24999",D602 &lt;30000,"25000 to 29999",D602&lt;35000,"30000 to 34999",D602&lt;40000,"35000 to 39999",D602&lt;45000,"40000 to 44999",D602&lt;50000,"45000 to 49999",TRUE,"Greater than 50000"),"")</f>
        <v/>
      </c>
      <c r="Y602">
        <f t="shared" si="96"/>
        <v>1071</v>
      </c>
      <c r="Z602" t="str">
        <f t="shared" si="97"/>
        <v/>
      </c>
      <c r="AA602">
        <f t="shared" si="98"/>
        <v>1</v>
      </c>
      <c r="AB602" t="str">
        <f t="shared" si="99"/>
        <v/>
      </c>
    </row>
    <row r="603" spans="1:28" ht="31.5" x14ac:dyDescent="0.25">
      <c r="A603">
        <v>745</v>
      </c>
      <c r="B603" t="s">
        <v>1526</v>
      </c>
      <c r="C603" s="3" t="s">
        <v>1527</v>
      </c>
      <c r="D603">
        <v>6900</v>
      </c>
      <c r="E603">
        <v>2091</v>
      </c>
      <c r="F603" t="s">
        <v>14</v>
      </c>
      <c r="G603">
        <v>34</v>
      </c>
      <c r="H603" t="s">
        <v>21</v>
      </c>
      <c r="I603" t="s">
        <v>22</v>
      </c>
      <c r="J603">
        <v>1275195600</v>
      </c>
      <c r="K603">
        <v>1277528400</v>
      </c>
      <c r="L603" t="b">
        <v>0</v>
      </c>
      <c r="M603" t="b">
        <v>0</v>
      </c>
      <c r="N603" t="s">
        <v>65</v>
      </c>
      <c r="O603" s="4">
        <f t="shared" si="90"/>
        <v>0.30304347826086958</v>
      </c>
      <c r="P603" s="5">
        <f t="shared" si="91"/>
        <v>61.5</v>
      </c>
      <c r="Q603" t="str">
        <f t="shared" si="92"/>
        <v>technology</v>
      </c>
      <c r="R603" t="str">
        <f t="shared" si="93"/>
        <v>wearables</v>
      </c>
      <c r="S603" s="9">
        <f t="shared" si="94"/>
        <v>40328.208333333336</v>
      </c>
      <c r="T603" s="9">
        <f t="shared" si="95"/>
        <v>40355.208333333336</v>
      </c>
      <c r="U603" t="str" cm="1">
        <f t="array" ref="U603">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</f>
        <v>5000 to 9999</v>
      </c>
      <c r="V603" t="str" cm="1">
        <f t="array" ref="V603">IF(F603="failed",_xlfn.IFS(D603&lt;1000,"0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>5000 to 9999</v>
      </c>
      <c r="W603" t="str" cm="1">
        <f t="array" ref="W603">IF(F603="successful",_xlfn.IFS(D603&lt;1000,"0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/>
      </c>
      <c r="X603" t="str" cm="1">
        <f t="array" ref="X603">IF(F603="canceled",_xlfn.IFS(D603&lt;1000,"0 to 1000",D603&lt;5000,"1000 to 4999",D603&lt;10000,"5000 to 9999",D603&lt;15000,"10000 to 14999",D603&lt;20000,"15000 to 19999",D603&lt;25000,"20000 to 24999",D603 &lt;30000,"25000 to 29999",D603&lt;35000,"30000 to 34999",D603&lt;40000,"35000 to 39999",D603&lt;45000,"40000 to 44999",D603&lt;50000,"45000 to 49999",TRUE,"Greater than 50000"),"")</f>
        <v/>
      </c>
      <c r="Y603" t="str">
        <f t="shared" si="96"/>
        <v/>
      </c>
      <c r="Z603">
        <f t="shared" si="97"/>
        <v>34</v>
      </c>
      <c r="AA603" t="str">
        <f t="shared" si="98"/>
        <v/>
      </c>
      <c r="AB603">
        <f t="shared" si="99"/>
        <v>1</v>
      </c>
    </row>
    <row r="604" spans="1:28" x14ac:dyDescent="0.25">
      <c r="A604">
        <v>749</v>
      </c>
      <c r="B604" t="s">
        <v>1534</v>
      </c>
      <c r="C604" s="3" t="s">
        <v>1535</v>
      </c>
      <c r="D604">
        <v>8600</v>
      </c>
      <c r="E604">
        <v>13527</v>
      </c>
      <c r="F604" t="s">
        <v>20</v>
      </c>
      <c r="G604">
        <v>366</v>
      </c>
      <c r="H604" t="s">
        <v>107</v>
      </c>
      <c r="I604" t="s">
        <v>108</v>
      </c>
      <c r="J604">
        <v>1412744400</v>
      </c>
      <c r="K604">
        <v>1413781200</v>
      </c>
      <c r="L604" t="b">
        <v>0</v>
      </c>
      <c r="M604" t="b">
        <v>1</v>
      </c>
      <c r="N604" t="s">
        <v>65</v>
      </c>
      <c r="O604" s="4">
        <f t="shared" si="90"/>
        <v>1.5729069767441861</v>
      </c>
      <c r="P604" s="5">
        <f t="shared" si="91"/>
        <v>36.959016393442624</v>
      </c>
      <c r="Q604" t="str">
        <f t="shared" si="92"/>
        <v>technology</v>
      </c>
      <c r="R604" t="str">
        <f t="shared" si="93"/>
        <v>wearables</v>
      </c>
      <c r="S604" s="9">
        <f t="shared" si="94"/>
        <v>41920.208333333336</v>
      </c>
      <c r="T604" s="9">
        <f t="shared" si="95"/>
        <v>41932.208333333336</v>
      </c>
      <c r="U604" t="str" cm="1">
        <f t="array" ref="U604">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</f>
        <v>5000 to 9999</v>
      </c>
      <c r="V604" t="str" cm="1">
        <f t="array" ref="V604">IF(F604="failed",_xlfn.IFS(D604&lt;1000,"0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/>
      </c>
      <c r="W604" t="str" cm="1">
        <f t="array" ref="W604">IF(F604="successful",_xlfn.IFS(D604&lt;1000,"0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>5000 to 9999</v>
      </c>
      <c r="X604" t="str" cm="1">
        <f t="array" ref="X604">IF(F604="canceled",_xlfn.IFS(D604&lt;1000,"0 to 1000",D604&lt;5000,"1000 to 4999",D604&lt;10000,"5000 to 9999",D604&lt;15000,"10000 to 14999",D604&lt;20000,"15000 to 19999",D604&lt;25000,"20000 to 24999",D604 &lt;30000,"25000 to 29999",D604&lt;35000,"30000 to 34999",D604&lt;40000,"35000 to 39999",D604&lt;45000,"40000 to 44999",D604&lt;50000,"45000 to 49999",TRUE,"Greater than 50000"),"")</f>
        <v/>
      </c>
      <c r="Y604">
        <f t="shared" si="96"/>
        <v>366</v>
      </c>
      <c r="Z604" t="str">
        <f t="shared" si="97"/>
        <v/>
      </c>
      <c r="AA604">
        <f t="shared" si="98"/>
        <v>1</v>
      </c>
      <c r="AB604" t="str">
        <f t="shared" si="99"/>
        <v/>
      </c>
    </row>
    <row r="605" spans="1:28" ht="31.5" x14ac:dyDescent="0.25">
      <c r="A605">
        <v>842</v>
      </c>
      <c r="B605" t="s">
        <v>1717</v>
      </c>
      <c r="C605" s="3" t="s">
        <v>1718</v>
      </c>
      <c r="D605">
        <v>1500</v>
      </c>
      <c r="E605">
        <v>8447</v>
      </c>
      <c r="F605" t="s">
        <v>20</v>
      </c>
      <c r="G605">
        <v>132</v>
      </c>
      <c r="H605" t="s">
        <v>107</v>
      </c>
      <c r="I605" t="s">
        <v>108</v>
      </c>
      <c r="J605">
        <v>1529038800</v>
      </c>
      <c r="K605">
        <v>1529298000</v>
      </c>
      <c r="L605" t="b">
        <v>0</v>
      </c>
      <c r="M605" t="b">
        <v>0</v>
      </c>
      <c r="N605" t="s">
        <v>65</v>
      </c>
      <c r="O605" s="4">
        <f t="shared" si="90"/>
        <v>5.6313333333333331</v>
      </c>
      <c r="P605" s="5">
        <f t="shared" si="91"/>
        <v>63.992424242424242</v>
      </c>
      <c r="Q605" t="str">
        <f t="shared" si="92"/>
        <v>technology</v>
      </c>
      <c r="R605" t="str">
        <f t="shared" si="93"/>
        <v>wearables</v>
      </c>
      <c r="S605" s="9">
        <f t="shared" si="94"/>
        <v>43266.208333333328</v>
      </c>
      <c r="T605" s="9">
        <f t="shared" si="95"/>
        <v>43269.208333333328</v>
      </c>
      <c r="U605" t="str" cm="1">
        <f t="array" ref="U605">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</f>
        <v>1000 to 4999</v>
      </c>
      <c r="V605" t="str" cm="1">
        <f t="array" ref="V605">IF(F605="failed",_xlfn.IFS(D605&lt;1000,"0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/>
      </c>
      <c r="W605" t="str" cm="1">
        <f t="array" ref="W605">IF(F605="successful",_xlfn.IFS(D605&lt;1000,"0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>1000 to 4999</v>
      </c>
      <c r="X605" t="str" cm="1">
        <f t="array" ref="X605">IF(F605="canceled",_xlfn.IFS(D605&lt;1000,"0 to 1000",D605&lt;5000,"1000 to 4999",D605&lt;10000,"5000 to 9999",D605&lt;15000,"10000 to 14999",D605&lt;20000,"15000 to 19999",D605&lt;25000,"20000 to 24999",D605 &lt;30000,"25000 to 29999",D605&lt;35000,"30000 to 34999",D605&lt;40000,"35000 to 39999",D605&lt;45000,"40000 to 44999",D605&lt;50000,"45000 to 49999",TRUE,"Greater than 50000"),"")</f>
        <v/>
      </c>
      <c r="Y605">
        <f t="shared" si="96"/>
        <v>132</v>
      </c>
      <c r="Z605" t="str">
        <f t="shared" si="97"/>
        <v/>
      </c>
      <c r="AA605">
        <f t="shared" si="98"/>
        <v>1</v>
      </c>
      <c r="AB605" t="str">
        <f t="shared" si="99"/>
        <v/>
      </c>
    </row>
    <row r="606" spans="1:28" ht="31.5" x14ac:dyDescent="0.25">
      <c r="A606">
        <v>860</v>
      </c>
      <c r="B606" t="s">
        <v>1752</v>
      </c>
      <c r="C606" s="3" t="s">
        <v>1753</v>
      </c>
      <c r="D606">
        <v>2000</v>
      </c>
      <c r="E606">
        <v>5033</v>
      </c>
      <c r="F606" t="s">
        <v>20</v>
      </c>
      <c r="G606">
        <v>65</v>
      </c>
      <c r="H606" t="s">
        <v>21</v>
      </c>
      <c r="I606" t="s">
        <v>22</v>
      </c>
      <c r="J606">
        <v>1550556000</v>
      </c>
      <c r="K606">
        <v>1551420000</v>
      </c>
      <c r="L606" t="b">
        <v>0</v>
      </c>
      <c r="M606" t="b">
        <v>1</v>
      </c>
      <c r="N606" t="s">
        <v>65</v>
      </c>
      <c r="O606" s="4">
        <f t="shared" si="90"/>
        <v>2.5165000000000002</v>
      </c>
      <c r="P606" s="5">
        <f t="shared" si="91"/>
        <v>77.430769230769229</v>
      </c>
      <c r="Q606" t="str">
        <f t="shared" si="92"/>
        <v>technology</v>
      </c>
      <c r="R606" t="str">
        <f t="shared" si="93"/>
        <v>wearables</v>
      </c>
      <c r="S606" s="9">
        <f t="shared" si="94"/>
        <v>43515.25</v>
      </c>
      <c r="T606" s="9">
        <f t="shared" si="95"/>
        <v>43525.25</v>
      </c>
      <c r="U606" t="str" cm="1">
        <f t="array" ref="U606">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</f>
        <v>1000 to 4999</v>
      </c>
      <c r="V606" t="str" cm="1">
        <f t="array" ref="V606">IF(F606="failed",_xlfn.IFS(D606&lt;1000,"0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/>
      </c>
      <c r="W606" t="str" cm="1">
        <f t="array" ref="W606">IF(F606="successful",_xlfn.IFS(D606&lt;1000,"0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>1000 to 4999</v>
      </c>
      <c r="X606" t="str" cm="1">
        <f t="array" ref="X606">IF(F606="canceled",_xlfn.IFS(D606&lt;1000,"0 to 1000",D606&lt;5000,"1000 to 4999",D606&lt;10000,"5000 to 9999",D606&lt;15000,"10000 to 14999",D606&lt;20000,"15000 to 19999",D606&lt;25000,"20000 to 24999",D606 &lt;30000,"25000 to 29999",D606&lt;35000,"30000 to 34999",D606&lt;40000,"35000 to 39999",D606&lt;45000,"40000 to 44999",D606&lt;50000,"45000 to 49999",TRUE,"Greater than 50000"),"")</f>
        <v/>
      </c>
      <c r="Y606">
        <f t="shared" si="96"/>
        <v>65</v>
      </c>
      <c r="Z606" t="str">
        <f t="shared" si="97"/>
        <v/>
      </c>
      <c r="AA606">
        <f t="shared" si="98"/>
        <v>1</v>
      </c>
      <c r="AB606" t="str">
        <f t="shared" si="99"/>
        <v/>
      </c>
    </row>
    <row r="607" spans="1:28" ht="31.5" x14ac:dyDescent="0.25">
      <c r="A607">
        <v>2</v>
      </c>
      <c r="B607" t="s">
        <v>24</v>
      </c>
      <c r="C607" s="3" t="s">
        <v>25</v>
      </c>
      <c r="D607">
        <v>108400</v>
      </c>
      <c r="E607">
        <v>142523</v>
      </c>
      <c r="F607" t="s">
        <v>20</v>
      </c>
      <c r="G607">
        <v>1425</v>
      </c>
      <c r="H607" t="s">
        <v>26</v>
      </c>
      <c r="I607" t="s">
        <v>27</v>
      </c>
      <c r="J607">
        <v>1384668000</v>
      </c>
      <c r="K607">
        <v>1384840800</v>
      </c>
      <c r="L607" t="b">
        <v>0</v>
      </c>
      <c r="M607" t="b">
        <v>0</v>
      </c>
      <c r="N607" t="s">
        <v>28</v>
      </c>
      <c r="O607" s="4">
        <f t="shared" si="90"/>
        <v>1.3147878228782288</v>
      </c>
      <c r="P607" s="5">
        <f t="shared" si="91"/>
        <v>100.01614035087719</v>
      </c>
      <c r="Q607" t="str">
        <f t="shared" si="92"/>
        <v>technology</v>
      </c>
      <c r="R607" t="str">
        <f t="shared" si="93"/>
        <v>web</v>
      </c>
      <c r="S607" s="9">
        <f t="shared" si="94"/>
        <v>41595.25</v>
      </c>
      <c r="T607" s="9">
        <f t="shared" si="95"/>
        <v>41597.25</v>
      </c>
      <c r="U607" t="str" cm="1">
        <f t="array" ref="U607">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</f>
        <v>Greater than 50000</v>
      </c>
      <c r="V607" t="str" cm="1">
        <f t="array" ref="V607">IF(F607="failed",_xlfn.IFS(D607&lt;1000,"0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/>
      </c>
      <c r="W607" t="str" cm="1">
        <f t="array" ref="W607">IF(F607="successful",_xlfn.IFS(D607&lt;1000,"0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>Greater than 50000</v>
      </c>
      <c r="X607" t="str" cm="1">
        <f t="array" ref="X607">IF(F607="canceled",_xlfn.IFS(D607&lt;1000,"0 to 1000",D607&lt;5000,"1000 to 4999",D607&lt;10000,"5000 to 9999",D607&lt;15000,"10000 to 14999",D607&lt;20000,"15000 to 19999",D607&lt;25000,"20000 to 24999",D607 &lt;30000,"25000 to 29999",D607&lt;35000,"30000 to 34999",D607&lt;40000,"35000 to 39999",D607&lt;45000,"40000 to 44999",D607&lt;50000,"45000 to 49999",TRUE,"Greater than 50000"),"")</f>
        <v/>
      </c>
      <c r="Y607">
        <f t="shared" si="96"/>
        <v>1425</v>
      </c>
      <c r="Z607" t="str">
        <f t="shared" si="97"/>
        <v/>
      </c>
      <c r="AA607">
        <f t="shared" si="98"/>
        <v>1</v>
      </c>
      <c r="AB607" t="str">
        <f t="shared" si="99"/>
        <v/>
      </c>
    </row>
    <row r="608" spans="1:28" x14ac:dyDescent="0.25">
      <c r="A608">
        <v>62</v>
      </c>
      <c r="B608" t="s">
        <v>172</v>
      </c>
      <c r="C608" s="3" t="s">
        <v>173</v>
      </c>
      <c r="D608">
        <v>2000</v>
      </c>
      <c r="E608">
        <v>14452</v>
      </c>
      <c r="F608" t="s">
        <v>20</v>
      </c>
      <c r="G608">
        <v>249</v>
      </c>
      <c r="H608" t="s">
        <v>21</v>
      </c>
      <c r="I608" t="s">
        <v>22</v>
      </c>
      <c r="J608">
        <v>1433480400</v>
      </c>
      <c r="K608">
        <v>1433566800</v>
      </c>
      <c r="L608" t="b">
        <v>0</v>
      </c>
      <c r="M608" t="b">
        <v>0</v>
      </c>
      <c r="N608" t="s">
        <v>28</v>
      </c>
      <c r="O608" s="4">
        <f t="shared" si="90"/>
        <v>7.226</v>
      </c>
      <c r="P608" s="5">
        <f t="shared" si="91"/>
        <v>58.040160642570278</v>
      </c>
      <c r="Q608" t="str">
        <f t="shared" si="92"/>
        <v>technology</v>
      </c>
      <c r="R608" t="str">
        <f t="shared" si="93"/>
        <v>web</v>
      </c>
      <c r="S608" s="9">
        <f t="shared" si="94"/>
        <v>42160.208333333328</v>
      </c>
      <c r="T608" s="9">
        <f t="shared" si="95"/>
        <v>42161.208333333328</v>
      </c>
      <c r="U608" t="str" cm="1">
        <f t="array" ref="U608">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</f>
        <v>1000 to 4999</v>
      </c>
      <c r="V608" t="str" cm="1">
        <f t="array" ref="V608">IF(F608="failed",_xlfn.IFS(D608&lt;1000,"0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/>
      </c>
      <c r="W608" t="str" cm="1">
        <f t="array" ref="W608">IF(F608="successful",_xlfn.IFS(D608&lt;1000,"0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>1000 to 4999</v>
      </c>
      <c r="X608" t="str" cm="1">
        <f t="array" ref="X608">IF(F608="canceled",_xlfn.IFS(D608&lt;1000,"0 to 1000",D608&lt;5000,"1000 to 4999",D608&lt;10000,"5000 to 9999",D608&lt;15000,"10000 to 14999",D608&lt;20000,"15000 to 19999",D608&lt;25000,"20000 to 24999",D608 &lt;30000,"25000 to 29999",D608&lt;35000,"30000 to 34999",D608&lt;40000,"35000 to 39999",D608&lt;45000,"40000 to 44999",D608&lt;50000,"45000 to 49999",TRUE,"Greater than 50000"),"")</f>
        <v/>
      </c>
      <c r="Y608">
        <f t="shared" si="96"/>
        <v>249</v>
      </c>
      <c r="Z608" t="str">
        <f t="shared" si="97"/>
        <v/>
      </c>
      <c r="AA608">
        <f t="shared" si="98"/>
        <v>1</v>
      </c>
      <c r="AB608" t="str">
        <f t="shared" si="99"/>
        <v/>
      </c>
    </row>
    <row r="609" spans="1:28" x14ac:dyDescent="0.25">
      <c r="A609">
        <v>64</v>
      </c>
      <c r="B609" t="s">
        <v>176</v>
      </c>
      <c r="C609" s="3" t="s">
        <v>177</v>
      </c>
      <c r="D609">
        <v>2800</v>
      </c>
      <c r="E609">
        <v>2734</v>
      </c>
      <c r="F609" t="s">
        <v>14</v>
      </c>
      <c r="G609">
        <v>38</v>
      </c>
      <c r="H609" t="s">
        <v>21</v>
      </c>
      <c r="I609" t="s">
        <v>22</v>
      </c>
      <c r="J609">
        <v>1530507600</v>
      </c>
      <c r="K609">
        <v>1531803600</v>
      </c>
      <c r="L609" t="b">
        <v>0</v>
      </c>
      <c r="M609" t="b">
        <v>1</v>
      </c>
      <c r="N609" t="s">
        <v>28</v>
      </c>
      <c r="O609" s="4">
        <f t="shared" si="90"/>
        <v>0.97642857142857142</v>
      </c>
      <c r="P609" s="5">
        <f t="shared" si="91"/>
        <v>71.94736842105263</v>
      </c>
      <c r="Q609" t="str">
        <f t="shared" si="92"/>
        <v>technology</v>
      </c>
      <c r="R609" t="str">
        <f t="shared" si="93"/>
        <v>web</v>
      </c>
      <c r="S609" s="9">
        <f t="shared" si="94"/>
        <v>43283.208333333328</v>
      </c>
      <c r="T609" s="9">
        <f t="shared" si="95"/>
        <v>43298.208333333328</v>
      </c>
      <c r="U609" t="str" cm="1">
        <f t="array" ref="U609">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</f>
        <v>1000 to 4999</v>
      </c>
      <c r="V609" t="str" cm="1">
        <f t="array" ref="V609">IF(F609="failed",_xlfn.IFS(D609&lt;1000,"0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>1000 to 4999</v>
      </c>
      <c r="W609" t="str" cm="1">
        <f t="array" ref="W609">IF(F609="successful",_xlfn.IFS(D609&lt;1000,"0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/>
      </c>
      <c r="X609" t="str" cm="1">
        <f t="array" ref="X609">IF(F609="canceled",_xlfn.IFS(D609&lt;1000,"0 to 1000",D609&lt;5000,"1000 to 4999",D609&lt;10000,"5000 to 9999",D609&lt;15000,"10000 to 14999",D609&lt;20000,"15000 to 19999",D609&lt;25000,"20000 to 24999",D609 &lt;30000,"25000 to 29999",D609&lt;35000,"30000 to 34999",D609&lt;40000,"35000 to 39999",D609&lt;45000,"40000 to 44999",D609&lt;50000,"45000 to 49999",TRUE,"Greater than 50000"),"")</f>
        <v/>
      </c>
      <c r="Y609" t="str">
        <f t="shared" si="96"/>
        <v/>
      </c>
      <c r="Z609">
        <f t="shared" si="97"/>
        <v>38</v>
      </c>
      <c r="AA609" t="str">
        <f t="shared" si="98"/>
        <v/>
      </c>
      <c r="AB609">
        <f t="shared" si="99"/>
        <v>1</v>
      </c>
    </row>
    <row r="610" spans="1:28" x14ac:dyDescent="0.25">
      <c r="A610">
        <v>94</v>
      </c>
      <c r="B610" t="s">
        <v>237</v>
      </c>
      <c r="C610" s="3" t="s">
        <v>238</v>
      </c>
      <c r="D610">
        <v>2900</v>
      </c>
      <c r="E610">
        <v>8807</v>
      </c>
      <c r="F610" t="s">
        <v>20</v>
      </c>
      <c r="G610">
        <v>180</v>
      </c>
      <c r="H610" t="s">
        <v>40</v>
      </c>
      <c r="I610" t="s">
        <v>41</v>
      </c>
      <c r="J610">
        <v>1554613200</v>
      </c>
      <c r="K610">
        <v>1555563600</v>
      </c>
      <c r="L610" t="b">
        <v>0</v>
      </c>
      <c r="M610" t="b">
        <v>0</v>
      </c>
      <c r="N610" t="s">
        <v>28</v>
      </c>
      <c r="O610" s="4">
        <f t="shared" si="90"/>
        <v>3.036896551724138</v>
      </c>
      <c r="P610" s="5">
        <f t="shared" si="91"/>
        <v>48.927777777777777</v>
      </c>
      <c r="Q610" t="str">
        <f t="shared" si="92"/>
        <v>technology</v>
      </c>
      <c r="R610" t="str">
        <f t="shared" si="93"/>
        <v>web</v>
      </c>
      <c r="S610" s="9">
        <f t="shared" si="94"/>
        <v>43562.208333333328</v>
      </c>
      <c r="T610" s="9">
        <f t="shared" si="95"/>
        <v>43573.208333333328</v>
      </c>
      <c r="U610" t="str" cm="1">
        <f t="array" ref="U610">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</f>
        <v>1000 to 4999</v>
      </c>
      <c r="V610" t="str" cm="1">
        <f t="array" ref="V610">IF(F610="failed",_xlfn.IFS(D610&lt;1000,"0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/>
      </c>
      <c r="W610" t="str" cm="1">
        <f t="array" ref="W610">IF(F610="successful",_xlfn.IFS(D610&lt;1000,"0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>1000 to 4999</v>
      </c>
      <c r="X610" t="str" cm="1">
        <f t="array" ref="X610">IF(F610="canceled",_xlfn.IFS(D610&lt;1000,"0 to 1000",D610&lt;5000,"1000 to 4999",D610&lt;10000,"5000 to 9999",D610&lt;15000,"10000 to 14999",D610&lt;20000,"15000 to 19999",D610&lt;25000,"20000 to 24999",D610 &lt;30000,"25000 to 29999",D610&lt;35000,"30000 to 34999",D610&lt;40000,"35000 to 39999",D610&lt;45000,"40000 to 44999",D610&lt;50000,"45000 to 49999",TRUE,"Greater than 50000"),"")</f>
        <v/>
      </c>
      <c r="Y610">
        <f t="shared" si="96"/>
        <v>180</v>
      </c>
      <c r="Z610" t="str">
        <f t="shared" si="97"/>
        <v/>
      </c>
      <c r="AA610">
        <f t="shared" si="98"/>
        <v>1</v>
      </c>
      <c r="AB610" t="str">
        <f t="shared" si="99"/>
        <v/>
      </c>
    </row>
    <row r="611" spans="1:28" x14ac:dyDescent="0.25">
      <c r="A611">
        <v>105</v>
      </c>
      <c r="B611" t="s">
        <v>259</v>
      </c>
      <c r="C611" s="3" t="s">
        <v>260</v>
      </c>
      <c r="D611">
        <v>6800</v>
      </c>
      <c r="E611">
        <v>9829</v>
      </c>
      <c r="F611" t="s">
        <v>20</v>
      </c>
      <c r="G611">
        <v>95</v>
      </c>
      <c r="H611" t="s">
        <v>21</v>
      </c>
      <c r="I611" t="s">
        <v>22</v>
      </c>
      <c r="J611">
        <v>1364878800</v>
      </c>
      <c r="K611">
        <v>1366434000</v>
      </c>
      <c r="L611" t="b">
        <v>0</v>
      </c>
      <c r="M611" t="b">
        <v>0</v>
      </c>
      <c r="N611" t="s">
        <v>28</v>
      </c>
      <c r="O611" s="4">
        <f t="shared" si="90"/>
        <v>1.4454411764705883</v>
      </c>
      <c r="P611" s="5">
        <f t="shared" si="91"/>
        <v>103.46315789473684</v>
      </c>
      <c r="Q611" t="str">
        <f t="shared" si="92"/>
        <v>technology</v>
      </c>
      <c r="R611" t="str">
        <f t="shared" si="93"/>
        <v>web</v>
      </c>
      <c r="S611" s="9">
        <f t="shared" si="94"/>
        <v>41366.208333333336</v>
      </c>
      <c r="T611" s="9">
        <f t="shared" si="95"/>
        <v>41384.208333333336</v>
      </c>
      <c r="U611" t="str" cm="1">
        <f t="array" ref="U611">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</f>
        <v>5000 to 9999</v>
      </c>
      <c r="V611" t="str" cm="1">
        <f t="array" ref="V611">IF(F611="failed",_xlfn.IFS(D611&lt;1000,"0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/>
      </c>
      <c r="W611" t="str" cm="1">
        <f t="array" ref="W611">IF(F611="successful",_xlfn.IFS(D611&lt;1000,"0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>5000 to 9999</v>
      </c>
      <c r="X611" t="str" cm="1">
        <f t="array" ref="X611">IF(F611="canceled",_xlfn.IFS(D611&lt;1000,"0 to 1000",D611&lt;5000,"1000 to 4999",D611&lt;10000,"5000 to 9999",D611&lt;15000,"10000 to 14999",D611&lt;20000,"15000 to 19999",D611&lt;25000,"20000 to 24999",D611 &lt;30000,"25000 to 29999",D611&lt;35000,"30000 to 34999",D611&lt;40000,"35000 to 39999",D611&lt;45000,"40000 to 44999",D611&lt;50000,"45000 to 49999",TRUE,"Greater than 50000"),"")</f>
        <v/>
      </c>
      <c r="Y611">
        <f t="shared" si="96"/>
        <v>95</v>
      </c>
      <c r="Z611" t="str">
        <f t="shared" si="97"/>
        <v/>
      </c>
      <c r="AA611">
        <f t="shared" si="98"/>
        <v>1</v>
      </c>
      <c r="AB611" t="str">
        <f t="shared" si="99"/>
        <v/>
      </c>
    </row>
    <row r="612" spans="1:28" x14ac:dyDescent="0.25">
      <c r="A612">
        <v>112</v>
      </c>
      <c r="B612" t="s">
        <v>274</v>
      </c>
      <c r="C612" s="3" t="s">
        <v>275</v>
      </c>
      <c r="D612">
        <v>4700</v>
      </c>
      <c r="E612">
        <v>12635</v>
      </c>
      <c r="F612" t="s">
        <v>20</v>
      </c>
      <c r="G612">
        <v>361</v>
      </c>
      <c r="H612" t="s">
        <v>26</v>
      </c>
      <c r="I612" t="s">
        <v>27</v>
      </c>
      <c r="J612">
        <v>1408856400</v>
      </c>
      <c r="K612">
        <v>1410152400</v>
      </c>
      <c r="L612" t="b">
        <v>0</v>
      </c>
      <c r="M612" t="b">
        <v>0</v>
      </c>
      <c r="N612" t="s">
        <v>28</v>
      </c>
      <c r="O612" s="4">
        <f t="shared" si="90"/>
        <v>2.6882978723404256</v>
      </c>
      <c r="P612" s="5">
        <f t="shared" si="91"/>
        <v>35</v>
      </c>
      <c r="Q612" t="str">
        <f t="shared" si="92"/>
        <v>technology</v>
      </c>
      <c r="R612" t="str">
        <f t="shared" si="93"/>
        <v>web</v>
      </c>
      <c r="S612" s="9">
        <f t="shared" si="94"/>
        <v>41875.208333333336</v>
      </c>
      <c r="T612" s="9">
        <f t="shared" si="95"/>
        <v>41890.208333333336</v>
      </c>
      <c r="U612" t="str" cm="1">
        <f t="array" ref="U612">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</f>
        <v>1000 to 4999</v>
      </c>
      <c r="V612" t="str" cm="1">
        <f t="array" ref="V612">IF(F612="failed",_xlfn.IFS(D612&lt;1000,"0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/>
      </c>
      <c r="W612" t="str" cm="1">
        <f t="array" ref="W612">IF(F612="successful",_xlfn.IFS(D612&lt;1000,"0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>1000 to 4999</v>
      </c>
      <c r="X612" t="str" cm="1">
        <f t="array" ref="X612">IF(F612="canceled",_xlfn.IFS(D612&lt;1000,"0 to 1000",D612&lt;5000,"1000 to 4999",D612&lt;10000,"5000 to 9999",D612&lt;15000,"10000 to 14999",D612&lt;20000,"15000 to 19999",D612&lt;25000,"20000 to 24999",D612 &lt;30000,"25000 to 29999",D612&lt;35000,"30000 to 34999",D612&lt;40000,"35000 to 39999",D612&lt;45000,"40000 to 44999",D612&lt;50000,"45000 to 49999",TRUE,"Greater than 50000"),"")</f>
        <v/>
      </c>
      <c r="Y612">
        <f t="shared" si="96"/>
        <v>361</v>
      </c>
      <c r="Z612" t="str">
        <f t="shared" si="97"/>
        <v/>
      </c>
      <c r="AA612">
        <f t="shared" si="98"/>
        <v>1</v>
      </c>
      <c r="AB612" t="str">
        <f t="shared" si="99"/>
        <v/>
      </c>
    </row>
    <row r="613" spans="1:28" ht="31.5" x14ac:dyDescent="0.25">
      <c r="A613">
        <v>131</v>
      </c>
      <c r="B613" t="s">
        <v>313</v>
      </c>
      <c r="C613" s="3" t="s">
        <v>314</v>
      </c>
      <c r="D613">
        <v>164700</v>
      </c>
      <c r="E613">
        <v>166116</v>
      </c>
      <c r="F613" t="s">
        <v>20</v>
      </c>
      <c r="G613">
        <v>2443</v>
      </c>
      <c r="H613" t="s">
        <v>40</v>
      </c>
      <c r="I613" t="s">
        <v>41</v>
      </c>
      <c r="J613">
        <v>1385704800</v>
      </c>
      <c r="K613">
        <v>1386828000</v>
      </c>
      <c r="L613" t="b">
        <v>0</v>
      </c>
      <c r="M613" t="b">
        <v>0</v>
      </c>
      <c r="N613" t="s">
        <v>28</v>
      </c>
      <c r="O613" s="4">
        <f t="shared" si="90"/>
        <v>1.0085974499089254</v>
      </c>
      <c r="P613" s="5">
        <f t="shared" si="91"/>
        <v>67.996725337699544</v>
      </c>
      <c r="Q613" t="str">
        <f t="shared" si="92"/>
        <v>technology</v>
      </c>
      <c r="R613" t="str">
        <f t="shared" si="93"/>
        <v>web</v>
      </c>
      <c r="S613" s="9">
        <f t="shared" si="94"/>
        <v>41607.25</v>
      </c>
      <c r="T613" s="9">
        <f t="shared" si="95"/>
        <v>41620.25</v>
      </c>
      <c r="U613" t="str" cm="1">
        <f t="array" ref="U613">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</f>
        <v>Greater than 50000</v>
      </c>
      <c r="V613" t="str" cm="1">
        <f t="array" ref="V613">IF(F613="failed",_xlfn.IFS(D613&lt;1000,"0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/>
      </c>
      <c r="W613" t="str" cm="1">
        <f t="array" ref="W613">IF(F613="successful",_xlfn.IFS(D613&lt;1000,"0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>Greater than 50000</v>
      </c>
      <c r="X613" t="str" cm="1">
        <f t="array" ref="X613">IF(F613="canceled",_xlfn.IFS(D613&lt;1000,"0 to 1000",D613&lt;5000,"1000 to 4999",D613&lt;10000,"5000 to 9999",D613&lt;15000,"10000 to 14999",D613&lt;20000,"15000 to 19999",D613&lt;25000,"20000 to 24999",D613 &lt;30000,"25000 to 29999",D613&lt;35000,"30000 to 34999",D613&lt;40000,"35000 to 39999",D613&lt;45000,"40000 to 44999",D613&lt;50000,"45000 to 49999",TRUE,"Greater than 50000"),"")</f>
        <v/>
      </c>
      <c r="Y613">
        <f t="shared" si="96"/>
        <v>2443</v>
      </c>
      <c r="Z613" t="str">
        <f t="shared" si="97"/>
        <v/>
      </c>
      <c r="AA613">
        <f t="shared" si="98"/>
        <v>1</v>
      </c>
      <c r="AB613" t="str">
        <f t="shared" si="99"/>
        <v/>
      </c>
    </row>
    <row r="614" spans="1:28" x14ac:dyDescent="0.25">
      <c r="A614">
        <v>141</v>
      </c>
      <c r="B614" t="s">
        <v>334</v>
      </c>
      <c r="C614" s="3" t="s">
        <v>335</v>
      </c>
      <c r="D614">
        <v>64300</v>
      </c>
      <c r="E614">
        <v>65323</v>
      </c>
      <c r="F614" t="s">
        <v>20</v>
      </c>
      <c r="G614">
        <v>1071</v>
      </c>
      <c r="H614" t="s">
        <v>21</v>
      </c>
      <c r="I614" t="s">
        <v>22</v>
      </c>
      <c r="J614">
        <v>1434085200</v>
      </c>
      <c r="K614">
        <v>1434603600</v>
      </c>
      <c r="L614" t="b">
        <v>0</v>
      </c>
      <c r="M614" t="b">
        <v>0</v>
      </c>
      <c r="N614" t="s">
        <v>28</v>
      </c>
      <c r="O614" s="4">
        <f t="shared" si="90"/>
        <v>1.0159097978227061</v>
      </c>
      <c r="P614" s="5">
        <f t="shared" si="91"/>
        <v>60.992530345471522</v>
      </c>
      <c r="Q614" t="str">
        <f t="shared" si="92"/>
        <v>technology</v>
      </c>
      <c r="R614" t="str">
        <f t="shared" si="93"/>
        <v>web</v>
      </c>
      <c r="S614" s="9">
        <f t="shared" si="94"/>
        <v>42167.208333333328</v>
      </c>
      <c r="T614" s="9">
        <f t="shared" si="95"/>
        <v>42173.208333333328</v>
      </c>
      <c r="U614" t="str" cm="1">
        <f t="array" ref="U614">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</f>
        <v>Greater than 50000</v>
      </c>
      <c r="V614" t="str" cm="1">
        <f t="array" ref="V614">IF(F614="failed",_xlfn.IFS(D614&lt;1000,"0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/>
      </c>
      <c r="W614" t="str" cm="1">
        <f t="array" ref="W614">IF(F614="successful",_xlfn.IFS(D614&lt;1000,"0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>Greater than 50000</v>
      </c>
      <c r="X614" t="str" cm="1">
        <f t="array" ref="X614">IF(F614="canceled",_xlfn.IFS(D614&lt;1000,"0 to 1000",D614&lt;5000,"1000 to 4999",D614&lt;10000,"5000 to 9999",D614&lt;15000,"10000 to 14999",D614&lt;20000,"15000 to 19999",D614&lt;25000,"20000 to 24999",D614 &lt;30000,"25000 to 29999",D614&lt;35000,"30000 to 34999",D614&lt;40000,"35000 to 39999",D614&lt;45000,"40000 to 44999",D614&lt;50000,"45000 to 49999",TRUE,"Greater than 50000"),"")</f>
        <v/>
      </c>
      <c r="Y614">
        <f t="shared" si="96"/>
        <v>1071</v>
      </c>
      <c r="Z614" t="str">
        <f t="shared" si="97"/>
        <v/>
      </c>
      <c r="AA614">
        <f t="shared" si="98"/>
        <v>1</v>
      </c>
      <c r="AB614" t="str">
        <f t="shared" si="99"/>
        <v/>
      </c>
    </row>
    <row r="615" spans="1:28" x14ac:dyDescent="0.25">
      <c r="A615">
        <v>142</v>
      </c>
      <c r="B615" t="s">
        <v>336</v>
      </c>
      <c r="C615" s="3" t="s">
        <v>337</v>
      </c>
      <c r="D615">
        <v>5000</v>
      </c>
      <c r="E615">
        <v>11502</v>
      </c>
      <c r="F615" t="s">
        <v>20</v>
      </c>
      <c r="G615">
        <v>117</v>
      </c>
      <c r="H615" t="s">
        <v>21</v>
      </c>
      <c r="I615" t="s">
        <v>22</v>
      </c>
      <c r="J615">
        <v>1333688400</v>
      </c>
      <c r="K615">
        <v>1337230800</v>
      </c>
      <c r="L615" t="b">
        <v>0</v>
      </c>
      <c r="M615" t="b">
        <v>0</v>
      </c>
      <c r="N615" t="s">
        <v>28</v>
      </c>
      <c r="O615" s="4">
        <f t="shared" si="90"/>
        <v>2.3003999999999998</v>
      </c>
      <c r="P615" s="5">
        <f t="shared" si="91"/>
        <v>98.307692307692307</v>
      </c>
      <c r="Q615" t="str">
        <f t="shared" si="92"/>
        <v>technology</v>
      </c>
      <c r="R615" t="str">
        <f t="shared" si="93"/>
        <v>web</v>
      </c>
      <c r="S615" s="9">
        <f t="shared" si="94"/>
        <v>41005.208333333336</v>
      </c>
      <c r="T615" s="9">
        <f t="shared" si="95"/>
        <v>41046.208333333336</v>
      </c>
      <c r="U615" t="str" cm="1">
        <f t="array" ref="U615">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</f>
        <v>5000 to 9999</v>
      </c>
      <c r="V615" t="str" cm="1">
        <f t="array" ref="V615">IF(F615="failed",_xlfn.IFS(D615&lt;1000,"0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/>
      </c>
      <c r="W615" t="str" cm="1">
        <f t="array" ref="W615">IF(F615="successful",_xlfn.IFS(D615&lt;1000,"0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>5000 to 9999</v>
      </c>
      <c r="X615" t="str" cm="1">
        <f t="array" ref="X615">IF(F615="canceled",_xlfn.IFS(D615&lt;1000,"0 to 1000",D615&lt;5000,"1000 to 4999",D615&lt;10000,"5000 to 9999",D615&lt;15000,"10000 to 14999",D615&lt;20000,"15000 to 19999",D615&lt;25000,"20000 to 24999",D615 &lt;30000,"25000 to 29999",D615&lt;35000,"30000 to 34999",D615&lt;40000,"35000 to 39999",D615&lt;45000,"40000 to 44999",D615&lt;50000,"45000 to 49999",TRUE,"Greater than 50000"),"")</f>
        <v/>
      </c>
      <c r="Y615">
        <f t="shared" si="96"/>
        <v>117</v>
      </c>
      <c r="Z615" t="str">
        <f t="shared" si="97"/>
        <v/>
      </c>
      <c r="AA615">
        <f t="shared" si="98"/>
        <v>1</v>
      </c>
      <c r="AB615" t="str">
        <f t="shared" si="99"/>
        <v/>
      </c>
    </row>
    <row r="616" spans="1:28" ht="31.5" x14ac:dyDescent="0.25">
      <c r="A616">
        <v>161</v>
      </c>
      <c r="B616" t="s">
        <v>374</v>
      </c>
      <c r="C616" s="3" t="s">
        <v>375</v>
      </c>
      <c r="D616">
        <v>5500</v>
      </c>
      <c r="E616">
        <v>4300</v>
      </c>
      <c r="F616" t="s">
        <v>14</v>
      </c>
      <c r="G616">
        <v>75</v>
      </c>
      <c r="H616" t="s">
        <v>21</v>
      </c>
      <c r="I616" t="s">
        <v>22</v>
      </c>
      <c r="J616">
        <v>1442984400</v>
      </c>
      <c r="K616">
        <v>1443502800</v>
      </c>
      <c r="L616" t="b">
        <v>0</v>
      </c>
      <c r="M616" t="b">
        <v>1</v>
      </c>
      <c r="N616" t="s">
        <v>28</v>
      </c>
      <c r="O616" s="4">
        <f t="shared" si="90"/>
        <v>0.78181818181818186</v>
      </c>
      <c r="P616" s="5">
        <f t="shared" si="91"/>
        <v>57.333333333333336</v>
      </c>
      <c r="Q616" t="str">
        <f t="shared" si="92"/>
        <v>technology</v>
      </c>
      <c r="R616" t="str">
        <f t="shared" si="93"/>
        <v>web</v>
      </c>
      <c r="S616" s="9">
        <f t="shared" si="94"/>
        <v>42270.208333333328</v>
      </c>
      <c r="T616" s="9">
        <f t="shared" si="95"/>
        <v>42276.208333333328</v>
      </c>
      <c r="U616" t="str" cm="1">
        <f t="array" ref="U616">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</f>
        <v>5000 to 9999</v>
      </c>
      <c r="V616" t="str" cm="1">
        <f t="array" ref="V616">IF(F616="failed",_xlfn.IFS(D616&lt;1000,"0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>5000 to 9999</v>
      </c>
      <c r="W616" t="str" cm="1">
        <f t="array" ref="W616">IF(F616="successful",_xlfn.IFS(D616&lt;1000,"0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/>
      </c>
      <c r="X616" t="str" cm="1">
        <f t="array" ref="X616">IF(F616="canceled",_xlfn.IFS(D616&lt;1000,"0 to 1000",D616&lt;5000,"1000 to 4999",D616&lt;10000,"5000 to 9999",D616&lt;15000,"10000 to 14999",D616&lt;20000,"15000 to 19999",D616&lt;25000,"20000 to 24999",D616 &lt;30000,"25000 to 29999",D616&lt;35000,"30000 to 34999",D616&lt;40000,"35000 to 39999",D616&lt;45000,"40000 to 44999",D616&lt;50000,"45000 to 49999",TRUE,"Greater than 50000"),"")</f>
        <v/>
      </c>
      <c r="Y616" t="str">
        <f t="shared" si="96"/>
        <v/>
      </c>
      <c r="Z616">
        <f t="shared" si="97"/>
        <v>75</v>
      </c>
      <c r="AA616" t="str">
        <f t="shared" si="98"/>
        <v/>
      </c>
      <c r="AB616">
        <f t="shared" si="99"/>
        <v>1</v>
      </c>
    </row>
    <row r="617" spans="1:28" x14ac:dyDescent="0.25">
      <c r="A617">
        <v>165</v>
      </c>
      <c r="B617" t="s">
        <v>382</v>
      </c>
      <c r="C617" s="3" t="s">
        <v>383</v>
      </c>
      <c r="D617">
        <v>90400</v>
      </c>
      <c r="E617">
        <v>110279</v>
      </c>
      <c r="F617" t="s">
        <v>20</v>
      </c>
      <c r="G617">
        <v>2506</v>
      </c>
      <c r="H617" t="s">
        <v>21</v>
      </c>
      <c r="I617" t="s">
        <v>22</v>
      </c>
      <c r="J617">
        <v>1501563600</v>
      </c>
      <c r="K617">
        <v>1504328400</v>
      </c>
      <c r="L617" t="b">
        <v>0</v>
      </c>
      <c r="M617" t="b">
        <v>0</v>
      </c>
      <c r="N617" t="s">
        <v>28</v>
      </c>
      <c r="O617" s="4">
        <f t="shared" si="90"/>
        <v>1.2199004424778761</v>
      </c>
      <c r="P617" s="5">
        <f t="shared" si="91"/>
        <v>44.005985634477256</v>
      </c>
      <c r="Q617" t="str">
        <f t="shared" si="92"/>
        <v>technology</v>
      </c>
      <c r="R617" t="str">
        <f t="shared" si="93"/>
        <v>web</v>
      </c>
      <c r="S617" s="9">
        <f t="shared" si="94"/>
        <v>42948.208333333328</v>
      </c>
      <c r="T617" s="9">
        <f t="shared" si="95"/>
        <v>42980.208333333328</v>
      </c>
      <c r="U617" t="str" cm="1">
        <f t="array" ref="U617">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</f>
        <v>Greater than 50000</v>
      </c>
      <c r="V617" t="str" cm="1">
        <f t="array" ref="V617">IF(F617="failed",_xlfn.IFS(D617&lt;1000,"0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/>
      </c>
      <c r="W617" t="str" cm="1">
        <f t="array" ref="W617">IF(F617="successful",_xlfn.IFS(D617&lt;1000,"0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>Greater than 50000</v>
      </c>
      <c r="X617" t="str" cm="1">
        <f t="array" ref="X617">IF(F617="canceled",_xlfn.IFS(D617&lt;1000,"0 to 1000",D617&lt;5000,"1000 to 4999",D617&lt;10000,"5000 to 9999",D617&lt;15000,"10000 to 14999",D617&lt;20000,"15000 to 19999",D617&lt;25000,"20000 to 24999",D617 &lt;30000,"25000 to 29999",D617&lt;35000,"30000 to 34999",D617&lt;40000,"35000 to 39999",D617&lt;45000,"40000 to 44999",D617&lt;50000,"45000 to 49999",TRUE,"Greater than 50000"),"")</f>
        <v/>
      </c>
      <c r="Y617">
        <f t="shared" si="96"/>
        <v>2506</v>
      </c>
      <c r="Z617" t="str">
        <f t="shared" si="97"/>
        <v/>
      </c>
      <c r="AA617">
        <f t="shared" si="98"/>
        <v>1</v>
      </c>
      <c r="AB617" t="str">
        <f t="shared" si="99"/>
        <v/>
      </c>
    </row>
    <row r="618" spans="1:28" x14ac:dyDescent="0.25">
      <c r="A618">
        <v>181</v>
      </c>
      <c r="B618" t="s">
        <v>414</v>
      </c>
      <c r="C618" s="3" t="s">
        <v>415</v>
      </c>
      <c r="D618">
        <v>8600</v>
      </c>
      <c r="E618">
        <v>5315</v>
      </c>
      <c r="F618" t="s">
        <v>14</v>
      </c>
      <c r="G618">
        <v>136</v>
      </c>
      <c r="H618" t="s">
        <v>21</v>
      </c>
      <c r="I618" t="s">
        <v>22</v>
      </c>
      <c r="J618">
        <v>1507093200</v>
      </c>
      <c r="K618">
        <v>1508648400</v>
      </c>
      <c r="L618" t="b">
        <v>0</v>
      </c>
      <c r="M618" t="b">
        <v>0</v>
      </c>
      <c r="N618" t="s">
        <v>28</v>
      </c>
      <c r="O618" s="4">
        <f t="shared" si="90"/>
        <v>0.61802325581395345</v>
      </c>
      <c r="P618" s="5">
        <f t="shared" si="91"/>
        <v>39.080882352941174</v>
      </c>
      <c r="Q618" t="str">
        <f t="shared" si="92"/>
        <v>technology</v>
      </c>
      <c r="R618" t="str">
        <f t="shared" si="93"/>
        <v>web</v>
      </c>
      <c r="S618" s="9">
        <f t="shared" si="94"/>
        <v>43012.208333333328</v>
      </c>
      <c r="T618" s="9">
        <f t="shared" si="95"/>
        <v>43030.208333333328</v>
      </c>
      <c r="U618" t="str" cm="1">
        <f t="array" ref="U618">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</f>
        <v>5000 to 9999</v>
      </c>
      <c r="V618" t="str" cm="1">
        <f t="array" ref="V618">IF(F618="failed",_xlfn.IFS(D618&lt;1000,"0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>5000 to 9999</v>
      </c>
      <c r="W618" t="str" cm="1">
        <f t="array" ref="W618">IF(F618="successful",_xlfn.IFS(D618&lt;1000,"0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/>
      </c>
      <c r="X618" t="str" cm="1">
        <f t="array" ref="X618">IF(F618="canceled",_xlfn.IFS(D618&lt;1000,"0 to 1000",D618&lt;5000,"1000 to 4999",D618&lt;10000,"5000 to 9999",D618&lt;15000,"10000 to 14999",D618&lt;20000,"15000 to 19999",D618&lt;25000,"20000 to 24999",D618 &lt;30000,"25000 to 29999",D618&lt;35000,"30000 to 34999",D618&lt;40000,"35000 to 39999",D618&lt;45000,"40000 to 44999",D618&lt;50000,"45000 to 49999",TRUE,"Greater than 50000"),"")</f>
        <v/>
      </c>
      <c r="Y618" t="str">
        <f t="shared" si="96"/>
        <v/>
      </c>
      <c r="Z618">
        <f t="shared" si="97"/>
        <v>136</v>
      </c>
      <c r="AA618" t="str">
        <f t="shared" si="98"/>
        <v/>
      </c>
      <c r="AB618">
        <f t="shared" si="99"/>
        <v>1</v>
      </c>
    </row>
    <row r="619" spans="1:28" x14ac:dyDescent="0.25">
      <c r="A619">
        <v>201</v>
      </c>
      <c r="B619" t="s">
        <v>454</v>
      </c>
      <c r="C619" s="3" t="s">
        <v>455</v>
      </c>
      <c r="D619">
        <v>2100</v>
      </c>
      <c r="E619">
        <v>14305</v>
      </c>
      <c r="F619" t="s">
        <v>20</v>
      </c>
      <c r="G619">
        <v>157</v>
      </c>
      <c r="H619" t="s">
        <v>21</v>
      </c>
      <c r="I619" t="s">
        <v>22</v>
      </c>
      <c r="J619">
        <v>1406264400</v>
      </c>
      <c r="K619">
        <v>1407819600</v>
      </c>
      <c r="L619" t="b">
        <v>0</v>
      </c>
      <c r="M619" t="b">
        <v>0</v>
      </c>
      <c r="N619" t="s">
        <v>28</v>
      </c>
      <c r="O619" s="4">
        <f t="shared" si="90"/>
        <v>6.8119047619047617</v>
      </c>
      <c r="P619" s="5">
        <f t="shared" si="91"/>
        <v>91.114649681528661</v>
      </c>
      <c r="Q619" t="str">
        <f t="shared" si="92"/>
        <v>technology</v>
      </c>
      <c r="R619" t="str">
        <f t="shared" si="93"/>
        <v>web</v>
      </c>
      <c r="S619" s="9">
        <f t="shared" si="94"/>
        <v>41845.208333333336</v>
      </c>
      <c r="T619" s="9">
        <f t="shared" si="95"/>
        <v>41863.208333333336</v>
      </c>
      <c r="U619" t="str" cm="1">
        <f t="array" ref="U619">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</f>
        <v>1000 to 4999</v>
      </c>
      <c r="V619" t="str" cm="1">
        <f t="array" ref="V619">IF(F619="failed",_xlfn.IFS(D619&lt;1000,"0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/>
      </c>
      <c r="W619" t="str" cm="1">
        <f t="array" ref="W619">IF(F619="successful",_xlfn.IFS(D619&lt;1000,"0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>1000 to 4999</v>
      </c>
      <c r="X619" t="str" cm="1">
        <f t="array" ref="X619">IF(F619="canceled",_xlfn.IFS(D619&lt;1000,"0 to 1000",D619&lt;5000,"1000 to 4999",D619&lt;10000,"5000 to 9999",D619&lt;15000,"10000 to 14999",D619&lt;20000,"15000 to 19999",D619&lt;25000,"20000 to 24999",D619 &lt;30000,"25000 to 29999",D619&lt;35000,"30000 to 34999",D619&lt;40000,"35000 to 39999",D619&lt;45000,"40000 to 44999",D619&lt;50000,"45000 to 49999",TRUE,"Greater than 50000"),"")</f>
        <v/>
      </c>
      <c r="Y619">
        <f t="shared" si="96"/>
        <v>157</v>
      </c>
      <c r="Z619" t="str">
        <f t="shared" si="97"/>
        <v/>
      </c>
      <c r="AA619">
        <f t="shared" si="98"/>
        <v>1</v>
      </c>
      <c r="AB619" t="str">
        <f t="shared" si="99"/>
        <v/>
      </c>
    </row>
    <row r="620" spans="1:28" x14ac:dyDescent="0.25">
      <c r="A620">
        <v>246</v>
      </c>
      <c r="B620" t="s">
        <v>544</v>
      </c>
      <c r="C620" s="3" t="s">
        <v>545</v>
      </c>
      <c r="D620">
        <v>4500</v>
      </c>
      <c r="E620">
        <v>14649</v>
      </c>
      <c r="F620" t="s">
        <v>20</v>
      </c>
      <c r="G620">
        <v>222</v>
      </c>
      <c r="H620" t="s">
        <v>21</v>
      </c>
      <c r="I620" t="s">
        <v>22</v>
      </c>
      <c r="J620">
        <v>1375678800</v>
      </c>
      <c r="K620">
        <v>1376024400</v>
      </c>
      <c r="L620" t="b">
        <v>0</v>
      </c>
      <c r="M620" t="b">
        <v>0</v>
      </c>
      <c r="N620" t="s">
        <v>28</v>
      </c>
      <c r="O620" s="4">
        <f t="shared" si="90"/>
        <v>3.2553333333333332</v>
      </c>
      <c r="P620" s="5">
        <f t="shared" si="91"/>
        <v>65.986486486486484</v>
      </c>
      <c r="Q620" t="str">
        <f t="shared" si="92"/>
        <v>technology</v>
      </c>
      <c r="R620" t="str">
        <f t="shared" si="93"/>
        <v>web</v>
      </c>
      <c r="S620" s="9">
        <f t="shared" si="94"/>
        <v>41491.208333333336</v>
      </c>
      <c r="T620" s="9">
        <f t="shared" si="95"/>
        <v>41495.208333333336</v>
      </c>
      <c r="U620" t="str" cm="1">
        <f t="array" ref="U620">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</f>
        <v>1000 to 4999</v>
      </c>
      <c r="V620" t="str" cm="1">
        <f t="array" ref="V620">IF(F620="failed",_xlfn.IFS(D620&lt;1000,"0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/>
      </c>
      <c r="W620" t="str" cm="1">
        <f t="array" ref="W620">IF(F620="successful",_xlfn.IFS(D620&lt;1000,"0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>1000 to 4999</v>
      </c>
      <c r="X620" t="str" cm="1">
        <f t="array" ref="X620">IF(F620="canceled",_xlfn.IFS(D620&lt;1000,"0 to 1000",D620&lt;5000,"1000 to 4999",D620&lt;10000,"5000 to 9999",D620&lt;15000,"10000 to 14999",D620&lt;20000,"15000 to 19999",D620&lt;25000,"20000 to 24999",D620 &lt;30000,"25000 to 29999",D620&lt;35000,"30000 to 34999",D620&lt;40000,"35000 to 39999",D620&lt;45000,"40000 to 44999",D620&lt;50000,"45000 to 49999",TRUE,"Greater than 50000"),"")</f>
        <v/>
      </c>
      <c r="Y620">
        <f t="shared" si="96"/>
        <v>222</v>
      </c>
      <c r="Z620" t="str">
        <f t="shared" si="97"/>
        <v/>
      </c>
      <c r="AA620">
        <f t="shared" si="98"/>
        <v>1</v>
      </c>
      <c r="AB620" t="str">
        <f t="shared" si="99"/>
        <v/>
      </c>
    </row>
    <row r="621" spans="1:28" x14ac:dyDescent="0.25">
      <c r="A621">
        <v>278</v>
      </c>
      <c r="B621" t="s">
        <v>608</v>
      </c>
      <c r="C621" s="3" t="s">
        <v>609</v>
      </c>
      <c r="D621">
        <v>2700</v>
      </c>
      <c r="E621">
        <v>8799</v>
      </c>
      <c r="F621" t="s">
        <v>20</v>
      </c>
      <c r="G621">
        <v>91</v>
      </c>
      <c r="H621" t="s">
        <v>21</v>
      </c>
      <c r="I621" t="s">
        <v>22</v>
      </c>
      <c r="J621">
        <v>1353909600</v>
      </c>
      <c r="K621">
        <v>1356069600</v>
      </c>
      <c r="L621" t="b">
        <v>0</v>
      </c>
      <c r="M621" t="b">
        <v>0</v>
      </c>
      <c r="N621" t="s">
        <v>28</v>
      </c>
      <c r="O621" s="4">
        <f t="shared" si="90"/>
        <v>3.2588888888888889</v>
      </c>
      <c r="P621" s="5">
        <f t="shared" si="91"/>
        <v>96.692307692307693</v>
      </c>
      <c r="Q621" t="str">
        <f t="shared" si="92"/>
        <v>technology</v>
      </c>
      <c r="R621" t="str">
        <f t="shared" si="93"/>
        <v>web</v>
      </c>
      <c r="S621" s="9">
        <f t="shared" si="94"/>
        <v>41239.25</v>
      </c>
      <c r="T621" s="9">
        <f t="shared" si="95"/>
        <v>41264.25</v>
      </c>
      <c r="U621" t="str" cm="1">
        <f t="array" ref="U621">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</f>
        <v>1000 to 4999</v>
      </c>
      <c r="V621" t="str" cm="1">
        <f t="array" ref="V621">IF(F621="failed",_xlfn.IFS(D621&lt;1000,"0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/>
      </c>
      <c r="W621" t="str" cm="1">
        <f t="array" ref="W621">IF(F621="successful",_xlfn.IFS(D621&lt;1000,"0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>1000 to 4999</v>
      </c>
      <c r="X621" t="str" cm="1">
        <f t="array" ref="X621">IF(F621="canceled",_xlfn.IFS(D621&lt;1000,"0 to 1000",D621&lt;5000,"1000 to 4999",D621&lt;10000,"5000 to 9999",D621&lt;15000,"10000 to 14999",D621&lt;20000,"15000 to 19999",D621&lt;25000,"20000 to 24999",D621 &lt;30000,"25000 to 29999",D621&lt;35000,"30000 to 34999",D621&lt;40000,"35000 to 39999",D621&lt;45000,"40000 to 44999",D621&lt;50000,"45000 to 49999",TRUE,"Greater than 50000"),"")</f>
        <v/>
      </c>
      <c r="Y621">
        <f t="shared" si="96"/>
        <v>91</v>
      </c>
      <c r="Z621" t="str">
        <f t="shared" si="97"/>
        <v/>
      </c>
      <c r="AA621">
        <f t="shared" si="98"/>
        <v>1</v>
      </c>
      <c r="AB621" t="str">
        <f t="shared" si="99"/>
        <v/>
      </c>
    </row>
    <row r="622" spans="1:28" x14ac:dyDescent="0.25">
      <c r="A622">
        <v>284</v>
      </c>
      <c r="B622" t="s">
        <v>620</v>
      </c>
      <c r="C622" s="3" t="s">
        <v>621</v>
      </c>
      <c r="D622">
        <v>9800</v>
      </c>
      <c r="E622">
        <v>8153</v>
      </c>
      <c r="F622" t="s">
        <v>14</v>
      </c>
      <c r="G622">
        <v>132</v>
      </c>
      <c r="H622" t="s">
        <v>21</v>
      </c>
      <c r="I622" t="s">
        <v>22</v>
      </c>
      <c r="J622">
        <v>1335848400</v>
      </c>
      <c r="K622">
        <v>1336280400</v>
      </c>
      <c r="L622" t="b">
        <v>0</v>
      </c>
      <c r="M622" t="b">
        <v>0</v>
      </c>
      <c r="N622" t="s">
        <v>28</v>
      </c>
      <c r="O622" s="4">
        <f t="shared" si="90"/>
        <v>0.83193877551020412</v>
      </c>
      <c r="P622" s="5">
        <f t="shared" si="91"/>
        <v>61.765151515151516</v>
      </c>
      <c r="Q622" t="str">
        <f t="shared" si="92"/>
        <v>technology</v>
      </c>
      <c r="R622" t="str">
        <f t="shared" si="93"/>
        <v>web</v>
      </c>
      <c r="S622" s="9">
        <f t="shared" si="94"/>
        <v>41030.208333333336</v>
      </c>
      <c r="T622" s="9">
        <f t="shared" si="95"/>
        <v>41035.208333333336</v>
      </c>
      <c r="U622" t="str" cm="1">
        <f t="array" ref="U622">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</f>
        <v>5000 to 9999</v>
      </c>
      <c r="V622" t="str" cm="1">
        <f t="array" ref="V622">IF(F622="failed",_xlfn.IFS(D622&lt;1000,"0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>5000 to 9999</v>
      </c>
      <c r="W622" t="str" cm="1">
        <f t="array" ref="W622">IF(F622="successful",_xlfn.IFS(D622&lt;1000,"0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/>
      </c>
      <c r="X622" t="str" cm="1">
        <f t="array" ref="X622">IF(F622="canceled",_xlfn.IFS(D622&lt;1000,"0 to 1000",D622&lt;5000,"1000 to 4999",D622&lt;10000,"5000 to 9999",D622&lt;15000,"10000 to 14999",D622&lt;20000,"15000 to 19999",D622&lt;25000,"20000 to 24999",D622 &lt;30000,"25000 to 29999",D622&lt;35000,"30000 to 34999",D622&lt;40000,"35000 to 39999",D622&lt;45000,"40000 to 44999",D622&lt;50000,"45000 to 49999",TRUE,"Greater than 50000"),"")</f>
        <v/>
      </c>
      <c r="Y622" t="str">
        <f t="shared" si="96"/>
        <v/>
      </c>
      <c r="Z622">
        <f t="shared" si="97"/>
        <v>132</v>
      </c>
      <c r="AA622" t="str">
        <f t="shared" si="98"/>
        <v/>
      </c>
      <c r="AB622">
        <f t="shared" si="99"/>
        <v>1</v>
      </c>
    </row>
    <row r="623" spans="1:28" x14ac:dyDescent="0.25">
      <c r="A623">
        <v>291</v>
      </c>
      <c r="B623" t="s">
        <v>634</v>
      </c>
      <c r="C623" s="3" t="s">
        <v>635</v>
      </c>
      <c r="D623">
        <v>1800</v>
      </c>
      <c r="E623">
        <v>8219</v>
      </c>
      <c r="F623" t="s">
        <v>20</v>
      </c>
      <c r="G623">
        <v>107</v>
      </c>
      <c r="H623" t="s">
        <v>21</v>
      </c>
      <c r="I623" t="s">
        <v>22</v>
      </c>
      <c r="J623">
        <v>1318654800</v>
      </c>
      <c r="K623">
        <v>1319000400</v>
      </c>
      <c r="L623" t="b">
        <v>1</v>
      </c>
      <c r="M623" t="b">
        <v>0</v>
      </c>
      <c r="N623" t="s">
        <v>28</v>
      </c>
      <c r="O623" s="4">
        <f t="shared" si="90"/>
        <v>4.5661111111111108</v>
      </c>
      <c r="P623" s="5">
        <f t="shared" si="91"/>
        <v>76.813084112149539</v>
      </c>
      <c r="Q623" t="str">
        <f t="shared" si="92"/>
        <v>technology</v>
      </c>
      <c r="R623" t="str">
        <f t="shared" si="93"/>
        <v>web</v>
      </c>
      <c r="S623" s="9">
        <f t="shared" si="94"/>
        <v>40831.208333333336</v>
      </c>
      <c r="T623" s="9">
        <f t="shared" si="95"/>
        <v>40835.208333333336</v>
      </c>
      <c r="U623" t="str" cm="1">
        <f t="array" ref="U623">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</f>
        <v>1000 to 4999</v>
      </c>
      <c r="V623" t="str" cm="1">
        <f t="array" ref="V623">IF(F623="failed",_xlfn.IFS(D623&lt;1000,"0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/>
      </c>
      <c r="W623" t="str" cm="1">
        <f t="array" ref="W623">IF(F623="successful",_xlfn.IFS(D623&lt;1000,"0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>1000 to 4999</v>
      </c>
      <c r="X623" t="str" cm="1">
        <f t="array" ref="X623">IF(F623="canceled",_xlfn.IFS(D623&lt;1000,"0 to 1000",D623&lt;5000,"1000 to 4999",D623&lt;10000,"5000 to 9999",D623&lt;15000,"10000 to 14999",D623&lt;20000,"15000 to 19999",D623&lt;25000,"20000 to 24999",D623 &lt;30000,"25000 to 29999",D623&lt;35000,"30000 to 34999",D623&lt;40000,"35000 to 39999",D623&lt;45000,"40000 to 44999",D623&lt;50000,"45000 to 49999",TRUE,"Greater than 50000"),"")</f>
        <v/>
      </c>
      <c r="Y623">
        <f t="shared" si="96"/>
        <v>107</v>
      </c>
      <c r="Z623" t="str">
        <f t="shared" si="97"/>
        <v/>
      </c>
      <c r="AA623">
        <f t="shared" si="98"/>
        <v>1</v>
      </c>
      <c r="AB623" t="str">
        <f t="shared" si="99"/>
        <v/>
      </c>
    </row>
    <row r="624" spans="1:28" x14ac:dyDescent="0.25">
      <c r="A624">
        <v>319</v>
      </c>
      <c r="B624" t="s">
        <v>690</v>
      </c>
      <c r="C624" s="3" t="s">
        <v>691</v>
      </c>
      <c r="D624">
        <v>8400</v>
      </c>
      <c r="E624">
        <v>3251</v>
      </c>
      <c r="F624" t="s">
        <v>74</v>
      </c>
      <c r="G624">
        <v>64</v>
      </c>
      <c r="H624" t="s">
        <v>21</v>
      </c>
      <c r="I624" t="s">
        <v>22</v>
      </c>
      <c r="J624">
        <v>1281589200</v>
      </c>
      <c r="K624">
        <v>1283662800</v>
      </c>
      <c r="L624" t="b">
        <v>0</v>
      </c>
      <c r="M624" t="b">
        <v>0</v>
      </c>
      <c r="N624" t="s">
        <v>28</v>
      </c>
      <c r="O624" s="4">
        <f t="shared" si="90"/>
        <v>0.38702380952380955</v>
      </c>
      <c r="P624" s="5">
        <f t="shared" si="91"/>
        <v>50.796875</v>
      </c>
      <c r="Q624" t="str">
        <f t="shared" si="92"/>
        <v>technology</v>
      </c>
      <c r="R624" t="str">
        <f t="shared" si="93"/>
        <v>web</v>
      </c>
      <c r="S624" s="9">
        <f t="shared" si="94"/>
        <v>40402.208333333336</v>
      </c>
      <c r="T624" s="9">
        <f t="shared" si="95"/>
        <v>40426.208333333336</v>
      </c>
      <c r="U624" t="str" cm="1">
        <f t="array" ref="U624">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</f>
        <v>5000 to 9999</v>
      </c>
      <c r="V624" t="str" cm="1">
        <f t="array" ref="V624">IF(F624="failed",_xlfn.IFS(D624&lt;1000,"0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/>
      </c>
      <c r="W624" t="str" cm="1">
        <f t="array" ref="W624">IF(F624="successful",_xlfn.IFS(D624&lt;1000,"0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/>
      </c>
      <c r="X624" t="str" cm="1">
        <f t="array" ref="X624">IF(F624="canceled",_xlfn.IFS(D624&lt;1000,"0 to 1000",D624&lt;5000,"1000 to 4999",D624&lt;10000,"5000 to 9999",D624&lt;15000,"10000 to 14999",D624&lt;20000,"15000 to 19999",D624&lt;25000,"20000 to 24999",D624 &lt;30000,"25000 to 29999",D624&lt;35000,"30000 to 34999",D624&lt;40000,"35000 to 39999",D624&lt;45000,"40000 to 44999",D624&lt;50000,"45000 to 49999",TRUE,"Greater than 50000"),"")</f>
        <v>5000 to 9999</v>
      </c>
      <c r="Y624" t="str">
        <f t="shared" si="96"/>
        <v/>
      </c>
      <c r="Z624" t="str">
        <f t="shared" si="97"/>
        <v/>
      </c>
      <c r="AA624" t="str">
        <f t="shared" si="98"/>
        <v/>
      </c>
      <c r="AB624" t="str">
        <f t="shared" si="99"/>
        <v/>
      </c>
    </row>
    <row r="625" spans="1:28" x14ac:dyDescent="0.25">
      <c r="A625">
        <v>347</v>
      </c>
      <c r="B625" t="s">
        <v>746</v>
      </c>
      <c r="C625" s="3" t="s">
        <v>747</v>
      </c>
      <c r="D625">
        <v>900</v>
      </c>
      <c r="E625">
        <v>12607</v>
      </c>
      <c r="F625" t="s">
        <v>20</v>
      </c>
      <c r="G625">
        <v>191</v>
      </c>
      <c r="H625" t="s">
        <v>21</v>
      </c>
      <c r="I625" t="s">
        <v>22</v>
      </c>
      <c r="J625">
        <v>1423634400</v>
      </c>
      <c r="K625">
        <v>1425708000</v>
      </c>
      <c r="L625" t="b">
        <v>0</v>
      </c>
      <c r="M625" t="b">
        <v>0</v>
      </c>
      <c r="N625" t="s">
        <v>28</v>
      </c>
      <c r="O625" s="4">
        <f t="shared" si="90"/>
        <v>14.007777777777777</v>
      </c>
      <c r="P625" s="5">
        <f t="shared" si="91"/>
        <v>66.005235602094245</v>
      </c>
      <c r="Q625" t="str">
        <f t="shared" si="92"/>
        <v>technology</v>
      </c>
      <c r="R625" t="str">
        <f t="shared" si="93"/>
        <v>web</v>
      </c>
      <c r="S625" s="9">
        <f t="shared" si="94"/>
        <v>42046.25</v>
      </c>
      <c r="T625" s="9">
        <f t="shared" si="95"/>
        <v>42070.25</v>
      </c>
      <c r="U625" t="str" cm="1">
        <f t="array" ref="U625">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</f>
        <v>0 to 1000</v>
      </c>
      <c r="V625" t="str" cm="1">
        <f t="array" ref="V625">IF(F625="failed",_xlfn.IFS(D625&lt;1000,"0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/>
      </c>
      <c r="W625" t="str" cm="1">
        <f t="array" ref="W625">IF(F625="successful",_xlfn.IFS(D625&lt;1000,"0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>0 to 1000</v>
      </c>
      <c r="X625" t="str" cm="1">
        <f t="array" ref="X625">IF(F625="canceled",_xlfn.IFS(D625&lt;1000,"0 to 1000",D625&lt;5000,"1000 to 4999",D625&lt;10000,"5000 to 9999",D625&lt;15000,"10000 to 14999",D625&lt;20000,"15000 to 19999",D625&lt;25000,"20000 to 24999",D625 &lt;30000,"25000 to 29999",D625&lt;35000,"30000 to 34999",D625&lt;40000,"35000 to 39999",D625&lt;45000,"40000 to 44999",D625&lt;50000,"45000 to 49999",TRUE,"Greater than 50000"),"")</f>
        <v/>
      </c>
      <c r="Y625">
        <f t="shared" si="96"/>
        <v>191</v>
      </c>
      <c r="Z625" t="str">
        <f t="shared" si="97"/>
        <v/>
      </c>
      <c r="AA625">
        <f t="shared" si="98"/>
        <v>1</v>
      </c>
      <c r="AB625" t="str">
        <f t="shared" si="99"/>
        <v/>
      </c>
    </row>
    <row r="626" spans="1:28" x14ac:dyDescent="0.25">
      <c r="A626">
        <v>419</v>
      </c>
      <c r="B626" t="s">
        <v>887</v>
      </c>
      <c r="C626" s="3" t="s">
        <v>888</v>
      </c>
      <c r="D626">
        <v>113800</v>
      </c>
      <c r="E626">
        <v>140469</v>
      </c>
      <c r="F626" t="s">
        <v>20</v>
      </c>
      <c r="G626">
        <v>5203</v>
      </c>
      <c r="H626" t="s">
        <v>21</v>
      </c>
      <c r="I626" t="s">
        <v>22</v>
      </c>
      <c r="J626">
        <v>1324533600</v>
      </c>
      <c r="K626">
        <v>1325052000</v>
      </c>
      <c r="L626" t="b">
        <v>0</v>
      </c>
      <c r="M626" t="b">
        <v>0</v>
      </c>
      <c r="N626" t="s">
        <v>28</v>
      </c>
      <c r="O626" s="4">
        <f t="shared" si="90"/>
        <v>1.2343497363796134</v>
      </c>
      <c r="P626" s="5">
        <f t="shared" si="91"/>
        <v>26.997693638285604</v>
      </c>
      <c r="Q626" t="str">
        <f t="shared" si="92"/>
        <v>technology</v>
      </c>
      <c r="R626" t="str">
        <f t="shared" si="93"/>
        <v>web</v>
      </c>
      <c r="S626" s="9">
        <f t="shared" si="94"/>
        <v>40899.25</v>
      </c>
      <c r="T626" s="9">
        <f t="shared" si="95"/>
        <v>40905.25</v>
      </c>
      <c r="U626" t="str" cm="1">
        <f t="array" ref="U626">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</f>
        <v>Greater than 50000</v>
      </c>
      <c r="V626" t="str" cm="1">
        <f t="array" ref="V626">IF(F626="failed",_xlfn.IFS(D626&lt;1000,"0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/>
      </c>
      <c r="W626" t="str" cm="1">
        <f t="array" ref="W626">IF(F626="successful",_xlfn.IFS(D626&lt;1000,"0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>Greater than 50000</v>
      </c>
      <c r="X626" t="str" cm="1">
        <f t="array" ref="X626">IF(F626="canceled",_xlfn.IFS(D626&lt;1000,"0 to 1000",D626&lt;5000,"1000 to 4999",D626&lt;10000,"5000 to 9999",D626&lt;15000,"10000 to 14999",D626&lt;20000,"15000 to 19999",D626&lt;25000,"20000 to 24999",D626 &lt;30000,"25000 to 29999",D626&lt;35000,"30000 to 34999",D626&lt;40000,"35000 to 39999",D626&lt;45000,"40000 to 44999",D626&lt;50000,"45000 to 49999",TRUE,"Greater than 50000"),"")</f>
        <v/>
      </c>
      <c r="Y626">
        <f t="shared" si="96"/>
        <v>5203</v>
      </c>
      <c r="Z626" t="str">
        <f t="shared" si="97"/>
        <v/>
      </c>
      <c r="AA626">
        <f t="shared" si="98"/>
        <v>1</v>
      </c>
      <c r="AB626" t="str">
        <f t="shared" si="99"/>
        <v/>
      </c>
    </row>
    <row r="627" spans="1:28" ht="31.5" x14ac:dyDescent="0.25">
      <c r="A627">
        <v>467</v>
      </c>
      <c r="B627" t="s">
        <v>982</v>
      </c>
      <c r="C627" s="3" t="s">
        <v>983</v>
      </c>
      <c r="D627">
        <v>1400</v>
      </c>
      <c r="E627">
        <v>8053</v>
      </c>
      <c r="F627" t="s">
        <v>20</v>
      </c>
      <c r="G627">
        <v>139</v>
      </c>
      <c r="H627" t="s">
        <v>15</v>
      </c>
      <c r="I627" t="s">
        <v>16</v>
      </c>
      <c r="J627">
        <v>1448258400</v>
      </c>
      <c r="K627">
        <v>1448863200</v>
      </c>
      <c r="L627" t="b">
        <v>0</v>
      </c>
      <c r="M627" t="b">
        <v>1</v>
      </c>
      <c r="N627" t="s">
        <v>28</v>
      </c>
      <c r="O627" s="4">
        <f t="shared" si="90"/>
        <v>5.7521428571428572</v>
      </c>
      <c r="P627" s="5">
        <f t="shared" si="91"/>
        <v>57.935251798561154</v>
      </c>
      <c r="Q627" t="str">
        <f t="shared" si="92"/>
        <v>technology</v>
      </c>
      <c r="R627" t="str">
        <f t="shared" si="93"/>
        <v>web</v>
      </c>
      <c r="S627" s="9">
        <f t="shared" si="94"/>
        <v>42331.25</v>
      </c>
      <c r="T627" s="9">
        <f t="shared" si="95"/>
        <v>42338.25</v>
      </c>
      <c r="U627" t="str" cm="1">
        <f t="array" ref="U627">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</f>
        <v>1000 to 4999</v>
      </c>
      <c r="V627" t="str" cm="1">
        <f t="array" ref="V627">IF(F627="failed",_xlfn.IFS(D627&lt;1000,"0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/>
      </c>
      <c r="W627" t="str" cm="1">
        <f t="array" ref="W627">IF(F627="successful",_xlfn.IFS(D627&lt;1000,"0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>1000 to 4999</v>
      </c>
      <c r="X627" t="str" cm="1">
        <f t="array" ref="X627">IF(F627="canceled",_xlfn.IFS(D627&lt;1000,"0 to 1000",D627&lt;5000,"1000 to 4999",D627&lt;10000,"5000 to 9999",D627&lt;15000,"10000 to 14999",D627&lt;20000,"15000 to 19999",D627&lt;25000,"20000 to 24999",D627 &lt;30000,"25000 to 29999",D627&lt;35000,"30000 to 34999",D627&lt;40000,"35000 to 39999",D627&lt;45000,"40000 to 44999",D627&lt;50000,"45000 to 49999",TRUE,"Greater than 50000"),"")</f>
        <v/>
      </c>
      <c r="Y627">
        <f t="shared" si="96"/>
        <v>139</v>
      </c>
      <c r="Z627" t="str">
        <f t="shared" si="97"/>
        <v/>
      </c>
      <c r="AA627">
        <f t="shared" si="98"/>
        <v>1</v>
      </c>
      <c r="AB627" t="str">
        <f t="shared" si="99"/>
        <v/>
      </c>
    </row>
    <row r="628" spans="1:28" x14ac:dyDescent="0.25">
      <c r="A628">
        <v>498</v>
      </c>
      <c r="B628" t="s">
        <v>1044</v>
      </c>
      <c r="C628" s="3" t="s">
        <v>1045</v>
      </c>
      <c r="D628">
        <v>193400</v>
      </c>
      <c r="E628">
        <v>46317</v>
      </c>
      <c r="F628" t="s">
        <v>14</v>
      </c>
      <c r="G628">
        <v>579</v>
      </c>
      <c r="H628" t="s">
        <v>36</v>
      </c>
      <c r="I628" t="s">
        <v>37</v>
      </c>
      <c r="J628">
        <v>1420092000</v>
      </c>
      <c r="K628">
        <v>1420264800</v>
      </c>
      <c r="L628" t="b">
        <v>0</v>
      </c>
      <c r="M628" t="b">
        <v>0</v>
      </c>
      <c r="N628" t="s">
        <v>28</v>
      </c>
      <c r="O628" s="4">
        <f t="shared" si="90"/>
        <v>0.239488107549121</v>
      </c>
      <c r="P628" s="5">
        <f t="shared" si="91"/>
        <v>79.994818652849744</v>
      </c>
      <c r="Q628" t="str">
        <f t="shared" si="92"/>
        <v>technology</v>
      </c>
      <c r="R628" t="str">
        <f t="shared" si="93"/>
        <v>web</v>
      </c>
      <c r="S628" s="9">
        <f t="shared" si="94"/>
        <v>42005.25</v>
      </c>
      <c r="T628" s="9">
        <f t="shared" si="95"/>
        <v>42007.25</v>
      </c>
      <c r="U628" t="str" cm="1">
        <f t="array" ref="U628">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</f>
        <v>Greater than 50000</v>
      </c>
      <c r="V628" t="str" cm="1">
        <f t="array" ref="V628">IF(F628="failed",_xlfn.IFS(D628&lt;1000,"0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>Greater than 50000</v>
      </c>
      <c r="W628" t="str" cm="1">
        <f t="array" ref="W628">IF(F628="successful",_xlfn.IFS(D628&lt;1000,"0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/>
      </c>
      <c r="X628" t="str" cm="1">
        <f t="array" ref="X628">IF(F628="canceled",_xlfn.IFS(D628&lt;1000,"0 to 1000",D628&lt;5000,"1000 to 4999",D628&lt;10000,"5000 to 9999",D628&lt;15000,"10000 to 14999",D628&lt;20000,"15000 to 19999",D628&lt;25000,"20000 to 24999",D628 &lt;30000,"25000 to 29999",D628&lt;35000,"30000 to 34999",D628&lt;40000,"35000 to 39999",D628&lt;45000,"40000 to 44999",D628&lt;50000,"45000 to 49999",TRUE,"Greater than 50000"),"")</f>
        <v/>
      </c>
      <c r="Y628" t="str">
        <f t="shared" si="96"/>
        <v/>
      </c>
      <c r="Z628">
        <f t="shared" si="97"/>
        <v>579</v>
      </c>
      <c r="AA628" t="str">
        <f t="shared" si="98"/>
        <v/>
      </c>
      <c r="AB628">
        <f t="shared" si="99"/>
        <v>1</v>
      </c>
    </row>
    <row r="629" spans="1:28" ht="31.5" x14ac:dyDescent="0.25">
      <c r="A629">
        <v>507</v>
      </c>
      <c r="B629" t="s">
        <v>1061</v>
      </c>
      <c r="C629" s="3" t="s">
        <v>1062</v>
      </c>
      <c r="D629">
        <v>2100</v>
      </c>
      <c r="E629">
        <v>837</v>
      </c>
      <c r="F629" t="s">
        <v>14</v>
      </c>
      <c r="G629">
        <v>19</v>
      </c>
      <c r="H629" t="s">
        <v>21</v>
      </c>
      <c r="I629" t="s">
        <v>22</v>
      </c>
      <c r="J629">
        <v>1365483600</v>
      </c>
      <c r="K629">
        <v>1369717200</v>
      </c>
      <c r="L629" t="b">
        <v>0</v>
      </c>
      <c r="M629" t="b">
        <v>1</v>
      </c>
      <c r="N629" t="s">
        <v>28</v>
      </c>
      <c r="O629" s="4">
        <f t="shared" si="90"/>
        <v>0.39857142857142858</v>
      </c>
      <c r="P629" s="5">
        <f t="shared" si="91"/>
        <v>44.05263157894737</v>
      </c>
      <c r="Q629" t="str">
        <f t="shared" si="92"/>
        <v>technology</v>
      </c>
      <c r="R629" t="str">
        <f t="shared" si="93"/>
        <v>web</v>
      </c>
      <c r="S629" s="9">
        <f t="shared" si="94"/>
        <v>41373.208333333336</v>
      </c>
      <c r="T629" s="9">
        <f t="shared" si="95"/>
        <v>41422.208333333336</v>
      </c>
      <c r="U629" t="str" cm="1">
        <f t="array" ref="U629">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</f>
        <v>1000 to 4999</v>
      </c>
      <c r="V629" t="str" cm="1">
        <f t="array" ref="V629">IF(F629="failed",_xlfn.IFS(D629&lt;1000,"0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>1000 to 4999</v>
      </c>
      <c r="W629" t="str" cm="1">
        <f t="array" ref="W629">IF(F629="successful",_xlfn.IFS(D629&lt;1000,"0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/>
      </c>
      <c r="X629" t="str" cm="1">
        <f t="array" ref="X629">IF(F629="canceled",_xlfn.IFS(D629&lt;1000,"0 to 1000",D629&lt;5000,"1000 to 4999",D629&lt;10000,"5000 to 9999",D629&lt;15000,"10000 to 14999",D629&lt;20000,"15000 to 19999",D629&lt;25000,"20000 to 24999",D629 &lt;30000,"25000 to 29999",D629&lt;35000,"30000 to 34999",D629&lt;40000,"35000 to 39999",D629&lt;45000,"40000 to 44999",D629&lt;50000,"45000 to 49999",TRUE,"Greater than 50000"),"")</f>
        <v/>
      </c>
      <c r="Y629" t="str">
        <f t="shared" si="96"/>
        <v/>
      </c>
      <c r="Z629">
        <f t="shared" si="97"/>
        <v>19</v>
      </c>
      <c r="AA629" t="str">
        <f t="shared" si="98"/>
        <v/>
      </c>
      <c r="AB629">
        <f t="shared" si="99"/>
        <v>1</v>
      </c>
    </row>
    <row r="630" spans="1:28" x14ac:dyDescent="0.25">
      <c r="A630">
        <v>551</v>
      </c>
      <c r="B630" t="s">
        <v>1147</v>
      </c>
      <c r="C630" s="3" t="s">
        <v>1148</v>
      </c>
      <c r="D630">
        <v>180100</v>
      </c>
      <c r="E630">
        <v>105598</v>
      </c>
      <c r="F630" t="s">
        <v>14</v>
      </c>
      <c r="G630">
        <v>2779</v>
      </c>
      <c r="H630" t="s">
        <v>26</v>
      </c>
      <c r="I630" t="s">
        <v>27</v>
      </c>
      <c r="J630">
        <v>1419055200</v>
      </c>
      <c r="K630">
        <v>1422511200</v>
      </c>
      <c r="L630" t="b">
        <v>0</v>
      </c>
      <c r="M630" t="b">
        <v>1</v>
      </c>
      <c r="N630" t="s">
        <v>28</v>
      </c>
      <c r="O630" s="4">
        <f t="shared" si="90"/>
        <v>0.58632981676846196</v>
      </c>
      <c r="P630" s="5">
        <f t="shared" si="91"/>
        <v>37.99856063332134</v>
      </c>
      <c r="Q630" t="str">
        <f t="shared" si="92"/>
        <v>technology</v>
      </c>
      <c r="R630" t="str">
        <f t="shared" si="93"/>
        <v>web</v>
      </c>
      <c r="S630" s="9">
        <f t="shared" si="94"/>
        <v>41993.25</v>
      </c>
      <c r="T630" s="9">
        <f t="shared" si="95"/>
        <v>42033.25</v>
      </c>
      <c r="U630" t="str" cm="1">
        <f t="array" ref="U630">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</f>
        <v>Greater than 50000</v>
      </c>
      <c r="V630" t="str" cm="1">
        <f t="array" ref="V630">IF(F630="failed",_xlfn.IFS(D630&lt;1000,"0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>Greater than 50000</v>
      </c>
      <c r="W630" t="str" cm="1">
        <f t="array" ref="W630">IF(F630="successful",_xlfn.IFS(D630&lt;1000,"0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/>
      </c>
      <c r="X630" t="str" cm="1">
        <f t="array" ref="X630">IF(F630="canceled",_xlfn.IFS(D630&lt;1000,"0 to 1000",D630&lt;5000,"1000 to 4999",D630&lt;10000,"5000 to 9999",D630&lt;15000,"10000 to 14999",D630&lt;20000,"15000 to 19999",D630&lt;25000,"20000 to 24999",D630 &lt;30000,"25000 to 29999",D630&lt;35000,"30000 to 34999",D630&lt;40000,"35000 to 39999",D630&lt;45000,"40000 to 44999",D630&lt;50000,"45000 to 49999",TRUE,"Greater than 50000"),"")</f>
        <v/>
      </c>
      <c r="Y630" t="str">
        <f t="shared" si="96"/>
        <v/>
      </c>
      <c r="Z630">
        <f t="shared" si="97"/>
        <v>2779</v>
      </c>
      <c r="AA630" t="str">
        <f t="shared" si="98"/>
        <v/>
      </c>
      <c r="AB630">
        <f t="shared" si="99"/>
        <v>1</v>
      </c>
    </row>
    <row r="631" spans="1:28" x14ac:dyDescent="0.25">
      <c r="A631">
        <v>581</v>
      </c>
      <c r="B631" t="s">
        <v>1205</v>
      </c>
      <c r="C631" s="3" t="s">
        <v>1206</v>
      </c>
      <c r="D631">
        <v>6000</v>
      </c>
      <c r="E631">
        <v>3841</v>
      </c>
      <c r="F631" t="s">
        <v>14</v>
      </c>
      <c r="G631">
        <v>71</v>
      </c>
      <c r="H631" t="s">
        <v>21</v>
      </c>
      <c r="I631" t="s">
        <v>22</v>
      </c>
      <c r="J631">
        <v>1304053200</v>
      </c>
      <c r="K631">
        <v>1305349200</v>
      </c>
      <c r="L631" t="b">
        <v>0</v>
      </c>
      <c r="M631" t="b">
        <v>0</v>
      </c>
      <c r="N631" t="s">
        <v>28</v>
      </c>
      <c r="O631" s="4">
        <f t="shared" si="90"/>
        <v>0.64016666666666666</v>
      </c>
      <c r="P631" s="5">
        <f t="shared" si="91"/>
        <v>54.098591549295776</v>
      </c>
      <c r="Q631" t="str">
        <f t="shared" si="92"/>
        <v>technology</v>
      </c>
      <c r="R631" t="str">
        <f t="shared" si="93"/>
        <v>web</v>
      </c>
      <c r="S631" s="9">
        <f t="shared" si="94"/>
        <v>40662.208333333336</v>
      </c>
      <c r="T631" s="9">
        <f t="shared" si="95"/>
        <v>40677.208333333336</v>
      </c>
      <c r="U631" t="str" cm="1">
        <f t="array" ref="U631">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</f>
        <v>5000 to 9999</v>
      </c>
      <c r="V631" t="str" cm="1">
        <f t="array" ref="V631">IF(F631="failed",_xlfn.IFS(D631&lt;1000,"0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>5000 to 9999</v>
      </c>
      <c r="W631" t="str" cm="1">
        <f t="array" ref="W631">IF(F631="successful",_xlfn.IFS(D631&lt;1000,"0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/>
      </c>
      <c r="X631" t="str" cm="1">
        <f t="array" ref="X631">IF(F631="canceled",_xlfn.IFS(D631&lt;1000,"0 to 1000",D631&lt;5000,"1000 to 4999",D631&lt;10000,"5000 to 9999",D631&lt;15000,"10000 to 14999",D631&lt;20000,"15000 to 19999",D631&lt;25000,"20000 to 24999",D631 &lt;30000,"25000 to 29999",D631&lt;35000,"30000 to 34999",D631&lt;40000,"35000 to 39999",D631&lt;45000,"40000 to 44999",D631&lt;50000,"45000 to 49999",TRUE,"Greater than 50000"),"")</f>
        <v/>
      </c>
      <c r="Y631" t="str">
        <f t="shared" si="96"/>
        <v/>
      </c>
      <c r="Z631">
        <f t="shared" si="97"/>
        <v>71</v>
      </c>
      <c r="AA631" t="str">
        <f t="shared" si="98"/>
        <v/>
      </c>
      <c r="AB631">
        <f t="shared" si="99"/>
        <v>1</v>
      </c>
    </row>
    <row r="632" spans="1:28" x14ac:dyDescent="0.25">
      <c r="A632">
        <v>584</v>
      </c>
      <c r="B632" t="s">
        <v>45</v>
      </c>
      <c r="C632" s="3" t="s">
        <v>1211</v>
      </c>
      <c r="D632">
        <v>86400</v>
      </c>
      <c r="E632">
        <v>103255</v>
      </c>
      <c r="F632" t="s">
        <v>20</v>
      </c>
      <c r="G632">
        <v>1613</v>
      </c>
      <c r="H632" t="s">
        <v>21</v>
      </c>
      <c r="I632" t="s">
        <v>22</v>
      </c>
      <c r="J632">
        <v>1335330000</v>
      </c>
      <c r="K632">
        <v>1336539600</v>
      </c>
      <c r="L632" t="b">
        <v>0</v>
      </c>
      <c r="M632" t="b">
        <v>0</v>
      </c>
      <c r="N632" t="s">
        <v>28</v>
      </c>
      <c r="O632" s="4">
        <f t="shared" si="90"/>
        <v>1.1950810185185186</v>
      </c>
      <c r="P632" s="5">
        <f t="shared" si="91"/>
        <v>64.01425914445133</v>
      </c>
      <c r="Q632" t="str">
        <f t="shared" si="92"/>
        <v>technology</v>
      </c>
      <c r="R632" t="str">
        <f t="shared" si="93"/>
        <v>web</v>
      </c>
      <c r="S632" s="9">
        <f t="shared" si="94"/>
        <v>41024.208333333336</v>
      </c>
      <c r="T632" s="9">
        <f t="shared" si="95"/>
        <v>41038.208333333336</v>
      </c>
      <c r="U632" t="str" cm="1">
        <f t="array" ref="U632">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</f>
        <v>Greater than 50000</v>
      </c>
      <c r="V632" t="str" cm="1">
        <f t="array" ref="V632">IF(F632="failed",_xlfn.IFS(D632&lt;1000,"0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/>
      </c>
      <c r="W632" t="str" cm="1">
        <f t="array" ref="W632">IF(F632="successful",_xlfn.IFS(D632&lt;1000,"0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>Greater than 50000</v>
      </c>
      <c r="X632" t="str" cm="1">
        <f t="array" ref="X632">IF(F632="canceled",_xlfn.IFS(D632&lt;1000,"0 to 1000",D632&lt;5000,"1000 to 4999",D632&lt;10000,"5000 to 9999",D632&lt;15000,"10000 to 14999",D632&lt;20000,"15000 to 19999",D632&lt;25000,"20000 to 24999",D632 &lt;30000,"25000 to 29999",D632&lt;35000,"30000 to 34999",D632&lt;40000,"35000 to 39999",D632&lt;45000,"40000 to 44999",D632&lt;50000,"45000 to 49999",TRUE,"Greater than 50000"),"")</f>
        <v/>
      </c>
      <c r="Y632">
        <f t="shared" si="96"/>
        <v>1613</v>
      </c>
      <c r="Z632" t="str">
        <f t="shared" si="97"/>
        <v/>
      </c>
      <c r="AA632">
        <f t="shared" si="98"/>
        <v>1</v>
      </c>
      <c r="AB632" t="str">
        <f t="shared" si="99"/>
        <v/>
      </c>
    </row>
    <row r="633" spans="1:28" x14ac:dyDescent="0.25">
      <c r="A633">
        <v>652</v>
      </c>
      <c r="B633" t="s">
        <v>1346</v>
      </c>
      <c r="C633" s="3" t="s">
        <v>1347</v>
      </c>
      <c r="D633">
        <v>10000</v>
      </c>
      <c r="E633">
        <v>12684</v>
      </c>
      <c r="F633" t="s">
        <v>20</v>
      </c>
      <c r="G633">
        <v>409</v>
      </c>
      <c r="H633" t="s">
        <v>21</v>
      </c>
      <c r="I633" t="s">
        <v>22</v>
      </c>
      <c r="J633">
        <v>1470373200</v>
      </c>
      <c r="K633">
        <v>1474088400</v>
      </c>
      <c r="L633" t="b">
        <v>0</v>
      </c>
      <c r="M633" t="b">
        <v>0</v>
      </c>
      <c r="N633" t="s">
        <v>28</v>
      </c>
      <c r="O633" s="4">
        <f t="shared" si="90"/>
        <v>1.2684</v>
      </c>
      <c r="P633" s="5">
        <f t="shared" si="91"/>
        <v>31.012224938875306</v>
      </c>
      <c r="Q633" t="str">
        <f t="shared" si="92"/>
        <v>technology</v>
      </c>
      <c r="R633" t="str">
        <f t="shared" si="93"/>
        <v>web</v>
      </c>
      <c r="S633" s="9">
        <f t="shared" si="94"/>
        <v>42587.208333333328</v>
      </c>
      <c r="T633" s="9">
        <f t="shared" si="95"/>
        <v>42630.208333333328</v>
      </c>
      <c r="U633" t="str" cm="1">
        <f t="array" ref="U633">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</f>
        <v>10000 to 14999</v>
      </c>
      <c r="V633" t="str" cm="1">
        <f t="array" ref="V633">IF(F633="failed",_xlfn.IFS(D633&lt;1000,"0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/>
      </c>
      <c r="W633" t="str" cm="1">
        <f t="array" ref="W633">IF(F633="successful",_xlfn.IFS(D633&lt;1000,"0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>10000 to 14999</v>
      </c>
      <c r="X633" t="str" cm="1">
        <f t="array" ref="X633">IF(F633="canceled",_xlfn.IFS(D633&lt;1000,"0 to 1000",D633&lt;5000,"1000 to 4999",D633&lt;10000,"5000 to 9999",D633&lt;15000,"10000 to 14999",D633&lt;20000,"15000 to 19999",D633&lt;25000,"20000 to 24999",D633 &lt;30000,"25000 to 29999",D633&lt;35000,"30000 to 34999",D633&lt;40000,"35000 to 39999",D633&lt;45000,"40000 to 44999",D633&lt;50000,"45000 to 49999",TRUE,"Greater than 50000"),"")</f>
        <v/>
      </c>
      <c r="Y633">
        <f t="shared" si="96"/>
        <v>409</v>
      </c>
      <c r="Z633" t="str">
        <f t="shared" si="97"/>
        <v/>
      </c>
      <c r="AA633">
        <f t="shared" si="98"/>
        <v>1</v>
      </c>
      <c r="AB633" t="str">
        <f t="shared" si="99"/>
        <v/>
      </c>
    </row>
    <row r="634" spans="1:28" x14ac:dyDescent="0.25">
      <c r="A634">
        <v>653</v>
      </c>
      <c r="B634" t="s">
        <v>1348</v>
      </c>
      <c r="C634" s="3" t="s">
        <v>1349</v>
      </c>
      <c r="D634">
        <v>600</v>
      </c>
      <c r="E634">
        <v>14033</v>
      </c>
      <c r="F634" t="s">
        <v>20</v>
      </c>
      <c r="G634">
        <v>234</v>
      </c>
      <c r="H634" t="s">
        <v>21</v>
      </c>
      <c r="I634" t="s">
        <v>22</v>
      </c>
      <c r="J634">
        <v>1460091600</v>
      </c>
      <c r="K634">
        <v>1460264400</v>
      </c>
      <c r="L634" t="b">
        <v>0</v>
      </c>
      <c r="M634" t="b">
        <v>0</v>
      </c>
      <c r="N634" t="s">
        <v>28</v>
      </c>
      <c r="O634" s="4">
        <f t="shared" si="90"/>
        <v>23.388333333333332</v>
      </c>
      <c r="P634" s="5">
        <f t="shared" si="91"/>
        <v>59.970085470085472</v>
      </c>
      <c r="Q634" t="str">
        <f t="shared" si="92"/>
        <v>technology</v>
      </c>
      <c r="R634" t="str">
        <f t="shared" si="93"/>
        <v>web</v>
      </c>
      <c r="S634" s="9">
        <f t="shared" si="94"/>
        <v>42468.208333333328</v>
      </c>
      <c r="T634" s="9">
        <f t="shared" si="95"/>
        <v>42470.208333333328</v>
      </c>
      <c r="U634" t="str" cm="1">
        <f t="array" ref="U634">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</f>
        <v>0 to 1000</v>
      </c>
      <c r="V634" t="str" cm="1">
        <f t="array" ref="V634">IF(F634="failed",_xlfn.IFS(D634&lt;1000,"0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/>
      </c>
      <c r="W634" t="str" cm="1">
        <f t="array" ref="W634">IF(F634="successful",_xlfn.IFS(D634&lt;1000,"0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>0 to 1000</v>
      </c>
      <c r="X634" t="str" cm="1">
        <f t="array" ref="X634">IF(F634="canceled",_xlfn.IFS(D634&lt;1000,"0 to 1000",D634&lt;5000,"1000 to 4999",D634&lt;10000,"5000 to 9999",D634&lt;15000,"10000 to 14999",D634&lt;20000,"15000 to 19999",D634&lt;25000,"20000 to 24999",D634 &lt;30000,"25000 to 29999",D634&lt;35000,"30000 to 34999",D634&lt;40000,"35000 to 39999",D634&lt;45000,"40000 to 44999",D634&lt;50000,"45000 to 49999",TRUE,"Greater than 50000"),"")</f>
        <v/>
      </c>
      <c r="Y634">
        <f t="shared" si="96"/>
        <v>234</v>
      </c>
      <c r="Z634" t="str">
        <f t="shared" si="97"/>
        <v/>
      </c>
      <c r="AA634">
        <f t="shared" si="98"/>
        <v>1</v>
      </c>
      <c r="AB634" t="str">
        <f t="shared" si="99"/>
        <v/>
      </c>
    </row>
    <row r="635" spans="1:28" x14ac:dyDescent="0.25">
      <c r="A635">
        <v>689</v>
      </c>
      <c r="B635" t="s">
        <v>1417</v>
      </c>
      <c r="C635" s="3" t="s">
        <v>1418</v>
      </c>
      <c r="D635">
        <v>7300</v>
      </c>
      <c r="E635">
        <v>7348</v>
      </c>
      <c r="F635" t="s">
        <v>20</v>
      </c>
      <c r="G635">
        <v>69</v>
      </c>
      <c r="H635" t="s">
        <v>21</v>
      </c>
      <c r="I635" t="s">
        <v>22</v>
      </c>
      <c r="J635">
        <v>1383022800</v>
      </c>
      <c r="K635">
        <v>1384063200</v>
      </c>
      <c r="L635" t="b">
        <v>0</v>
      </c>
      <c r="M635" t="b">
        <v>0</v>
      </c>
      <c r="N635" t="s">
        <v>28</v>
      </c>
      <c r="O635" s="4">
        <f t="shared" si="90"/>
        <v>1.0065753424657535</v>
      </c>
      <c r="P635" s="5">
        <f t="shared" si="91"/>
        <v>106.49275362318841</v>
      </c>
      <c r="Q635" t="str">
        <f t="shared" si="92"/>
        <v>technology</v>
      </c>
      <c r="R635" t="str">
        <f t="shared" si="93"/>
        <v>web</v>
      </c>
      <c r="S635" s="9">
        <f t="shared" si="94"/>
        <v>41576.208333333336</v>
      </c>
      <c r="T635" s="9">
        <f t="shared" si="95"/>
        <v>41588.25</v>
      </c>
      <c r="U635" t="str" cm="1">
        <f t="array" ref="U635">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</f>
        <v>5000 to 9999</v>
      </c>
      <c r="V635" t="str" cm="1">
        <f t="array" ref="V635">IF(F635="failed",_xlfn.IFS(D635&lt;1000,"0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/>
      </c>
      <c r="W635" t="str" cm="1">
        <f t="array" ref="W635">IF(F635="successful",_xlfn.IFS(D635&lt;1000,"0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>5000 to 9999</v>
      </c>
      <c r="X635" t="str" cm="1">
        <f t="array" ref="X635">IF(F635="canceled",_xlfn.IFS(D635&lt;1000,"0 to 1000",D635&lt;5000,"1000 to 4999",D635&lt;10000,"5000 to 9999",D635&lt;15000,"10000 to 14999",D635&lt;20000,"15000 to 19999",D635&lt;25000,"20000 to 24999",D635 &lt;30000,"25000 to 29999",D635&lt;35000,"30000 to 34999",D635&lt;40000,"35000 to 39999",D635&lt;45000,"40000 to 44999",D635&lt;50000,"45000 to 49999",TRUE,"Greater than 50000"),"")</f>
        <v/>
      </c>
      <c r="Y635">
        <f t="shared" si="96"/>
        <v>69</v>
      </c>
      <c r="Z635" t="str">
        <f t="shared" si="97"/>
        <v/>
      </c>
      <c r="AA635">
        <f t="shared" si="98"/>
        <v>1</v>
      </c>
      <c r="AB635" t="str">
        <f t="shared" si="99"/>
        <v/>
      </c>
    </row>
    <row r="636" spans="1:28" ht="31.5" x14ac:dyDescent="0.25">
      <c r="A636">
        <v>706</v>
      </c>
      <c r="B636" t="s">
        <v>1450</v>
      </c>
      <c r="C636" s="3" t="s">
        <v>1451</v>
      </c>
      <c r="D636">
        <v>108400</v>
      </c>
      <c r="E636">
        <v>138586</v>
      </c>
      <c r="F636" t="s">
        <v>20</v>
      </c>
      <c r="G636">
        <v>1345</v>
      </c>
      <c r="H636" t="s">
        <v>26</v>
      </c>
      <c r="I636" t="s">
        <v>27</v>
      </c>
      <c r="J636">
        <v>1546754400</v>
      </c>
      <c r="K636">
        <v>1547445600</v>
      </c>
      <c r="L636" t="b">
        <v>0</v>
      </c>
      <c r="M636" t="b">
        <v>1</v>
      </c>
      <c r="N636" t="s">
        <v>28</v>
      </c>
      <c r="O636" s="4">
        <f t="shared" si="90"/>
        <v>1.278468634686347</v>
      </c>
      <c r="P636" s="5">
        <f t="shared" si="91"/>
        <v>103.03791821561339</v>
      </c>
      <c r="Q636" t="str">
        <f t="shared" si="92"/>
        <v>technology</v>
      </c>
      <c r="R636" t="str">
        <f t="shared" si="93"/>
        <v>web</v>
      </c>
      <c r="S636" s="9">
        <f t="shared" si="94"/>
        <v>43471.25</v>
      </c>
      <c r="T636" s="9">
        <f t="shared" si="95"/>
        <v>43479.25</v>
      </c>
      <c r="U636" t="str" cm="1">
        <f t="array" ref="U636">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</f>
        <v>Greater than 50000</v>
      </c>
      <c r="V636" t="str" cm="1">
        <f t="array" ref="V636">IF(F636="failed",_xlfn.IFS(D636&lt;1000,"0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/>
      </c>
      <c r="W636" t="str" cm="1">
        <f t="array" ref="W636">IF(F636="successful",_xlfn.IFS(D636&lt;1000,"0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>Greater than 50000</v>
      </c>
      <c r="X636" t="str" cm="1">
        <f t="array" ref="X636">IF(F636="canceled",_xlfn.IFS(D636&lt;1000,"0 to 1000",D636&lt;5000,"1000 to 4999",D636&lt;10000,"5000 to 9999",D636&lt;15000,"10000 to 14999",D636&lt;20000,"15000 to 19999",D636&lt;25000,"20000 to 24999",D636 &lt;30000,"25000 to 29999",D636&lt;35000,"30000 to 34999",D636&lt;40000,"35000 to 39999",D636&lt;45000,"40000 to 44999",D636&lt;50000,"45000 to 49999",TRUE,"Greater than 50000"),"")</f>
        <v/>
      </c>
      <c r="Y636">
        <f t="shared" si="96"/>
        <v>1345</v>
      </c>
      <c r="Z636" t="str">
        <f t="shared" si="97"/>
        <v/>
      </c>
      <c r="AA636">
        <f t="shared" si="98"/>
        <v>1</v>
      </c>
      <c r="AB636" t="str">
        <f t="shared" si="99"/>
        <v/>
      </c>
    </row>
    <row r="637" spans="1:28" x14ac:dyDescent="0.25">
      <c r="A637">
        <v>727</v>
      </c>
      <c r="B637" t="s">
        <v>1492</v>
      </c>
      <c r="C637" s="3" t="s">
        <v>1493</v>
      </c>
      <c r="D637">
        <v>8900</v>
      </c>
      <c r="E637">
        <v>14685</v>
      </c>
      <c r="F637" t="s">
        <v>20</v>
      </c>
      <c r="G637">
        <v>181</v>
      </c>
      <c r="H637" t="s">
        <v>21</v>
      </c>
      <c r="I637" t="s">
        <v>22</v>
      </c>
      <c r="J637">
        <v>1547964000</v>
      </c>
      <c r="K637">
        <v>1552971600</v>
      </c>
      <c r="L637" t="b">
        <v>0</v>
      </c>
      <c r="M637" t="b">
        <v>0</v>
      </c>
      <c r="N637" t="s">
        <v>28</v>
      </c>
      <c r="O637" s="4">
        <f t="shared" si="90"/>
        <v>1.65</v>
      </c>
      <c r="P637" s="5">
        <f t="shared" si="91"/>
        <v>81.132596685082873</v>
      </c>
      <c r="Q637" t="str">
        <f t="shared" si="92"/>
        <v>technology</v>
      </c>
      <c r="R637" t="str">
        <f t="shared" si="93"/>
        <v>web</v>
      </c>
      <c r="S637" s="9">
        <f t="shared" si="94"/>
        <v>43485.25</v>
      </c>
      <c r="T637" s="9">
        <f t="shared" si="95"/>
        <v>43543.208333333328</v>
      </c>
      <c r="U637" t="str" cm="1">
        <f t="array" ref="U637">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</f>
        <v>5000 to 9999</v>
      </c>
      <c r="V637" t="str" cm="1">
        <f t="array" ref="V637">IF(F637="failed",_xlfn.IFS(D637&lt;1000,"0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/>
      </c>
      <c r="W637" t="str" cm="1">
        <f t="array" ref="W637">IF(F637="successful",_xlfn.IFS(D637&lt;1000,"0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>5000 to 9999</v>
      </c>
      <c r="X637" t="str" cm="1">
        <f t="array" ref="X637">IF(F637="canceled",_xlfn.IFS(D637&lt;1000,"0 to 1000",D637&lt;5000,"1000 to 4999",D637&lt;10000,"5000 to 9999",D637&lt;15000,"10000 to 14999",D637&lt;20000,"15000 to 19999",D637&lt;25000,"20000 to 24999",D637 &lt;30000,"25000 to 29999",D637&lt;35000,"30000 to 34999",D637&lt;40000,"35000 to 39999",D637&lt;45000,"40000 to 44999",D637&lt;50000,"45000 to 49999",TRUE,"Greater than 50000"),"")</f>
        <v/>
      </c>
      <c r="Y637">
        <f t="shared" si="96"/>
        <v>181</v>
      </c>
      <c r="Z637" t="str">
        <f t="shared" si="97"/>
        <v/>
      </c>
      <c r="AA637">
        <f t="shared" si="98"/>
        <v>1</v>
      </c>
      <c r="AB637" t="str">
        <f t="shared" si="99"/>
        <v/>
      </c>
    </row>
    <row r="638" spans="1:28" x14ac:dyDescent="0.25">
      <c r="A638">
        <v>731</v>
      </c>
      <c r="B638" t="s">
        <v>1500</v>
      </c>
      <c r="C638" s="3" t="s">
        <v>1501</v>
      </c>
      <c r="D638">
        <v>8000</v>
      </c>
      <c r="E638">
        <v>7220</v>
      </c>
      <c r="F638" t="s">
        <v>74</v>
      </c>
      <c r="G638">
        <v>219</v>
      </c>
      <c r="H638" t="s">
        <v>21</v>
      </c>
      <c r="I638" t="s">
        <v>22</v>
      </c>
      <c r="J638">
        <v>1500786000</v>
      </c>
      <c r="K638">
        <v>1500872400</v>
      </c>
      <c r="L638" t="b">
        <v>0</v>
      </c>
      <c r="M638" t="b">
        <v>0</v>
      </c>
      <c r="N638" t="s">
        <v>28</v>
      </c>
      <c r="O638" s="4">
        <f t="shared" si="90"/>
        <v>0.90249999999999997</v>
      </c>
      <c r="P638" s="5">
        <f t="shared" si="91"/>
        <v>32.968036529680369</v>
      </c>
      <c r="Q638" t="str">
        <f t="shared" si="92"/>
        <v>technology</v>
      </c>
      <c r="R638" t="str">
        <f t="shared" si="93"/>
        <v>web</v>
      </c>
      <c r="S638" s="9">
        <f t="shared" si="94"/>
        <v>42939.208333333328</v>
      </c>
      <c r="T638" s="9">
        <f t="shared" si="95"/>
        <v>42940.208333333328</v>
      </c>
      <c r="U638" t="str" cm="1">
        <f t="array" ref="U638">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</f>
        <v>5000 to 9999</v>
      </c>
      <c r="V638" t="str" cm="1">
        <f t="array" ref="V638">IF(F638="failed",_xlfn.IFS(D638&lt;1000,"0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/>
      </c>
      <c r="W638" t="str" cm="1">
        <f t="array" ref="W638">IF(F638="successful",_xlfn.IFS(D638&lt;1000,"0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/>
      </c>
      <c r="X638" t="str" cm="1">
        <f t="array" ref="X638">IF(F638="canceled",_xlfn.IFS(D638&lt;1000,"0 to 1000",D638&lt;5000,"1000 to 4999",D638&lt;10000,"5000 to 9999",D638&lt;15000,"10000 to 14999",D638&lt;20000,"15000 to 19999",D638&lt;25000,"20000 to 24999",D638 &lt;30000,"25000 to 29999",D638&lt;35000,"30000 to 34999",D638&lt;40000,"35000 to 39999",D638&lt;45000,"40000 to 44999",D638&lt;50000,"45000 to 49999",TRUE,"Greater than 50000"),"")</f>
        <v>5000 to 9999</v>
      </c>
      <c r="Y638" t="str">
        <f t="shared" si="96"/>
        <v/>
      </c>
      <c r="Z638" t="str">
        <f t="shared" si="97"/>
        <v/>
      </c>
      <c r="AA638" t="str">
        <f t="shared" si="98"/>
        <v/>
      </c>
      <c r="AB638" t="str">
        <f t="shared" si="99"/>
        <v/>
      </c>
    </row>
    <row r="639" spans="1:28" x14ac:dyDescent="0.25">
      <c r="A639">
        <v>746</v>
      </c>
      <c r="B639" t="s">
        <v>1528</v>
      </c>
      <c r="C639" s="3" t="s">
        <v>1529</v>
      </c>
      <c r="D639">
        <v>55800</v>
      </c>
      <c r="E639">
        <v>118580</v>
      </c>
      <c r="F639" t="s">
        <v>20</v>
      </c>
      <c r="G639">
        <v>3388</v>
      </c>
      <c r="H639" t="s">
        <v>21</v>
      </c>
      <c r="I639" t="s">
        <v>22</v>
      </c>
      <c r="J639">
        <v>1318136400</v>
      </c>
      <c r="K639">
        <v>1318568400</v>
      </c>
      <c r="L639" t="b">
        <v>0</v>
      </c>
      <c r="M639" t="b">
        <v>0</v>
      </c>
      <c r="N639" t="s">
        <v>28</v>
      </c>
      <c r="O639" s="4">
        <f t="shared" si="90"/>
        <v>2.1250896057347672</v>
      </c>
      <c r="P639" s="5">
        <f t="shared" si="91"/>
        <v>35</v>
      </c>
      <c r="Q639" t="str">
        <f t="shared" si="92"/>
        <v>technology</v>
      </c>
      <c r="R639" t="str">
        <f t="shared" si="93"/>
        <v>web</v>
      </c>
      <c r="S639" s="9">
        <f t="shared" si="94"/>
        <v>40825.208333333336</v>
      </c>
      <c r="T639" s="9">
        <f t="shared" si="95"/>
        <v>40830.208333333336</v>
      </c>
      <c r="U639" t="str" cm="1">
        <f t="array" ref="U639">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</f>
        <v>Greater than 50000</v>
      </c>
      <c r="V639" t="str" cm="1">
        <f t="array" ref="V639">IF(F639="failed",_xlfn.IFS(D639&lt;1000,"0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/>
      </c>
      <c r="W639" t="str" cm="1">
        <f t="array" ref="W639">IF(F639="successful",_xlfn.IFS(D639&lt;1000,"0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>Greater than 50000</v>
      </c>
      <c r="X639" t="str" cm="1">
        <f t="array" ref="X639">IF(F639="canceled",_xlfn.IFS(D639&lt;1000,"0 to 1000",D639&lt;5000,"1000 to 4999",D639&lt;10000,"5000 to 9999",D639&lt;15000,"10000 to 14999",D639&lt;20000,"15000 to 19999",D639&lt;25000,"20000 to 24999",D639 &lt;30000,"25000 to 29999",D639&lt;35000,"30000 to 34999",D639&lt;40000,"35000 to 39999",D639&lt;45000,"40000 to 44999",D639&lt;50000,"45000 to 49999",TRUE,"Greater than 50000"),"")</f>
        <v/>
      </c>
      <c r="Y639">
        <f t="shared" si="96"/>
        <v>3388</v>
      </c>
      <c r="Z639" t="str">
        <f t="shared" si="97"/>
        <v/>
      </c>
      <c r="AA639">
        <f t="shared" si="98"/>
        <v>1</v>
      </c>
      <c r="AB639" t="str">
        <f t="shared" si="99"/>
        <v/>
      </c>
    </row>
    <row r="640" spans="1:28" x14ac:dyDescent="0.25">
      <c r="A640">
        <v>774</v>
      </c>
      <c r="B640" t="s">
        <v>1583</v>
      </c>
      <c r="C640" s="3" t="s">
        <v>1584</v>
      </c>
      <c r="D640">
        <v>5000</v>
      </c>
      <c r="E640">
        <v>6775</v>
      </c>
      <c r="F640" t="s">
        <v>20</v>
      </c>
      <c r="G640">
        <v>78</v>
      </c>
      <c r="H640" t="s">
        <v>107</v>
      </c>
      <c r="I640" t="s">
        <v>108</v>
      </c>
      <c r="J640">
        <v>1463979600</v>
      </c>
      <c r="K640">
        <v>1467522000</v>
      </c>
      <c r="L640" t="b">
        <v>0</v>
      </c>
      <c r="M640" t="b">
        <v>0</v>
      </c>
      <c r="N640" t="s">
        <v>28</v>
      </c>
      <c r="O640" s="4">
        <f t="shared" si="90"/>
        <v>1.355</v>
      </c>
      <c r="P640" s="5">
        <f t="shared" si="91"/>
        <v>86.858974358974365</v>
      </c>
      <c r="Q640" t="str">
        <f t="shared" si="92"/>
        <v>technology</v>
      </c>
      <c r="R640" t="str">
        <f t="shared" si="93"/>
        <v>web</v>
      </c>
      <c r="S640" s="9">
        <f t="shared" si="94"/>
        <v>42513.208333333328</v>
      </c>
      <c r="T640" s="9">
        <f t="shared" si="95"/>
        <v>42554.208333333328</v>
      </c>
      <c r="U640" t="str" cm="1">
        <f t="array" ref="U640">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</f>
        <v>5000 to 9999</v>
      </c>
      <c r="V640" t="str" cm="1">
        <f t="array" ref="V640">IF(F640="failed",_xlfn.IFS(D640&lt;1000,"0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/>
      </c>
      <c r="W640" t="str" cm="1">
        <f t="array" ref="W640">IF(F640="successful",_xlfn.IFS(D640&lt;1000,"0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>5000 to 9999</v>
      </c>
      <c r="X640" t="str" cm="1">
        <f t="array" ref="X640">IF(F640="canceled",_xlfn.IFS(D640&lt;1000,"0 to 1000",D640&lt;5000,"1000 to 4999",D640&lt;10000,"5000 to 9999",D640&lt;15000,"10000 to 14999",D640&lt;20000,"15000 to 19999",D640&lt;25000,"20000 to 24999",D640 &lt;30000,"25000 to 29999",D640&lt;35000,"30000 to 34999",D640&lt;40000,"35000 to 39999",D640&lt;45000,"40000 to 44999",D640&lt;50000,"45000 to 49999",TRUE,"Greater than 50000"),"")</f>
        <v/>
      </c>
      <c r="Y640">
        <f t="shared" si="96"/>
        <v>78</v>
      </c>
      <c r="Z640" t="str">
        <f t="shared" si="97"/>
        <v/>
      </c>
      <c r="AA640">
        <f t="shared" si="98"/>
        <v>1</v>
      </c>
      <c r="AB640" t="str">
        <f t="shared" si="99"/>
        <v/>
      </c>
    </row>
    <row r="641" spans="1:28" x14ac:dyDescent="0.25">
      <c r="A641">
        <v>784</v>
      </c>
      <c r="B641" t="s">
        <v>1603</v>
      </c>
      <c r="C641" s="3" t="s">
        <v>1604</v>
      </c>
      <c r="D641">
        <v>88900</v>
      </c>
      <c r="E641">
        <v>102535</v>
      </c>
      <c r="F641" t="s">
        <v>20</v>
      </c>
      <c r="G641">
        <v>3308</v>
      </c>
      <c r="H641" t="s">
        <v>21</v>
      </c>
      <c r="I641" t="s">
        <v>22</v>
      </c>
      <c r="J641">
        <v>1457244000</v>
      </c>
      <c r="K641">
        <v>1458190800</v>
      </c>
      <c r="L641" t="b">
        <v>0</v>
      </c>
      <c r="M641" t="b">
        <v>0</v>
      </c>
      <c r="N641" t="s">
        <v>28</v>
      </c>
      <c r="O641" s="4">
        <f t="shared" si="90"/>
        <v>1.1533745781777278</v>
      </c>
      <c r="P641" s="5">
        <f t="shared" si="91"/>
        <v>30.996070133010882</v>
      </c>
      <c r="Q641" t="str">
        <f t="shared" si="92"/>
        <v>technology</v>
      </c>
      <c r="R641" t="str">
        <f t="shared" si="93"/>
        <v>web</v>
      </c>
      <c r="S641" s="9">
        <f t="shared" si="94"/>
        <v>42435.25</v>
      </c>
      <c r="T641" s="9">
        <f t="shared" si="95"/>
        <v>42446.208333333328</v>
      </c>
      <c r="U641" t="str" cm="1">
        <f t="array" ref="U641">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</f>
        <v>Greater than 50000</v>
      </c>
      <c r="V641" t="str" cm="1">
        <f t="array" ref="V641">IF(F641="failed",_xlfn.IFS(D641&lt;1000,"0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/>
      </c>
      <c r="W641" t="str" cm="1">
        <f t="array" ref="W641">IF(F641="successful",_xlfn.IFS(D641&lt;1000,"0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>Greater than 50000</v>
      </c>
      <c r="X641" t="str" cm="1">
        <f t="array" ref="X641">IF(F641="canceled",_xlfn.IFS(D641&lt;1000,"0 to 1000",D641&lt;5000,"1000 to 4999",D641&lt;10000,"5000 to 9999",D641&lt;15000,"10000 to 14999",D641&lt;20000,"15000 to 19999",D641&lt;25000,"20000 to 24999",D641 &lt;30000,"25000 to 29999",D641&lt;35000,"30000 to 34999",D641&lt;40000,"35000 to 39999",D641&lt;45000,"40000 to 44999",D641&lt;50000,"45000 to 49999",TRUE,"Greater than 50000"),"")</f>
        <v/>
      </c>
      <c r="Y641">
        <f t="shared" si="96"/>
        <v>3308</v>
      </c>
      <c r="Z641" t="str">
        <f t="shared" si="97"/>
        <v/>
      </c>
      <c r="AA641">
        <f t="shared" si="98"/>
        <v>1</v>
      </c>
      <c r="AB641" t="str">
        <f t="shared" si="99"/>
        <v/>
      </c>
    </row>
    <row r="642" spans="1:28" x14ac:dyDescent="0.25">
      <c r="A642">
        <v>797</v>
      </c>
      <c r="B642" t="s">
        <v>1629</v>
      </c>
      <c r="C642" s="3" t="s">
        <v>1630</v>
      </c>
      <c r="D642">
        <v>7600</v>
      </c>
      <c r="E642">
        <v>8332</v>
      </c>
      <c r="F642" t="s">
        <v>20</v>
      </c>
      <c r="G642">
        <v>185</v>
      </c>
      <c r="H642" t="s">
        <v>21</v>
      </c>
      <c r="I642" t="s">
        <v>22</v>
      </c>
      <c r="J642">
        <v>1546149600</v>
      </c>
      <c r="K642">
        <v>1548136800</v>
      </c>
      <c r="L642" t="b">
        <v>0</v>
      </c>
      <c r="M642" t="b">
        <v>0</v>
      </c>
      <c r="N642" t="s">
        <v>28</v>
      </c>
      <c r="O642" s="4">
        <f t="shared" ref="O642:O705" si="100">+E642/D642</f>
        <v>1.0963157894736841</v>
      </c>
      <c r="P642" s="5">
        <f t="shared" ref="P642:P705" si="101">+IF(G642&gt;0,E642/G642,"no backers")</f>
        <v>45.037837837837834</v>
      </c>
      <c r="Q642" t="str">
        <f t="shared" ref="Q642:Q705" si="102">VLOOKUP(N642,CategoryTable,2,FALSE)</f>
        <v>technology</v>
      </c>
      <c r="R642" t="str">
        <f t="shared" ref="R642:R705" si="103">VLOOKUP(N642,CategoryTable,3,FALSE)</f>
        <v>web</v>
      </c>
      <c r="S642" s="9">
        <f t="shared" si="94"/>
        <v>43464.25</v>
      </c>
      <c r="T642" s="9">
        <f t="shared" si="95"/>
        <v>43487.25</v>
      </c>
      <c r="U642" t="str" cm="1">
        <f t="array" ref="U642">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</f>
        <v>5000 to 9999</v>
      </c>
      <c r="V642" t="str" cm="1">
        <f t="array" ref="V642">IF(F642="failed",_xlfn.IFS(D642&lt;1000,"0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/>
      </c>
      <c r="W642" t="str" cm="1">
        <f t="array" ref="W642">IF(F642="successful",_xlfn.IFS(D642&lt;1000,"0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>5000 to 9999</v>
      </c>
      <c r="X642" t="str" cm="1">
        <f t="array" ref="X642">IF(F642="canceled",_xlfn.IFS(D642&lt;1000,"0 to 1000",D642&lt;5000,"1000 to 4999",D642&lt;10000,"5000 to 9999",D642&lt;15000,"10000 to 14999",D642&lt;20000,"15000 to 19999",D642&lt;25000,"20000 to 24999",D642 &lt;30000,"25000 to 29999",D642&lt;35000,"30000 to 34999",D642&lt;40000,"35000 to 39999",D642&lt;45000,"40000 to 44999",D642&lt;50000,"45000 to 49999",TRUE,"Greater than 50000"),"")</f>
        <v/>
      </c>
      <c r="Y642">
        <f t="shared" si="96"/>
        <v>185</v>
      </c>
      <c r="Z642" t="str">
        <f t="shared" si="97"/>
        <v/>
      </c>
      <c r="AA642">
        <f t="shared" si="98"/>
        <v>1</v>
      </c>
      <c r="AB642" t="str">
        <f t="shared" si="99"/>
        <v/>
      </c>
    </row>
    <row r="643" spans="1:28" x14ac:dyDescent="0.25">
      <c r="A643">
        <v>835</v>
      </c>
      <c r="B643" t="s">
        <v>1703</v>
      </c>
      <c r="C643" s="3" t="s">
        <v>1704</v>
      </c>
      <c r="D643">
        <v>86200</v>
      </c>
      <c r="E643">
        <v>77355</v>
      </c>
      <c r="F643" t="s">
        <v>14</v>
      </c>
      <c r="G643">
        <v>1758</v>
      </c>
      <c r="H643" t="s">
        <v>21</v>
      </c>
      <c r="I643" t="s">
        <v>22</v>
      </c>
      <c r="J643">
        <v>1425103200</v>
      </c>
      <c r="K643">
        <v>1425621600</v>
      </c>
      <c r="L643" t="b">
        <v>0</v>
      </c>
      <c r="M643" t="b">
        <v>0</v>
      </c>
      <c r="N643" t="s">
        <v>28</v>
      </c>
      <c r="O643" s="4">
        <f t="shared" si="100"/>
        <v>0.89738979118329465</v>
      </c>
      <c r="P643" s="5">
        <f t="shared" si="101"/>
        <v>44.001706484641637</v>
      </c>
      <c r="Q643" t="str">
        <f t="shared" si="102"/>
        <v>technology</v>
      </c>
      <c r="R643" t="str">
        <f t="shared" si="103"/>
        <v>web</v>
      </c>
      <c r="S643" s="9">
        <f t="shared" ref="S643:S706" si="104">(((J643/60/60)/24)+DATE(1970,1,1))</f>
        <v>42063.25</v>
      </c>
      <c r="T643" s="9">
        <f t="shared" ref="T643:T706" si="105">(((K643/60)/60/24)+DATE(1970,1,1))</f>
        <v>42069.25</v>
      </c>
      <c r="U643" t="str" cm="1">
        <f t="array" ref="U643">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</f>
        <v>Greater than 50000</v>
      </c>
      <c r="V643" t="str" cm="1">
        <f t="array" ref="V643">IF(F643="failed",_xlfn.IFS(D643&lt;1000,"0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>Greater than 50000</v>
      </c>
      <c r="W643" t="str" cm="1">
        <f t="array" ref="W643">IF(F643="successful",_xlfn.IFS(D643&lt;1000,"0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/>
      </c>
      <c r="X643" t="str" cm="1">
        <f t="array" ref="X643">IF(F643="canceled",_xlfn.IFS(D643&lt;1000,"0 to 1000",D643&lt;5000,"1000 to 4999",D643&lt;10000,"5000 to 9999",D643&lt;15000,"10000 to 14999",D643&lt;20000,"15000 to 19999",D643&lt;25000,"20000 to 24999",D643 &lt;30000,"25000 to 29999",D643&lt;35000,"30000 to 34999",D643&lt;40000,"35000 to 39999",D643&lt;45000,"40000 to 44999",D643&lt;50000,"45000 to 49999",TRUE,"Greater than 50000"),"")</f>
        <v/>
      </c>
      <c r="Y643" t="str">
        <f t="shared" ref="Y643:Y706" si="106">+IF(F643="successful",G643,"")</f>
        <v/>
      </c>
      <c r="Z643">
        <f t="shared" ref="Z643:Z706" si="107">+IF(F643="failed",G643,"")</f>
        <v>1758</v>
      </c>
      <c r="AA643" t="str">
        <f t="shared" ref="AA643:AA706" si="108">+IF(F643="successful",1,"")</f>
        <v/>
      </c>
      <c r="AB643">
        <f t="shared" ref="AB643:AB706" si="109">+IF(F643="failed",1,"")</f>
        <v>1</v>
      </c>
    </row>
    <row r="644" spans="1:28" x14ac:dyDescent="0.25">
      <c r="A644">
        <v>841</v>
      </c>
      <c r="B644" t="s">
        <v>1715</v>
      </c>
      <c r="C644" s="3" t="s">
        <v>1716</v>
      </c>
      <c r="D644">
        <v>9100</v>
      </c>
      <c r="E644">
        <v>12991</v>
      </c>
      <c r="F644" t="s">
        <v>20</v>
      </c>
      <c r="G644">
        <v>155</v>
      </c>
      <c r="H644" t="s">
        <v>21</v>
      </c>
      <c r="I644" t="s">
        <v>22</v>
      </c>
      <c r="J644">
        <v>1455861600</v>
      </c>
      <c r="K644">
        <v>1457244000</v>
      </c>
      <c r="L644" t="b">
        <v>0</v>
      </c>
      <c r="M644" t="b">
        <v>0</v>
      </c>
      <c r="N644" t="s">
        <v>28</v>
      </c>
      <c r="O644" s="4">
        <f t="shared" si="100"/>
        <v>1.4275824175824177</v>
      </c>
      <c r="P644" s="5">
        <f t="shared" si="101"/>
        <v>83.812903225806451</v>
      </c>
      <c r="Q644" t="str">
        <f t="shared" si="102"/>
        <v>technology</v>
      </c>
      <c r="R644" t="str">
        <f t="shared" si="103"/>
        <v>web</v>
      </c>
      <c r="S644" s="9">
        <f t="shared" si="104"/>
        <v>42419.25</v>
      </c>
      <c r="T644" s="9">
        <f t="shared" si="105"/>
        <v>42435.25</v>
      </c>
      <c r="U644" t="str" cm="1">
        <f t="array" ref="U644">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</f>
        <v>5000 to 9999</v>
      </c>
      <c r="V644" t="str" cm="1">
        <f t="array" ref="V644">IF(F644="failed",_xlfn.IFS(D644&lt;1000,"0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/>
      </c>
      <c r="W644" t="str" cm="1">
        <f t="array" ref="W644">IF(F644="successful",_xlfn.IFS(D644&lt;1000,"0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>5000 to 9999</v>
      </c>
      <c r="X644" t="str" cm="1">
        <f t="array" ref="X644">IF(F644="canceled",_xlfn.IFS(D644&lt;1000,"0 to 1000",D644&lt;5000,"1000 to 4999",D644&lt;10000,"5000 to 9999",D644&lt;15000,"10000 to 14999",D644&lt;20000,"15000 to 19999",D644&lt;25000,"20000 to 24999",D644 &lt;30000,"25000 to 29999",D644&lt;35000,"30000 to 34999",D644&lt;40000,"35000 to 39999",D644&lt;45000,"40000 to 44999",D644&lt;50000,"45000 to 49999",TRUE,"Greater than 50000"),"")</f>
        <v/>
      </c>
      <c r="Y644">
        <f t="shared" si="106"/>
        <v>155</v>
      </c>
      <c r="Z644" t="str">
        <f t="shared" si="107"/>
        <v/>
      </c>
      <c r="AA644">
        <f t="shared" si="108"/>
        <v>1</v>
      </c>
      <c r="AB644" t="str">
        <f t="shared" si="109"/>
        <v/>
      </c>
    </row>
    <row r="645" spans="1:28" x14ac:dyDescent="0.25">
      <c r="A645">
        <v>845</v>
      </c>
      <c r="B645" t="s">
        <v>1723</v>
      </c>
      <c r="C645" s="3" t="s">
        <v>1724</v>
      </c>
      <c r="D645">
        <v>69900</v>
      </c>
      <c r="E645">
        <v>138087</v>
      </c>
      <c r="F645" t="s">
        <v>20</v>
      </c>
      <c r="G645">
        <v>1354</v>
      </c>
      <c r="H645" t="s">
        <v>40</v>
      </c>
      <c r="I645" t="s">
        <v>41</v>
      </c>
      <c r="J645">
        <v>1526360400</v>
      </c>
      <c r="K645">
        <v>1529557200</v>
      </c>
      <c r="L645" t="b">
        <v>0</v>
      </c>
      <c r="M645" t="b">
        <v>0</v>
      </c>
      <c r="N645" t="s">
        <v>28</v>
      </c>
      <c r="O645" s="4">
        <f t="shared" si="100"/>
        <v>1.9754935622317598</v>
      </c>
      <c r="P645" s="5">
        <f t="shared" si="101"/>
        <v>101.98449039881831</v>
      </c>
      <c r="Q645" t="str">
        <f t="shared" si="102"/>
        <v>technology</v>
      </c>
      <c r="R645" t="str">
        <f t="shared" si="103"/>
        <v>web</v>
      </c>
      <c r="S645" s="9">
        <f t="shared" si="104"/>
        <v>43235.208333333328</v>
      </c>
      <c r="T645" s="9">
        <f t="shared" si="105"/>
        <v>43272.208333333328</v>
      </c>
      <c r="U645" t="str" cm="1">
        <f t="array" ref="U645">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</f>
        <v>Greater than 50000</v>
      </c>
      <c r="V645" t="str" cm="1">
        <f t="array" ref="V645">IF(F645="failed",_xlfn.IFS(D645&lt;1000,"0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/>
      </c>
      <c r="W645" t="str" cm="1">
        <f t="array" ref="W645">IF(F645="successful",_xlfn.IFS(D645&lt;1000,"0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>Greater than 50000</v>
      </c>
      <c r="X645" t="str" cm="1">
        <f t="array" ref="X645">IF(F645="canceled",_xlfn.IFS(D645&lt;1000,"0 to 1000",D645&lt;5000,"1000 to 4999",D645&lt;10000,"5000 to 9999",D645&lt;15000,"10000 to 14999",D645&lt;20000,"15000 to 19999",D645&lt;25000,"20000 to 24999",D645 &lt;30000,"25000 to 29999",D645&lt;35000,"30000 to 34999",D645&lt;40000,"35000 to 39999",D645&lt;45000,"40000 to 44999",D645&lt;50000,"45000 to 49999",TRUE,"Greater than 50000"),"")</f>
        <v/>
      </c>
      <c r="Y645">
        <f t="shared" si="106"/>
        <v>1354</v>
      </c>
      <c r="Z645" t="str">
        <f t="shared" si="107"/>
        <v/>
      </c>
      <c r="AA645">
        <f t="shared" si="108"/>
        <v>1</v>
      </c>
      <c r="AB645" t="str">
        <f t="shared" si="109"/>
        <v/>
      </c>
    </row>
    <row r="646" spans="1:28" x14ac:dyDescent="0.25">
      <c r="A646">
        <v>846</v>
      </c>
      <c r="B646" t="s">
        <v>1725</v>
      </c>
      <c r="C646" s="3" t="s">
        <v>1726</v>
      </c>
      <c r="D646">
        <v>1000</v>
      </c>
      <c r="E646">
        <v>5085</v>
      </c>
      <c r="F646" t="s">
        <v>20</v>
      </c>
      <c r="G646">
        <v>48</v>
      </c>
      <c r="H646" t="s">
        <v>21</v>
      </c>
      <c r="I646" t="s">
        <v>22</v>
      </c>
      <c r="J646">
        <v>1532149200</v>
      </c>
      <c r="K646">
        <v>1535259600</v>
      </c>
      <c r="L646" t="b">
        <v>1</v>
      </c>
      <c r="M646" t="b">
        <v>1</v>
      </c>
      <c r="N646" t="s">
        <v>28</v>
      </c>
      <c r="O646" s="4">
        <f t="shared" si="100"/>
        <v>5.085</v>
      </c>
      <c r="P646" s="5">
        <f t="shared" si="101"/>
        <v>105.9375</v>
      </c>
      <c r="Q646" t="str">
        <f t="shared" si="102"/>
        <v>technology</v>
      </c>
      <c r="R646" t="str">
        <f t="shared" si="103"/>
        <v>web</v>
      </c>
      <c r="S646" s="9">
        <f t="shared" si="104"/>
        <v>43302.208333333328</v>
      </c>
      <c r="T646" s="9">
        <f t="shared" si="105"/>
        <v>43338.208333333328</v>
      </c>
      <c r="U646" t="str" cm="1">
        <f t="array" ref="U646">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</f>
        <v>1000 to 4999</v>
      </c>
      <c r="V646" t="str" cm="1">
        <f t="array" ref="V646">IF(F646="failed",_xlfn.IFS(D646&lt;1000,"0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/>
      </c>
      <c r="W646" t="str" cm="1">
        <f t="array" ref="W646">IF(F646="successful",_xlfn.IFS(D646&lt;1000,"0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>1000 to 4999</v>
      </c>
      <c r="X646" t="str" cm="1">
        <f t="array" ref="X646">IF(F646="canceled",_xlfn.IFS(D646&lt;1000,"0 to 1000",D646&lt;5000,"1000 to 4999",D646&lt;10000,"5000 to 9999",D646&lt;15000,"10000 to 14999",D646&lt;20000,"15000 to 19999",D646&lt;25000,"20000 to 24999",D646 &lt;30000,"25000 to 29999",D646&lt;35000,"30000 to 34999",D646&lt;40000,"35000 to 39999",D646&lt;45000,"40000 to 44999",D646&lt;50000,"45000 to 49999",TRUE,"Greater than 50000"),"")</f>
        <v/>
      </c>
      <c r="Y646">
        <f t="shared" si="106"/>
        <v>48</v>
      </c>
      <c r="Z646" t="str">
        <f t="shared" si="107"/>
        <v/>
      </c>
      <c r="AA646">
        <f t="shared" si="108"/>
        <v>1</v>
      </c>
      <c r="AB646" t="str">
        <f t="shared" si="109"/>
        <v/>
      </c>
    </row>
    <row r="647" spans="1:28" x14ac:dyDescent="0.25">
      <c r="A647">
        <v>900</v>
      </c>
      <c r="B647" t="s">
        <v>1832</v>
      </c>
      <c r="C647" s="3" t="s">
        <v>1833</v>
      </c>
      <c r="D647">
        <v>100</v>
      </c>
      <c r="E647">
        <v>2</v>
      </c>
      <c r="F647" t="s">
        <v>14</v>
      </c>
      <c r="G647">
        <v>1</v>
      </c>
      <c r="H647" t="s">
        <v>21</v>
      </c>
      <c r="I647" t="s">
        <v>22</v>
      </c>
      <c r="J647">
        <v>1411102800</v>
      </c>
      <c r="K647">
        <v>1411189200</v>
      </c>
      <c r="L647" t="b">
        <v>0</v>
      </c>
      <c r="M647" t="b">
        <v>1</v>
      </c>
      <c r="N647" t="s">
        <v>28</v>
      </c>
      <c r="O647" s="4">
        <f t="shared" si="100"/>
        <v>0.02</v>
      </c>
      <c r="P647" s="5">
        <f t="shared" si="101"/>
        <v>2</v>
      </c>
      <c r="Q647" t="str">
        <f t="shared" si="102"/>
        <v>technology</v>
      </c>
      <c r="R647" t="str">
        <f t="shared" si="103"/>
        <v>web</v>
      </c>
      <c r="S647" s="9">
        <f t="shared" si="104"/>
        <v>41901.208333333336</v>
      </c>
      <c r="T647" s="9">
        <f t="shared" si="105"/>
        <v>41902.208333333336</v>
      </c>
      <c r="U647" t="str" cm="1">
        <f t="array" ref="U647">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</f>
        <v>0 to 1000</v>
      </c>
      <c r="V647" t="str" cm="1">
        <f t="array" ref="V647">IF(F647="failed",_xlfn.IFS(D647&lt;1000,"0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>0 to 1000</v>
      </c>
      <c r="W647" t="str" cm="1">
        <f t="array" ref="W647">IF(F647="successful",_xlfn.IFS(D647&lt;1000,"0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/>
      </c>
      <c r="X647" t="str" cm="1">
        <f t="array" ref="X647">IF(F647="canceled",_xlfn.IFS(D647&lt;1000,"0 to 1000",D647&lt;5000,"1000 to 4999",D647&lt;10000,"5000 to 9999",D647&lt;15000,"10000 to 14999",D647&lt;20000,"15000 to 19999",D647&lt;25000,"20000 to 24999",D647 &lt;30000,"25000 to 29999",D647&lt;35000,"30000 to 34999",D647&lt;40000,"35000 to 39999",D647&lt;45000,"40000 to 44999",D647&lt;50000,"45000 to 49999",TRUE,"Greater than 50000"),"")</f>
        <v/>
      </c>
      <c r="Y647" t="str">
        <f t="shared" si="106"/>
        <v/>
      </c>
      <c r="Z647">
        <f t="shared" si="107"/>
        <v>1</v>
      </c>
      <c r="AA647" t="str">
        <f t="shared" si="108"/>
        <v/>
      </c>
      <c r="AB647">
        <f t="shared" si="109"/>
        <v>1</v>
      </c>
    </row>
    <row r="648" spans="1:28" x14ac:dyDescent="0.25">
      <c r="A648">
        <v>902</v>
      </c>
      <c r="B648" t="s">
        <v>1836</v>
      </c>
      <c r="C648" s="3" t="s">
        <v>1837</v>
      </c>
      <c r="D648">
        <v>1400</v>
      </c>
      <c r="E648">
        <v>3534</v>
      </c>
      <c r="F648" t="s">
        <v>20</v>
      </c>
      <c r="G648">
        <v>110</v>
      </c>
      <c r="H648" t="s">
        <v>21</v>
      </c>
      <c r="I648" t="s">
        <v>22</v>
      </c>
      <c r="J648">
        <v>1454133600</v>
      </c>
      <c r="K648">
        <v>1457762400</v>
      </c>
      <c r="L648" t="b">
        <v>0</v>
      </c>
      <c r="M648" t="b">
        <v>0</v>
      </c>
      <c r="N648" t="s">
        <v>28</v>
      </c>
      <c r="O648" s="4">
        <f t="shared" si="100"/>
        <v>2.5242857142857145</v>
      </c>
      <c r="P648" s="5">
        <f t="shared" si="101"/>
        <v>32.127272727272725</v>
      </c>
      <c r="Q648" t="str">
        <f t="shared" si="102"/>
        <v>technology</v>
      </c>
      <c r="R648" t="str">
        <f t="shared" si="103"/>
        <v>web</v>
      </c>
      <c r="S648" s="9">
        <f t="shared" si="104"/>
        <v>42399.25</v>
      </c>
      <c r="T648" s="9">
        <f t="shared" si="105"/>
        <v>42441.25</v>
      </c>
      <c r="U648" t="str" cm="1">
        <f t="array" ref="U648">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</f>
        <v>1000 to 4999</v>
      </c>
      <c r="V648" t="str" cm="1">
        <f t="array" ref="V648">IF(F648="failed",_xlfn.IFS(D648&lt;1000,"0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/>
      </c>
      <c r="W648" t="str" cm="1">
        <f t="array" ref="W648">IF(F648="successful",_xlfn.IFS(D648&lt;1000,"0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>1000 to 4999</v>
      </c>
      <c r="X648" t="str" cm="1">
        <f t="array" ref="X648">IF(F648="canceled",_xlfn.IFS(D648&lt;1000,"0 to 1000",D648&lt;5000,"1000 to 4999",D648&lt;10000,"5000 to 9999",D648&lt;15000,"10000 to 14999",D648&lt;20000,"15000 to 19999",D648&lt;25000,"20000 to 24999",D648 &lt;30000,"25000 to 29999",D648&lt;35000,"30000 to 34999",D648&lt;40000,"35000 to 39999",D648&lt;45000,"40000 to 44999",D648&lt;50000,"45000 to 49999",TRUE,"Greater than 50000"),"")</f>
        <v/>
      </c>
      <c r="Y648">
        <f t="shared" si="106"/>
        <v>110</v>
      </c>
      <c r="Z648" t="str">
        <f t="shared" si="107"/>
        <v/>
      </c>
      <c r="AA648">
        <f t="shared" si="108"/>
        <v>1</v>
      </c>
      <c r="AB648" t="str">
        <f t="shared" si="109"/>
        <v/>
      </c>
    </row>
    <row r="649" spans="1:28" x14ac:dyDescent="0.25">
      <c r="A649">
        <v>911</v>
      </c>
      <c r="B649" t="s">
        <v>1854</v>
      </c>
      <c r="C649" s="3" t="s">
        <v>1855</v>
      </c>
      <c r="D649">
        <v>5800</v>
      </c>
      <c r="E649">
        <v>11539</v>
      </c>
      <c r="F649" t="s">
        <v>20</v>
      </c>
      <c r="G649">
        <v>462</v>
      </c>
      <c r="H649" t="s">
        <v>21</v>
      </c>
      <c r="I649" t="s">
        <v>22</v>
      </c>
      <c r="J649">
        <v>1568005200</v>
      </c>
      <c r="K649">
        <v>1568178000</v>
      </c>
      <c r="L649" t="b">
        <v>1</v>
      </c>
      <c r="M649" t="b">
        <v>0</v>
      </c>
      <c r="N649" t="s">
        <v>28</v>
      </c>
      <c r="O649" s="4">
        <f t="shared" si="100"/>
        <v>1.9894827586206896</v>
      </c>
      <c r="P649" s="5">
        <f t="shared" si="101"/>
        <v>24.976190476190474</v>
      </c>
      <c r="Q649" t="str">
        <f t="shared" si="102"/>
        <v>technology</v>
      </c>
      <c r="R649" t="str">
        <f t="shared" si="103"/>
        <v>web</v>
      </c>
      <c r="S649" s="9">
        <f t="shared" si="104"/>
        <v>43717.208333333328</v>
      </c>
      <c r="T649" s="9">
        <f t="shared" si="105"/>
        <v>43719.208333333328</v>
      </c>
      <c r="U649" t="str" cm="1">
        <f t="array" ref="U649">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</f>
        <v>5000 to 9999</v>
      </c>
      <c r="V649" t="str" cm="1">
        <f t="array" ref="V649">IF(F649="failed",_xlfn.IFS(D649&lt;1000,"0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/>
      </c>
      <c r="W649" t="str" cm="1">
        <f t="array" ref="W649">IF(F649="successful",_xlfn.IFS(D649&lt;1000,"0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>5000 to 9999</v>
      </c>
      <c r="X649" t="str" cm="1">
        <f t="array" ref="X649">IF(F649="canceled",_xlfn.IFS(D649&lt;1000,"0 to 1000",D649&lt;5000,"1000 to 4999",D649&lt;10000,"5000 to 9999",D649&lt;15000,"10000 to 14999",D649&lt;20000,"15000 to 19999",D649&lt;25000,"20000 to 24999",D649 &lt;30000,"25000 to 29999",D649&lt;35000,"30000 to 34999",D649&lt;40000,"35000 to 39999",D649&lt;45000,"40000 to 44999",D649&lt;50000,"45000 to 49999",TRUE,"Greater than 50000"),"")</f>
        <v/>
      </c>
      <c r="Y649">
        <f t="shared" si="106"/>
        <v>462</v>
      </c>
      <c r="Z649" t="str">
        <f t="shared" si="107"/>
        <v/>
      </c>
      <c r="AA649">
        <f t="shared" si="108"/>
        <v>1</v>
      </c>
      <c r="AB649" t="str">
        <f t="shared" si="109"/>
        <v/>
      </c>
    </row>
    <row r="650" spans="1:28" x14ac:dyDescent="0.25">
      <c r="A650">
        <v>921</v>
      </c>
      <c r="B650" t="s">
        <v>1874</v>
      </c>
      <c r="C650" s="3" t="s">
        <v>1875</v>
      </c>
      <c r="D650">
        <v>160400</v>
      </c>
      <c r="E650">
        <v>1210</v>
      </c>
      <c r="F650" t="s">
        <v>14</v>
      </c>
      <c r="G650">
        <v>38</v>
      </c>
      <c r="H650" t="s">
        <v>21</v>
      </c>
      <c r="I650" t="s">
        <v>22</v>
      </c>
      <c r="J650">
        <v>1329026400</v>
      </c>
      <c r="K650">
        <v>1330236000</v>
      </c>
      <c r="L650" t="b">
        <v>0</v>
      </c>
      <c r="M650" t="b">
        <v>0</v>
      </c>
      <c r="N650" t="s">
        <v>28</v>
      </c>
      <c r="O650" s="4">
        <f t="shared" si="100"/>
        <v>7.5436408977556111E-3</v>
      </c>
      <c r="P650" s="5">
        <f t="shared" si="101"/>
        <v>31.842105263157894</v>
      </c>
      <c r="Q650" t="str">
        <f t="shared" si="102"/>
        <v>technology</v>
      </c>
      <c r="R650" t="str">
        <f t="shared" si="103"/>
        <v>web</v>
      </c>
      <c r="S650" s="9">
        <f t="shared" si="104"/>
        <v>40951.25</v>
      </c>
      <c r="T650" s="9">
        <f t="shared" si="105"/>
        <v>40965.25</v>
      </c>
      <c r="U650" t="str" cm="1">
        <f t="array" ref="U650">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</f>
        <v>Greater than 50000</v>
      </c>
      <c r="V650" t="str" cm="1">
        <f t="array" ref="V650">IF(F650="failed",_xlfn.IFS(D650&lt;1000,"0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>Greater than 50000</v>
      </c>
      <c r="W650" t="str" cm="1">
        <f t="array" ref="W650">IF(F650="successful",_xlfn.IFS(D650&lt;1000,"0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/>
      </c>
      <c r="X650" t="str" cm="1">
        <f t="array" ref="X650">IF(F650="canceled",_xlfn.IFS(D650&lt;1000,"0 to 1000",D650&lt;5000,"1000 to 4999",D650&lt;10000,"5000 to 9999",D650&lt;15000,"10000 to 14999",D650&lt;20000,"15000 to 19999",D650&lt;25000,"20000 to 24999",D650 &lt;30000,"25000 to 29999",D650&lt;35000,"30000 to 34999",D650&lt;40000,"35000 to 39999",D650&lt;45000,"40000 to 44999",D650&lt;50000,"45000 to 49999",TRUE,"Greater than 50000"),"")</f>
        <v/>
      </c>
      <c r="Y650" t="str">
        <f t="shared" si="106"/>
        <v/>
      </c>
      <c r="Z650">
        <f t="shared" si="107"/>
        <v>38</v>
      </c>
      <c r="AA650" t="str">
        <f t="shared" si="108"/>
        <v/>
      </c>
      <c r="AB650">
        <f t="shared" si="109"/>
        <v>1</v>
      </c>
    </row>
    <row r="651" spans="1:28" x14ac:dyDescent="0.25">
      <c r="A651">
        <v>928</v>
      </c>
      <c r="B651" t="s">
        <v>1888</v>
      </c>
      <c r="C651" s="3" t="s">
        <v>1889</v>
      </c>
      <c r="D651">
        <v>167400</v>
      </c>
      <c r="E651">
        <v>196386</v>
      </c>
      <c r="F651" t="s">
        <v>20</v>
      </c>
      <c r="G651">
        <v>3777</v>
      </c>
      <c r="H651" t="s">
        <v>107</v>
      </c>
      <c r="I651" t="s">
        <v>108</v>
      </c>
      <c r="J651">
        <v>1388296800</v>
      </c>
      <c r="K651">
        <v>1389074400</v>
      </c>
      <c r="L651" t="b">
        <v>0</v>
      </c>
      <c r="M651" t="b">
        <v>0</v>
      </c>
      <c r="N651" t="s">
        <v>28</v>
      </c>
      <c r="O651" s="4">
        <f t="shared" si="100"/>
        <v>1.1731541218637993</v>
      </c>
      <c r="P651" s="5">
        <f t="shared" si="101"/>
        <v>51.995234312946785</v>
      </c>
      <c r="Q651" t="str">
        <f t="shared" si="102"/>
        <v>technology</v>
      </c>
      <c r="R651" t="str">
        <f t="shared" si="103"/>
        <v>web</v>
      </c>
      <c r="S651" s="9">
        <f t="shared" si="104"/>
        <v>41637.25</v>
      </c>
      <c r="T651" s="9">
        <f t="shared" si="105"/>
        <v>41646.25</v>
      </c>
      <c r="U651" t="str" cm="1">
        <f t="array" ref="U651">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</f>
        <v>Greater than 50000</v>
      </c>
      <c r="V651" t="str" cm="1">
        <f t="array" ref="V651">IF(F651="failed",_xlfn.IFS(D651&lt;1000,"0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/>
      </c>
      <c r="W651" t="str" cm="1">
        <f t="array" ref="W651">IF(F651="successful",_xlfn.IFS(D651&lt;1000,"0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>Greater than 50000</v>
      </c>
      <c r="X651" t="str" cm="1">
        <f t="array" ref="X651">IF(F651="canceled",_xlfn.IFS(D651&lt;1000,"0 to 1000",D651&lt;5000,"1000 to 4999",D651&lt;10000,"5000 to 9999",D651&lt;15000,"10000 to 14999",D651&lt;20000,"15000 to 19999",D651&lt;25000,"20000 to 24999",D651 &lt;30000,"25000 to 29999",D651&lt;35000,"30000 to 34999",D651&lt;40000,"35000 to 39999",D651&lt;45000,"40000 to 44999",D651&lt;50000,"45000 to 49999",TRUE,"Greater than 50000"),"")</f>
        <v/>
      </c>
      <c r="Y651">
        <f t="shared" si="106"/>
        <v>3777</v>
      </c>
      <c r="Z651" t="str">
        <f t="shared" si="107"/>
        <v/>
      </c>
      <c r="AA651">
        <f t="shared" si="108"/>
        <v>1</v>
      </c>
      <c r="AB651" t="str">
        <f t="shared" si="109"/>
        <v/>
      </c>
    </row>
    <row r="652" spans="1:28" x14ac:dyDescent="0.25">
      <c r="A652">
        <v>940</v>
      </c>
      <c r="B652" t="s">
        <v>1911</v>
      </c>
      <c r="C652" s="3" t="s">
        <v>1912</v>
      </c>
      <c r="D652">
        <v>9900</v>
      </c>
      <c r="E652">
        <v>6161</v>
      </c>
      <c r="F652" t="s">
        <v>47</v>
      </c>
      <c r="G652">
        <v>66</v>
      </c>
      <c r="H652" t="s">
        <v>15</v>
      </c>
      <c r="I652" t="s">
        <v>16</v>
      </c>
      <c r="J652">
        <v>1354341600</v>
      </c>
      <c r="K652">
        <v>1356242400</v>
      </c>
      <c r="L652" t="b">
        <v>0</v>
      </c>
      <c r="M652" t="b">
        <v>0</v>
      </c>
      <c r="N652" t="s">
        <v>28</v>
      </c>
      <c r="O652" s="4">
        <f t="shared" si="100"/>
        <v>0.62232323232323228</v>
      </c>
      <c r="P652" s="5">
        <f t="shared" si="101"/>
        <v>93.348484848484844</v>
      </c>
      <c r="Q652" t="str">
        <f t="shared" si="102"/>
        <v>technology</v>
      </c>
      <c r="R652" t="str">
        <f t="shared" si="103"/>
        <v>web</v>
      </c>
      <c r="S652" s="9">
        <f t="shared" si="104"/>
        <v>41244.25</v>
      </c>
      <c r="T652" s="9">
        <f t="shared" si="105"/>
        <v>41266.25</v>
      </c>
      <c r="U652" t="str" cm="1">
        <f t="array" ref="U652">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</f>
        <v>5000 to 9999</v>
      </c>
      <c r="V652" t="str" cm="1">
        <f t="array" ref="V652">IF(F652="failed",_xlfn.IFS(D652&lt;1000,"0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W652" t="str" cm="1">
        <f t="array" ref="W652">IF(F652="successful",_xlfn.IFS(D652&lt;1000,"0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X652" t="str" cm="1">
        <f t="array" ref="X652">IF(F652="canceled",_xlfn.IFS(D652&lt;1000,"0 to 1000",D652&lt;5000,"1000 to 4999",D652&lt;10000,"5000 to 9999",D652&lt;15000,"10000 to 14999",D652&lt;20000,"15000 to 19999",D652&lt;25000,"20000 to 24999",D652 &lt;30000,"25000 to 29999",D652&lt;35000,"30000 to 34999",D652&lt;40000,"35000 to 39999",D652&lt;45000,"40000 to 44999",D652&lt;50000,"45000 to 49999",TRUE,"Greater than 50000"),"")</f>
        <v/>
      </c>
      <c r="Y652" t="str">
        <f t="shared" si="106"/>
        <v/>
      </c>
      <c r="Z652" t="str">
        <f t="shared" si="107"/>
        <v/>
      </c>
      <c r="AA652" t="str">
        <f t="shared" si="108"/>
        <v/>
      </c>
      <c r="AB652" t="str">
        <f t="shared" si="109"/>
        <v/>
      </c>
    </row>
    <row r="653" spans="1:28" ht="31.5" x14ac:dyDescent="0.25">
      <c r="A653">
        <v>949</v>
      </c>
      <c r="B653" t="s">
        <v>1928</v>
      </c>
      <c r="C653" s="3" t="s">
        <v>1929</v>
      </c>
      <c r="D653">
        <v>5900</v>
      </c>
      <c r="E653">
        <v>9520</v>
      </c>
      <c r="F653" t="s">
        <v>20</v>
      </c>
      <c r="G653">
        <v>203</v>
      </c>
      <c r="H653" t="s">
        <v>21</v>
      </c>
      <c r="I653" t="s">
        <v>22</v>
      </c>
      <c r="J653">
        <v>1429333200</v>
      </c>
      <c r="K653">
        <v>1430974800</v>
      </c>
      <c r="L653" t="b">
        <v>0</v>
      </c>
      <c r="M653" t="b">
        <v>0</v>
      </c>
      <c r="N653" t="s">
        <v>28</v>
      </c>
      <c r="O653" s="4">
        <f t="shared" si="100"/>
        <v>1.6135593220338984</v>
      </c>
      <c r="P653" s="5">
        <f t="shared" si="101"/>
        <v>46.896551724137929</v>
      </c>
      <c r="Q653" t="str">
        <f t="shared" si="102"/>
        <v>technology</v>
      </c>
      <c r="R653" t="str">
        <f t="shared" si="103"/>
        <v>web</v>
      </c>
      <c r="S653" s="9">
        <f t="shared" si="104"/>
        <v>42112.208333333328</v>
      </c>
      <c r="T653" s="9">
        <f t="shared" si="105"/>
        <v>42131.208333333328</v>
      </c>
      <c r="U653" t="str" cm="1">
        <f t="array" ref="U653">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</f>
        <v>5000 to 9999</v>
      </c>
      <c r="V653" t="str" cm="1">
        <f t="array" ref="V653">IF(F653="failed",_xlfn.IFS(D653&lt;1000,"0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/>
      </c>
      <c r="W653" t="str" cm="1">
        <f t="array" ref="W653">IF(F653="successful",_xlfn.IFS(D653&lt;1000,"0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>5000 to 9999</v>
      </c>
      <c r="X653" t="str" cm="1">
        <f t="array" ref="X653">IF(F653="canceled",_xlfn.IFS(D653&lt;1000,"0 to 1000",D653&lt;5000,"1000 to 4999",D653&lt;10000,"5000 to 9999",D653&lt;15000,"10000 to 14999",D653&lt;20000,"15000 to 19999",D653&lt;25000,"20000 to 24999",D653 &lt;30000,"25000 to 29999",D653&lt;35000,"30000 to 34999",D653&lt;40000,"35000 to 39999",D653&lt;45000,"40000 to 44999",D653&lt;50000,"45000 to 49999",TRUE,"Greater than 50000"),"")</f>
        <v/>
      </c>
      <c r="Y653">
        <f t="shared" si="106"/>
        <v>203</v>
      </c>
      <c r="Z653" t="str">
        <f t="shared" si="107"/>
        <v/>
      </c>
      <c r="AA653">
        <f t="shared" si="108"/>
        <v>1</v>
      </c>
      <c r="AB653" t="str">
        <f t="shared" si="109"/>
        <v/>
      </c>
    </row>
    <row r="654" spans="1:28" x14ac:dyDescent="0.25">
      <c r="A654">
        <v>954</v>
      </c>
      <c r="B654" t="s">
        <v>1938</v>
      </c>
      <c r="C654" s="3" t="s">
        <v>1939</v>
      </c>
      <c r="D654">
        <v>42600</v>
      </c>
      <c r="E654">
        <v>156384</v>
      </c>
      <c r="F654" t="s">
        <v>20</v>
      </c>
      <c r="G654">
        <v>1548</v>
      </c>
      <c r="H654" t="s">
        <v>26</v>
      </c>
      <c r="I654" t="s">
        <v>27</v>
      </c>
      <c r="J654">
        <v>1348290000</v>
      </c>
      <c r="K654">
        <v>1350363600</v>
      </c>
      <c r="L654" t="b">
        <v>0</v>
      </c>
      <c r="M654" t="b">
        <v>0</v>
      </c>
      <c r="N654" t="s">
        <v>28</v>
      </c>
      <c r="O654" s="4">
        <f t="shared" si="100"/>
        <v>3.6709859154929578</v>
      </c>
      <c r="P654" s="5">
        <f t="shared" si="101"/>
        <v>101.02325581395348</v>
      </c>
      <c r="Q654" t="str">
        <f t="shared" si="102"/>
        <v>technology</v>
      </c>
      <c r="R654" t="str">
        <f t="shared" si="103"/>
        <v>web</v>
      </c>
      <c r="S654" s="9">
        <f t="shared" si="104"/>
        <v>41174.208333333336</v>
      </c>
      <c r="T654" s="9">
        <f t="shared" si="105"/>
        <v>41198.208333333336</v>
      </c>
      <c r="U654" t="str" cm="1">
        <f t="array" ref="U654">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</f>
        <v>40000 to 44999</v>
      </c>
      <c r="V654" t="str" cm="1">
        <f t="array" ref="V654">IF(F654="failed",_xlfn.IFS(D654&lt;1000,"0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/>
      </c>
      <c r="W654" t="str" cm="1">
        <f t="array" ref="W654">IF(F654="successful",_xlfn.IFS(D654&lt;1000,"0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>40000 to 44999</v>
      </c>
      <c r="X654" t="str" cm="1">
        <f t="array" ref="X654">IF(F654="canceled",_xlfn.IFS(D654&lt;1000,"0 to 1000",D654&lt;5000,"1000 to 4999",D654&lt;10000,"5000 to 9999",D654&lt;15000,"10000 to 14999",D654&lt;20000,"15000 to 19999",D654&lt;25000,"20000 to 24999",D654 &lt;30000,"25000 to 29999",D654&lt;35000,"30000 to 34999",D654&lt;40000,"35000 to 39999",D654&lt;45000,"40000 to 44999",D654&lt;50000,"45000 to 49999",TRUE,"Greater than 50000"),"")</f>
        <v/>
      </c>
      <c r="Y654">
        <f t="shared" si="106"/>
        <v>1548</v>
      </c>
      <c r="Z654" t="str">
        <f t="shared" si="107"/>
        <v/>
      </c>
      <c r="AA654">
        <f t="shared" si="108"/>
        <v>1</v>
      </c>
      <c r="AB654" t="str">
        <f t="shared" si="109"/>
        <v/>
      </c>
    </row>
    <row r="655" spans="1:28" x14ac:dyDescent="0.25">
      <c r="A655">
        <v>960</v>
      </c>
      <c r="B655" t="s">
        <v>1950</v>
      </c>
      <c r="C655" s="3" t="s">
        <v>1951</v>
      </c>
      <c r="D655">
        <v>5500</v>
      </c>
      <c r="E655">
        <v>4678</v>
      </c>
      <c r="F655" t="s">
        <v>14</v>
      </c>
      <c r="G655">
        <v>55</v>
      </c>
      <c r="H655" t="s">
        <v>21</v>
      </c>
      <c r="I655" t="s">
        <v>22</v>
      </c>
      <c r="J655">
        <v>1454911200</v>
      </c>
      <c r="K655">
        <v>1458104400</v>
      </c>
      <c r="L655" t="b">
        <v>0</v>
      </c>
      <c r="M655" t="b">
        <v>0</v>
      </c>
      <c r="N655" t="s">
        <v>28</v>
      </c>
      <c r="O655" s="4">
        <f t="shared" si="100"/>
        <v>0.85054545454545449</v>
      </c>
      <c r="P655" s="5">
        <f t="shared" si="101"/>
        <v>85.054545454545448</v>
      </c>
      <c r="Q655" t="str">
        <f t="shared" si="102"/>
        <v>technology</v>
      </c>
      <c r="R655" t="str">
        <f t="shared" si="103"/>
        <v>web</v>
      </c>
      <c r="S655" s="9">
        <f t="shared" si="104"/>
        <v>42408.25</v>
      </c>
      <c r="T655" s="9">
        <f t="shared" si="105"/>
        <v>42445.208333333328</v>
      </c>
      <c r="U655" t="str" cm="1">
        <f t="array" ref="U655">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</f>
        <v>5000 to 9999</v>
      </c>
      <c r="V655" t="str" cm="1">
        <f t="array" ref="V655">IF(F655="failed",_xlfn.IFS(D655&lt;1000,"0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>5000 to 9999</v>
      </c>
      <c r="W655" t="str" cm="1">
        <f t="array" ref="W655">IF(F655="successful",_xlfn.IFS(D655&lt;1000,"0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/>
      </c>
      <c r="X655" t="str" cm="1">
        <f t="array" ref="X655">IF(F655="canceled",_xlfn.IFS(D655&lt;1000,"0 to 1000",D655&lt;5000,"1000 to 4999",D655&lt;10000,"5000 to 9999",D655&lt;15000,"10000 to 14999",D655&lt;20000,"15000 to 19999",D655&lt;25000,"20000 to 24999",D655 &lt;30000,"25000 to 29999",D655&lt;35000,"30000 to 34999",D655&lt;40000,"35000 to 39999",D655&lt;45000,"40000 to 44999",D655&lt;50000,"45000 to 49999",TRUE,"Greater than 50000"),"")</f>
        <v/>
      </c>
      <c r="Y655" t="str">
        <f t="shared" si="106"/>
        <v/>
      </c>
      <c r="Z655">
        <f t="shared" si="107"/>
        <v>55</v>
      </c>
      <c r="AA655" t="str">
        <f t="shared" si="108"/>
        <v/>
      </c>
      <c r="AB655">
        <f t="shared" si="109"/>
        <v>1</v>
      </c>
    </row>
    <row r="656" spans="1:28" ht="31.5" x14ac:dyDescent="0.25">
      <c r="A656">
        <v>972</v>
      </c>
      <c r="B656" t="s">
        <v>1973</v>
      </c>
      <c r="C656" s="3" t="s">
        <v>1974</v>
      </c>
      <c r="D656">
        <v>42700</v>
      </c>
      <c r="E656">
        <v>97524</v>
      </c>
      <c r="F656" t="s">
        <v>20</v>
      </c>
      <c r="G656">
        <v>1681</v>
      </c>
      <c r="H656" t="s">
        <v>21</v>
      </c>
      <c r="I656" t="s">
        <v>22</v>
      </c>
      <c r="J656">
        <v>1401685200</v>
      </c>
      <c r="K656">
        <v>1402462800</v>
      </c>
      <c r="L656" t="b">
        <v>0</v>
      </c>
      <c r="M656" t="b">
        <v>1</v>
      </c>
      <c r="N656" t="s">
        <v>28</v>
      </c>
      <c r="O656" s="4">
        <f t="shared" si="100"/>
        <v>2.283934426229508</v>
      </c>
      <c r="P656" s="5">
        <f t="shared" si="101"/>
        <v>58.015466983938133</v>
      </c>
      <c r="Q656" t="str">
        <f t="shared" si="102"/>
        <v>technology</v>
      </c>
      <c r="R656" t="str">
        <f t="shared" si="103"/>
        <v>web</v>
      </c>
      <c r="S656" s="9">
        <f t="shared" si="104"/>
        <v>41792.208333333336</v>
      </c>
      <c r="T656" s="9">
        <f t="shared" si="105"/>
        <v>41801.208333333336</v>
      </c>
      <c r="U656" t="str" cm="1">
        <f t="array" ref="U656">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</f>
        <v>40000 to 44999</v>
      </c>
      <c r="V656" t="str" cm="1">
        <f t="array" ref="V656">IF(F656="failed",_xlfn.IFS(D656&lt;1000,"0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/>
      </c>
      <c r="W656" t="str" cm="1">
        <f t="array" ref="W656">IF(F656="successful",_xlfn.IFS(D656&lt;1000,"0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>40000 to 44999</v>
      </c>
      <c r="X656" t="str" cm="1">
        <f t="array" ref="X656">IF(F656="canceled",_xlfn.IFS(D656&lt;1000,"0 to 1000",D656&lt;5000,"1000 to 4999",D656&lt;10000,"5000 to 9999",D656&lt;15000,"10000 to 14999",D656&lt;20000,"15000 to 19999",D656&lt;25000,"20000 to 24999",D656 &lt;30000,"25000 to 29999",D656&lt;35000,"30000 to 34999",D656&lt;40000,"35000 to 39999",D656&lt;45000,"40000 to 44999",D656&lt;50000,"45000 to 49999",TRUE,"Greater than 50000"),"")</f>
        <v/>
      </c>
      <c r="Y656">
        <f t="shared" si="106"/>
        <v>1681</v>
      </c>
      <c r="Z656" t="str">
        <f t="shared" si="107"/>
        <v/>
      </c>
      <c r="AA656">
        <f t="shared" si="108"/>
        <v>1</v>
      </c>
      <c r="AB656" t="str">
        <f t="shared" si="109"/>
        <v/>
      </c>
    </row>
    <row r="657" spans="1:28" x14ac:dyDescent="0.25">
      <c r="A657">
        <v>981</v>
      </c>
      <c r="B657" t="s">
        <v>1990</v>
      </c>
      <c r="C657" s="3" t="s">
        <v>1991</v>
      </c>
      <c r="D657">
        <v>6700</v>
      </c>
      <c r="E657">
        <v>11941</v>
      </c>
      <c r="F657" t="s">
        <v>20</v>
      </c>
      <c r="G657">
        <v>323</v>
      </c>
      <c r="H657" t="s">
        <v>21</v>
      </c>
      <c r="I657" t="s">
        <v>22</v>
      </c>
      <c r="J657">
        <v>1514181600</v>
      </c>
      <c r="K657">
        <v>1517032800</v>
      </c>
      <c r="L657" t="b">
        <v>0</v>
      </c>
      <c r="M657" t="b">
        <v>0</v>
      </c>
      <c r="N657" t="s">
        <v>28</v>
      </c>
      <c r="O657" s="4">
        <f t="shared" si="100"/>
        <v>1.7822388059701493</v>
      </c>
      <c r="P657" s="5">
        <f t="shared" si="101"/>
        <v>36.969040247678016</v>
      </c>
      <c r="Q657" t="str">
        <f t="shared" si="102"/>
        <v>technology</v>
      </c>
      <c r="R657" t="str">
        <f t="shared" si="103"/>
        <v>web</v>
      </c>
      <c r="S657" s="9">
        <f t="shared" si="104"/>
        <v>43094.25</v>
      </c>
      <c r="T657" s="9">
        <f t="shared" si="105"/>
        <v>43127.25</v>
      </c>
      <c r="U657" t="str" cm="1">
        <f t="array" ref="U657">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</f>
        <v>5000 to 9999</v>
      </c>
      <c r="V657" t="str" cm="1">
        <f t="array" ref="V657">IF(F657="failed",_xlfn.IFS(D657&lt;1000,"0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/>
      </c>
      <c r="W657" t="str" cm="1">
        <f t="array" ref="W657">IF(F657="successful",_xlfn.IFS(D657&lt;1000,"0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>5000 to 9999</v>
      </c>
      <c r="X657" t="str" cm="1">
        <f t="array" ref="X657">IF(F657="canceled",_xlfn.IFS(D657&lt;1000,"0 to 1000",D657&lt;5000,"1000 to 4999",D657&lt;10000,"5000 to 9999",D657&lt;15000,"10000 to 14999",D657&lt;20000,"15000 to 19999",D657&lt;25000,"20000 to 24999",D657 &lt;30000,"25000 to 29999",D657&lt;35000,"30000 to 34999",D657&lt;40000,"35000 to 39999",D657&lt;45000,"40000 to 44999",D657&lt;50000,"45000 to 49999",TRUE,"Greater than 50000"),"")</f>
        <v/>
      </c>
      <c r="Y657">
        <f t="shared" si="106"/>
        <v>323</v>
      </c>
      <c r="Z657" t="str">
        <f t="shared" si="107"/>
        <v/>
      </c>
      <c r="AA657">
        <f t="shared" si="108"/>
        <v>1</v>
      </c>
      <c r="AB657" t="str">
        <f t="shared" si="109"/>
        <v/>
      </c>
    </row>
    <row r="658" spans="1:28" x14ac:dyDescent="0.25">
      <c r="A658">
        <v>4</v>
      </c>
      <c r="B658" t="s">
        <v>31</v>
      </c>
      <c r="C658" s="3" t="s">
        <v>32</v>
      </c>
      <c r="D658">
        <v>7600</v>
      </c>
      <c r="E658">
        <v>5265</v>
      </c>
      <c r="F658" t="s">
        <v>14</v>
      </c>
      <c r="G658">
        <v>53</v>
      </c>
      <c r="H658" t="s">
        <v>21</v>
      </c>
      <c r="I658" t="s">
        <v>22</v>
      </c>
      <c r="J658">
        <v>1547964000</v>
      </c>
      <c r="K658">
        <v>1548309600</v>
      </c>
      <c r="L658" t="b">
        <v>0</v>
      </c>
      <c r="M658" t="b">
        <v>0</v>
      </c>
      <c r="N658" t="s">
        <v>33</v>
      </c>
      <c r="O658" s="4">
        <f t="shared" si="100"/>
        <v>0.69276315789473686</v>
      </c>
      <c r="P658" s="5">
        <f t="shared" si="101"/>
        <v>99.339622641509436</v>
      </c>
      <c r="Q658" t="str">
        <f t="shared" si="102"/>
        <v>theater</v>
      </c>
      <c r="R658" t="str">
        <f t="shared" si="103"/>
        <v>plays</v>
      </c>
      <c r="S658" s="9">
        <f t="shared" si="104"/>
        <v>43485.25</v>
      </c>
      <c r="T658" s="9">
        <f t="shared" si="105"/>
        <v>43489.25</v>
      </c>
      <c r="U658" t="str" cm="1">
        <f t="array" ref="U658">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</f>
        <v>5000 to 9999</v>
      </c>
      <c r="V658" t="str" cm="1">
        <f t="array" ref="V658">IF(F658="failed",_xlfn.IFS(D658&lt;1000,"0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>5000 to 9999</v>
      </c>
      <c r="W658" t="str" cm="1">
        <f t="array" ref="W658">IF(F658="successful",_xlfn.IFS(D658&lt;1000,"0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/>
      </c>
      <c r="X658" t="str" cm="1">
        <f t="array" ref="X658">IF(F658="canceled",_xlfn.IFS(D658&lt;1000,"0 to 1000",D658&lt;5000,"1000 to 4999",D658&lt;10000,"5000 to 9999",D658&lt;15000,"10000 to 14999",D658&lt;20000,"15000 to 19999",D658&lt;25000,"20000 to 24999",D658 &lt;30000,"25000 to 29999",D658&lt;35000,"30000 to 34999",D658&lt;40000,"35000 to 39999",D658&lt;45000,"40000 to 44999",D658&lt;50000,"45000 to 49999",TRUE,"Greater than 50000"),"")</f>
        <v/>
      </c>
      <c r="Y658" t="str">
        <f t="shared" si="106"/>
        <v/>
      </c>
      <c r="Z658">
        <f t="shared" si="107"/>
        <v>53</v>
      </c>
      <c r="AA658" t="str">
        <f t="shared" si="108"/>
        <v/>
      </c>
      <c r="AB658">
        <f t="shared" si="109"/>
        <v>1</v>
      </c>
    </row>
    <row r="659" spans="1:28" x14ac:dyDescent="0.25">
      <c r="A659">
        <v>5</v>
      </c>
      <c r="B659" t="s">
        <v>34</v>
      </c>
      <c r="C659" s="3" t="s">
        <v>35</v>
      </c>
      <c r="D659">
        <v>7600</v>
      </c>
      <c r="E659">
        <v>13195</v>
      </c>
      <c r="F659" t="s">
        <v>20</v>
      </c>
      <c r="G659">
        <v>174</v>
      </c>
      <c r="H659" t="s">
        <v>36</v>
      </c>
      <c r="I659" t="s">
        <v>37</v>
      </c>
      <c r="J659">
        <v>1346130000</v>
      </c>
      <c r="K659">
        <v>1347080400</v>
      </c>
      <c r="L659" t="b">
        <v>0</v>
      </c>
      <c r="M659" t="b">
        <v>0</v>
      </c>
      <c r="N659" t="s">
        <v>33</v>
      </c>
      <c r="O659" s="4">
        <f t="shared" si="100"/>
        <v>1.7361842105263159</v>
      </c>
      <c r="P659" s="5">
        <f t="shared" si="101"/>
        <v>75.833333333333329</v>
      </c>
      <c r="Q659" t="str">
        <f t="shared" si="102"/>
        <v>theater</v>
      </c>
      <c r="R659" t="str">
        <f t="shared" si="103"/>
        <v>plays</v>
      </c>
      <c r="S659" s="9">
        <f t="shared" si="104"/>
        <v>41149.208333333336</v>
      </c>
      <c r="T659" s="9">
        <f t="shared" si="105"/>
        <v>41160.208333333336</v>
      </c>
      <c r="U659" t="str" cm="1">
        <f t="array" ref="U659">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</f>
        <v>5000 to 9999</v>
      </c>
      <c r="V659" t="str" cm="1">
        <f t="array" ref="V659">IF(F659="failed",_xlfn.IFS(D659&lt;1000,"0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/>
      </c>
      <c r="W659" t="str" cm="1">
        <f t="array" ref="W659">IF(F659="successful",_xlfn.IFS(D659&lt;1000,"0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>5000 to 9999</v>
      </c>
      <c r="X659" t="str" cm="1">
        <f t="array" ref="X659">IF(F659="canceled",_xlfn.IFS(D659&lt;1000,"0 to 1000",D659&lt;5000,"1000 to 4999",D659&lt;10000,"5000 to 9999",D659&lt;15000,"10000 to 14999",D659&lt;20000,"15000 to 19999",D659&lt;25000,"20000 to 24999",D659 &lt;30000,"25000 to 29999",D659&lt;35000,"30000 to 34999",D659&lt;40000,"35000 to 39999",D659&lt;45000,"40000 to 44999",D659&lt;50000,"45000 to 49999",TRUE,"Greater than 50000"),"")</f>
        <v/>
      </c>
      <c r="Y659">
        <f t="shared" si="106"/>
        <v>174</v>
      </c>
      <c r="Z659" t="str">
        <f t="shared" si="107"/>
        <v/>
      </c>
      <c r="AA659">
        <f t="shared" si="108"/>
        <v>1</v>
      </c>
      <c r="AB659" t="str">
        <f t="shared" si="109"/>
        <v/>
      </c>
    </row>
    <row r="660" spans="1:28" x14ac:dyDescent="0.25">
      <c r="A660">
        <v>7</v>
      </c>
      <c r="B660" t="s">
        <v>43</v>
      </c>
      <c r="C660" s="3" t="s">
        <v>44</v>
      </c>
      <c r="D660">
        <v>4500</v>
      </c>
      <c r="E660">
        <v>14741</v>
      </c>
      <c r="F660" t="s">
        <v>20</v>
      </c>
      <c r="G660">
        <v>227</v>
      </c>
      <c r="H660" t="s">
        <v>36</v>
      </c>
      <c r="I660" t="s">
        <v>37</v>
      </c>
      <c r="J660">
        <v>1439442000</v>
      </c>
      <c r="K660">
        <v>1439614800</v>
      </c>
      <c r="L660" t="b">
        <v>0</v>
      </c>
      <c r="M660" t="b">
        <v>0</v>
      </c>
      <c r="N660" t="s">
        <v>33</v>
      </c>
      <c r="O660" s="4">
        <f t="shared" si="100"/>
        <v>3.2757777777777779</v>
      </c>
      <c r="P660" s="5">
        <f t="shared" si="101"/>
        <v>64.93832599118943</v>
      </c>
      <c r="Q660" t="str">
        <f t="shared" si="102"/>
        <v>theater</v>
      </c>
      <c r="R660" t="str">
        <f t="shared" si="103"/>
        <v>plays</v>
      </c>
      <c r="S660" s="9">
        <f t="shared" si="104"/>
        <v>42229.208333333328</v>
      </c>
      <c r="T660" s="9">
        <f t="shared" si="105"/>
        <v>42231.208333333328</v>
      </c>
      <c r="U660" t="str" cm="1">
        <f t="array" ref="U660">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</f>
        <v>1000 to 4999</v>
      </c>
      <c r="V660" t="str" cm="1">
        <f t="array" ref="V660">IF(F660="failed",_xlfn.IFS(D660&lt;1000,"0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/>
      </c>
      <c r="W660" t="str" cm="1">
        <f t="array" ref="W660">IF(F660="successful",_xlfn.IFS(D660&lt;1000,"0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>1000 to 4999</v>
      </c>
      <c r="X660" t="str" cm="1">
        <f t="array" ref="X660">IF(F660="canceled",_xlfn.IFS(D660&lt;1000,"0 to 1000",D660&lt;5000,"1000 to 4999",D660&lt;10000,"5000 to 9999",D660&lt;15000,"10000 to 14999",D660&lt;20000,"15000 to 19999",D660&lt;25000,"20000 to 24999",D660 &lt;30000,"25000 to 29999",D660&lt;35000,"30000 to 34999",D660&lt;40000,"35000 to 39999",D660&lt;45000,"40000 to 44999",D660&lt;50000,"45000 to 49999",TRUE,"Greater than 50000"),"")</f>
        <v/>
      </c>
      <c r="Y660">
        <f t="shared" si="106"/>
        <v>227</v>
      </c>
      <c r="Z660" t="str">
        <f t="shared" si="107"/>
        <v/>
      </c>
      <c r="AA660">
        <f t="shared" si="108"/>
        <v>1</v>
      </c>
      <c r="AB660" t="str">
        <f t="shared" si="109"/>
        <v/>
      </c>
    </row>
    <row r="661" spans="1:28" x14ac:dyDescent="0.25">
      <c r="A661">
        <v>8</v>
      </c>
      <c r="B661" t="s">
        <v>45</v>
      </c>
      <c r="C661" s="3" t="s">
        <v>46</v>
      </c>
      <c r="D661">
        <v>110100</v>
      </c>
      <c r="E661">
        <v>21946</v>
      </c>
      <c r="F661" t="s">
        <v>47</v>
      </c>
      <c r="G661">
        <v>708</v>
      </c>
      <c r="H661" t="s">
        <v>36</v>
      </c>
      <c r="I661" t="s">
        <v>37</v>
      </c>
      <c r="J661">
        <v>1281330000</v>
      </c>
      <c r="K661">
        <v>1281502800</v>
      </c>
      <c r="L661" t="b">
        <v>0</v>
      </c>
      <c r="M661" t="b">
        <v>0</v>
      </c>
      <c r="N661" t="s">
        <v>33</v>
      </c>
      <c r="O661" s="4">
        <f t="shared" si="100"/>
        <v>0.19932788374205268</v>
      </c>
      <c r="P661" s="5">
        <f t="shared" si="101"/>
        <v>30.997175141242938</v>
      </c>
      <c r="Q661" t="str">
        <f t="shared" si="102"/>
        <v>theater</v>
      </c>
      <c r="R661" t="str">
        <f t="shared" si="103"/>
        <v>plays</v>
      </c>
      <c r="S661" s="9">
        <f t="shared" si="104"/>
        <v>40399.208333333336</v>
      </c>
      <c r="T661" s="9">
        <f t="shared" si="105"/>
        <v>40401.208333333336</v>
      </c>
      <c r="U661" t="str" cm="1">
        <f t="array" ref="U661">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</f>
        <v>Greater than 50000</v>
      </c>
      <c r="V661" t="str" cm="1">
        <f t="array" ref="V661">IF(F661="failed",_xlfn.IFS(D661&lt;1000,"0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W661" t="str" cm="1">
        <f t="array" ref="W661">IF(F661="successful",_xlfn.IFS(D661&lt;1000,"0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X661" t="str" cm="1">
        <f t="array" ref="X661">IF(F661="canceled",_xlfn.IFS(D661&lt;1000,"0 to 1000",D661&lt;5000,"1000 to 4999",D661&lt;10000,"5000 to 9999",D661&lt;15000,"10000 to 14999",D661&lt;20000,"15000 to 19999",D661&lt;25000,"20000 to 24999",D661 &lt;30000,"25000 to 29999",D661&lt;35000,"30000 to 34999",D661&lt;40000,"35000 to 39999",D661&lt;45000,"40000 to 44999",D661&lt;50000,"45000 to 49999",TRUE,"Greater than 50000"),"")</f>
        <v/>
      </c>
      <c r="Y661" t="str">
        <f t="shared" si="106"/>
        <v/>
      </c>
      <c r="Z661" t="str">
        <f t="shared" si="107"/>
        <v/>
      </c>
      <c r="AA661" t="str">
        <f t="shared" si="108"/>
        <v/>
      </c>
      <c r="AB661" t="str">
        <f t="shared" si="109"/>
        <v/>
      </c>
    </row>
    <row r="662" spans="1:28" ht="31.5" x14ac:dyDescent="0.25">
      <c r="A662">
        <v>11</v>
      </c>
      <c r="B662" t="s">
        <v>54</v>
      </c>
      <c r="C662" s="3" t="s">
        <v>55</v>
      </c>
      <c r="D662">
        <v>6300</v>
      </c>
      <c r="E662">
        <v>3030</v>
      </c>
      <c r="F662" t="s">
        <v>14</v>
      </c>
      <c r="G662">
        <v>27</v>
      </c>
      <c r="H662" t="s">
        <v>21</v>
      </c>
      <c r="I662" t="s">
        <v>22</v>
      </c>
      <c r="J662">
        <v>1285045200</v>
      </c>
      <c r="K662">
        <v>1285563600</v>
      </c>
      <c r="L662" t="b">
        <v>0</v>
      </c>
      <c r="M662" t="b">
        <v>1</v>
      </c>
      <c r="N662" t="s">
        <v>33</v>
      </c>
      <c r="O662" s="4">
        <f t="shared" si="100"/>
        <v>0.48095238095238096</v>
      </c>
      <c r="P662" s="5">
        <f t="shared" si="101"/>
        <v>112.22222222222223</v>
      </c>
      <c r="Q662" t="str">
        <f t="shared" si="102"/>
        <v>theater</v>
      </c>
      <c r="R662" t="str">
        <f t="shared" si="103"/>
        <v>plays</v>
      </c>
      <c r="S662" s="9">
        <f t="shared" si="104"/>
        <v>40442.208333333336</v>
      </c>
      <c r="T662" s="9">
        <f t="shared" si="105"/>
        <v>40448.208333333336</v>
      </c>
      <c r="U662" t="str" cm="1">
        <f t="array" ref="U662">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</f>
        <v>5000 to 9999</v>
      </c>
      <c r="V662" t="str" cm="1">
        <f t="array" ref="V662">IF(F662="failed",_xlfn.IFS(D662&lt;1000,"0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>5000 to 9999</v>
      </c>
      <c r="W662" t="str" cm="1">
        <f t="array" ref="W662">IF(F662="successful",_xlfn.IFS(D662&lt;1000,"0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/>
      </c>
      <c r="X662" t="str" cm="1">
        <f t="array" ref="X662">IF(F662="canceled",_xlfn.IFS(D662&lt;1000,"0 to 1000",D662&lt;5000,"1000 to 4999",D662&lt;10000,"5000 to 9999",D662&lt;15000,"10000 to 14999",D662&lt;20000,"15000 to 19999",D662&lt;25000,"20000 to 24999",D662 &lt;30000,"25000 to 29999",D662&lt;35000,"30000 to 34999",D662&lt;40000,"35000 to 39999",D662&lt;45000,"40000 to 44999",D662&lt;50000,"45000 to 49999",TRUE,"Greater than 50000"),"")</f>
        <v/>
      </c>
      <c r="Y662" t="str">
        <f t="shared" si="106"/>
        <v/>
      </c>
      <c r="Z662">
        <f t="shared" si="107"/>
        <v>27</v>
      </c>
      <c r="AA662" t="str">
        <f t="shared" si="108"/>
        <v/>
      </c>
      <c r="AB662">
        <f t="shared" si="109"/>
        <v>1</v>
      </c>
    </row>
    <row r="663" spans="1:28" x14ac:dyDescent="0.25">
      <c r="A663">
        <v>18</v>
      </c>
      <c r="B663" t="s">
        <v>72</v>
      </c>
      <c r="C663" s="3" t="s">
        <v>73</v>
      </c>
      <c r="D663">
        <v>9100</v>
      </c>
      <c r="E663">
        <v>6089</v>
      </c>
      <c r="F663" t="s">
        <v>74</v>
      </c>
      <c r="G663">
        <v>135</v>
      </c>
      <c r="H663" t="s">
        <v>21</v>
      </c>
      <c r="I663" t="s">
        <v>22</v>
      </c>
      <c r="J663">
        <v>1536382800</v>
      </c>
      <c r="K663">
        <v>1537074000</v>
      </c>
      <c r="L663" t="b">
        <v>0</v>
      </c>
      <c r="M663" t="b">
        <v>0</v>
      </c>
      <c r="N663" t="s">
        <v>33</v>
      </c>
      <c r="O663" s="4">
        <f t="shared" si="100"/>
        <v>0.66912087912087914</v>
      </c>
      <c r="P663" s="5">
        <f t="shared" si="101"/>
        <v>45.103703703703701</v>
      </c>
      <c r="Q663" t="str">
        <f t="shared" si="102"/>
        <v>theater</v>
      </c>
      <c r="R663" t="str">
        <f t="shared" si="103"/>
        <v>plays</v>
      </c>
      <c r="S663" s="9">
        <f t="shared" si="104"/>
        <v>43351.208333333328</v>
      </c>
      <c r="T663" s="9">
        <f t="shared" si="105"/>
        <v>43359.208333333328</v>
      </c>
      <c r="U663" t="str" cm="1">
        <f t="array" ref="U663">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</f>
        <v>5000 to 9999</v>
      </c>
      <c r="V663" t="str" cm="1">
        <f t="array" ref="V663">IF(F663="failed",_xlfn.IFS(D663&lt;1000,"0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/>
      </c>
      <c r="W663" t="str" cm="1">
        <f t="array" ref="W663">IF(F663="successful",_xlfn.IFS(D663&lt;1000,"0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/>
      </c>
      <c r="X663" t="str" cm="1">
        <f t="array" ref="X663">IF(F663="canceled",_xlfn.IFS(D663&lt;1000,"0 to 1000",D663&lt;5000,"1000 to 4999",D663&lt;10000,"5000 to 9999",D663&lt;15000,"10000 to 14999",D663&lt;20000,"15000 to 19999",D663&lt;25000,"20000 to 24999",D663 &lt;30000,"25000 to 29999",D663&lt;35000,"30000 to 34999",D663&lt;40000,"35000 to 39999",D663&lt;45000,"40000 to 44999",D663&lt;50000,"45000 to 49999",TRUE,"Greater than 50000"),"")</f>
        <v>5000 to 9999</v>
      </c>
      <c r="Y663" t="str">
        <f t="shared" si="106"/>
        <v/>
      </c>
      <c r="Z663" t="str">
        <f t="shared" si="107"/>
        <v/>
      </c>
      <c r="AA663" t="str">
        <f t="shared" si="108"/>
        <v/>
      </c>
      <c r="AB663" t="str">
        <f t="shared" si="109"/>
        <v/>
      </c>
    </row>
    <row r="664" spans="1:28" x14ac:dyDescent="0.25">
      <c r="A664">
        <v>19</v>
      </c>
      <c r="B664" t="s">
        <v>75</v>
      </c>
      <c r="C664" s="3" t="s">
        <v>76</v>
      </c>
      <c r="D664">
        <v>62500</v>
      </c>
      <c r="E664">
        <v>30331</v>
      </c>
      <c r="F664" t="s">
        <v>14</v>
      </c>
      <c r="G664">
        <v>674</v>
      </c>
      <c r="H664" t="s">
        <v>21</v>
      </c>
      <c r="I664" t="s">
        <v>22</v>
      </c>
      <c r="J664">
        <v>1551679200</v>
      </c>
      <c r="K664">
        <v>1553490000</v>
      </c>
      <c r="L664" t="b">
        <v>0</v>
      </c>
      <c r="M664" t="b">
        <v>1</v>
      </c>
      <c r="N664" t="s">
        <v>33</v>
      </c>
      <c r="O664" s="4">
        <f t="shared" si="100"/>
        <v>0.48529600000000001</v>
      </c>
      <c r="P664" s="5">
        <f t="shared" si="101"/>
        <v>45.001483679525222</v>
      </c>
      <c r="Q664" t="str">
        <f t="shared" si="102"/>
        <v>theater</v>
      </c>
      <c r="R664" t="str">
        <f t="shared" si="103"/>
        <v>plays</v>
      </c>
      <c r="S664" s="9">
        <f t="shared" si="104"/>
        <v>43528.25</v>
      </c>
      <c r="T664" s="9">
        <f t="shared" si="105"/>
        <v>43549.208333333328</v>
      </c>
      <c r="U664" t="str" cm="1">
        <f t="array" ref="U664">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</f>
        <v>Greater than 50000</v>
      </c>
      <c r="V664" t="str" cm="1">
        <f t="array" ref="V664">IF(F664="failed",_xlfn.IFS(D664&lt;1000,"0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>Greater than 50000</v>
      </c>
      <c r="W664" t="str" cm="1">
        <f t="array" ref="W664">IF(F664="successful",_xlfn.IFS(D664&lt;1000,"0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/>
      </c>
      <c r="X664" t="str" cm="1">
        <f t="array" ref="X664">IF(F664="canceled",_xlfn.IFS(D664&lt;1000,"0 to 1000",D664&lt;5000,"1000 to 4999",D664&lt;10000,"5000 to 9999",D664&lt;15000,"10000 to 14999",D664&lt;20000,"15000 to 19999",D664&lt;25000,"20000 to 24999",D664 &lt;30000,"25000 to 29999",D664&lt;35000,"30000 to 34999",D664&lt;40000,"35000 to 39999",D664&lt;45000,"40000 to 44999",D664&lt;50000,"45000 to 49999",TRUE,"Greater than 50000"),"")</f>
        <v/>
      </c>
      <c r="Y664" t="str">
        <f t="shared" si="106"/>
        <v/>
      </c>
      <c r="Z664">
        <f t="shared" si="107"/>
        <v>674</v>
      </c>
      <c r="AA664" t="str">
        <f t="shared" si="108"/>
        <v/>
      </c>
      <c r="AB664">
        <f t="shared" si="109"/>
        <v>1</v>
      </c>
    </row>
    <row r="665" spans="1:28" x14ac:dyDescent="0.25">
      <c r="A665">
        <v>21</v>
      </c>
      <c r="B665" t="s">
        <v>79</v>
      </c>
      <c r="C665" s="3" t="s">
        <v>80</v>
      </c>
      <c r="D665">
        <v>94000</v>
      </c>
      <c r="E665">
        <v>38533</v>
      </c>
      <c r="F665" t="s">
        <v>14</v>
      </c>
      <c r="G665">
        <v>558</v>
      </c>
      <c r="H665" t="s">
        <v>21</v>
      </c>
      <c r="I665" t="s">
        <v>22</v>
      </c>
      <c r="J665">
        <v>1313384400</v>
      </c>
      <c r="K665">
        <v>1316322000</v>
      </c>
      <c r="L665" t="b">
        <v>0</v>
      </c>
      <c r="M665" t="b">
        <v>0</v>
      </c>
      <c r="N665" t="s">
        <v>33</v>
      </c>
      <c r="O665" s="4">
        <f t="shared" si="100"/>
        <v>0.40992553191489361</v>
      </c>
      <c r="P665" s="5">
        <f t="shared" si="101"/>
        <v>69.055555555555557</v>
      </c>
      <c r="Q665" t="str">
        <f t="shared" si="102"/>
        <v>theater</v>
      </c>
      <c r="R665" t="str">
        <f t="shared" si="103"/>
        <v>plays</v>
      </c>
      <c r="S665" s="9">
        <f t="shared" si="104"/>
        <v>40770.208333333336</v>
      </c>
      <c r="T665" s="9">
        <f t="shared" si="105"/>
        <v>40804.208333333336</v>
      </c>
      <c r="U665" t="str" cm="1">
        <f t="array" ref="U665">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</f>
        <v>Greater than 50000</v>
      </c>
      <c r="V665" t="str" cm="1">
        <f t="array" ref="V665">IF(F665="failed",_xlfn.IFS(D665&lt;1000,"0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>Greater than 50000</v>
      </c>
      <c r="W665" t="str" cm="1">
        <f t="array" ref="W665">IF(F665="successful",_xlfn.IFS(D665&lt;1000,"0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/>
      </c>
      <c r="X665" t="str" cm="1">
        <f t="array" ref="X665">IF(F665="canceled",_xlfn.IFS(D665&lt;1000,"0 to 1000",D665&lt;5000,"1000 to 4999",D665&lt;10000,"5000 to 9999",D665&lt;15000,"10000 to 14999",D665&lt;20000,"15000 to 19999",D665&lt;25000,"20000 to 24999",D665 &lt;30000,"25000 to 29999",D665&lt;35000,"30000 to 34999",D665&lt;40000,"35000 to 39999",D665&lt;45000,"40000 to 44999",D665&lt;50000,"45000 to 49999",TRUE,"Greater than 50000"),"")</f>
        <v/>
      </c>
      <c r="Y665" t="str">
        <f t="shared" si="106"/>
        <v/>
      </c>
      <c r="Z665">
        <f t="shared" si="107"/>
        <v>558</v>
      </c>
      <c r="AA665" t="str">
        <f t="shared" si="108"/>
        <v/>
      </c>
      <c r="AB665">
        <f t="shared" si="109"/>
        <v>1</v>
      </c>
    </row>
    <row r="666" spans="1:28" x14ac:dyDescent="0.25">
      <c r="A666">
        <v>22</v>
      </c>
      <c r="B666" t="s">
        <v>81</v>
      </c>
      <c r="C666" s="3" t="s">
        <v>82</v>
      </c>
      <c r="D666">
        <v>59100</v>
      </c>
      <c r="E666">
        <v>75690</v>
      </c>
      <c r="F666" t="s">
        <v>20</v>
      </c>
      <c r="G666">
        <v>890</v>
      </c>
      <c r="H666" t="s">
        <v>21</v>
      </c>
      <c r="I666" t="s">
        <v>22</v>
      </c>
      <c r="J666">
        <v>1522731600</v>
      </c>
      <c r="K666">
        <v>1524027600</v>
      </c>
      <c r="L666" t="b">
        <v>0</v>
      </c>
      <c r="M666" t="b">
        <v>0</v>
      </c>
      <c r="N666" t="s">
        <v>33</v>
      </c>
      <c r="O666" s="4">
        <f t="shared" si="100"/>
        <v>1.2807106598984772</v>
      </c>
      <c r="P666" s="5">
        <f t="shared" si="101"/>
        <v>85.044943820224717</v>
      </c>
      <c r="Q666" t="str">
        <f t="shared" si="102"/>
        <v>theater</v>
      </c>
      <c r="R666" t="str">
        <f t="shared" si="103"/>
        <v>plays</v>
      </c>
      <c r="S666" s="9">
        <f t="shared" si="104"/>
        <v>43193.208333333328</v>
      </c>
      <c r="T666" s="9">
        <f t="shared" si="105"/>
        <v>43208.208333333328</v>
      </c>
      <c r="U666" t="str" cm="1">
        <f t="array" ref="U666">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</f>
        <v>Greater than 50000</v>
      </c>
      <c r="V666" t="str" cm="1">
        <f t="array" ref="V666">IF(F666="failed",_xlfn.IFS(D666&lt;1000,"0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/>
      </c>
      <c r="W666" t="str" cm="1">
        <f t="array" ref="W666">IF(F666="successful",_xlfn.IFS(D666&lt;1000,"0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>Greater than 50000</v>
      </c>
      <c r="X666" t="str" cm="1">
        <f t="array" ref="X666">IF(F666="canceled",_xlfn.IFS(D666&lt;1000,"0 to 1000",D666&lt;5000,"1000 to 4999",D666&lt;10000,"5000 to 9999",D666&lt;15000,"10000 to 14999",D666&lt;20000,"15000 to 19999",D666&lt;25000,"20000 to 24999",D666 &lt;30000,"25000 to 29999",D666&lt;35000,"30000 to 34999",D666&lt;40000,"35000 to 39999",D666&lt;45000,"40000 to 44999",D666&lt;50000,"45000 to 49999",TRUE,"Greater than 50000"),"")</f>
        <v/>
      </c>
      <c r="Y666">
        <f t="shared" si="106"/>
        <v>890</v>
      </c>
      <c r="Z666" t="str">
        <f t="shared" si="107"/>
        <v/>
      </c>
      <c r="AA666">
        <f t="shared" si="108"/>
        <v>1</v>
      </c>
      <c r="AB666" t="str">
        <f t="shared" si="109"/>
        <v/>
      </c>
    </row>
    <row r="667" spans="1:28" x14ac:dyDescent="0.25">
      <c r="A667">
        <v>26</v>
      </c>
      <c r="B667" t="s">
        <v>90</v>
      </c>
      <c r="C667" s="3" t="s">
        <v>91</v>
      </c>
      <c r="D667">
        <v>107500</v>
      </c>
      <c r="E667">
        <v>51814</v>
      </c>
      <c r="F667" t="s">
        <v>74</v>
      </c>
      <c r="G667">
        <v>1480</v>
      </c>
      <c r="H667" t="s">
        <v>21</v>
      </c>
      <c r="I667" t="s">
        <v>22</v>
      </c>
      <c r="J667">
        <v>1533013200</v>
      </c>
      <c r="K667">
        <v>1535346000</v>
      </c>
      <c r="L667" t="b">
        <v>0</v>
      </c>
      <c r="M667" t="b">
        <v>0</v>
      </c>
      <c r="N667" t="s">
        <v>33</v>
      </c>
      <c r="O667" s="4">
        <f t="shared" si="100"/>
        <v>0.4819906976744186</v>
      </c>
      <c r="P667" s="5">
        <f t="shared" si="101"/>
        <v>35.009459459459457</v>
      </c>
      <c r="Q667" t="str">
        <f t="shared" si="102"/>
        <v>theater</v>
      </c>
      <c r="R667" t="str">
        <f t="shared" si="103"/>
        <v>plays</v>
      </c>
      <c r="S667" s="9">
        <f t="shared" si="104"/>
        <v>43312.208333333328</v>
      </c>
      <c r="T667" s="9">
        <f t="shared" si="105"/>
        <v>43339.208333333328</v>
      </c>
      <c r="U667" t="str" cm="1">
        <f t="array" ref="U667">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</f>
        <v>Greater than 50000</v>
      </c>
      <c r="V667" t="str" cm="1">
        <f t="array" ref="V667">IF(F667="failed",_xlfn.IFS(D667&lt;1000,"0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/>
      </c>
      <c r="W667" t="str" cm="1">
        <f t="array" ref="W667">IF(F667="successful",_xlfn.IFS(D667&lt;1000,"0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/>
      </c>
      <c r="X667" t="str" cm="1">
        <f t="array" ref="X667">IF(F667="canceled",_xlfn.IFS(D667&lt;1000,"0 to 1000",D667&lt;5000,"1000 to 4999",D667&lt;10000,"5000 to 9999",D667&lt;15000,"10000 to 14999",D667&lt;20000,"15000 to 19999",D667&lt;25000,"20000 to 24999",D667 &lt;30000,"25000 to 29999",D667&lt;35000,"30000 to 34999",D667&lt;40000,"35000 to 39999",D667&lt;45000,"40000 to 44999",D667&lt;50000,"45000 to 49999",TRUE,"Greater than 50000"),"")</f>
        <v>Greater than 50000</v>
      </c>
      <c r="Y667" t="str">
        <f t="shared" si="106"/>
        <v/>
      </c>
      <c r="Z667" t="str">
        <f t="shared" si="107"/>
        <v/>
      </c>
      <c r="AA667" t="str">
        <f t="shared" si="108"/>
        <v/>
      </c>
      <c r="AB667" t="str">
        <f t="shared" si="109"/>
        <v/>
      </c>
    </row>
    <row r="668" spans="1:28" x14ac:dyDescent="0.25">
      <c r="A668">
        <v>28</v>
      </c>
      <c r="B668" t="s">
        <v>94</v>
      </c>
      <c r="C668" s="3" t="s">
        <v>95</v>
      </c>
      <c r="D668">
        <v>130800</v>
      </c>
      <c r="E668">
        <v>137635</v>
      </c>
      <c r="F668" t="s">
        <v>20</v>
      </c>
      <c r="G668">
        <v>2220</v>
      </c>
      <c r="H668" t="s">
        <v>21</v>
      </c>
      <c r="I668" t="s">
        <v>22</v>
      </c>
      <c r="J668">
        <v>1265695200</v>
      </c>
      <c r="K668">
        <v>1267682400</v>
      </c>
      <c r="L668" t="b">
        <v>0</v>
      </c>
      <c r="M668" t="b">
        <v>1</v>
      </c>
      <c r="N668" t="s">
        <v>33</v>
      </c>
      <c r="O668" s="4">
        <f t="shared" si="100"/>
        <v>1.0522553516819573</v>
      </c>
      <c r="P668" s="5">
        <f t="shared" si="101"/>
        <v>61.997747747747745</v>
      </c>
      <c r="Q668" t="str">
        <f t="shared" si="102"/>
        <v>theater</v>
      </c>
      <c r="R668" t="str">
        <f t="shared" si="103"/>
        <v>plays</v>
      </c>
      <c r="S668" s="9">
        <f t="shared" si="104"/>
        <v>40218.25</v>
      </c>
      <c r="T668" s="9">
        <f t="shared" si="105"/>
        <v>40241.25</v>
      </c>
      <c r="U668" t="str" cm="1">
        <f t="array" ref="U668">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</f>
        <v>Greater than 50000</v>
      </c>
      <c r="V668" t="str" cm="1">
        <f t="array" ref="V668">IF(F668="failed",_xlfn.IFS(D668&lt;1000,"0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/>
      </c>
      <c r="W668" t="str" cm="1">
        <f t="array" ref="W668">IF(F668="successful",_xlfn.IFS(D668&lt;1000,"0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>Greater than 50000</v>
      </c>
      <c r="X668" t="str" cm="1">
        <f t="array" ref="X668">IF(F668="canceled",_xlfn.IFS(D668&lt;1000,"0 to 1000",D668&lt;5000,"1000 to 4999",D668&lt;10000,"5000 to 9999",D668&lt;15000,"10000 to 14999",D668&lt;20000,"15000 to 19999",D668&lt;25000,"20000 to 24999",D668 &lt;30000,"25000 to 29999",D668&lt;35000,"30000 to 34999",D668&lt;40000,"35000 to 39999",D668&lt;45000,"40000 to 44999",D668&lt;50000,"45000 to 49999",TRUE,"Greater than 50000"),"")</f>
        <v/>
      </c>
      <c r="Y668">
        <f t="shared" si="106"/>
        <v>2220</v>
      </c>
      <c r="Z668" t="str">
        <f t="shared" si="107"/>
        <v/>
      </c>
      <c r="AA668">
        <f t="shared" si="108"/>
        <v>1</v>
      </c>
      <c r="AB668" t="str">
        <f t="shared" si="109"/>
        <v/>
      </c>
    </row>
    <row r="669" spans="1:28" x14ac:dyDescent="0.25">
      <c r="A669">
        <v>33</v>
      </c>
      <c r="B669" t="s">
        <v>109</v>
      </c>
      <c r="C669" s="3" t="s">
        <v>110</v>
      </c>
      <c r="D669">
        <v>50200</v>
      </c>
      <c r="E669">
        <v>189666</v>
      </c>
      <c r="F669" t="s">
        <v>20</v>
      </c>
      <c r="G669">
        <v>5419</v>
      </c>
      <c r="H669" t="s">
        <v>21</v>
      </c>
      <c r="I669" t="s">
        <v>22</v>
      </c>
      <c r="J669">
        <v>1412485200</v>
      </c>
      <c r="K669">
        <v>1415685600</v>
      </c>
      <c r="L669" t="b">
        <v>0</v>
      </c>
      <c r="M669" t="b">
        <v>0</v>
      </c>
      <c r="N669" t="s">
        <v>33</v>
      </c>
      <c r="O669" s="4">
        <f t="shared" si="100"/>
        <v>3.7782071713147412</v>
      </c>
      <c r="P669" s="5">
        <f t="shared" si="101"/>
        <v>35.000184535892231</v>
      </c>
      <c r="Q669" t="str">
        <f t="shared" si="102"/>
        <v>theater</v>
      </c>
      <c r="R669" t="str">
        <f t="shared" si="103"/>
        <v>plays</v>
      </c>
      <c r="S669" s="9">
        <f t="shared" si="104"/>
        <v>41917.208333333336</v>
      </c>
      <c r="T669" s="9">
        <f t="shared" si="105"/>
        <v>41954.25</v>
      </c>
      <c r="U669" t="str" cm="1">
        <f t="array" ref="U669">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</f>
        <v>Greater than 50000</v>
      </c>
      <c r="V669" t="str" cm="1">
        <f t="array" ref="V669">IF(F669="failed",_xlfn.IFS(D669&lt;1000,"0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/>
      </c>
      <c r="W669" t="str" cm="1">
        <f t="array" ref="W669">IF(F669="successful",_xlfn.IFS(D669&lt;1000,"0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>Greater than 50000</v>
      </c>
      <c r="X669" t="str" cm="1">
        <f t="array" ref="X669">IF(F669="canceled",_xlfn.IFS(D669&lt;1000,"0 to 1000",D669&lt;5000,"1000 to 4999",D669&lt;10000,"5000 to 9999",D669&lt;15000,"10000 to 14999",D669&lt;20000,"15000 to 19999",D669&lt;25000,"20000 to 24999",D669 &lt;30000,"25000 to 29999",D669&lt;35000,"30000 to 34999",D669&lt;40000,"35000 to 39999",D669&lt;45000,"40000 to 44999",D669&lt;50000,"45000 to 49999",TRUE,"Greater than 50000"),"")</f>
        <v/>
      </c>
      <c r="Y669">
        <f t="shared" si="106"/>
        <v>5419</v>
      </c>
      <c r="Z669" t="str">
        <f t="shared" si="107"/>
        <v/>
      </c>
      <c r="AA669">
        <f t="shared" si="108"/>
        <v>1</v>
      </c>
      <c r="AB669" t="str">
        <f t="shared" si="109"/>
        <v/>
      </c>
    </row>
    <row r="670" spans="1:28" x14ac:dyDescent="0.25">
      <c r="A670">
        <v>36</v>
      </c>
      <c r="B670" t="s">
        <v>115</v>
      </c>
      <c r="C670" s="3" t="s">
        <v>116</v>
      </c>
      <c r="D670">
        <v>700</v>
      </c>
      <c r="E670">
        <v>1101</v>
      </c>
      <c r="F670" t="s">
        <v>20</v>
      </c>
      <c r="G670">
        <v>16</v>
      </c>
      <c r="H670" t="s">
        <v>21</v>
      </c>
      <c r="I670" t="s">
        <v>22</v>
      </c>
      <c r="J670">
        <v>1298700000</v>
      </c>
      <c r="K670">
        <v>1300856400</v>
      </c>
      <c r="L670" t="b">
        <v>0</v>
      </c>
      <c r="M670" t="b">
        <v>0</v>
      </c>
      <c r="N670" t="s">
        <v>33</v>
      </c>
      <c r="O670" s="4">
        <f t="shared" si="100"/>
        <v>1.572857142857143</v>
      </c>
      <c r="P670" s="5">
        <f t="shared" si="101"/>
        <v>68.8125</v>
      </c>
      <c r="Q670" t="str">
        <f t="shared" si="102"/>
        <v>theater</v>
      </c>
      <c r="R670" t="str">
        <f t="shared" si="103"/>
        <v>plays</v>
      </c>
      <c r="S670" s="9">
        <f t="shared" si="104"/>
        <v>40600.25</v>
      </c>
      <c r="T670" s="9">
        <f t="shared" si="105"/>
        <v>40625.208333333336</v>
      </c>
      <c r="U670" t="str" cm="1">
        <f t="array" ref="U670">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</f>
        <v>0 to 1000</v>
      </c>
      <c r="V670" t="str" cm="1">
        <f t="array" ref="V670">IF(F670="failed",_xlfn.IFS(D670&lt;1000,"0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/>
      </c>
      <c r="W670" t="str" cm="1">
        <f t="array" ref="W670">IF(F670="successful",_xlfn.IFS(D670&lt;1000,"0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>0 to 1000</v>
      </c>
      <c r="X670" t="str" cm="1">
        <f t="array" ref="X670">IF(F670="canceled",_xlfn.IFS(D670&lt;1000,"0 to 1000",D670&lt;5000,"1000 to 4999",D670&lt;10000,"5000 to 9999",D670&lt;15000,"10000 to 14999",D670&lt;20000,"15000 to 19999",D670&lt;25000,"20000 to 24999",D670 &lt;30000,"25000 to 29999",D670&lt;35000,"30000 to 34999",D670&lt;40000,"35000 to 39999",D670&lt;45000,"40000 to 44999",D670&lt;50000,"45000 to 49999",TRUE,"Greater than 50000"),"")</f>
        <v/>
      </c>
      <c r="Y670">
        <f t="shared" si="106"/>
        <v>16</v>
      </c>
      <c r="Z670" t="str">
        <f t="shared" si="107"/>
        <v/>
      </c>
      <c r="AA670">
        <f t="shared" si="108"/>
        <v>1</v>
      </c>
      <c r="AB670" t="str">
        <f t="shared" si="109"/>
        <v/>
      </c>
    </row>
    <row r="671" spans="1:28" x14ac:dyDescent="0.25">
      <c r="A671">
        <v>39</v>
      </c>
      <c r="B671" t="s">
        <v>123</v>
      </c>
      <c r="C671" s="3" t="s">
        <v>124</v>
      </c>
      <c r="D671">
        <v>9900</v>
      </c>
      <c r="E671">
        <v>5027</v>
      </c>
      <c r="F671" t="s">
        <v>14</v>
      </c>
      <c r="G671">
        <v>88</v>
      </c>
      <c r="H671" t="s">
        <v>36</v>
      </c>
      <c r="I671" t="s">
        <v>37</v>
      </c>
      <c r="J671">
        <v>1361772000</v>
      </c>
      <c r="K671">
        <v>1362978000</v>
      </c>
      <c r="L671" t="b">
        <v>0</v>
      </c>
      <c r="M671" t="b">
        <v>0</v>
      </c>
      <c r="N671" t="s">
        <v>33</v>
      </c>
      <c r="O671" s="4">
        <f t="shared" si="100"/>
        <v>0.50777777777777777</v>
      </c>
      <c r="P671" s="5">
        <f t="shared" si="101"/>
        <v>57.125</v>
      </c>
      <c r="Q671" t="str">
        <f t="shared" si="102"/>
        <v>theater</v>
      </c>
      <c r="R671" t="str">
        <f t="shared" si="103"/>
        <v>plays</v>
      </c>
      <c r="S671" s="9">
        <f t="shared" si="104"/>
        <v>41330.25</v>
      </c>
      <c r="T671" s="9">
        <f t="shared" si="105"/>
        <v>41344.208333333336</v>
      </c>
      <c r="U671" t="str" cm="1">
        <f t="array" ref="U671">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</f>
        <v>5000 to 9999</v>
      </c>
      <c r="V671" t="str" cm="1">
        <f t="array" ref="V671">IF(F671="failed",_xlfn.IFS(D671&lt;1000,"0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>5000 to 9999</v>
      </c>
      <c r="W671" t="str" cm="1">
        <f t="array" ref="W671">IF(F671="successful",_xlfn.IFS(D671&lt;1000,"0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/>
      </c>
      <c r="X671" t="str" cm="1">
        <f t="array" ref="X671">IF(F671="canceled",_xlfn.IFS(D671&lt;1000,"0 to 1000",D671&lt;5000,"1000 to 4999",D671&lt;10000,"5000 to 9999",D671&lt;15000,"10000 to 14999",D671&lt;20000,"15000 to 19999",D671&lt;25000,"20000 to 24999",D671 &lt;30000,"25000 to 29999",D671&lt;35000,"30000 to 34999",D671&lt;40000,"35000 to 39999",D671&lt;45000,"40000 to 44999",D671&lt;50000,"45000 to 49999",TRUE,"Greater than 50000"),"")</f>
        <v/>
      </c>
      <c r="Y671" t="str">
        <f t="shared" si="106"/>
        <v/>
      </c>
      <c r="Z671">
        <f t="shared" si="107"/>
        <v>88</v>
      </c>
      <c r="AA671" t="str">
        <f t="shared" si="108"/>
        <v/>
      </c>
      <c r="AB671">
        <f t="shared" si="109"/>
        <v>1</v>
      </c>
    </row>
    <row r="672" spans="1:28" ht="31.5" x14ac:dyDescent="0.25">
      <c r="A672">
        <v>45</v>
      </c>
      <c r="B672" t="s">
        <v>136</v>
      </c>
      <c r="C672" s="3" t="s">
        <v>137</v>
      </c>
      <c r="D672">
        <v>9500</v>
      </c>
      <c r="E672">
        <v>4530</v>
      </c>
      <c r="F672" t="s">
        <v>14</v>
      </c>
      <c r="G672">
        <v>48</v>
      </c>
      <c r="H672" t="s">
        <v>21</v>
      </c>
      <c r="I672" t="s">
        <v>22</v>
      </c>
      <c r="J672">
        <v>1478062800</v>
      </c>
      <c r="K672">
        <v>1479362400</v>
      </c>
      <c r="L672" t="b">
        <v>0</v>
      </c>
      <c r="M672" t="b">
        <v>1</v>
      </c>
      <c r="N672" t="s">
        <v>33</v>
      </c>
      <c r="O672" s="4">
        <f t="shared" si="100"/>
        <v>0.4768421052631579</v>
      </c>
      <c r="P672" s="5">
        <f t="shared" si="101"/>
        <v>94.375</v>
      </c>
      <c r="Q672" t="str">
        <f t="shared" si="102"/>
        <v>theater</v>
      </c>
      <c r="R672" t="str">
        <f t="shared" si="103"/>
        <v>plays</v>
      </c>
      <c r="S672" s="9">
        <f t="shared" si="104"/>
        <v>42676.208333333328</v>
      </c>
      <c r="T672" s="9">
        <f t="shared" si="105"/>
        <v>42691.25</v>
      </c>
      <c r="U672" t="str" cm="1">
        <f t="array" ref="U672">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</f>
        <v>5000 to 9999</v>
      </c>
      <c r="V672" t="str" cm="1">
        <f t="array" ref="V672">IF(F672="failed",_xlfn.IFS(D672&lt;1000,"0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>5000 to 9999</v>
      </c>
      <c r="W672" t="str" cm="1">
        <f t="array" ref="W672">IF(F672="successful",_xlfn.IFS(D672&lt;1000,"0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/>
      </c>
      <c r="X672" t="str" cm="1">
        <f t="array" ref="X672">IF(F672="canceled",_xlfn.IFS(D672&lt;1000,"0 to 1000",D672&lt;5000,"1000 to 4999",D672&lt;10000,"5000 to 9999",D672&lt;15000,"10000 to 14999",D672&lt;20000,"15000 to 19999",D672&lt;25000,"20000 to 24999",D672 &lt;30000,"25000 to 29999",D672&lt;35000,"30000 to 34999",D672&lt;40000,"35000 to 39999",D672&lt;45000,"40000 to 44999",D672&lt;50000,"45000 to 49999",TRUE,"Greater than 50000"),"")</f>
        <v/>
      </c>
      <c r="Y672" t="str">
        <f t="shared" si="106"/>
        <v/>
      </c>
      <c r="Z672">
        <f t="shared" si="107"/>
        <v>48</v>
      </c>
      <c r="AA672" t="str">
        <f t="shared" si="108"/>
        <v/>
      </c>
      <c r="AB672">
        <f t="shared" si="109"/>
        <v>1</v>
      </c>
    </row>
    <row r="673" spans="1:28" x14ac:dyDescent="0.25">
      <c r="A673">
        <v>47</v>
      </c>
      <c r="B673" t="s">
        <v>140</v>
      </c>
      <c r="C673" s="3" t="s">
        <v>141</v>
      </c>
      <c r="D673">
        <v>1500</v>
      </c>
      <c r="E673">
        <v>7129</v>
      </c>
      <c r="F673" t="s">
        <v>20</v>
      </c>
      <c r="G673">
        <v>149</v>
      </c>
      <c r="H673" t="s">
        <v>21</v>
      </c>
      <c r="I673" t="s">
        <v>22</v>
      </c>
      <c r="J673">
        <v>1396069200</v>
      </c>
      <c r="K673">
        <v>1398661200</v>
      </c>
      <c r="L673" t="b">
        <v>0</v>
      </c>
      <c r="M673" t="b">
        <v>0</v>
      </c>
      <c r="N673" t="s">
        <v>33</v>
      </c>
      <c r="O673" s="4">
        <f t="shared" si="100"/>
        <v>4.7526666666666664</v>
      </c>
      <c r="P673" s="5">
        <f t="shared" si="101"/>
        <v>47.845637583892618</v>
      </c>
      <c r="Q673" t="str">
        <f t="shared" si="102"/>
        <v>theater</v>
      </c>
      <c r="R673" t="str">
        <f t="shared" si="103"/>
        <v>plays</v>
      </c>
      <c r="S673" s="9">
        <f t="shared" si="104"/>
        <v>41727.208333333336</v>
      </c>
      <c r="T673" s="9">
        <f t="shared" si="105"/>
        <v>41757.208333333336</v>
      </c>
      <c r="U673" t="str" cm="1">
        <f t="array" ref="U673">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</f>
        <v>1000 to 4999</v>
      </c>
      <c r="V673" t="str" cm="1">
        <f t="array" ref="V673">IF(F673="failed",_xlfn.IFS(D673&lt;1000,"0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/>
      </c>
      <c r="W673" t="str" cm="1">
        <f t="array" ref="W673">IF(F673="successful",_xlfn.IFS(D673&lt;1000,"0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>1000 to 4999</v>
      </c>
      <c r="X673" t="str" cm="1">
        <f t="array" ref="X673">IF(F673="canceled",_xlfn.IFS(D673&lt;1000,"0 to 1000",D673&lt;5000,"1000 to 4999",D673&lt;10000,"5000 to 9999",D673&lt;15000,"10000 to 14999",D673&lt;20000,"15000 to 19999",D673&lt;25000,"20000 to 24999",D673 &lt;30000,"25000 to 29999",D673&lt;35000,"30000 to 34999",D673&lt;40000,"35000 to 39999",D673&lt;45000,"40000 to 44999",D673&lt;50000,"45000 to 49999",TRUE,"Greater than 50000"),"")</f>
        <v/>
      </c>
      <c r="Y673">
        <f t="shared" si="106"/>
        <v>149</v>
      </c>
      <c r="Z673" t="str">
        <f t="shared" si="107"/>
        <v/>
      </c>
      <c r="AA673">
        <f t="shared" si="108"/>
        <v>1</v>
      </c>
      <c r="AB673" t="str">
        <f t="shared" si="109"/>
        <v/>
      </c>
    </row>
    <row r="674" spans="1:28" x14ac:dyDescent="0.25">
      <c r="A674">
        <v>48</v>
      </c>
      <c r="B674" t="s">
        <v>142</v>
      </c>
      <c r="C674" s="3" t="s">
        <v>143</v>
      </c>
      <c r="D674">
        <v>33300</v>
      </c>
      <c r="E674">
        <v>128862</v>
      </c>
      <c r="F674" t="s">
        <v>20</v>
      </c>
      <c r="G674">
        <v>2431</v>
      </c>
      <c r="H674" t="s">
        <v>21</v>
      </c>
      <c r="I674" t="s">
        <v>22</v>
      </c>
      <c r="J674">
        <v>1435208400</v>
      </c>
      <c r="K674">
        <v>1436245200</v>
      </c>
      <c r="L674" t="b">
        <v>0</v>
      </c>
      <c r="M674" t="b">
        <v>0</v>
      </c>
      <c r="N674" t="s">
        <v>33</v>
      </c>
      <c r="O674" s="4">
        <f t="shared" si="100"/>
        <v>3.86972972972973</v>
      </c>
      <c r="P674" s="5">
        <f t="shared" si="101"/>
        <v>53.007815713698065</v>
      </c>
      <c r="Q674" t="str">
        <f t="shared" si="102"/>
        <v>theater</v>
      </c>
      <c r="R674" t="str">
        <f t="shared" si="103"/>
        <v>plays</v>
      </c>
      <c r="S674" s="9">
        <f t="shared" si="104"/>
        <v>42180.208333333328</v>
      </c>
      <c r="T674" s="9">
        <f t="shared" si="105"/>
        <v>42192.208333333328</v>
      </c>
      <c r="U674" t="str" cm="1">
        <f t="array" ref="U674">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</f>
        <v>30000 to 34999</v>
      </c>
      <c r="V674" t="str" cm="1">
        <f t="array" ref="V674">IF(F674="failed",_xlfn.IFS(D674&lt;1000,"0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/>
      </c>
      <c r="W674" t="str" cm="1">
        <f t="array" ref="W674">IF(F674="successful",_xlfn.IFS(D674&lt;1000,"0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>30000 to 34999</v>
      </c>
      <c r="X674" t="str" cm="1">
        <f t="array" ref="X674">IF(F674="canceled",_xlfn.IFS(D674&lt;1000,"0 to 1000",D674&lt;5000,"1000 to 4999",D674&lt;10000,"5000 to 9999",D674&lt;15000,"10000 to 14999",D674&lt;20000,"15000 to 19999",D674&lt;25000,"20000 to 24999",D674 &lt;30000,"25000 to 29999",D674&lt;35000,"30000 to 34999",D674&lt;40000,"35000 to 39999",D674&lt;45000,"40000 to 44999",D674&lt;50000,"45000 to 49999",TRUE,"Greater than 50000"),"")</f>
        <v/>
      </c>
      <c r="Y674">
        <f t="shared" si="106"/>
        <v>2431</v>
      </c>
      <c r="Z674" t="str">
        <f t="shared" si="107"/>
        <v/>
      </c>
      <c r="AA674">
        <f t="shared" si="108"/>
        <v>1</v>
      </c>
      <c r="AB674" t="str">
        <f t="shared" si="109"/>
        <v/>
      </c>
    </row>
    <row r="675" spans="1:28" x14ac:dyDescent="0.25">
      <c r="A675">
        <v>52</v>
      </c>
      <c r="B675" t="s">
        <v>151</v>
      </c>
      <c r="C675" s="3" t="s">
        <v>152</v>
      </c>
      <c r="D675">
        <v>7200</v>
      </c>
      <c r="E675">
        <v>2459</v>
      </c>
      <c r="F675" t="s">
        <v>14</v>
      </c>
      <c r="G675">
        <v>75</v>
      </c>
      <c r="H675" t="s">
        <v>21</v>
      </c>
      <c r="I675" t="s">
        <v>22</v>
      </c>
      <c r="J675">
        <v>1284526800</v>
      </c>
      <c r="K675">
        <v>1284872400</v>
      </c>
      <c r="L675" t="b">
        <v>0</v>
      </c>
      <c r="M675" t="b">
        <v>0</v>
      </c>
      <c r="N675" t="s">
        <v>33</v>
      </c>
      <c r="O675" s="4">
        <f t="shared" si="100"/>
        <v>0.34152777777777776</v>
      </c>
      <c r="P675" s="5">
        <f t="shared" si="101"/>
        <v>32.786666666666669</v>
      </c>
      <c r="Q675" t="str">
        <f t="shared" si="102"/>
        <v>theater</v>
      </c>
      <c r="R675" t="str">
        <f t="shared" si="103"/>
        <v>plays</v>
      </c>
      <c r="S675" s="9">
        <f t="shared" si="104"/>
        <v>40436.208333333336</v>
      </c>
      <c r="T675" s="9">
        <f t="shared" si="105"/>
        <v>40440.208333333336</v>
      </c>
      <c r="U675" t="str" cm="1">
        <f t="array" ref="U675">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</f>
        <v>5000 to 9999</v>
      </c>
      <c r="V675" t="str" cm="1">
        <f t="array" ref="V675">IF(F675="failed",_xlfn.IFS(D675&lt;1000,"0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>5000 to 9999</v>
      </c>
      <c r="W675" t="str" cm="1">
        <f t="array" ref="W675">IF(F675="successful",_xlfn.IFS(D675&lt;1000,"0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/>
      </c>
      <c r="X675" t="str" cm="1">
        <f t="array" ref="X675">IF(F675="canceled",_xlfn.IFS(D675&lt;1000,"0 to 1000",D675&lt;5000,"1000 to 4999",D675&lt;10000,"5000 to 9999",D675&lt;15000,"10000 to 14999",D675&lt;20000,"15000 to 19999",D675&lt;25000,"20000 to 24999",D675 &lt;30000,"25000 to 29999",D675&lt;35000,"30000 to 34999",D675&lt;40000,"35000 to 39999",D675&lt;45000,"40000 to 44999",D675&lt;50000,"45000 to 49999",TRUE,"Greater than 50000"),"")</f>
        <v/>
      </c>
      <c r="Y675" t="str">
        <f t="shared" si="106"/>
        <v/>
      </c>
      <c r="Z675">
        <f t="shared" si="107"/>
        <v>75</v>
      </c>
      <c r="AA675" t="str">
        <f t="shared" si="108"/>
        <v/>
      </c>
      <c r="AB675">
        <f t="shared" si="109"/>
        <v>1</v>
      </c>
    </row>
    <row r="676" spans="1:28" x14ac:dyDescent="0.25">
      <c r="A676">
        <v>58</v>
      </c>
      <c r="B676" t="s">
        <v>164</v>
      </c>
      <c r="C676" s="3" t="s">
        <v>165</v>
      </c>
      <c r="D676">
        <v>2700</v>
      </c>
      <c r="E676">
        <v>6132</v>
      </c>
      <c r="F676" t="s">
        <v>20</v>
      </c>
      <c r="G676">
        <v>211</v>
      </c>
      <c r="H676" t="s">
        <v>21</v>
      </c>
      <c r="I676" t="s">
        <v>22</v>
      </c>
      <c r="J676">
        <v>1442811600</v>
      </c>
      <c r="K676">
        <v>1443934800</v>
      </c>
      <c r="L676" t="b">
        <v>0</v>
      </c>
      <c r="M676" t="b">
        <v>0</v>
      </c>
      <c r="N676" t="s">
        <v>33</v>
      </c>
      <c r="O676" s="4">
        <f t="shared" si="100"/>
        <v>2.2711111111111113</v>
      </c>
      <c r="P676" s="5">
        <f t="shared" si="101"/>
        <v>29.061611374407583</v>
      </c>
      <c r="Q676" t="str">
        <f t="shared" si="102"/>
        <v>theater</v>
      </c>
      <c r="R676" t="str">
        <f t="shared" si="103"/>
        <v>plays</v>
      </c>
      <c r="S676" s="9">
        <f t="shared" si="104"/>
        <v>42268.208333333328</v>
      </c>
      <c r="T676" s="9">
        <f t="shared" si="105"/>
        <v>42281.208333333328</v>
      </c>
      <c r="U676" t="str" cm="1">
        <f t="array" ref="U676">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</f>
        <v>1000 to 4999</v>
      </c>
      <c r="V676" t="str" cm="1">
        <f t="array" ref="V676">IF(F676="failed",_xlfn.IFS(D676&lt;1000,"0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/>
      </c>
      <c r="W676" t="str" cm="1">
        <f t="array" ref="W676">IF(F676="successful",_xlfn.IFS(D676&lt;1000,"0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>1000 to 4999</v>
      </c>
      <c r="X676" t="str" cm="1">
        <f t="array" ref="X676">IF(F676="canceled",_xlfn.IFS(D676&lt;1000,"0 to 1000",D676&lt;5000,"1000 to 4999",D676&lt;10000,"5000 to 9999",D676&lt;15000,"10000 to 14999",D676&lt;20000,"15000 to 19999",D676&lt;25000,"20000 to 24999",D676 &lt;30000,"25000 to 29999",D676&lt;35000,"30000 to 34999",D676&lt;40000,"35000 to 39999",D676&lt;45000,"40000 to 44999",D676&lt;50000,"45000 to 49999",TRUE,"Greater than 50000"),"")</f>
        <v/>
      </c>
      <c r="Y676">
        <f t="shared" si="106"/>
        <v>211</v>
      </c>
      <c r="Z676" t="str">
        <f t="shared" si="107"/>
        <v/>
      </c>
      <c r="AA676">
        <f t="shared" si="108"/>
        <v>1</v>
      </c>
      <c r="AB676" t="str">
        <f t="shared" si="109"/>
        <v/>
      </c>
    </row>
    <row r="677" spans="1:28" x14ac:dyDescent="0.25">
      <c r="A677">
        <v>59</v>
      </c>
      <c r="B677" t="s">
        <v>166</v>
      </c>
      <c r="C677" s="3" t="s">
        <v>167</v>
      </c>
      <c r="D677">
        <v>1400</v>
      </c>
      <c r="E677">
        <v>3851</v>
      </c>
      <c r="F677" t="s">
        <v>20</v>
      </c>
      <c r="G677">
        <v>128</v>
      </c>
      <c r="H677" t="s">
        <v>21</v>
      </c>
      <c r="I677" t="s">
        <v>22</v>
      </c>
      <c r="J677">
        <v>1497243600</v>
      </c>
      <c r="K677">
        <v>1498539600</v>
      </c>
      <c r="L677" t="b">
        <v>0</v>
      </c>
      <c r="M677" t="b">
        <v>1</v>
      </c>
      <c r="N677" t="s">
        <v>33</v>
      </c>
      <c r="O677" s="4">
        <f t="shared" si="100"/>
        <v>2.7507142857142859</v>
      </c>
      <c r="P677" s="5">
        <f t="shared" si="101"/>
        <v>30.0859375</v>
      </c>
      <c r="Q677" t="str">
        <f t="shared" si="102"/>
        <v>theater</v>
      </c>
      <c r="R677" t="str">
        <f t="shared" si="103"/>
        <v>plays</v>
      </c>
      <c r="S677" s="9">
        <f t="shared" si="104"/>
        <v>42898.208333333328</v>
      </c>
      <c r="T677" s="9">
        <f t="shared" si="105"/>
        <v>42913.208333333328</v>
      </c>
      <c r="U677" t="str" cm="1">
        <f t="array" ref="U677">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</f>
        <v>1000 to 4999</v>
      </c>
      <c r="V677" t="str" cm="1">
        <f t="array" ref="V677">IF(F677="failed",_xlfn.IFS(D677&lt;1000,"0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/>
      </c>
      <c r="W677" t="str" cm="1">
        <f t="array" ref="W677">IF(F677="successful",_xlfn.IFS(D677&lt;1000,"0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>1000 to 4999</v>
      </c>
      <c r="X677" t="str" cm="1">
        <f t="array" ref="X677">IF(F677="canceled",_xlfn.IFS(D677&lt;1000,"0 to 1000",D677&lt;5000,"1000 to 4999",D677&lt;10000,"5000 to 9999",D677&lt;15000,"10000 to 14999",D677&lt;20000,"15000 to 19999",D677&lt;25000,"20000 to 24999",D677 &lt;30000,"25000 to 29999",D677&lt;35000,"30000 to 34999",D677&lt;40000,"35000 to 39999",D677&lt;45000,"40000 to 44999",D677&lt;50000,"45000 to 49999",TRUE,"Greater than 50000"),"")</f>
        <v/>
      </c>
      <c r="Y677">
        <f t="shared" si="106"/>
        <v>128</v>
      </c>
      <c r="Z677" t="str">
        <f t="shared" si="107"/>
        <v/>
      </c>
      <c r="AA677">
        <f t="shared" si="108"/>
        <v>1</v>
      </c>
      <c r="AB677" t="str">
        <f t="shared" si="109"/>
        <v/>
      </c>
    </row>
    <row r="678" spans="1:28" x14ac:dyDescent="0.25">
      <c r="A678">
        <v>60</v>
      </c>
      <c r="B678" t="s">
        <v>168</v>
      </c>
      <c r="C678" s="3" t="s">
        <v>169</v>
      </c>
      <c r="D678">
        <v>94200</v>
      </c>
      <c r="E678">
        <v>135997</v>
      </c>
      <c r="F678" t="s">
        <v>20</v>
      </c>
      <c r="G678">
        <v>1600</v>
      </c>
      <c r="H678" t="s">
        <v>15</v>
      </c>
      <c r="I678" t="s">
        <v>16</v>
      </c>
      <c r="J678">
        <v>1342501200</v>
      </c>
      <c r="K678">
        <v>1342760400</v>
      </c>
      <c r="L678" t="b">
        <v>0</v>
      </c>
      <c r="M678" t="b">
        <v>0</v>
      </c>
      <c r="N678" t="s">
        <v>33</v>
      </c>
      <c r="O678" s="4">
        <f t="shared" si="100"/>
        <v>1.4437048832271762</v>
      </c>
      <c r="P678" s="5">
        <f t="shared" si="101"/>
        <v>84.998125000000002</v>
      </c>
      <c r="Q678" t="str">
        <f t="shared" si="102"/>
        <v>theater</v>
      </c>
      <c r="R678" t="str">
        <f t="shared" si="103"/>
        <v>plays</v>
      </c>
      <c r="S678" s="9">
        <f t="shared" si="104"/>
        <v>41107.208333333336</v>
      </c>
      <c r="T678" s="9">
        <f t="shared" si="105"/>
        <v>41110.208333333336</v>
      </c>
      <c r="U678" t="str" cm="1">
        <f t="array" ref="U678">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</f>
        <v>Greater than 50000</v>
      </c>
      <c r="V678" t="str" cm="1">
        <f t="array" ref="V678">IF(F678="failed",_xlfn.IFS(D678&lt;1000,"0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/>
      </c>
      <c r="W678" t="str" cm="1">
        <f t="array" ref="W678">IF(F678="successful",_xlfn.IFS(D678&lt;1000,"0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>Greater than 50000</v>
      </c>
      <c r="X678" t="str" cm="1">
        <f t="array" ref="X678">IF(F678="canceled",_xlfn.IFS(D678&lt;1000,"0 to 1000",D678&lt;5000,"1000 to 4999",D678&lt;10000,"5000 to 9999",D678&lt;15000,"10000 to 14999",D678&lt;20000,"15000 to 19999",D678&lt;25000,"20000 to 24999",D678 &lt;30000,"25000 to 29999",D678&lt;35000,"30000 to 34999",D678&lt;40000,"35000 to 39999",D678&lt;45000,"40000 to 44999",D678&lt;50000,"45000 to 49999",TRUE,"Greater than 50000"),"")</f>
        <v/>
      </c>
      <c r="Y678">
        <f t="shared" si="106"/>
        <v>1600</v>
      </c>
      <c r="Z678" t="str">
        <f t="shared" si="107"/>
        <v/>
      </c>
      <c r="AA678">
        <f t="shared" si="108"/>
        <v>1</v>
      </c>
      <c r="AB678" t="str">
        <f t="shared" si="109"/>
        <v/>
      </c>
    </row>
    <row r="679" spans="1:28" ht="31.5" x14ac:dyDescent="0.25">
      <c r="A679">
        <v>61</v>
      </c>
      <c r="B679" t="s">
        <v>170</v>
      </c>
      <c r="C679" s="3" t="s">
        <v>171</v>
      </c>
      <c r="D679">
        <v>199200</v>
      </c>
      <c r="E679">
        <v>184750</v>
      </c>
      <c r="F679" t="s">
        <v>14</v>
      </c>
      <c r="G679">
        <v>2253</v>
      </c>
      <c r="H679" t="s">
        <v>15</v>
      </c>
      <c r="I679" t="s">
        <v>16</v>
      </c>
      <c r="J679">
        <v>1298268000</v>
      </c>
      <c r="K679">
        <v>1301720400</v>
      </c>
      <c r="L679" t="b">
        <v>0</v>
      </c>
      <c r="M679" t="b">
        <v>0</v>
      </c>
      <c r="N679" t="s">
        <v>33</v>
      </c>
      <c r="O679" s="4">
        <f t="shared" si="100"/>
        <v>0.92745983935742971</v>
      </c>
      <c r="P679" s="5">
        <f t="shared" si="101"/>
        <v>82.001775410563695</v>
      </c>
      <c r="Q679" t="str">
        <f t="shared" si="102"/>
        <v>theater</v>
      </c>
      <c r="R679" t="str">
        <f t="shared" si="103"/>
        <v>plays</v>
      </c>
      <c r="S679" s="9">
        <f t="shared" si="104"/>
        <v>40595.25</v>
      </c>
      <c r="T679" s="9">
        <f t="shared" si="105"/>
        <v>40635.208333333336</v>
      </c>
      <c r="U679" t="str" cm="1">
        <f t="array" ref="U679">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</f>
        <v>Greater than 50000</v>
      </c>
      <c r="V679" t="str" cm="1">
        <f t="array" ref="V679">IF(F679="failed",_xlfn.IFS(D679&lt;1000,"0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>Greater than 50000</v>
      </c>
      <c r="W679" t="str" cm="1">
        <f t="array" ref="W679">IF(F679="successful",_xlfn.IFS(D679&lt;1000,"0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/>
      </c>
      <c r="X679" t="str" cm="1">
        <f t="array" ref="X679">IF(F679="canceled",_xlfn.IFS(D679&lt;1000,"0 to 1000",D679&lt;5000,"1000 to 4999",D679&lt;10000,"5000 to 9999",D679&lt;15000,"10000 to 14999",D679&lt;20000,"15000 to 19999",D679&lt;25000,"20000 to 24999",D679 &lt;30000,"25000 to 29999",D679&lt;35000,"30000 to 34999",D679&lt;40000,"35000 to 39999",D679&lt;45000,"40000 to 44999",D679&lt;50000,"45000 to 49999",TRUE,"Greater than 50000"),"")</f>
        <v/>
      </c>
      <c r="Y679" t="str">
        <f t="shared" si="106"/>
        <v/>
      </c>
      <c r="Z679">
        <f t="shared" si="107"/>
        <v>2253</v>
      </c>
      <c r="AA679" t="str">
        <f t="shared" si="108"/>
        <v/>
      </c>
      <c r="AB679">
        <f t="shared" si="109"/>
        <v>1</v>
      </c>
    </row>
    <row r="680" spans="1:28" x14ac:dyDescent="0.25">
      <c r="A680">
        <v>63</v>
      </c>
      <c r="B680" t="s">
        <v>174</v>
      </c>
      <c r="C680" s="3" t="s">
        <v>175</v>
      </c>
      <c r="D680">
        <v>4700</v>
      </c>
      <c r="E680">
        <v>557</v>
      </c>
      <c r="F680" t="s">
        <v>14</v>
      </c>
      <c r="G680">
        <v>5</v>
      </c>
      <c r="H680" t="s">
        <v>21</v>
      </c>
      <c r="I680" t="s">
        <v>22</v>
      </c>
      <c r="J680">
        <v>1493355600</v>
      </c>
      <c r="K680">
        <v>1493874000</v>
      </c>
      <c r="L680" t="b">
        <v>0</v>
      </c>
      <c r="M680" t="b">
        <v>0</v>
      </c>
      <c r="N680" t="s">
        <v>33</v>
      </c>
      <c r="O680" s="4">
        <f t="shared" si="100"/>
        <v>0.11851063829787234</v>
      </c>
      <c r="P680" s="5">
        <f t="shared" si="101"/>
        <v>111.4</v>
      </c>
      <c r="Q680" t="str">
        <f t="shared" si="102"/>
        <v>theater</v>
      </c>
      <c r="R680" t="str">
        <f t="shared" si="103"/>
        <v>plays</v>
      </c>
      <c r="S680" s="9">
        <f t="shared" si="104"/>
        <v>42853.208333333328</v>
      </c>
      <c r="T680" s="9">
        <f t="shared" si="105"/>
        <v>42859.208333333328</v>
      </c>
      <c r="U680" t="str" cm="1">
        <f t="array" ref="U680">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</f>
        <v>1000 to 4999</v>
      </c>
      <c r="V680" t="str" cm="1">
        <f t="array" ref="V680">IF(F680="failed",_xlfn.IFS(D680&lt;1000,"0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>1000 to 4999</v>
      </c>
      <c r="W680" t="str" cm="1">
        <f t="array" ref="W680">IF(F680="successful",_xlfn.IFS(D680&lt;1000,"0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/>
      </c>
      <c r="X680" t="str" cm="1">
        <f t="array" ref="X680">IF(F680="canceled",_xlfn.IFS(D680&lt;1000,"0 to 1000",D680&lt;5000,"1000 to 4999",D680&lt;10000,"5000 to 9999",D680&lt;15000,"10000 to 14999",D680&lt;20000,"15000 to 19999",D680&lt;25000,"20000 to 24999",D680 &lt;30000,"25000 to 29999",D680&lt;35000,"30000 to 34999",D680&lt;40000,"35000 to 39999",D680&lt;45000,"40000 to 44999",D680&lt;50000,"45000 to 49999",TRUE,"Greater than 50000"),"")</f>
        <v/>
      </c>
      <c r="Y680" t="str">
        <f t="shared" si="106"/>
        <v/>
      </c>
      <c r="Z680">
        <f t="shared" si="107"/>
        <v>5</v>
      </c>
      <c r="AA680" t="str">
        <f t="shared" si="108"/>
        <v/>
      </c>
      <c r="AB680">
        <f t="shared" si="109"/>
        <v>1</v>
      </c>
    </row>
    <row r="681" spans="1:28" x14ac:dyDescent="0.25">
      <c r="A681">
        <v>65</v>
      </c>
      <c r="B681" t="s">
        <v>178</v>
      </c>
      <c r="C681" s="3" t="s">
        <v>179</v>
      </c>
      <c r="D681">
        <v>6100</v>
      </c>
      <c r="E681">
        <v>14405</v>
      </c>
      <c r="F681" t="s">
        <v>20</v>
      </c>
      <c r="G681">
        <v>236</v>
      </c>
      <c r="H681" t="s">
        <v>21</v>
      </c>
      <c r="I681" t="s">
        <v>22</v>
      </c>
      <c r="J681">
        <v>1296108000</v>
      </c>
      <c r="K681">
        <v>1296712800</v>
      </c>
      <c r="L681" t="b">
        <v>0</v>
      </c>
      <c r="M681" t="b">
        <v>0</v>
      </c>
      <c r="N681" t="s">
        <v>33</v>
      </c>
      <c r="O681" s="4">
        <f t="shared" si="100"/>
        <v>2.3614754098360655</v>
      </c>
      <c r="P681" s="5">
        <f t="shared" si="101"/>
        <v>61.038135593220339</v>
      </c>
      <c r="Q681" t="str">
        <f t="shared" si="102"/>
        <v>theater</v>
      </c>
      <c r="R681" t="str">
        <f t="shared" si="103"/>
        <v>plays</v>
      </c>
      <c r="S681" s="9">
        <f t="shared" si="104"/>
        <v>40570.25</v>
      </c>
      <c r="T681" s="9">
        <f t="shared" si="105"/>
        <v>40577.25</v>
      </c>
      <c r="U681" t="str" cm="1">
        <f t="array" ref="U681">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</f>
        <v>5000 to 9999</v>
      </c>
      <c r="V681" t="str" cm="1">
        <f t="array" ref="V681">IF(F681="failed",_xlfn.IFS(D681&lt;1000,"0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/>
      </c>
      <c r="W681" t="str" cm="1">
        <f t="array" ref="W681">IF(F681="successful",_xlfn.IFS(D681&lt;1000,"0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>5000 to 9999</v>
      </c>
      <c r="X681" t="str" cm="1">
        <f t="array" ref="X681">IF(F681="canceled",_xlfn.IFS(D681&lt;1000,"0 to 1000",D681&lt;5000,"1000 to 4999",D681&lt;10000,"5000 to 9999",D681&lt;15000,"10000 to 14999",D681&lt;20000,"15000 to 19999",D681&lt;25000,"20000 to 24999",D681 &lt;30000,"25000 to 29999",D681&lt;35000,"30000 to 34999",D681&lt;40000,"35000 to 39999",D681&lt;45000,"40000 to 44999",D681&lt;50000,"45000 to 49999",TRUE,"Greater than 50000"),"")</f>
        <v/>
      </c>
      <c r="Y681">
        <f t="shared" si="106"/>
        <v>236</v>
      </c>
      <c r="Z681" t="str">
        <f t="shared" si="107"/>
        <v/>
      </c>
      <c r="AA681">
        <f t="shared" si="108"/>
        <v>1</v>
      </c>
      <c r="AB681" t="str">
        <f t="shared" si="109"/>
        <v/>
      </c>
    </row>
    <row r="682" spans="1:28" x14ac:dyDescent="0.25">
      <c r="A682">
        <v>66</v>
      </c>
      <c r="B682" t="s">
        <v>180</v>
      </c>
      <c r="C682" s="3" t="s">
        <v>181</v>
      </c>
      <c r="D682">
        <v>2900</v>
      </c>
      <c r="E682">
        <v>1307</v>
      </c>
      <c r="F682" t="s">
        <v>14</v>
      </c>
      <c r="G682">
        <v>12</v>
      </c>
      <c r="H682" t="s">
        <v>21</v>
      </c>
      <c r="I682" t="s">
        <v>22</v>
      </c>
      <c r="J682">
        <v>1428469200</v>
      </c>
      <c r="K682">
        <v>1428901200</v>
      </c>
      <c r="L682" t="b">
        <v>0</v>
      </c>
      <c r="M682" t="b">
        <v>1</v>
      </c>
      <c r="N682" t="s">
        <v>33</v>
      </c>
      <c r="O682" s="4">
        <f t="shared" si="100"/>
        <v>0.45068965517241377</v>
      </c>
      <c r="P682" s="5">
        <f t="shared" si="101"/>
        <v>108.91666666666667</v>
      </c>
      <c r="Q682" t="str">
        <f t="shared" si="102"/>
        <v>theater</v>
      </c>
      <c r="R682" t="str">
        <f t="shared" si="103"/>
        <v>plays</v>
      </c>
      <c r="S682" s="9">
        <f t="shared" si="104"/>
        <v>42102.208333333328</v>
      </c>
      <c r="T682" s="9">
        <f t="shared" si="105"/>
        <v>42107.208333333328</v>
      </c>
      <c r="U682" t="str" cm="1">
        <f t="array" ref="U682">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</f>
        <v>1000 to 4999</v>
      </c>
      <c r="V682" t="str" cm="1">
        <f t="array" ref="V682">IF(F682="failed",_xlfn.IFS(D682&lt;1000,"0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>1000 to 4999</v>
      </c>
      <c r="W682" t="str" cm="1">
        <f t="array" ref="W682">IF(F682="successful",_xlfn.IFS(D682&lt;1000,"0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/>
      </c>
      <c r="X682" t="str" cm="1">
        <f t="array" ref="X682">IF(F682="canceled",_xlfn.IFS(D682&lt;1000,"0 to 1000",D682&lt;5000,"1000 to 4999",D682&lt;10000,"5000 to 9999",D682&lt;15000,"10000 to 14999",D682&lt;20000,"15000 to 19999",D682&lt;25000,"20000 to 24999",D682 &lt;30000,"25000 to 29999",D682&lt;35000,"30000 to 34999",D682&lt;40000,"35000 to 39999",D682&lt;45000,"40000 to 44999",D682&lt;50000,"45000 to 49999",TRUE,"Greater than 50000"),"")</f>
        <v/>
      </c>
      <c r="Y682" t="str">
        <f t="shared" si="106"/>
        <v/>
      </c>
      <c r="Z682">
        <f t="shared" si="107"/>
        <v>12</v>
      </c>
      <c r="AA682" t="str">
        <f t="shared" si="108"/>
        <v/>
      </c>
      <c r="AB682">
        <f t="shared" si="109"/>
        <v>1</v>
      </c>
    </row>
    <row r="683" spans="1:28" x14ac:dyDescent="0.25">
      <c r="A683">
        <v>68</v>
      </c>
      <c r="B683" t="s">
        <v>184</v>
      </c>
      <c r="C683" s="3" t="s">
        <v>185</v>
      </c>
      <c r="D683">
        <v>5700</v>
      </c>
      <c r="E683">
        <v>14508</v>
      </c>
      <c r="F683" t="s">
        <v>20</v>
      </c>
      <c r="G683">
        <v>246</v>
      </c>
      <c r="H683" t="s">
        <v>107</v>
      </c>
      <c r="I683" t="s">
        <v>108</v>
      </c>
      <c r="J683">
        <v>1501131600</v>
      </c>
      <c r="K683">
        <v>1505192400</v>
      </c>
      <c r="L683" t="b">
        <v>0</v>
      </c>
      <c r="M683" t="b">
        <v>1</v>
      </c>
      <c r="N683" t="s">
        <v>33</v>
      </c>
      <c r="O683" s="4">
        <f t="shared" si="100"/>
        <v>2.5452631578947367</v>
      </c>
      <c r="P683" s="5">
        <f t="shared" si="101"/>
        <v>58.975609756097562</v>
      </c>
      <c r="Q683" t="str">
        <f t="shared" si="102"/>
        <v>theater</v>
      </c>
      <c r="R683" t="str">
        <f t="shared" si="103"/>
        <v>plays</v>
      </c>
      <c r="S683" s="9">
        <f t="shared" si="104"/>
        <v>42943.208333333328</v>
      </c>
      <c r="T683" s="9">
        <f t="shared" si="105"/>
        <v>42990.208333333328</v>
      </c>
      <c r="U683" t="str" cm="1">
        <f t="array" ref="U683">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</f>
        <v>5000 to 9999</v>
      </c>
      <c r="V683" t="str" cm="1">
        <f t="array" ref="V683">IF(F683="failed",_xlfn.IFS(D683&lt;1000,"0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/>
      </c>
      <c r="W683" t="str" cm="1">
        <f t="array" ref="W683">IF(F683="successful",_xlfn.IFS(D683&lt;1000,"0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>5000 to 9999</v>
      </c>
      <c r="X683" t="str" cm="1">
        <f t="array" ref="X683">IF(F683="canceled",_xlfn.IFS(D683&lt;1000,"0 to 1000",D683&lt;5000,"1000 to 4999",D683&lt;10000,"5000 to 9999",D683&lt;15000,"10000 to 14999",D683&lt;20000,"15000 to 19999",D683&lt;25000,"20000 to 24999",D683 &lt;30000,"25000 to 29999",D683&lt;35000,"30000 to 34999",D683&lt;40000,"35000 to 39999",D683&lt;45000,"40000 to 44999",D683&lt;50000,"45000 to 49999",TRUE,"Greater than 50000"),"")</f>
        <v/>
      </c>
      <c r="Y683">
        <f t="shared" si="106"/>
        <v>246</v>
      </c>
      <c r="Z683" t="str">
        <f t="shared" si="107"/>
        <v/>
      </c>
      <c r="AA683">
        <f t="shared" si="108"/>
        <v>1</v>
      </c>
      <c r="AB683" t="str">
        <f t="shared" si="109"/>
        <v/>
      </c>
    </row>
    <row r="684" spans="1:28" x14ac:dyDescent="0.25">
      <c r="A684">
        <v>69</v>
      </c>
      <c r="B684" t="s">
        <v>186</v>
      </c>
      <c r="C684" s="3" t="s">
        <v>187</v>
      </c>
      <c r="D684">
        <v>7900</v>
      </c>
      <c r="E684">
        <v>1901</v>
      </c>
      <c r="F684" t="s">
        <v>74</v>
      </c>
      <c r="G684">
        <v>17</v>
      </c>
      <c r="H684" t="s">
        <v>21</v>
      </c>
      <c r="I684" t="s">
        <v>22</v>
      </c>
      <c r="J684">
        <v>1292738400</v>
      </c>
      <c r="K684">
        <v>1295676000</v>
      </c>
      <c r="L684" t="b">
        <v>0</v>
      </c>
      <c r="M684" t="b">
        <v>0</v>
      </c>
      <c r="N684" t="s">
        <v>33</v>
      </c>
      <c r="O684" s="4">
        <f t="shared" si="100"/>
        <v>0.24063291139240506</v>
      </c>
      <c r="P684" s="5">
        <f t="shared" si="101"/>
        <v>111.82352941176471</v>
      </c>
      <c r="Q684" t="str">
        <f t="shared" si="102"/>
        <v>theater</v>
      </c>
      <c r="R684" t="str">
        <f t="shared" si="103"/>
        <v>plays</v>
      </c>
      <c r="S684" s="9">
        <f t="shared" si="104"/>
        <v>40531.25</v>
      </c>
      <c r="T684" s="9">
        <f t="shared" si="105"/>
        <v>40565.25</v>
      </c>
      <c r="U684" t="str" cm="1">
        <f t="array" ref="U684">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</f>
        <v>5000 to 9999</v>
      </c>
      <c r="V684" t="str" cm="1">
        <f t="array" ref="V684">IF(F684="failed",_xlfn.IFS(D684&lt;1000,"0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/>
      </c>
      <c r="W684" t="str" cm="1">
        <f t="array" ref="W684">IF(F684="successful",_xlfn.IFS(D684&lt;1000,"0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/>
      </c>
      <c r="X684" t="str" cm="1">
        <f t="array" ref="X684">IF(F684="canceled",_xlfn.IFS(D684&lt;1000,"0 to 1000",D684&lt;5000,"1000 to 4999",D684&lt;10000,"5000 to 9999",D684&lt;15000,"10000 to 14999",D684&lt;20000,"15000 to 19999",D684&lt;25000,"20000 to 24999",D684 &lt;30000,"25000 to 29999",D684&lt;35000,"30000 to 34999",D684&lt;40000,"35000 to 39999",D684&lt;45000,"40000 to 44999",D684&lt;50000,"45000 to 49999",TRUE,"Greater than 50000"),"")</f>
        <v>5000 to 9999</v>
      </c>
      <c r="Y684" t="str">
        <f t="shared" si="106"/>
        <v/>
      </c>
      <c r="Z684" t="str">
        <f t="shared" si="107"/>
        <v/>
      </c>
      <c r="AA684" t="str">
        <f t="shared" si="108"/>
        <v/>
      </c>
      <c r="AB684" t="str">
        <f t="shared" si="109"/>
        <v/>
      </c>
    </row>
    <row r="685" spans="1:28" x14ac:dyDescent="0.25">
      <c r="A685">
        <v>70</v>
      </c>
      <c r="B685" t="s">
        <v>188</v>
      </c>
      <c r="C685" s="3" t="s">
        <v>189</v>
      </c>
      <c r="D685">
        <v>128000</v>
      </c>
      <c r="E685">
        <v>158389</v>
      </c>
      <c r="F685" t="s">
        <v>20</v>
      </c>
      <c r="G685">
        <v>2475</v>
      </c>
      <c r="H685" t="s">
        <v>107</v>
      </c>
      <c r="I685" t="s">
        <v>108</v>
      </c>
      <c r="J685">
        <v>1288674000</v>
      </c>
      <c r="K685">
        <v>1292911200</v>
      </c>
      <c r="L685" t="b">
        <v>0</v>
      </c>
      <c r="M685" t="b">
        <v>1</v>
      </c>
      <c r="N685" t="s">
        <v>33</v>
      </c>
      <c r="O685" s="4">
        <f t="shared" si="100"/>
        <v>1.2374140625000001</v>
      </c>
      <c r="P685" s="5">
        <f t="shared" si="101"/>
        <v>63.995555555555555</v>
      </c>
      <c r="Q685" t="str">
        <f t="shared" si="102"/>
        <v>theater</v>
      </c>
      <c r="R685" t="str">
        <f t="shared" si="103"/>
        <v>plays</v>
      </c>
      <c r="S685" s="9">
        <f t="shared" si="104"/>
        <v>40484.208333333336</v>
      </c>
      <c r="T685" s="9">
        <f t="shared" si="105"/>
        <v>40533.25</v>
      </c>
      <c r="U685" t="str" cm="1">
        <f t="array" ref="U685">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</f>
        <v>Greater than 50000</v>
      </c>
      <c r="V685" t="str" cm="1">
        <f t="array" ref="V685">IF(F685="failed",_xlfn.IFS(D685&lt;1000,"0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/>
      </c>
      <c r="W685" t="str" cm="1">
        <f t="array" ref="W685">IF(F685="successful",_xlfn.IFS(D685&lt;1000,"0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>Greater than 50000</v>
      </c>
      <c r="X685" t="str" cm="1">
        <f t="array" ref="X685">IF(F685="canceled",_xlfn.IFS(D685&lt;1000,"0 to 1000",D685&lt;5000,"1000 to 4999",D685&lt;10000,"5000 to 9999",D685&lt;15000,"10000 to 14999",D685&lt;20000,"15000 to 19999",D685&lt;25000,"20000 to 24999",D685 &lt;30000,"25000 to 29999",D685&lt;35000,"30000 to 34999",D685&lt;40000,"35000 to 39999",D685&lt;45000,"40000 to 44999",D685&lt;50000,"45000 to 49999",TRUE,"Greater than 50000"),"")</f>
        <v/>
      </c>
      <c r="Y685">
        <f t="shared" si="106"/>
        <v>2475</v>
      </c>
      <c r="Z685" t="str">
        <f t="shared" si="107"/>
        <v/>
      </c>
      <c r="AA685">
        <f t="shared" si="108"/>
        <v>1</v>
      </c>
      <c r="AB685" t="str">
        <f t="shared" si="109"/>
        <v/>
      </c>
    </row>
    <row r="686" spans="1:28" ht="31.5" x14ac:dyDescent="0.25">
      <c r="A686">
        <v>71</v>
      </c>
      <c r="B686" t="s">
        <v>190</v>
      </c>
      <c r="C686" s="3" t="s">
        <v>191</v>
      </c>
      <c r="D686">
        <v>6000</v>
      </c>
      <c r="E686">
        <v>6484</v>
      </c>
      <c r="F686" t="s">
        <v>20</v>
      </c>
      <c r="G686">
        <v>76</v>
      </c>
      <c r="H686" t="s">
        <v>21</v>
      </c>
      <c r="I686" t="s">
        <v>22</v>
      </c>
      <c r="J686">
        <v>1575093600</v>
      </c>
      <c r="K686">
        <v>1575439200</v>
      </c>
      <c r="L686" t="b">
        <v>0</v>
      </c>
      <c r="M686" t="b">
        <v>0</v>
      </c>
      <c r="N686" t="s">
        <v>33</v>
      </c>
      <c r="O686" s="4">
        <f t="shared" si="100"/>
        <v>1.0806666666666667</v>
      </c>
      <c r="P686" s="5">
        <f t="shared" si="101"/>
        <v>85.315789473684205</v>
      </c>
      <c r="Q686" t="str">
        <f t="shared" si="102"/>
        <v>theater</v>
      </c>
      <c r="R686" t="str">
        <f t="shared" si="103"/>
        <v>plays</v>
      </c>
      <c r="S686" s="9">
        <f t="shared" si="104"/>
        <v>43799.25</v>
      </c>
      <c r="T686" s="9">
        <f t="shared" si="105"/>
        <v>43803.25</v>
      </c>
      <c r="U686" t="str" cm="1">
        <f t="array" ref="U686">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</f>
        <v>5000 to 9999</v>
      </c>
      <c r="V686" t="str" cm="1">
        <f t="array" ref="V686">IF(F686="failed",_xlfn.IFS(D686&lt;1000,"0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/>
      </c>
      <c r="W686" t="str" cm="1">
        <f t="array" ref="W686">IF(F686="successful",_xlfn.IFS(D686&lt;1000,"0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>5000 to 9999</v>
      </c>
      <c r="X686" t="str" cm="1">
        <f t="array" ref="X686">IF(F686="canceled",_xlfn.IFS(D686&lt;1000,"0 to 1000",D686&lt;5000,"1000 to 4999",D686&lt;10000,"5000 to 9999",D686&lt;15000,"10000 to 14999",D686&lt;20000,"15000 to 19999",D686&lt;25000,"20000 to 24999",D686 &lt;30000,"25000 to 29999",D686&lt;35000,"30000 to 34999",D686&lt;40000,"35000 to 39999",D686&lt;45000,"40000 to 44999",D686&lt;50000,"45000 to 49999",TRUE,"Greater than 50000"),"")</f>
        <v/>
      </c>
      <c r="Y686">
        <f t="shared" si="106"/>
        <v>76</v>
      </c>
      <c r="Z686" t="str">
        <f t="shared" si="107"/>
        <v/>
      </c>
      <c r="AA686">
        <f t="shared" si="108"/>
        <v>1</v>
      </c>
      <c r="AB686" t="str">
        <f t="shared" si="109"/>
        <v/>
      </c>
    </row>
    <row r="687" spans="1:28" x14ac:dyDescent="0.25">
      <c r="A687">
        <v>76</v>
      </c>
      <c r="B687" t="s">
        <v>200</v>
      </c>
      <c r="C687" s="3" t="s">
        <v>201</v>
      </c>
      <c r="D687">
        <v>122900</v>
      </c>
      <c r="E687">
        <v>95993</v>
      </c>
      <c r="F687" t="s">
        <v>14</v>
      </c>
      <c r="G687">
        <v>1684</v>
      </c>
      <c r="H687" t="s">
        <v>21</v>
      </c>
      <c r="I687" t="s">
        <v>22</v>
      </c>
      <c r="J687">
        <v>1421992800</v>
      </c>
      <c r="K687">
        <v>1426222800</v>
      </c>
      <c r="L687" t="b">
        <v>1</v>
      </c>
      <c r="M687" t="b">
        <v>1</v>
      </c>
      <c r="N687" t="s">
        <v>33</v>
      </c>
      <c r="O687" s="4">
        <f t="shared" si="100"/>
        <v>0.78106590724165992</v>
      </c>
      <c r="P687" s="5">
        <f t="shared" si="101"/>
        <v>57.00296912114014</v>
      </c>
      <c r="Q687" t="str">
        <f t="shared" si="102"/>
        <v>theater</v>
      </c>
      <c r="R687" t="str">
        <f t="shared" si="103"/>
        <v>plays</v>
      </c>
      <c r="S687" s="9">
        <f t="shared" si="104"/>
        <v>42027.25</v>
      </c>
      <c r="T687" s="9">
        <f t="shared" si="105"/>
        <v>42076.208333333328</v>
      </c>
      <c r="U687" t="str" cm="1">
        <f t="array" ref="U687">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</f>
        <v>Greater than 50000</v>
      </c>
      <c r="V687" t="str" cm="1">
        <f t="array" ref="V687">IF(F687="failed",_xlfn.IFS(D687&lt;1000,"0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>Greater than 50000</v>
      </c>
      <c r="W687" t="str" cm="1">
        <f t="array" ref="W687">IF(F687="successful",_xlfn.IFS(D687&lt;1000,"0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/>
      </c>
      <c r="X687" t="str" cm="1">
        <f t="array" ref="X687">IF(F687="canceled",_xlfn.IFS(D687&lt;1000,"0 to 1000",D687&lt;5000,"1000 to 4999",D687&lt;10000,"5000 to 9999",D687&lt;15000,"10000 to 14999",D687&lt;20000,"15000 to 19999",D687&lt;25000,"20000 to 24999",D687 &lt;30000,"25000 to 29999",D687&lt;35000,"30000 to 34999",D687&lt;40000,"35000 to 39999",D687&lt;45000,"40000 to 44999",D687&lt;50000,"45000 to 49999",TRUE,"Greater than 50000"),"")</f>
        <v/>
      </c>
      <c r="Y687" t="str">
        <f t="shared" si="106"/>
        <v/>
      </c>
      <c r="Z687">
        <f t="shared" si="107"/>
        <v>1684</v>
      </c>
      <c r="AA687" t="str">
        <f t="shared" si="108"/>
        <v/>
      </c>
      <c r="AB687">
        <f t="shared" si="109"/>
        <v>1</v>
      </c>
    </row>
    <row r="688" spans="1:28" x14ac:dyDescent="0.25">
      <c r="A688">
        <v>79</v>
      </c>
      <c r="B688" t="s">
        <v>207</v>
      </c>
      <c r="C688" s="3" t="s">
        <v>208</v>
      </c>
      <c r="D688">
        <v>57800</v>
      </c>
      <c r="E688">
        <v>40228</v>
      </c>
      <c r="F688" t="s">
        <v>14</v>
      </c>
      <c r="G688">
        <v>838</v>
      </c>
      <c r="H688" t="s">
        <v>21</v>
      </c>
      <c r="I688" t="s">
        <v>22</v>
      </c>
      <c r="J688">
        <v>1529125200</v>
      </c>
      <c r="K688">
        <v>1529557200</v>
      </c>
      <c r="L688" t="b">
        <v>0</v>
      </c>
      <c r="M688" t="b">
        <v>0</v>
      </c>
      <c r="N688" t="s">
        <v>33</v>
      </c>
      <c r="O688" s="4">
        <f t="shared" si="100"/>
        <v>0.6959861591695502</v>
      </c>
      <c r="P688" s="5">
        <f t="shared" si="101"/>
        <v>48.004773269689736</v>
      </c>
      <c r="Q688" t="str">
        <f t="shared" si="102"/>
        <v>theater</v>
      </c>
      <c r="R688" t="str">
        <f t="shared" si="103"/>
        <v>plays</v>
      </c>
      <c r="S688" s="9">
        <f t="shared" si="104"/>
        <v>43267.208333333328</v>
      </c>
      <c r="T688" s="9">
        <f t="shared" si="105"/>
        <v>43272.208333333328</v>
      </c>
      <c r="U688" t="str" cm="1">
        <f t="array" ref="U688">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</f>
        <v>Greater than 50000</v>
      </c>
      <c r="V688" t="str" cm="1">
        <f t="array" ref="V688">IF(F688="failed",_xlfn.IFS(D688&lt;1000,"0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>Greater than 50000</v>
      </c>
      <c r="W688" t="str" cm="1">
        <f t="array" ref="W688">IF(F688="successful",_xlfn.IFS(D688&lt;1000,"0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/>
      </c>
      <c r="X688" t="str" cm="1">
        <f t="array" ref="X688">IF(F688="canceled",_xlfn.IFS(D688&lt;1000,"0 to 1000",D688&lt;5000,"1000 to 4999",D688&lt;10000,"5000 to 9999",D688&lt;15000,"10000 to 14999",D688&lt;20000,"15000 to 19999",D688&lt;25000,"20000 to 24999",D688 &lt;30000,"25000 to 29999",D688&lt;35000,"30000 to 34999",D688&lt;40000,"35000 to 39999",D688&lt;45000,"40000 to 44999",D688&lt;50000,"45000 to 49999",TRUE,"Greater than 50000"),"")</f>
        <v/>
      </c>
      <c r="Y688" t="str">
        <f t="shared" si="106"/>
        <v/>
      </c>
      <c r="Z688">
        <f t="shared" si="107"/>
        <v>838</v>
      </c>
      <c r="AA688" t="str">
        <f t="shared" si="108"/>
        <v/>
      </c>
      <c r="AB688">
        <f t="shared" si="109"/>
        <v>1</v>
      </c>
    </row>
    <row r="689" spans="1:28" x14ac:dyDescent="0.25">
      <c r="A689">
        <v>86</v>
      </c>
      <c r="B689" t="s">
        <v>221</v>
      </c>
      <c r="C689" s="3" t="s">
        <v>222</v>
      </c>
      <c r="D689">
        <v>7400</v>
      </c>
      <c r="E689">
        <v>12405</v>
      </c>
      <c r="F689" t="s">
        <v>20</v>
      </c>
      <c r="G689">
        <v>203</v>
      </c>
      <c r="H689" t="s">
        <v>21</v>
      </c>
      <c r="I689" t="s">
        <v>22</v>
      </c>
      <c r="J689">
        <v>1430715600</v>
      </c>
      <c r="K689">
        <v>1431838800</v>
      </c>
      <c r="L689" t="b">
        <v>1</v>
      </c>
      <c r="M689" t="b">
        <v>0</v>
      </c>
      <c r="N689" t="s">
        <v>33</v>
      </c>
      <c r="O689" s="4">
        <f t="shared" si="100"/>
        <v>1.6763513513513513</v>
      </c>
      <c r="P689" s="5">
        <f t="shared" si="101"/>
        <v>61.108374384236456</v>
      </c>
      <c r="Q689" t="str">
        <f t="shared" si="102"/>
        <v>theater</v>
      </c>
      <c r="R689" t="str">
        <f t="shared" si="103"/>
        <v>plays</v>
      </c>
      <c r="S689" s="9">
        <f t="shared" si="104"/>
        <v>42128.208333333328</v>
      </c>
      <c r="T689" s="9">
        <f t="shared" si="105"/>
        <v>42141.208333333328</v>
      </c>
      <c r="U689" t="str" cm="1">
        <f t="array" ref="U689">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</f>
        <v>5000 to 9999</v>
      </c>
      <c r="V689" t="str" cm="1">
        <f t="array" ref="V689">IF(F689="failed",_xlfn.IFS(D689&lt;1000,"0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/>
      </c>
      <c r="W689" t="str" cm="1">
        <f t="array" ref="W689">IF(F689="successful",_xlfn.IFS(D689&lt;1000,"0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>5000 to 9999</v>
      </c>
      <c r="X689" t="str" cm="1">
        <f t="array" ref="X689">IF(F689="canceled",_xlfn.IFS(D689&lt;1000,"0 to 1000",D689&lt;5000,"1000 to 4999",D689&lt;10000,"5000 to 9999",D689&lt;15000,"10000 to 14999",D689&lt;20000,"15000 to 19999",D689&lt;25000,"20000 to 24999",D689 &lt;30000,"25000 to 29999",D689&lt;35000,"30000 to 34999",D689&lt;40000,"35000 to 39999",D689&lt;45000,"40000 to 44999",D689&lt;50000,"45000 to 49999",TRUE,"Greater than 50000"),"")</f>
        <v/>
      </c>
      <c r="Y689">
        <f t="shared" si="106"/>
        <v>203</v>
      </c>
      <c r="Z689" t="str">
        <f t="shared" si="107"/>
        <v/>
      </c>
      <c r="AA689">
        <f t="shared" si="108"/>
        <v>1</v>
      </c>
      <c r="AB689" t="str">
        <f t="shared" si="109"/>
        <v/>
      </c>
    </row>
    <row r="690" spans="1:28" x14ac:dyDescent="0.25">
      <c r="A690">
        <v>89</v>
      </c>
      <c r="B690" t="s">
        <v>227</v>
      </c>
      <c r="C690" s="3" t="s">
        <v>228</v>
      </c>
      <c r="D690">
        <v>3400</v>
      </c>
      <c r="E690">
        <v>8588</v>
      </c>
      <c r="F690" t="s">
        <v>20</v>
      </c>
      <c r="G690">
        <v>96</v>
      </c>
      <c r="H690" t="s">
        <v>21</v>
      </c>
      <c r="I690" t="s">
        <v>22</v>
      </c>
      <c r="J690">
        <v>1271307600</v>
      </c>
      <c r="K690">
        <v>1271480400</v>
      </c>
      <c r="L690" t="b">
        <v>0</v>
      </c>
      <c r="M690" t="b">
        <v>0</v>
      </c>
      <c r="N690" t="s">
        <v>33</v>
      </c>
      <c r="O690" s="4">
        <f t="shared" si="100"/>
        <v>2.5258823529411765</v>
      </c>
      <c r="P690" s="5">
        <f t="shared" si="101"/>
        <v>89.458333333333329</v>
      </c>
      <c r="Q690" t="str">
        <f t="shared" si="102"/>
        <v>theater</v>
      </c>
      <c r="R690" t="str">
        <f t="shared" si="103"/>
        <v>plays</v>
      </c>
      <c r="S690" s="9">
        <f t="shared" si="104"/>
        <v>40283.208333333336</v>
      </c>
      <c r="T690" s="9">
        <f t="shared" si="105"/>
        <v>40285.208333333336</v>
      </c>
      <c r="U690" t="str" cm="1">
        <f t="array" ref="U690">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</f>
        <v>1000 to 4999</v>
      </c>
      <c r="V690" t="str" cm="1">
        <f t="array" ref="V690">IF(F690="failed",_xlfn.IFS(D690&lt;1000,"0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/>
      </c>
      <c r="W690" t="str" cm="1">
        <f t="array" ref="W690">IF(F690="successful",_xlfn.IFS(D690&lt;1000,"0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>1000 to 4999</v>
      </c>
      <c r="X690" t="str" cm="1">
        <f t="array" ref="X690">IF(F690="canceled",_xlfn.IFS(D690&lt;1000,"0 to 1000",D690&lt;5000,"1000 to 4999",D690&lt;10000,"5000 to 9999",D690&lt;15000,"10000 to 14999",D690&lt;20000,"15000 to 19999",D690&lt;25000,"20000 to 24999",D690 &lt;30000,"25000 to 29999",D690&lt;35000,"30000 to 34999",D690&lt;40000,"35000 to 39999",D690&lt;45000,"40000 to 44999",D690&lt;50000,"45000 to 49999",TRUE,"Greater than 50000"),"")</f>
        <v/>
      </c>
      <c r="Y690">
        <f t="shared" si="106"/>
        <v>96</v>
      </c>
      <c r="Z690" t="str">
        <f t="shared" si="107"/>
        <v/>
      </c>
      <c r="AA690">
        <f t="shared" si="108"/>
        <v>1</v>
      </c>
      <c r="AB690" t="str">
        <f t="shared" si="109"/>
        <v/>
      </c>
    </row>
    <row r="691" spans="1:28" x14ac:dyDescent="0.25">
      <c r="A691">
        <v>90</v>
      </c>
      <c r="B691" t="s">
        <v>229</v>
      </c>
      <c r="C691" s="3" t="s">
        <v>230</v>
      </c>
      <c r="D691">
        <v>7800</v>
      </c>
      <c r="E691">
        <v>6132</v>
      </c>
      <c r="F691" t="s">
        <v>14</v>
      </c>
      <c r="G691">
        <v>106</v>
      </c>
      <c r="H691" t="s">
        <v>21</v>
      </c>
      <c r="I691" t="s">
        <v>22</v>
      </c>
      <c r="J691">
        <v>1456380000</v>
      </c>
      <c r="K691">
        <v>1456380000</v>
      </c>
      <c r="L691" t="b">
        <v>0</v>
      </c>
      <c r="M691" t="b">
        <v>1</v>
      </c>
      <c r="N691" t="s">
        <v>33</v>
      </c>
      <c r="O691" s="4">
        <f t="shared" si="100"/>
        <v>0.7861538461538462</v>
      </c>
      <c r="P691" s="5">
        <f t="shared" si="101"/>
        <v>57.849056603773583</v>
      </c>
      <c r="Q691" t="str">
        <f t="shared" si="102"/>
        <v>theater</v>
      </c>
      <c r="R691" t="str">
        <f t="shared" si="103"/>
        <v>plays</v>
      </c>
      <c r="S691" s="9">
        <f t="shared" si="104"/>
        <v>42425.25</v>
      </c>
      <c r="T691" s="9">
        <f t="shared" si="105"/>
        <v>42425.25</v>
      </c>
      <c r="U691" t="str" cm="1">
        <f t="array" ref="U691">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</f>
        <v>5000 to 9999</v>
      </c>
      <c r="V691" t="str" cm="1">
        <f t="array" ref="V691">IF(F691="failed",_xlfn.IFS(D691&lt;1000,"0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>5000 to 9999</v>
      </c>
      <c r="W691" t="str" cm="1">
        <f t="array" ref="W691">IF(F691="successful",_xlfn.IFS(D691&lt;1000,"0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/>
      </c>
      <c r="X691" t="str" cm="1">
        <f t="array" ref="X691">IF(F691="canceled",_xlfn.IFS(D691&lt;1000,"0 to 1000",D691&lt;5000,"1000 to 4999",D691&lt;10000,"5000 to 9999",D691&lt;15000,"10000 to 14999",D691&lt;20000,"15000 to 19999",D691&lt;25000,"20000 to 24999",D691 &lt;30000,"25000 to 29999",D691&lt;35000,"30000 to 34999",D691&lt;40000,"35000 to 39999",D691&lt;45000,"40000 to 44999",D691&lt;50000,"45000 to 49999",TRUE,"Greater than 50000"),"")</f>
        <v/>
      </c>
      <c r="Y691" t="str">
        <f t="shared" si="106"/>
        <v/>
      </c>
      <c r="Z691">
        <f t="shared" si="107"/>
        <v>106</v>
      </c>
      <c r="AA691" t="str">
        <f t="shared" si="108"/>
        <v/>
      </c>
      <c r="AB691">
        <f t="shared" si="109"/>
        <v>1</v>
      </c>
    </row>
    <row r="692" spans="1:28" x14ac:dyDescent="0.25">
      <c r="A692">
        <v>93</v>
      </c>
      <c r="B692" t="s">
        <v>235</v>
      </c>
      <c r="C692" s="3" t="s">
        <v>236</v>
      </c>
      <c r="D692">
        <v>108800</v>
      </c>
      <c r="E692">
        <v>65877</v>
      </c>
      <c r="F692" t="s">
        <v>74</v>
      </c>
      <c r="G692">
        <v>610</v>
      </c>
      <c r="H692" t="s">
        <v>21</v>
      </c>
      <c r="I692" t="s">
        <v>22</v>
      </c>
      <c r="J692">
        <v>1350709200</v>
      </c>
      <c r="K692">
        <v>1351054800</v>
      </c>
      <c r="L692" t="b">
        <v>0</v>
      </c>
      <c r="M692" t="b">
        <v>1</v>
      </c>
      <c r="N692" t="s">
        <v>33</v>
      </c>
      <c r="O692" s="4">
        <f t="shared" si="100"/>
        <v>0.60548713235294116</v>
      </c>
      <c r="P692" s="5">
        <f t="shared" si="101"/>
        <v>107.99508196721311</v>
      </c>
      <c r="Q692" t="str">
        <f t="shared" si="102"/>
        <v>theater</v>
      </c>
      <c r="R692" t="str">
        <f t="shared" si="103"/>
        <v>plays</v>
      </c>
      <c r="S692" s="9">
        <f t="shared" si="104"/>
        <v>41202.208333333336</v>
      </c>
      <c r="T692" s="9">
        <f t="shared" si="105"/>
        <v>41206.208333333336</v>
      </c>
      <c r="U692" t="str" cm="1">
        <f t="array" ref="U692">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</f>
        <v>Greater than 50000</v>
      </c>
      <c r="V692" t="str" cm="1">
        <f t="array" ref="V692">IF(F692="failed",_xlfn.IFS(D692&lt;1000,"0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/>
      </c>
      <c r="W692" t="str" cm="1">
        <f t="array" ref="W692">IF(F692="successful",_xlfn.IFS(D692&lt;1000,"0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/>
      </c>
      <c r="X692" t="str" cm="1">
        <f t="array" ref="X692">IF(F692="canceled",_xlfn.IFS(D692&lt;1000,"0 to 1000",D692&lt;5000,"1000 to 4999",D692&lt;10000,"5000 to 9999",D692&lt;15000,"10000 to 14999",D692&lt;20000,"15000 to 19999",D692&lt;25000,"20000 to 24999",D692 &lt;30000,"25000 to 29999",D692&lt;35000,"30000 to 34999",D692&lt;40000,"35000 to 39999",D692&lt;45000,"40000 to 44999",D692&lt;50000,"45000 to 49999",TRUE,"Greater than 50000"),"")</f>
        <v>Greater than 50000</v>
      </c>
      <c r="Y692" t="str">
        <f t="shared" si="106"/>
        <v/>
      </c>
      <c r="Z692" t="str">
        <f t="shared" si="107"/>
        <v/>
      </c>
      <c r="AA692" t="str">
        <f t="shared" si="108"/>
        <v/>
      </c>
      <c r="AB692" t="str">
        <f t="shared" si="109"/>
        <v/>
      </c>
    </row>
    <row r="693" spans="1:28" x14ac:dyDescent="0.25">
      <c r="A693">
        <v>96</v>
      </c>
      <c r="B693" t="s">
        <v>241</v>
      </c>
      <c r="C693" s="3" t="s">
        <v>242</v>
      </c>
      <c r="D693">
        <v>69700</v>
      </c>
      <c r="E693">
        <v>151513</v>
      </c>
      <c r="F693" t="s">
        <v>20</v>
      </c>
      <c r="G693">
        <v>2331</v>
      </c>
      <c r="H693" t="s">
        <v>21</v>
      </c>
      <c r="I693" t="s">
        <v>22</v>
      </c>
      <c r="J693">
        <v>1299736800</v>
      </c>
      <c r="K693">
        <v>1300856400</v>
      </c>
      <c r="L693" t="b">
        <v>0</v>
      </c>
      <c r="M693" t="b">
        <v>0</v>
      </c>
      <c r="N693" t="s">
        <v>33</v>
      </c>
      <c r="O693" s="4">
        <f t="shared" si="100"/>
        <v>2.1737876614060259</v>
      </c>
      <c r="P693" s="5">
        <f t="shared" si="101"/>
        <v>64.999141999141997</v>
      </c>
      <c r="Q693" t="str">
        <f t="shared" si="102"/>
        <v>theater</v>
      </c>
      <c r="R693" t="str">
        <f t="shared" si="103"/>
        <v>plays</v>
      </c>
      <c r="S693" s="9">
        <f t="shared" si="104"/>
        <v>40612.25</v>
      </c>
      <c r="T693" s="9">
        <f t="shared" si="105"/>
        <v>40625.208333333336</v>
      </c>
      <c r="U693" t="str" cm="1">
        <f t="array" ref="U693">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</f>
        <v>Greater than 50000</v>
      </c>
      <c r="V693" t="str" cm="1">
        <f t="array" ref="V693">IF(F693="failed",_xlfn.IFS(D693&lt;1000,"0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/>
      </c>
      <c r="W693" t="str" cm="1">
        <f t="array" ref="W693">IF(F693="successful",_xlfn.IFS(D693&lt;1000,"0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>Greater than 50000</v>
      </c>
      <c r="X693" t="str" cm="1">
        <f t="array" ref="X693">IF(F693="canceled",_xlfn.IFS(D693&lt;1000,"0 to 1000",D693&lt;5000,"1000 to 4999",D693&lt;10000,"5000 to 9999",D693&lt;15000,"10000 to 14999",D693&lt;20000,"15000 to 19999",D693&lt;25000,"20000 to 24999",D693 &lt;30000,"25000 to 29999",D693&lt;35000,"30000 to 34999",D693&lt;40000,"35000 to 39999",D693&lt;45000,"40000 to 44999",D693&lt;50000,"45000 to 49999",TRUE,"Greater than 50000"),"")</f>
        <v/>
      </c>
      <c r="Y693">
        <f t="shared" si="106"/>
        <v>2331</v>
      </c>
      <c r="Z693" t="str">
        <f t="shared" si="107"/>
        <v/>
      </c>
      <c r="AA693">
        <f t="shared" si="108"/>
        <v>1</v>
      </c>
      <c r="AB693" t="str">
        <f t="shared" si="109"/>
        <v/>
      </c>
    </row>
    <row r="694" spans="1:28" x14ac:dyDescent="0.25">
      <c r="A694">
        <v>99</v>
      </c>
      <c r="B694" t="s">
        <v>247</v>
      </c>
      <c r="C694" s="3" t="s">
        <v>248</v>
      </c>
      <c r="D694">
        <v>7600</v>
      </c>
      <c r="E694">
        <v>14951</v>
      </c>
      <c r="F694" t="s">
        <v>20</v>
      </c>
      <c r="G694">
        <v>164</v>
      </c>
      <c r="H694" t="s">
        <v>21</v>
      </c>
      <c r="I694" t="s">
        <v>22</v>
      </c>
      <c r="J694">
        <v>1416895200</v>
      </c>
      <c r="K694">
        <v>1419400800</v>
      </c>
      <c r="L694" t="b">
        <v>0</v>
      </c>
      <c r="M694" t="b">
        <v>0</v>
      </c>
      <c r="N694" t="s">
        <v>33</v>
      </c>
      <c r="O694" s="4">
        <f t="shared" si="100"/>
        <v>1.9672368421052631</v>
      </c>
      <c r="P694" s="5">
        <f t="shared" si="101"/>
        <v>91.16463414634147</v>
      </c>
      <c r="Q694" t="str">
        <f t="shared" si="102"/>
        <v>theater</v>
      </c>
      <c r="R694" t="str">
        <f t="shared" si="103"/>
        <v>plays</v>
      </c>
      <c r="S694" s="9">
        <f t="shared" si="104"/>
        <v>41968.25</v>
      </c>
      <c r="T694" s="9">
        <f t="shared" si="105"/>
        <v>41997.25</v>
      </c>
      <c r="U694" t="str" cm="1">
        <f t="array" ref="U694">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</f>
        <v>5000 to 9999</v>
      </c>
      <c r="V694" t="str" cm="1">
        <f t="array" ref="V694">IF(F694="failed",_xlfn.IFS(D694&lt;1000,"0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/>
      </c>
      <c r="W694" t="str" cm="1">
        <f t="array" ref="W694">IF(F694="successful",_xlfn.IFS(D694&lt;1000,"0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>5000 to 9999</v>
      </c>
      <c r="X694" t="str" cm="1">
        <f t="array" ref="X694">IF(F694="canceled",_xlfn.IFS(D694&lt;1000,"0 to 1000",D694&lt;5000,"1000 to 4999",D694&lt;10000,"5000 to 9999",D694&lt;15000,"10000 to 14999",D694&lt;20000,"15000 to 19999",D694&lt;25000,"20000 to 24999",D694 &lt;30000,"25000 to 29999",D694&lt;35000,"30000 to 34999",D694&lt;40000,"35000 to 39999",D694&lt;45000,"40000 to 44999",D694&lt;50000,"45000 to 49999",TRUE,"Greater than 50000"),"")</f>
        <v/>
      </c>
      <c r="Y694">
        <f t="shared" si="106"/>
        <v>164</v>
      </c>
      <c r="Z694" t="str">
        <f t="shared" si="107"/>
        <v/>
      </c>
      <c r="AA694">
        <f t="shared" si="108"/>
        <v>1</v>
      </c>
      <c r="AB694" t="str">
        <f t="shared" si="109"/>
        <v/>
      </c>
    </row>
    <row r="695" spans="1:28" x14ac:dyDescent="0.25">
      <c r="A695">
        <v>100</v>
      </c>
      <c r="B695" t="s">
        <v>249</v>
      </c>
      <c r="C695" s="3" t="s">
        <v>250</v>
      </c>
      <c r="D695">
        <v>100</v>
      </c>
      <c r="E695">
        <v>1</v>
      </c>
      <c r="F695" t="s">
        <v>14</v>
      </c>
      <c r="G695">
        <v>1</v>
      </c>
      <c r="H695" t="s">
        <v>21</v>
      </c>
      <c r="I695" t="s">
        <v>22</v>
      </c>
      <c r="J695">
        <v>1319000400</v>
      </c>
      <c r="K695">
        <v>1320555600</v>
      </c>
      <c r="L695" t="b">
        <v>0</v>
      </c>
      <c r="M695" t="b">
        <v>0</v>
      </c>
      <c r="N695" t="s">
        <v>33</v>
      </c>
      <c r="O695" s="4">
        <f t="shared" si="100"/>
        <v>0.01</v>
      </c>
      <c r="P695" s="5">
        <f t="shared" si="101"/>
        <v>1</v>
      </c>
      <c r="Q695" t="str">
        <f t="shared" si="102"/>
        <v>theater</v>
      </c>
      <c r="R695" t="str">
        <f t="shared" si="103"/>
        <v>plays</v>
      </c>
      <c r="S695" s="9">
        <f t="shared" si="104"/>
        <v>40835.208333333336</v>
      </c>
      <c r="T695" s="9">
        <f t="shared" si="105"/>
        <v>40853.208333333336</v>
      </c>
      <c r="U695" t="str" cm="1">
        <f t="array" ref="U695">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</f>
        <v>0 to 1000</v>
      </c>
      <c r="V695" t="str" cm="1">
        <f t="array" ref="V695">IF(F695="failed",_xlfn.IFS(D695&lt;1000,"0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>0 to 1000</v>
      </c>
      <c r="W695" t="str" cm="1">
        <f t="array" ref="W695">IF(F695="successful",_xlfn.IFS(D695&lt;1000,"0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/>
      </c>
      <c r="X695" t="str" cm="1">
        <f t="array" ref="X695">IF(F695="canceled",_xlfn.IFS(D695&lt;1000,"0 to 1000",D695&lt;5000,"1000 to 4999",D695&lt;10000,"5000 to 9999",D695&lt;15000,"10000 to 14999",D695&lt;20000,"15000 to 19999",D695&lt;25000,"20000 to 24999",D695 &lt;30000,"25000 to 29999",D695&lt;35000,"30000 to 34999",D695&lt;40000,"35000 to 39999",D695&lt;45000,"40000 to 44999",D695&lt;50000,"45000 to 49999",TRUE,"Greater than 50000"),"")</f>
        <v/>
      </c>
      <c r="Y695" t="str">
        <f t="shared" si="106"/>
        <v/>
      </c>
      <c r="Z695">
        <f t="shared" si="107"/>
        <v>1</v>
      </c>
      <c r="AA695" t="str">
        <f t="shared" si="108"/>
        <v/>
      </c>
      <c r="AB695">
        <f t="shared" si="109"/>
        <v>1</v>
      </c>
    </row>
    <row r="696" spans="1:28" x14ac:dyDescent="0.25">
      <c r="A696">
        <v>106</v>
      </c>
      <c r="B696" t="s">
        <v>261</v>
      </c>
      <c r="C696" s="3" t="s">
        <v>262</v>
      </c>
      <c r="D696">
        <v>3900</v>
      </c>
      <c r="E696">
        <v>14006</v>
      </c>
      <c r="F696" t="s">
        <v>20</v>
      </c>
      <c r="G696">
        <v>147</v>
      </c>
      <c r="H696" t="s">
        <v>21</v>
      </c>
      <c r="I696" t="s">
        <v>22</v>
      </c>
      <c r="J696">
        <v>1567918800</v>
      </c>
      <c r="K696">
        <v>1568350800</v>
      </c>
      <c r="L696" t="b">
        <v>0</v>
      </c>
      <c r="M696" t="b">
        <v>0</v>
      </c>
      <c r="N696" t="s">
        <v>33</v>
      </c>
      <c r="O696" s="4">
        <f t="shared" si="100"/>
        <v>3.5912820512820511</v>
      </c>
      <c r="P696" s="5">
        <f t="shared" si="101"/>
        <v>95.278911564625844</v>
      </c>
      <c r="Q696" t="str">
        <f t="shared" si="102"/>
        <v>theater</v>
      </c>
      <c r="R696" t="str">
        <f t="shared" si="103"/>
        <v>plays</v>
      </c>
      <c r="S696" s="9">
        <f t="shared" si="104"/>
        <v>43716.208333333328</v>
      </c>
      <c r="T696" s="9">
        <f t="shared" si="105"/>
        <v>43721.208333333328</v>
      </c>
      <c r="U696" t="str" cm="1">
        <f t="array" ref="U696">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</f>
        <v>1000 to 4999</v>
      </c>
      <c r="V696" t="str" cm="1">
        <f t="array" ref="V696">IF(F696="failed",_xlfn.IFS(D696&lt;1000,"0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/>
      </c>
      <c r="W696" t="str" cm="1">
        <f t="array" ref="W696">IF(F696="successful",_xlfn.IFS(D696&lt;1000,"0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>1000 to 4999</v>
      </c>
      <c r="X696" t="str" cm="1">
        <f t="array" ref="X696">IF(F696="canceled",_xlfn.IFS(D696&lt;1000,"0 to 1000",D696&lt;5000,"1000 to 4999",D696&lt;10000,"5000 to 9999",D696&lt;15000,"10000 to 14999",D696&lt;20000,"15000 to 19999",D696&lt;25000,"20000 to 24999",D696 &lt;30000,"25000 to 29999",D696&lt;35000,"30000 to 34999",D696&lt;40000,"35000 to 39999",D696&lt;45000,"40000 to 44999",D696&lt;50000,"45000 to 49999",TRUE,"Greater than 50000"),"")</f>
        <v/>
      </c>
      <c r="Y696">
        <f t="shared" si="106"/>
        <v>147</v>
      </c>
      <c r="Z696" t="str">
        <f t="shared" si="107"/>
        <v/>
      </c>
      <c r="AA696">
        <f t="shared" si="108"/>
        <v>1</v>
      </c>
      <c r="AB696" t="str">
        <f t="shared" si="109"/>
        <v/>
      </c>
    </row>
    <row r="697" spans="1:28" ht="31.5" x14ac:dyDescent="0.25">
      <c r="A697">
        <v>107</v>
      </c>
      <c r="B697" t="s">
        <v>263</v>
      </c>
      <c r="C697" s="3" t="s">
        <v>264</v>
      </c>
      <c r="D697">
        <v>3500</v>
      </c>
      <c r="E697">
        <v>6527</v>
      </c>
      <c r="F697" t="s">
        <v>20</v>
      </c>
      <c r="G697">
        <v>86</v>
      </c>
      <c r="H697" t="s">
        <v>21</v>
      </c>
      <c r="I697" t="s">
        <v>22</v>
      </c>
      <c r="J697">
        <v>1524459600</v>
      </c>
      <c r="K697">
        <v>1525928400</v>
      </c>
      <c r="L697" t="b">
        <v>0</v>
      </c>
      <c r="M697" t="b">
        <v>1</v>
      </c>
      <c r="N697" t="s">
        <v>33</v>
      </c>
      <c r="O697" s="4">
        <f t="shared" si="100"/>
        <v>1.8648571428571428</v>
      </c>
      <c r="P697" s="5">
        <f t="shared" si="101"/>
        <v>75.895348837209298</v>
      </c>
      <c r="Q697" t="str">
        <f t="shared" si="102"/>
        <v>theater</v>
      </c>
      <c r="R697" t="str">
        <f t="shared" si="103"/>
        <v>plays</v>
      </c>
      <c r="S697" s="9">
        <f t="shared" si="104"/>
        <v>43213.208333333328</v>
      </c>
      <c r="T697" s="9">
        <f t="shared" si="105"/>
        <v>43230.208333333328</v>
      </c>
      <c r="U697" t="str" cm="1">
        <f t="array" ref="U697">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</f>
        <v>1000 to 4999</v>
      </c>
      <c r="V697" t="str" cm="1">
        <f t="array" ref="V697">IF(F697="failed",_xlfn.IFS(D697&lt;1000,"0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/>
      </c>
      <c r="W697" t="str" cm="1">
        <f t="array" ref="W697">IF(F697="successful",_xlfn.IFS(D697&lt;1000,"0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>1000 to 4999</v>
      </c>
      <c r="X697" t="str" cm="1">
        <f t="array" ref="X697">IF(F697="canceled",_xlfn.IFS(D697&lt;1000,"0 to 1000",D697&lt;5000,"1000 to 4999",D697&lt;10000,"5000 to 9999",D697&lt;15000,"10000 to 14999",D697&lt;20000,"15000 to 19999",D697&lt;25000,"20000 to 24999",D697 &lt;30000,"25000 to 29999",D697&lt;35000,"30000 to 34999",D697&lt;40000,"35000 to 39999",D697&lt;45000,"40000 to 44999",D697&lt;50000,"45000 to 49999",TRUE,"Greater than 50000"),"")</f>
        <v/>
      </c>
      <c r="Y697">
        <f t="shared" si="106"/>
        <v>86</v>
      </c>
      <c r="Z697" t="str">
        <f t="shared" si="107"/>
        <v/>
      </c>
      <c r="AA697">
        <f t="shared" si="108"/>
        <v>1</v>
      </c>
      <c r="AB697" t="str">
        <f t="shared" si="109"/>
        <v/>
      </c>
    </row>
    <row r="698" spans="1:28" ht="31.5" x14ac:dyDescent="0.25">
      <c r="A698">
        <v>116</v>
      </c>
      <c r="B698" t="s">
        <v>282</v>
      </c>
      <c r="C698" s="3" t="s">
        <v>283</v>
      </c>
      <c r="D698">
        <v>7200</v>
      </c>
      <c r="E698">
        <v>6336</v>
      </c>
      <c r="F698" t="s">
        <v>14</v>
      </c>
      <c r="G698">
        <v>73</v>
      </c>
      <c r="H698" t="s">
        <v>21</v>
      </c>
      <c r="I698" t="s">
        <v>22</v>
      </c>
      <c r="J698">
        <v>1442552400</v>
      </c>
      <c r="K698">
        <v>1442638800</v>
      </c>
      <c r="L698" t="b">
        <v>0</v>
      </c>
      <c r="M698" t="b">
        <v>0</v>
      </c>
      <c r="N698" t="s">
        <v>33</v>
      </c>
      <c r="O698" s="4">
        <f t="shared" si="100"/>
        <v>0.88</v>
      </c>
      <c r="P698" s="5">
        <f t="shared" si="101"/>
        <v>86.794520547945211</v>
      </c>
      <c r="Q698" t="str">
        <f t="shared" si="102"/>
        <v>theater</v>
      </c>
      <c r="R698" t="str">
        <f t="shared" si="103"/>
        <v>plays</v>
      </c>
      <c r="S698" s="9">
        <f t="shared" si="104"/>
        <v>42265.208333333328</v>
      </c>
      <c r="T698" s="9">
        <f t="shared" si="105"/>
        <v>42266.208333333328</v>
      </c>
      <c r="U698" t="str" cm="1">
        <f t="array" ref="U698">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</f>
        <v>5000 to 9999</v>
      </c>
      <c r="V698" t="str" cm="1">
        <f t="array" ref="V698">IF(F698="failed",_xlfn.IFS(D698&lt;1000,"0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>5000 to 9999</v>
      </c>
      <c r="W698" t="str" cm="1">
        <f t="array" ref="W698">IF(F698="successful",_xlfn.IFS(D698&lt;1000,"0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/>
      </c>
      <c r="X698" t="str" cm="1">
        <f t="array" ref="X698">IF(F698="canceled",_xlfn.IFS(D698&lt;1000,"0 to 1000",D698&lt;5000,"1000 to 4999",D698&lt;10000,"5000 to 9999",D698&lt;15000,"10000 to 14999",D698&lt;20000,"15000 to 19999",D698&lt;25000,"20000 to 24999",D698 &lt;30000,"25000 to 29999",D698&lt;35000,"30000 to 34999",D698&lt;40000,"35000 to 39999",D698&lt;45000,"40000 to 44999",D698&lt;50000,"45000 to 49999",TRUE,"Greater than 50000"),"")</f>
        <v/>
      </c>
      <c r="Y698" t="str">
        <f t="shared" si="106"/>
        <v/>
      </c>
      <c r="Z698">
        <f t="shared" si="107"/>
        <v>73</v>
      </c>
      <c r="AA698" t="str">
        <f t="shared" si="108"/>
        <v/>
      </c>
      <c r="AB698">
        <f t="shared" si="109"/>
        <v>1</v>
      </c>
    </row>
    <row r="699" spans="1:28" x14ac:dyDescent="0.25">
      <c r="A699">
        <v>123</v>
      </c>
      <c r="B699" t="s">
        <v>297</v>
      </c>
      <c r="C699" s="3" t="s">
        <v>298</v>
      </c>
      <c r="D699">
        <v>177700</v>
      </c>
      <c r="E699">
        <v>33092</v>
      </c>
      <c r="F699" t="s">
        <v>14</v>
      </c>
      <c r="G699">
        <v>662</v>
      </c>
      <c r="H699" t="s">
        <v>15</v>
      </c>
      <c r="I699" t="s">
        <v>16</v>
      </c>
      <c r="J699">
        <v>1448344800</v>
      </c>
      <c r="K699">
        <v>1448604000</v>
      </c>
      <c r="L699" t="b">
        <v>1</v>
      </c>
      <c r="M699" t="b">
        <v>0</v>
      </c>
      <c r="N699" t="s">
        <v>33</v>
      </c>
      <c r="O699" s="4">
        <f t="shared" si="100"/>
        <v>0.18622397298818233</v>
      </c>
      <c r="P699" s="5">
        <f t="shared" si="101"/>
        <v>49.987915407854985</v>
      </c>
      <c r="Q699" t="str">
        <f t="shared" si="102"/>
        <v>theater</v>
      </c>
      <c r="R699" t="str">
        <f t="shared" si="103"/>
        <v>plays</v>
      </c>
      <c r="S699" s="9">
        <f t="shared" si="104"/>
        <v>42332.25</v>
      </c>
      <c r="T699" s="9">
        <f t="shared" si="105"/>
        <v>42335.25</v>
      </c>
      <c r="U699" t="str" cm="1">
        <f t="array" ref="U699">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</f>
        <v>Greater than 50000</v>
      </c>
      <c r="V699" t="str" cm="1">
        <f t="array" ref="V699">IF(F699="failed",_xlfn.IFS(D699&lt;1000,"0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>Greater than 50000</v>
      </c>
      <c r="W699" t="str" cm="1">
        <f t="array" ref="W699">IF(F699="successful",_xlfn.IFS(D699&lt;1000,"0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/>
      </c>
      <c r="X699" t="str" cm="1">
        <f t="array" ref="X699">IF(F699="canceled",_xlfn.IFS(D699&lt;1000,"0 to 1000",D699&lt;5000,"1000 to 4999",D699&lt;10000,"5000 to 9999",D699&lt;15000,"10000 to 14999",D699&lt;20000,"15000 to 19999",D699&lt;25000,"20000 to 24999",D699 &lt;30000,"25000 to 29999",D699&lt;35000,"30000 to 34999",D699&lt;40000,"35000 to 39999",D699&lt;45000,"40000 to 44999",D699&lt;50000,"45000 to 49999",TRUE,"Greater than 50000"),"")</f>
        <v/>
      </c>
      <c r="Y699" t="str">
        <f t="shared" si="106"/>
        <v/>
      </c>
      <c r="Z699">
        <f t="shared" si="107"/>
        <v>662</v>
      </c>
      <c r="AA699" t="str">
        <f t="shared" si="108"/>
        <v/>
      </c>
      <c r="AB699">
        <f t="shared" si="109"/>
        <v>1</v>
      </c>
    </row>
    <row r="700" spans="1:28" x14ac:dyDescent="0.25">
      <c r="A700">
        <v>125</v>
      </c>
      <c r="B700" t="s">
        <v>301</v>
      </c>
      <c r="C700" s="3" t="s">
        <v>302</v>
      </c>
      <c r="D700">
        <v>5300</v>
      </c>
      <c r="E700">
        <v>8475</v>
      </c>
      <c r="F700" t="s">
        <v>20</v>
      </c>
      <c r="G700">
        <v>180</v>
      </c>
      <c r="H700" t="s">
        <v>21</v>
      </c>
      <c r="I700" t="s">
        <v>22</v>
      </c>
      <c r="J700">
        <v>1537333200</v>
      </c>
      <c r="K700">
        <v>1537678800</v>
      </c>
      <c r="L700" t="b">
        <v>0</v>
      </c>
      <c r="M700" t="b">
        <v>0</v>
      </c>
      <c r="N700" t="s">
        <v>33</v>
      </c>
      <c r="O700" s="4">
        <f t="shared" si="100"/>
        <v>1.5990566037735849</v>
      </c>
      <c r="P700" s="5">
        <f t="shared" si="101"/>
        <v>47.083333333333336</v>
      </c>
      <c r="Q700" t="str">
        <f t="shared" si="102"/>
        <v>theater</v>
      </c>
      <c r="R700" t="str">
        <f t="shared" si="103"/>
        <v>plays</v>
      </c>
      <c r="S700" s="9">
        <f t="shared" si="104"/>
        <v>43362.208333333328</v>
      </c>
      <c r="T700" s="9">
        <f t="shared" si="105"/>
        <v>43366.208333333328</v>
      </c>
      <c r="U700" t="str" cm="1">
        <f t="array" ref="U700">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</f>
        <v>5000 to 9999</v>
      </c>
      <c r="V700" t="str" cm="1">
        <f t="array" ref="V700">IF(F700="failed",_xlfn.IFS(D700&lt;1000,"0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/>
      </c>
      <c r="W700" t="str" cm="1">
        <f t="array" ref="W700">IF(F700="successful",_xlfn.IFS(D700&lt;1000,"0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>5000 to 9999</v>
      </c>
      <c r="X700" t="str" cm="1">
        <f t="array" ref="X700">IF(F700="canceled",_xlfn.IFS(D700&lt;1000,"0 to 1000",D700&lt;5000,"1000 to 4999",D700&lt;10000,"5000 to 9999",D700&lt;15000,"10000 to 14999",D700&lt;20000,"15000 to 19999",D700&lt;25000,"20000 to 24999",D700 &lt;30000,"25000 to 29999",D700&lt;35000,"30000 to 34999",D700&lt;40000,"35000 to 39999",D700&lt;45000,"40000 to 44999",D700&lt;50000,"45000 to 49999",TRUE,"Greater than 50000"),"")</f>
        <v/>
      </c>
      <c r="Y700">
        <f t="shared" si="106"/>
        <v>180</v>
      </c>
      <c r="Z700" t="str">
        <f t="shared" si="107"/>
        <v/>
      </c>
      <c r="AA700">
        <f t="shared" si="108"/>
        <v>1</v>
      </c>
      <c r="AB700" t="str">
        <f t="shared" si="109"/>
        <v/>
      </c>
    </row>
    <row r="701" spans="1:28" x14ac:dyDescent="0.25">
      <c r="A701">
        <v>126</v>
      </c>
      <c r="B701" t="s">
        <v>303</v>
      </c>
      <c r="C701" s="3" t="s">
        <v>304</v>
      </c>
      <c r="D701">
        <v>180200</v>
      </c>
      <c r="E701">
        <v>69617</v>
      </c>
      <c r="F701" t="s">
        <v>14</v>
      </c>
      <c r="G701">
        <v>774</v>
      </c>
      <c r="H701" t="s">
        <v>21</v>
      </c>
      <c r="I701" t="s">
        <v>22</v>
      </c>
      <c r="J701">
        <v>1471150800</v>
      </c>
      <c r="K701">
        <v>1473570000</v>
      </c>
      <c r="L701" t="b">
        <v>0</v>
      </c>
      <c r="M701" t="b">
        <v>1</v>
      </c>
      <c r="N701" t="s">
        <v>33</v>
      </c>
      <c r="O701" s="4">
        <f t="shared" si="100"/>
        <v>0.38633185349611543</v>
      </c>
      <c r="P701" s="5">
        <f t="shared" si="101"/>
        <v>89.944444444444443</v>
      </c>
      <c r="Q701" t="str">
        <f t="shared" si="102"/>
        <v>theater</v>
      </c>
      <c r="R701" t="str">
        <f t="shared" si="103"/>
        <v>plays</v>
      </c>
      <c r="S701" s="9">
        <f t="shared" si="104"/>
        <v>42596.208333333328</v>
      </c>
      <c r="T701" s="9">
        <f t="shared" si="105"/>
        <v>42624.208333333328</v>
      </c>
      <c r="U701" t="str" cm="1">
        <f t="array" ref="U701">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</f>
        <v>Greater than 50000</v>
      </c>
      <c r="V701" t="str" cm="1">
        <f t="array" ref="V701">IF(F701="failed",_xlfn.IFS(D701&lt;1000,"0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>Greater than 50000</v>
      </c>
      <c r="W701" t="str" cm="1">
        <f t="array" ref="W701">IF(F701="successful",_xlfn.IFS(D701&lt;1000,"0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/>
      </c>
      <c r="X701" t="str" cm="1">
        <f t="array" ref="X701">IF(F701="canceled",_xlfn.IFS(D701&lt;1000,"0 to 1000",D701&lt;5000,"1000 to 4999",D701&lt;10000,"5000 to 9999",D701&lt;15000,"10000 to 14999",D701&lt;20000,"15000 to 19999",D701&lt;25000,"20000 to 24999",D701 &lt;30000,"25000 to 29999",D701&lt;35000,"30000 to 34999",D701&lt;40000,"35000 to 39999",D701&lt;45000,"40000 to 44999",D701&lt;50000,"45000 to 49999",TRUE,"Greater than 50000"),"")</f>
        <v/>
      </c>
      <c r="Y701" t="str">
        <f t="shared" si="106"/>
        <v/>
      </c>
      <c r="Z701">
        <f t="shared" si="107"/>
        <v>774</v>
      </c>
      <c r="AA701" t="str">
        <f t="shared" si="108"/>
        <v/>
      </c>
      <c r="AB701">
        <f t="shared" si="109"/>
        <v>1</v>
      </c>
    </row>
    <row r="702" spans="1:28" x14ac:dyDescent="0.25">
      <c r="A702">
        <v>127</v>
      </c>
      <c r="B702" t="s">
        <v>305</v>
      </c>
      <c r="C702" s="3" t="s">
        <v>306</v>
      </c>
      <c r="D702">
        <v>103200</v>
      </c>
      <c r="E702">
        <v>53067</v>
      </c>
      <c r="F702" t="s">
        <v>14</v>
      </c>
      <c r="G702">
        <v>672</v>
      </c>
      <c r="H702" t="s">
        <v>15</v>
      </c>
      <c r="I702" t="s">
        <v>16</v>
      </c>
      <c r="J702">
        <v>1273640400</v>
      </c>
      <c r="K702">
        <v>1273899600</v>
      </c>
      <c r="L702" t="b">
        <v>0</v>
      </c>
      <c r="M702" t="b">
        <v>0</v>
      </c>
      <c r="N702" t="s">
        <v>33</v>
      </c>
      <c r="O702" s="4">
        <f t="shared" si="100"/>
        <v>0.51421511627906979</v>
      </c>
      <c r="P702" s="5">
        <f t="shared" si="101"/>
        <v>78.96875</v>
      </c>
      <c r="Q702" t="str">
        <f t="shared" si="102"/>
        <v>theater</v>
      </c>
      <c r="R702" t="str">
        <f t="shared" si="103"/>
        <v>plays</v>
      </c>
      <c r="S702" s="9">
        <f t="shared" si="104"/>
        <v>40310.208333333336</v>
      </c>
      <c r="T702" s="9">
        <f t="shared" si="105"/>
        <v>40313.208333333336</v>
      </c>
      <c r="U702" t="str" cm="1">
        <f t="array" ref="U702">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</f>
        <v>Greater than 50000</v>
      </c>
      <c r="V702" t="str" cm="1">
        <f t="array" ref="V702">IF(F702="failed",_xlfn.IFS(D702&lt;1000,"0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>Greater than 50000</v>
      </c>
      <c r="W702" t="str" cm="1">
        <f t="array" ref="W702">IF(F702="successful",_xlfn.IFS(D702&lt;1000,"0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/>
      </c>
      <c r="X702" t="str" cm="1">
        <f t="array" ref="X702">IF(F702="canceled",_xlfn.IFS(D702&lt;1000,"0 to 1000",D702&lt;5000,"1000 to 4999",D702&lt;10000,"5000 to 9999",D702&lt;15000,"10000 to 14999",D702&lt;20000,"15000 to 19999",D702&lt;25000,"20000 to 24999",D702 &lt;30000,"25000 to 29999",D702&lt;35000,"30000 to 34999",D702&lt;40000,"35000 to 39999",D702&lt;45000,"40000 to 44999",D702&lt;50000,"45000 to 49999",TRUE,"Greater than 50000"),"")</f>
        <v/>
      </c>
      <c r="Y702" t="str">
        <f t="shared" si="106"/>
        <v/>
      </c>
      <c r="Z702">
        <f t="shared" si="107"/>
        <v>672</v>
      </c>
      <c r="AA702" t="str">
        <f t="shared" si="108"/>
        <v/>
      </c>
      <c r="AB702">
        <f t="shared" si="109"/>
        <v>1</v>
      </c>
    </row>
    <row r="703" spans="1:28" x14ac:dyDescent="0.25">
      <c r="A703">
        <v>132</v>
      </c>
      <c r="B703" t="s">
        <v>315</v>
      </c>
      <c r="C703" s="3" t="s">
        <v>316</v>
      </c>
      <c r="D703">
        <v>3300</v>
      </c>
      <c r="E703">
        <v>3834</v>
      </c>
      <c r="F703" t="s">
        <v>20</v>
      </c>
      <c r="G703">
        <v>89</v>
      </c>
      <c r="H703" t="s">
        <v>21</v>
      </c>
      <c r="I703" t="s">
        <v>22</v>
      </c>
      <c r="J703">
        <v>1515736800</v>
      </c>
      <c r="K703">
        <v>1517119200</v>
      </c>
      <c r="L703" t="b">
        <v>0</v>
      </c>
      <c r="M703" t="b">
        <v>1</v>
      </c>
      <c r="N703" t="s">
        <v>33</v>
      </c>
      <c r="O703" s="4">
        <f t="shared" si="100"/>
        <v>1.1618181818181819</v>
      </c>
      <c r="P703" s="5">
        <f t="shared" si="101"/>
        <v>43.078651685393261</v>
      </c>
      <c r="Q703" t="str">
        <f t="shared" si="102"/>
        <v>theater</v>
      </c>
      <c r="R703" t="str">
        <f t="shared" si="103"/>
        <v>plays</v>
      </c>
      <c r="S703" s="9">
        <f t="shared" si="104"/>
        <v>43112.25</v>
      </c>
      <c r="T703" s="9">
        <f t="shared" si="105"/>
        <v>43128.25</v>
      </c>
      <c r="U703" t="str" cm="1">
        <f t="array" ref="U703">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</f>
        <v>1000 to 4999</v>
      </c>
      <c r="V703" t="str" cm="1">
        <f t="array" ref="V703">IF(F703="failed",_xlfn.IFS(D703&lt;1000,"0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/>
      </c>
      <c r="W703" t="str" cm="1">
        <f t="array" ref="W703">IF(F703="successful",_xlfn.IFS(D703&lt;1000,"0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>1000 to 4999</v>
      </c>
      <c r="X703" t="str" cm="1">
        <f t="array" ref="X703">IF(F703="canceled",_xlfn.IFS(D703&lt;1000,"0 to 1000",D703&lt;5000,"1000 to 4999",D703&lt;10000,"5000 to 9999",D703&lt;15000,"10000 to 14999",D703&lt;20000,"15000 to 19999",D703&lt;25000,"20000 to 24999",D703 &lt;30000,"25000 to 29999",D703&lt;35000,"30000 to 34999",D703&lt;40000,"35000 to 39999",D703&lt;45000,"40000 to 44999",D703&lt;50000,"45000 to 49999",TRUE,"Greater than 50000"),"")</f>
        <v/>
      </c>
      <c r="Y703">
        <f t="shared" si="106"/>
        <v>89</v>
      </c>
      <c r="Z703" t="str">
        <f t="shared" si="107"/>
        <v/>
      </c>
      <c r="AA703">
        <f t="shared" si="108"/>
        <v>1</v>
      </c>
      <c r="AB703" t="str">
        <f t="shared" si="109"/>
        <v/>
      </c>
    </row>
    <row r="704" spans="1:28" x14ac:dyDescent="0.25">
      <c r="A704">
        <v>135</v>
      </c>
      <c r="B704" t="s">
        <v>322</v>
      </c>
      <c r="C704" s="3" t="s">
        <v>323</v>
      </c>
      <c r="D704">
        <v>7700</v>
      </c>
      <c r="E704">
        <v>5488</v>
      </c>
      <c r="F704" t="s">
        <v>14</v>
      </c>
      <c r="G704">
        <v>117</v>
      </c>
      <c r="H704" t="s">
        <v>21</v>
      </c>
      <c r="I704" t="s">
        <v>22</v>
      </c>
      <c r="J704">
        <v>1362636000</v>
      </c>
      <c r="K704">
        <v>1363064400</v>
      </c>
      <c r="L704" t="b">
        <v>0</v>
      </c>
      <c r="M704" t="b">
        <v>1</v>
      </c>
      <c r="N704" t="s">
        <v>33</v>
      </c>
      <c r="O704" s="4">
        <f t="shared" si="100"/>
        <v>0.71272727272727276</v>
      </c>
      <c r="P704" s="5">
        <f t="shared" si="101"/>
        <v>46.905982905982903</v>
      </c>
      <c r="Q704" t="str">
        <f t="shared" si="102"/>
        <v>theater</v>
      </c>
      <c r="R704" t="str">
        <f t="shared" si="103"/>
        <v>plays</v>
      </c>
      <c r="S704" s="9">
        <f t="shared" si="104"/>
        <v>41340.25</v>
      </c>
      <c r="T704" s="9">
        <f t="shared" si="105"/>
        <v>41345.208333333336</v>
      </c>
      <c r="U704" t="str" cm="1">
        <f t="array" ref="U704">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</f>
        <v>5000 to 9999</v>
      </c>
      <c r="V704" t="str" cm="1">
        <f t="array" ref="V704">IF(F704="failed",_xlfn.IFS(D704&lt;1000,"0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>5000 to 9999</v>
      </c>
      <c r="W704" t="str" cm="1">
        <f t="array" ref="W704">IF(F704="successful",_xlfn.IFS(D704&lt;1000,"0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/>
      </c>
      <c r="X704" t="str" cm="1">
        <f t="array" ref="X704">IF(F704="canceled",_xlfn.IFS(D704&lt;1000,"0 to 1000",D704&lt;5000,"1000 to 4999",D704&lt;10000,"5000 to 9999",D704&lt;15000,"10000 to 14999",D704&lt;20000,"15000 to 19999",D704&lt;25000,"20000 to 24999",D704 &lt;30000,"25000 to 29999",D704&lt;35000,"30000 to 34999",D704&lt;40000,"35000 to 39999",D704&lt;45000,"40000 to 44999",D704&lt;50000,"45000 to 49999",TRUE,"Greater than 50000"),"")</f>
        <v/>
      </c>
      <c r="Y704" t="str">
        <f t="shared" si="106"/>
        <v/>
      </c>
      <c r="Z704">
        <f t="shared" si="107"/>
        <v>117</v>
      </c>
      <c r="AA704" t="str">
        <f t="shared" si="108"/>
        <v/>
      </c>
      <c r="AB704">
        <f t="shared" si="109"/>
        <v>1</v>
      </c>
    </row>
    <row r="705" spans="1:28" x14ac:dyDescent="0.25">
      <c r="A705">
        <v>144</v>
      </c>
      <c r="B705" t="s">
        <v>340</v>
      </c>
      <c r="C705" s="3" t="s">
        <v>341</v>
      </c>
      <c r="D705">
        <v>9000</v>
      </c>
      <c r="E705">
        <v>11619</v>
      </c>
      <c r="F705" t="s">
        <v>20</v>
      </c>
      <c r="G705">
        <v>135</v>
      </c>
      <c r="H705" t="s">
        <v>21</v>
      </c>
      <c r="I705" t="s">
        <v>22</v>
      </c>
      <c r="J705">
        <v>1560747600</v>
      </c>
      <c r="K705">
        <v>1561438800</v>
      </c>
      <c r="L705" t="b">
        <v>0</v>
      </c>
      <c r="M705" t="b">
        <v>0</v>
      </c>
      <c r="N705" t="s">
        <v>33</v>
      </c>
      <c r="O705" s="4">
        <f t="shared" si="100"/>
        <v>1.2909999999999999</v>
      </c>
      <c r="P705" s="5">
        <f t="shared" si="101"/>
        <v>86.066666666666663</v>
      </c>
      <c r="Q705" t="str">
        <f t="shared" si="102"/>
        <v>theater</v>
      </c>
      <c r="R705" t="str">
        <f t="shared" si="103"/>
        <v>plays</v>
      </c>
      <c r="S705" s="9">
        <f t="shared" si="104"/>
        <v>43633.208333333328</v>
      </c>
      <c r="T705" s="9">
        <f t="shared" si="105"/>
        <v>43641.208333333328</v>
      </c>
      <c r="U705" t="str" cm="1">
        <f t="array" ref="U705">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</f>
        <v>5000 to 9999</v>
      </c>
      <c r="V705" t="str" cm="1">
        <f t="array" ref="V705">IF(F705="failed",_xlfn.IFS(D705&lt;1000,"0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/>
      </c>
      <c r="W705" t="str" cm="1">
        <f t="array" ref="W705">IF(F705="successful",_xlfn.IFS(D705&lt;1000,"0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>5000 to 9999</v>
      </c>
      <c r="X705" t="str" cm="1">
        <f t="array" ref="X705">IF(F705="canceled",_xlfn.IFS(D705&lt;1000,"0 to 1000",D705&lt;5000,"1000 to 4999",D705&lt;10000,"5000 to 9999",D705&lt;15000,"10000 to 14999",D705&lt;20000,"15000 to 19999",D705&lt;25000,"20000 to 24999",D705 &lt;30000,"25000 to 29999",D705&lt;35000,"30000 to 34999",D705&lt;40000,"35000 to 39999",D705&lt;45000,"40000 to 44999",D705&lt;50000,"45000 to 49999",TRUE,"Greater than 50000"),"")</f>
        <v/>
      </c>
      <c r="Y705">
        <f t="shared" si="106"/>
        <v>135</v>
      </c>
      <c r="Z705" t="str">
        <f t="shared" si="107"/>
        <v/>
      </c>
      <c r="AA705">
        <f t="shared" si="108"/>
        <v>1</v>
      </c>
      <c r="AB705" t="str">
        <f t="shared" si="109"/>
        <v/>
      </c>
    </row>
    <row r="706" spans="1:28" ht="31.5" x14ac:dyDescent="0.25">
      <c r="A706">
        <v>146</v>
      </c>
      <c r="B706" t="s">
        <v>344</v>
      </c>
      <c r="C706" s="3" t="s">
        <v>345</v>
      </c>
      <c r="D706">
        <v>8800</v>
      </c>
      <c r="E706">
        <v>1518</v>
      </c>
      <c r="F706" t="s">
        <v>74</v>
      </c>
      <c r="G706">
        <v>51</v>
      </c>
      <c r="H706" t="s">
        <v>21</v>
      </c>
      <c r="I706" t="s">
        <v>22</v>
      </c>
      <c r="J706">
        <v>1320732000</v>
      </c>
      <c r="K706">
        <v>1322460000</v>
      </c>
      <c r="L706" t="b">
        <v>0</v>
      </c>
      <c r="M706" t="b">
        <v>0</v>
      </c>
      <c r="N706" t="s">
        <v>33</v>
      </c>
      <c r="O706" s="4">
        <f t="shared" ref="O706:O769" si="110">+E706/D706</f>
        <v>0.17249999999999999</v>
      </c>
      <c r="P706" s="5">
        <f t="shared" ref="P706:P769" si="111">+IF(G706&gt;0,E706/G706,"no backers")</f>
        <v>29.764705882352942</v>
      </c>
      <c r="Q706" t="str">
        <f t="shared" ref="Q706:Q769" si="112">VLOOKUP(N706,CategoryTable,2,FALSE)</f>
        <v>theater</v>
      </c>
      <c r="R706" t="str">
        <f t="shared" ref="R706:R769" si="113">VLOOKUP(N706,CategoryTable,3,FALSE)</f>
        <v>plays</v>
      </c>
      <c r="S706" s="9">
        <f t="shared" si="104"/>
        <v>40855.25</v>
      </c>
      <c r="T706" s="9">
        <f t="shared" si="105"/>
        <v>40875.25</v>
      </c>
      <c r="U706" t="str" cm="1">
        <f t="array" ref="U706">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</f>
        <v>5000 to 9999</v>
      </c>
      <c r="V706" t="str" cm="1">
        <f t="array" ref="V706">IF(F706="failed",_xlfn.IFS(D706&lt;1000,"0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/>
      </c>
      <c r="W706" t="str" cm="1">
        <f t="array" ref="W706">IF(F706="successful",_xlfn.IFS(D706&lt;1000,"0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/>
      </c>
      <c r="X706" t="str" cm="1">
        <f t="array" ref="X706">IF(F706="canceled",_xlfn.IFS(D706&lt;1000,"0 to 1000",D706&lt;5000,"1000 to 4999",D706&lt;10000,"5000 to 9999",D706&lt;15000,"10000 to 14999",D706&lt;20000,"15000 to 19999",D706&lt;25000,"20000 to 24999",D706 &lt;30000,"25000 to 29999",D706&lt;35000,"30000 to 34999",D706&lt;40000,"35000 to 39999",D706&lt;45000,"40000 to 44999",D706&lt;50000,"45000 to 49999",TRUE,"Greater than 50000"),"")</f>
        <v>5000 to 9999</v>
      </c>
      <c r="Y706" t="str">
        <f t="shared" si="106"/>
        <v/>
      </c>
      <c r="Z706" t="str">
        <f t="shared" si="107"/>
        <v/>
      </c>
      <c r="AA706" t="str">
        <f t="shared" si="108"/>
        <v/>
      </c>
      <c r="AB706" t="str">
        <f t="shared" si="109"/>
        <v/>
      </c>
    </row>
    <row r="707" spans="1:28" x14ac:dyDescent="0.25">
      <c r="A707">
        <v>147</v>
      </c>
      <c r="B707" t="s">
        <v>346</v>
      </c>
      <c r="C707" s="3" t="s">
        <v>347</v>
      </c>
      <c r="D707">
        <v>8300</v>
      </c>
      <c r="E707">
        <v>9337</v>
      </c>
      <c r="F707" t="s">
        <v>20</v>
      </c>
      <c r="G707">
        <v>199</v>
      </c>
      <c r="H707" t="s">
        <v>21</v>
      </c>
      <c r="I707" t="s">
        <v>22</v>
      </c>
      <c r="J707">
        <v>1465794000</v>
      </c>
      <c r="K707">
        <v>1466312400</v>
      </c>
      <c r="L707" t="b">
        <v>0</v>
      </c>
      <c r="M707" t="b">
        <v>1</v>
      </c>
      <c r="N707" t="s">
        <v>33</v>
      </c>
      <c r="O707" s="4">
        <f t="shared" si="110"/>
        <v>1.1249397590361445</v>
      </c>
      <c r="P707" s="5">
        <f t="shared" si="111"/>
        <v>46.91959798994975</v>
      </c>
      <c r="Q707" t="str">
        <f t="shared" si="112"/>
        <v>theater</v>
      </c>
      <c r="R707" t="str">
        <f t="shared" si="113"/>
        <v>plays</v>
      </c>
      <c r="S707" s="9">
        <f t="shared" ref="S707:S770" si="114">(((J707/60/60)/24)+DATE(1970,1,1))</f>
        <v>42534.208333333328</v>
      </c>
      <c r="T707" s="9">
        <f t="shared" ref="T707:T770" si="115">(((K707/60)/60/24)+DATE(1970,1,1))</f>
        <v>42540.208333333328</v>
      </c>
      <c r="U707" t="str" cm="1">
        <f t="array" ref="U707">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</f>
        <v>5000 to 9999</v>
      </c>
      <c r="V707" t="str" cm="1">
        <f t="array" ref="V707">IF(F707="failed",_xlfn.IFS(D707&lt;1000,"0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/>
      </c>
      <c r="W707" t="str" cm="1">
        <f t="array" ref="W707">IF(F707="successful",_xlfn.IFS(D707&lt;1000,"0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>5000 to 9999</v>
      </c>
      <c r="X707" t="str" cm="1">
        <f t="array" ref="X707">IF(F707="canceled",_xlfn.IFS(D707&lt;1000,"0 to 1000",D707&lt;5000,"1000 to 4999",D707&lt;10000,"5000 to 9999",D707&lt;15000,"10000 to 14999",D707&lt;20000,"15000 to 19999",D707&lt;25000,"20000 to 24999",D707 &lt;30000,"25000 to 29999",D707&lt;35000,"30000 to 34999",D707&lt;40000,"35000 to 39999",D707&lt;45000,"40000 to 44999",D707&lt;50000,"45000 to 49999",TRUE,"Greater than 50000"),"")</f>
        <v/>
      </c>
      <c r="Y707">
        <f t="shared" ref="Y707:Y770" si="116">+IF(F707="successful",G707,"")</f>
        <v>199</v>
      </c>
      <c r="Z707" t="str">
        <f t="shared" ref="Z707:Z770" si="117">+IF(F707="failed",G707,"")</f>
        <v/>
      </c>
      <c r="AA707">
        <f t="shared" ref="AA707:AA770" si="118">+IF(F707="successful",1,"")</f>
        <v>1</v>
      </c>
      <c r="AB707" t="str">
        <f t="shared" ref="AB707:AB770" si="119">+IF(F707="failed",1,"")</f>
        <v/>
      </c>
    </row>
    <row r="708" spans="1:28" x14ac:dyDescent="0.25">
      <c r="A708">
        <v>153</v>
      </c>
      <c r="B708" t="s">
        <v>358</v>
      </c>
      <c r="C708" s="3" t="s">
        <v>359</v>
      </c>
      <c r="D708">
        <v>189400</v>
      </c>
      <c r="E708">
        <v>176112</v>
      </c>
      <c r="F708" t="s">
        <v>14</v>
      </c>
      <c r="G708">
        <v>5681</v>
      </c>
      <c r="H708" t="s">
        <v>21</v>
      </c>
      <c r="I708" t="s">
        <v>22</v>
      </c>
      <c r="J708">
        <v>1350622800</v>
      </c>
      <c r="K708">
        <v>1351141200</v>
      </c>
      <c r="L708" t="b">
        <v>0</v>
      </c>
      <c r="M708" t="b">
        <v>0</v>
      </c>
      <c r="N708" t="s">
        <v>33</v>
      </c>
      <c r="O708" s="4">
        <f t="shared" si="110"/>
        <v>0.92984160506863778</v>
      </c>
      <c r="P708" s="5">
        <f t="shared" si="111"/>
        <v>31.000176025347649</v>
      </c>
      <c r="Q708" t="str">
        <f t="shared" si="112"/>
        <v>theater</v>
      </c>
      <c r="R708" t="str">
        <f t="shared" si="113"/>
        <v>plays</v>
      </c>
      <c r="S708" s="9">
        <f t="shared" si="114"/>
        <v>41201.208333333336</v>
      </c>
      <c r="T708" s="9">
        <f t="shared" si="115"/>
        <v>41207.208333333336</v>
      </c>
      <c r="U708" t="str" cm="1">
        <f t="array" ref="U708">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</f>
        <v>Greater than 50000</v>
      </c>
      <c r="V708" t="str" cm="1">
        <f t="array" ref="V708">IF(F708="failed",_xlfn.IFS(D708&lt;1000,"0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>Greater than 50000</v>
      </c>
      <c r="W708" t="str" cm="1">
        <f t="array" ref="W708">IF(F708="successful",_xlfn.IFS(D708&lt;1000,"0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/>
      </c>
      <c r="X708" t="str" cm="1">
        <f t="array" ref="X708">IF(F708="canceled",_xlfn.IFS(D708&lt;1000,"0 to 1000",D708&lt;5000,"1000 to 4999",D708&lt;10000,"5000 to 9999",D708&lt;15000,"10000 to 14999",D708&lt;20000,"15000 to 19999",D708&lt;25000,"20000 to 24999",D708 &lt;30000,"25000 to 29999",D708&lt;35000,"30000 to 34999",D708&lt;40000,"35000 to 39999",D708&lt;45000,"40000 to 44999",D708&lt;50000,"45000 to 49999",TRUE,"Greater than 50000"),"")</f>
        <v/>
      </c>
      <c r="Y708" t="str">
        <f t="shared" si="116"/>
        <v/>
      </c>
      <c r="Z708">
        <f t="shared" si="117"/>
        <v>5681</v>
      </c>
      <c r="AA708" t="str">
        <f t="shared" si="118"/>
        <v/>
      </c>
      <c r="AB708">
        <f t="shared" si="119"/>
        <v>1</v>
      </c>
    </row>
    <row r="709" spans="1:28" x14ac:dyDescent="0.25">
      <c r="A709">
        <v>155</v>
      </c>
      <c r="B709" t="s">
        <v>362</v>
      </c>
      <c r="C709" s="3" t="s">
        <v>363</v>
      </c>
      <c r="D709">
        <v>139500</v>
      </c>
      <c r="E709">
        <v>90706</v>
      </c>
      <c r="F709" t="s">
        <v>14</v>
      </c>
      <c r="G709">
        <v>1194</v>
      </c>
      <c r="H709" t="s">
        <v>21</v>
      </c>
      <c r="I709" t="s">
        <v>22</v>
      </c>
      <c r="J709">
        <v>1269493200</v>
      </c>
      <c r="K709">
        <v>1270789200</v>
      </c>
      <c r="L709" t="b">
        <v>0</v>
      </c>
      <c r="M709" t="b">
        <v>0</v>
      </c>
      <c r="N709" t="s">
        <v>33</v>
      </c>
      <c r="O709" s="4">
        <f t="shared" si="110"/>
        <v>0.65022222222222226</v>
      </c>
      <c r="P709" s="5">
        <f t="shared" si="111"/>
        <v>75.968174204355108</v>
      </c>
      <c r="Q709" t="str">
        <f t="shared" si="112"/>
        <v>theater</v>
      </c>
      <c r="R709" t="str">
        <f t="shared" si="113"/>
        <v>plays</v>
      </c>
      <c r="S709" s="9">
        <f t="shared" si="114"/>
        <v>40262.208333333336</v>
      </c>
      <c r="T709" s="9">
        <f t="shared" si="115"/>
        <v>40277.208333333336</v>
      </c>
      <c r="U709" t="str" cm="1">
        <f t="array" ref="U709">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</f>
        <v>Greater than 50000</v>
      </c>
      <c r="V709" t="str" cm="1">
        <f t="array" ref="V709">IF(F709="failed",_xlfn.IFS(D709&lt;1000,"0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>Greater than 50000</v>
      </c>
      <c r="W709" t="str" cm="1">
        <f t="array" ref="W709">IF(F709="successful",_xlfn.IFS(D709&lt;1000,"0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/>
      </c>
      <c r="X709" t="str" cm="1">
        <f t="array" ref="X709">IF(F709="canceled",_xlfn.IFS(D709&lt;1000,"0 to 1000",D709&lt;5000,"1000 to 4999",D709&lt;10000,"5000 to 9999",D709&lt;15000,"10000 to 14999",D709&lt;20000,"15000 to 19999",D709&lt;25000,"20000 to 24999",D709 &lt;30000,"25000 to 29999",D709&lt;35000,"30000 to 34999",D709&lt;40000,"35000 to 39999",D709&lt;45000,"40000 to 44999",D709&lt;50000,"45000 to 49999",TRUE,"Greater than 50000"),"")</f>
        <v/>
      </c>
      <c r="Y709" t="str">
        <f t="shared" si="116"/>
        <v/>
      </c>
      <c r="Z709">
        <f t="shared" si="117"/>
        <v>1194</v>
      </c>
      <c r="AA709" t="str">
        <f t="shared" si="118"/>
        <v/>
      </c>
      <c r="AB709">
        <f t="shared" si="119"/>
        <v>1</v>
      </c>
    </row>
    <row r="710" spans="1:28" x14ac:dyDescent="0.25">
      <c r="A710">
        <v>159</v>
      </c>
      <c r="B710" t="s">
        <v>370</v>
      </c>
      <c r="C710" s="3" t="s">
        <v>371</v>
      </c>
      <c r="D710">
        <v>191200</v>
      </c>
      <c r="E710">
        <v>191222</v>
      </c>
      <c r="F710" t="s">
        <v>20</v>
      </c>
      <c r="G710">
        <v>1821</v>
      </c>
      <c r="H710" t="s">
        <v>21</v>
      </c>
      <c r="I710" t="s">
        <v>22</v>
      </c>
      <c r="J710">
        <v>1553662800</v>
      </c>
      <c r="K710">
        <v>1555218000</v>
      </c>
      <c r="L710" t="b">
        <v>0</v>
      </c>
      <c r="M710" t="b">
        <v>1</v>
      </c>
      <c r="N710" t="s">
        <v>33</v>
      </c>
      <c r="O710" s="4">
        <f t="shared" si="110"/>
        <v>1.0001150627615063</v>
      </c>
      <c r="P710" s="5">
        <f t="shared" si="111"/>
        <v>105.00933552992861</v>
      </c>
      <c r="Q710" t="str">
        <f t="shared" si="112"/>
        <v>theater</v>
      </c>
      <c r="R710" t="str">
        <f t="shared" si="113"/>
        <v>plays</v>
      </c>
      <c r="S710" s="9">
        <f t="shared" si="114"/>
        <v>43551.208333333328</v>
      </c>
      <c r="T710" s="9">
        <f t="shared" si="115"/>
        <v>43569.208333333328</v>
      </c>
      <c r="U710" t="str" cm="1">
        <f t="array" ref="U710">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</f>
        <v>Greater than 50000</v>
      </c>
      <c r="V710" t="str" cm="1">
        <f t="array" ref="V710">IF(F710="failed",_xlfn.IFS(D710&lt;1000,"0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/>
      </c>
      <c r="W710" t="str" cm="1">
        <f t="array" ref="W710">IF(F710="successful",_xlfn.IFS(D710&lt;1000,"0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>Greater than 50000</v>
      </c>
      <c r="X710" t="str" cm="1">
        <f t="array" ref="X710">IF(F710="canceled",_xlfn.IFS(D710&lt;1000,"0 to 1000",D710&lt;5000,"1000 to 4999",D710&lt;10000,"5000 to 9999",D710&lt;15000,"10000 to 14999",D710&lt;20000,"15000 to 19999",D710&lt;25000,"20000 to 24999",D710 &lt;30000,"25000 to 29999",D710&lt;35000,"30000 to 34999",D710&lt;40000,"35000 to 39999",D710&lt;45000,"40000 to 44999",D710&lt;50000,"45000 to 49999",TRUE,"Greater than 50000"),"")</f>
        <v/>
      </c>
      <c r="Y710">
        <f t="shared" si="116"/>
        <v>1821</v>
      </c>
      <c r="Z710" t="str">
        <f t="shared" si="117"/>
        <v/>
      </c>
      <c r="AA710">
        <f t="shared" si="118"/>
        <v>1</v>
      </c>
      <c r="AB710" t="str">
        <f t="shared" si="119"/>
        <v/>
      </c>
    </row>
    <row r="711" spans="1:28" x14ac:dyDescent="0.25">
      <c r="A711">
        <v>164</v>
      </c>
      <c r="B711" t="s">
        <v>380</v>
      </c>
      <c r="C711" s="3" t="s">
        <v>381</v>
      </c>
      <c r="D711">
        <v>150500</v>
      </c>
      <c r="E711">
        <v>150755</v>
      </c>
      <c r="F711" t="s">
        <v>20</v>
      </c>
      <c r="G711">
        <v>1396</v>
      </c>
      <c r="H711" t="s">
        <v>21</v>
      </c>
      <c r="I711" t="s">
        <v>22</v>
      </c>
      <c r="J711">
        <v>1507438800</v>
      </c>
      <c r="K711">
        <v>1507525200</v>
      </c>
      <c r="L711" t="b">
        <v>0</v>
      </c>
      <c r="M711" t="b">
        <v>0</v>
      </c>
      <c r="N711" t="s">
        <v>33</v>
      </c>
      <c r="O711" s="4">
        <f t="shared" si="110"/>
        <v>1.0016943521594683</v>
      </c>
      <c r="P711" s="5">
        <f t="shared" si="111"/>
        <v>107.99068767908309</v>
      </c>
      <c r="Q711" t="str">
        <f t="shared" si="112"/>
        <v>theater</v>
      </c>
      <c r="R711" t="str">
        <f t="shared" si="113"/>
        <v>plays</v>
      </c>
      <c r="S711" s="9">
        <f t="shared" si="114"/>
        <v>43016.208333333328</v>
      </c>
      <c r="T711" s="9">
        <f t="shared" si="115"/>
        <v>43017.208333333328</v>
      </c>
      <c r="U711" t="str" cm="1">
        <f t="array" ref="U711">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</f>
        <v>Greater than 50000</v>
      </c>
      <c r="V711" t="str" cm="1">
        <f t="array" ref="V711">IF(F711="failed",_xlfn.IFS(D711&lt;1000,"0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/>
      </c>
      <c r="W711" t="str" cm="1">
        <f t="array" ref="W711">IF(F711="successful",_xlfn.IFS(D711&lt;1000,"0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>Greater than 50000</v>
      </c>
      <c r="X711" t="str" cm="1">
        <f t="array" ref="X711">IF(F711="canceled",_xlfn.IFS(D711&lt;1000,"0 to 1000",D711&lt;5000,"1000 to 4999",D711&lt;10000,"5000 to 9999",D711&lt;15000,"10000 to 14999",D711&lt;20000,"15000 to 19999",D711&lt;25000,"20000 to 24999",D711 &lt;30000,"25000 to 29999",D711&lt;35000,"30000 to 34999",D711&lt;40000,"35000 to 39999",D711&lt;45000,"40000 to 44999",D711&lt;50000,"45000 to 49999",TRUE,"Greater than 50000"),"")</f>
        <v/>
      </c>
      <c r="Y711">
        <f t="shared" si="116"/>
        <v>1396</v>
      </c>
      <c r="Z711" t="str">
        <f t="shared" si="117"/>
        <v/>
      </c>
      <c r="AA711">
        <f t="shared" si="118"/>
        <v>1</v>
      </c>
      <c r="AB711" t="str">
        <f t="shared" si="119"/>
        <v/>
      </c>
    </row>
    <row r="712" spans="1:28" x14ac:dyDescent="0.25">
      <c r="A712">
        <v>167</v>
      </c>
      <c r="B712" t="s">
        <v>386</v>
      </c>
      <c r="C712" s="3" t="s">
        <v>387</v>
      </c>
      <c r="D712">
        <v>2600</v>
      </c>
      <c r="E712">
        <v>10804</v>
      </c>
      <c r="F712" t="s">
        <v>20</v>
      </c>
      <c r="G712">
        <v>146</v>
      </c>
      <c r="H712" t="s">
        <v>26</v>
      </c>
      <c r="I712" t="s">
        <v>27</v>
      </c>
      <c r="J712">
        <v>1370840400</v>
      </c>
      <c r="K712">
        <v>1371704400</v>
      </c>
      <c r="L712" t="b">
        <v>0</v>
      </c>
      <c r="M712" t="b">
        <v>0</v>
      </c>
      <c r="N712" t="s">
        <v>33</v>
      </c>
      <c r="O712" s="4">
        <f t="shared" si="110"/>
        <v>4.155384615384615</v>
      </c>
      <c r="P712" s="5">
        <f t="shared" si="111"/>
        <v>74</v>
      </c>
      <c r="Q712" t="str">
        <f t="shared" si="112"/>
        <v>theater</v>
      </c>
      <c r="R712" t="str">
        <f t="shared" si="113"/>
        <v>plays</v>
      </c>
      <c r="S712" s="9">
        <f t="shared" si="114"/>
        <v>41435.208333333336</v>
      </c>
      <c r="T712" s="9">
        <f t="shared" si="115"/>
        <v>41445.208333333336</v>
      </c>
      <c r="U712" t="str" cm="1">
        <f t="array" ref="U712">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</f>
        <v>1000 to 4999</v>
      </c>
      <c r="V712" t="str" cm="1">
        <f t="array" ref="V712">IF(F712="failed",_xlfn.IFS(D712&lt;1000,"0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/>
      </c>
      <c r="W712" t="str" cm="1">
        <f t="array" ref="W712">IF(F712="successful",_xlfn.IFS(D712&lt;1000,"0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>1000 to 4999</v>
      </c>
      <c r="X712" t="str" cm="1">
        <f t="array" ref="X712">IF(F712="canceled",_xlfn.IFS(D712&lt;1000,"0 to 1000",D712&lt;5000,"1000 to 4999",D712&lt;10000,"5000 to 9999",D712&lt;15000,"10000 to 14999",D712&lt;20000,"15000 to 19999",D712&lt;25000,"20000 to 24999",D712 &lt;30000,"25000 to 29999",D712&lt;35000,"30000 to 34999",D712&lt;40000,"35000 to 39999",D712&lt;45000,"40000 to 44999",D712&lt;50000,"45000 to 49999",TRUE,"Greater than 50000"),"")</f>
        <v/>
      </c>
      <c r="Y712">
        <f t="shared" si="116"/>
        <v>146</v>
      </c>
      <c r="Z712" t="str">
        <f t="shared" si="117"/>
        <v/>
      </c>
      <c r="AA712">
        <f t="shared" si="118"/>
        <v>1</v>
      </c>
      <c r="AB712" t="str">
        <f t="shared" si="119"/>
        <v/>
      </c>
    </row>
    <row r="713" spans="1:28" x14ac:dyDescent="0.25">
      <c r="A713">
        <v>173</v>
      </c>
      <c r="B713" t="s">
        <v>398</v>
      </c>
      <c r="C713" s="3" t="s">
        <v>399</v>
      </c>
      <c r="D713">
        <v>96700</v>
      </c>
      <c r="E713">
        <v>157635</v>
      </c>
      <c r="F713" t="s">
        <v>20</v>
      </c>
      <c r="G713">
        <v>1561</v>
      </c>
      <c r="H713" t="s">
        <v>21</v>
      </c>
      <c r="I713" t="s">
        <v>22</v>
      </c>
      <c r="J713">
        <v>1368853200</v>
      </c>
      <c r="K713">
        <v>1369371600</v>
      </c>
      <c r="L713" t="b">
        <v>0</v>
      </c>
      <c r="M713" t="b">
        <v>0</v>
      </c>
      <c r="N713" t="s">
        <v>33</v>
      </c>
      <c r="O713" s="4">
        <f t="shared" si="110"/>
        <v>1.6301447776628748</v>
      </c>
      <c r="P713" s="5">
        <f t="shared" si="111"/>
        <v>100.98334401024984</v>
      </c>
      <c r="Q713" t="str">
        <f t="shared" si="112"/>
        <v>theater</v>
      </c>
      <c r="R713" t="str">
        <f t="shared" si="113"/>
        <v>plays</v>
      </c>
      <c r="S713" s="9">
        <f t="shared" si="114"/>
        <v>41412.208333333336</v>
      </c>
      <c r="T713" s="9">
        <f t="shared" si="115"/>
        <v>41418.208333333336</v>
      </c>
      <c r="U713" t="str" cm="1">
        <f t="array" ref="U713">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</f>
        <v>Greater than 50000</v>
      </c>
      <c r="V713" t="str" cm="1">
        <f t="array" ref="V713">IF(F713="failed",_xlfn.IFS(D713&lt;1000,"0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/>
      </c>
      <c r="W713" t="str" cm="1">
        <f t="array" ref="W713">IF(F713="successful",_xlfn.IFS(D713&lt;1000,"0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>Greater than 50000</v>
      </c>
      <c r="X713" t="str" cm="1">
        <f t="array" ref="X713">IF(F713="canceled",_xlfn.IFS(D713&lt;1000,"0 to 1000",D713&lt;5000,"1000 to 4999",D713&lt;10000,"5000 to 9999",D713&lt;15000,"10000 to 14999",D713&lt;20000,"15000 to 19999",D713&lt;25000,"20000 to 24999",D713 &lt;30000,"25000 to 29999",D713&lt;35000,"30000 to 34999",D713&lt;40000,"35000 to 39999",D713&lt;45000,"40000 to 44999",D713&lt;50000,"45000 to 49999",TRUE,"Greater than 50000"),"")</f>
        <v/>
      </c>
      <c r="Y713">
        <f t="shared" si="116"/>
        <v>1561</v>
      </c>
      <c r="Z713" t="str">
        <f t="shared" si="117"/>
        <v/>
      </c>
      <c r="AA713">
        <f t="shared" si="118"/>
        <v>1</v>
      </c>
      <c r="AB713" t="str">
        <f t="shared" si="119"/>
        <v/>
      </c>
    </row>
    <row r="714" spans="1:28" x14ac:dyDescent="0.25">
      <c r="A714">
        <v>175</v>
      </c>
      <c r="B714" t="s">
        <v>402</v>
      </c>
      <c r="C714" s="3" t="s">
        <v>403</v>
      </c>
      <c r="D714">
        <v>181200</v>
      </c>
      <c r="E714">
        <v>47459</v>
      </c>
      <c r="F714" t="s">
        <v>14</v>
      </c>
      <c r="G714">
        <v>1130</v>
      </c>
      <c r="H714" t="s">
        <v>21</v>
      </c>
      <c r="I714" t="s">
        <v>22</v>
      </c>
      <c r="J714">
        <v>1472619600</v>
      </c>
      <c r="K714">
        <v>1474261200</v>
      </c>
      <c r="L714" t="b">
        <v>0</v>
      </c>
      <c r="M714" t="b">
        <v>0</v>
      </c>
      <c r="N714" t="s">
        <v>33</v>
      </c>
      <c r="O714" s="4">
        <f t="shared" si="110"/>
        <v>0.26191501103752757</v>
      </c>
      <c r="P714" s="5">
        <f t="shared" si="111"/>
        <v>41.999115044247787</v>
      </c>
      <c r="Q714" t="str">
        <f t="shared" si="112"/>
        <v>theater</v>
      </c>
      <c r="R714" t="str">
        <f t="shared" si="113"/>
        <v>plays</v>
      </c>
      <c r="S714" s="9">
        <f t="shared" si="114"/>
        <v>42613.208333333328</v>
      </c>
      <c r="T714" s="9">
        <f t="shared" si="115"/>
        <v>42632.208333333328</v>
      </c>
      <c r="U714" t="str" cm="1">
        <f t="array" ref="U714">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</f>
        <v>Greater than 50000</v>
      </c>
      <c r="V714" t="str" cm="1">
        <f t="array" ref="V714">IF(F714="failed",_xlfn.IFS(D714&lt;1000,"0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>Greater than 50000</v>
      </c>
      <c r="W714" t="str" cm="1">
        <f t="array" ref="W714">IF(F714="successful",_xlfn.IFS(D714&lt;1000,"0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/>
      </c>
      <c r="X714" t="str" cm="1">
        <f t="array" ref="X714">IF(F714="canceled",_xlfn.IFS(D714&lt;1000,"0 to 1000",D714&lt;5000,"1000 to 4999",D714&lt;10000,"5000 to 9999",D714&lt;15000,"10000 to 14999",D714&lt;20000,"15000 to 19999",D714&lt;25000,"20000 to 24999",D714 &lt;30000,"25000 to 29999",D714&lt;35000,"30000 to 34999",D714&lt;40000,"35000 to 39999",D714&lt;45000,"40000 to 44999",D714&lt;50000,"45000 to 49999",TRUE,"Greater than 50000"),"")</f>
        <v/>
      </c>
      <c r="Y714" t="str">
        <f t="shared" si="116"/>
        <v/>
      </c>
      <c r="Z714">
        <f t="shared" si="117"/>
        <v>1130</v>
      </c>
      <c r="AA714" t="str">
        <f t="shared" si="118"/>
        <v/>
      </c>
      <c r="AB714">
        <f t="shared" si="119"/>
        <v>1</v>
      </c>
    </row>
    <row r="715" spans="1:28" ht="31.5" x14ac:dyDescent="0.25">
      <c r="A715">
        <v>176</v>
      </c>
      <c r="B715" t="s">
        <v>404</v>
      </c>
      <c r="C715" s="3" t="s">
        <v>405</v>
      </c>
      <c r="D715">
        <v>115000</v>
      </c>
      <c r="E715">
        <v>86060</v>
      </c>
      <c r="F715" t="s">
        <v>14</v>
      </c>
      <c r="G715">
        <v>782</v>
      </c>
      <c r="H715" t="s">
        <v>21</v>
      </c>
      <c r="I715" t="s">
        <v>22</v>
      </c>
      <c r="J715">
        <v>1472878800</v>
      </c>
      <c r="K715">
        <v>1473656400</v>
      </c>
      <c r="L715" t="b">
        <v>0</v>
      </c>
      <c r="M715" t="b">
        <v>0</v>
      </c>
      <c r="N715" t="s">
        <v>33</v>
      </c>
      <c r="O715" s="4">
        <f t="shared" si="110"/>
        <v>0.74834782608695649</v>
      </c>
      <c r="P715" s="5">
        <f t="shared" si="111"/>
        <v>110.05115089514067</v>
      </c>
      <c r="Q715" t="str">
        <f t="shared" si="112"/>
        <v>theater</v>
      </c>
      <c r="R715" t="str">
        <f t="shared" si="113"/>
        <v>plays</v>
      </c>
      <c r="S715" s="9">
        <f t="shared" si="114"/>
        <v>42616.208333333328</v>
      </c>
      <c r="T715" s="9">
        <f t="shared" si="115"/>
        <v>42625.208333333328</v>
      </c>
      <c r="U715" t="str" cm="1">
        <f t="array" ref="U715">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</f>
        <v>Greater than 50000</v>
      </c>
      <c r="V715" t="str" cm="1">
        <f t="array" ref="V715">IF(F715="failed",_xlfn.IFS(D715&lt;1000,"0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>Greater than 50000</v>
      </c>
      <c r="W715" t="str" cm="1">
        <f t="array" ref="W715">IF(F715="successful",_xlfn.IFS(D715&lt;1000,"0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/>
      </c>
      <c r="X715" t="str" cm="1">
        <f t="array" ref="X715">IF(F715="canceled",_xlfn.IFS(D715&lt;1000,"0 to 1000",D715&lt;5000,"1000 to 4999",D715&lt;10000,"5000 to 9999",D715&lt;15000,"10000 to 14999",D715&lt;20000,"15000 to 19999",D715&lt;25000,"20000 to 24999",D715 &lt;30000,"25000 to 29999",D715&lt;35000,"30000 to 34999",D715&lt;40000,"35000 to 39999",D715&lt;45000,"40000 to 44999",D715&lt;50000,"45000 to 49999",TRUE,"Greater than 50000"),"")</f>
        <v/>
      </c>
      <c r="Y715" t="str">
        <f t="shared" si="116"/>
        <v/>
      </c>
      <c r="Z715">
        <f t="shared" si="117"/>
        <v>782</v>
      </c>
      <c r="AA715" t="str">
        <f t="shared" si="118"/>
        <v/>
      </c>
      <c r="AB715">
        <f t="shared" si="119"/>
        <v>1</v>
      </c>
    </row>
    <row r="716" spans="1:28" x14ac:dyDescent="0.25">
      <c r="A716">
        <v>177</v>
      </c>
      <c r="B716" t="s">
        <v>406</v>
      </c>
      <c r="C716" s="3" t="s">
        <v>407</v>
      </c>
      <c r="D716">
        <v>38800</v>
      </c>
      <c r="E716">
        <v>161593</v>
      </c>
      <c r="F716" t="s">
        <v>20</v>
      </c>
      <c r="G716">
        <v>2739</v>
      </c>
      <c r="H716" t="s">
        <v>21</v>
      </c>
      <c r="I716" t="s">
        <v>22</v>
      </c>
      <c r="J716">
        <v>1289800800</v>
      </c>
      <c r="K716">
        <v>1291960800</v>
      </c>
      <c r="L716" t="b">
        <v>0</v>
      </c>
      <c r="M716" t="b">
        <v>0</v>
      </c>
      <c r="N716" t="s">
        <v>33</v>
      </c>
      <c r="O716" s="4">
        <f t="shared" si="110"/>
        <v>4.1647680412371137</v>
      </c>
      <c r="P716" s="5">
        <f t="shared" si="111"/>
        <v>58.997079225994888</v>
      </c>
      <c r="Q716" t="str">
        <f t="shared" si="112"/>
        <v>theater</v>
      </c>
      <c r="R716" t="str">
        <f t="shared" si="113"/>
        <v>plays</v>
      </c>
      <c r="S716" s="9">
        <f t="shared" si="114"/>
        <v>40497.25</v>
      </c>
      <c r="T716" s="9">
        <f t="shared" si="115"/>
        <v>40522.25</v>
      </c>
      <c r="U716" t="str" cm="1">
        <f t="array" ref="U716">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</f>
        <v>35000 to 39999</v>
      </c>
      <c r="V716" t="str" cm="1">
        <f t="array" ref="V716">IF(F716="failed",_xlfn.IFS(D716&lt;1000,"0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/>
      </c>
      <c r="W716" t="str" cm="1">
        <f t="array" ref="W716">IF(F716="successful",_xlfn.IFS(D716&lt;1000,"0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>35000 to 39999</v>
      </c>
      <c r="X716" t="str" cm="1">
        <f t="array" ref="X716">IF(F716="canceled",_xlfn.IFS(D716&lt;1000,"0 to 1000",D716&lt;5000,"1000 to 4999",D716&lt;10000,"5000 to 9999",D716&lt;15000,"10000 to 14999",D716&lt;20000,"15000 to 19999",D716&lt;25000,"20000 to 24999",D716 &lt;30000,"25000 to 29999",D716&lt;35000,"30000 to 34999",D716&lt;40000,"35000 to 39999",D716&lt;45000,"40000 to 44999",D716&lt;50000,"45000 to 49999",TRUE,"Greater than 50000"),"")</f>
        <v/>
      </c>
      <c r="Y716">
        <f t="shared" si="116"/>
        <v>2739</v>
      </c>
      <c r="Z716" t="str">
        <f t="shared" si="117"/>
        <v/>
      </c>
      <c r="AA716">
        <f t="shared" si="118"/>
        <v>1</v>
      </c>
      <c r="AB716" t="str">
        <f t="shared" si="119"/>
        <v/>
      </c>
    </row>
    <row r="717" spans="1:28" ht="31.5" x14ac:dyDescent="0.25">
      <c r="A717">
        <v>179</v>
      </c>
      <c r="B717" t="s">
        <v>410</v>
      </c>
      <c r="C717" s="3" t="s">
        <v>411</v>
      </c>
      <c r="D717">
        <v>44500</v>
      </c>
      <c r="E717">
        <v>159185</v>
      </c>
      <c r="F717" t="s">
        <v>20</v>
      </c>
      <c r="G717">
        <v>3537</v>
      </c>
      <c r="H717" t="s">
        <v>15</v>
      </c>
      <c r="I717" t="s">
        <v>16</v>
      </c>
      <c r="J717">
        <v>1363496400</v>
      </c>
      <c r="K717">
        <v>1363582800</v>
      </c>
      <c r="L717" t="b">
        <v>0</v>
      </c>
      <c r="M717" t="b">
        <v>1</v>
      </c>
      <c r="N717" t="s">
        <v>33</v>
      </c>
      <c r="O717" s="4">
        <f t="shared" si="110"/>
        <v>3.5771910112359548</v>
      </c>
      <c r="P717" s="5">
        <f t="shared" si="111"/>
        <v>45.005654509471306</v>
      </c>
      <c r="Q717" t="str">
        <f t="shared" si="112"/>
        <v>theater</v>
      </c>
      <c r="R717" t="str">
        <f t="shared" si="113"/>
        <v>plays</v>
      </c>
      <c r="S717" s="9">
        <f t="shared" si="114"/>
        <v>41350.208333333336</v>
      </c>
      <c r="T717" s="9">
        <f t="shared" si="115"/>
        <v>41351.208333333336</v>
      </c>
      <c r="U717" t="str" cm="1">
        <f t="array" ref="U717">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</f>
        <v>40000 to 44999</v>
      </c>
      <c r="V717" t="str" cm="1">
        <f t="array" ref="V717">IF(F717="failed",_xlfn.IFS(D717&lt;1000,"0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/>
      </c>
      <c r="W717" t="str" cm="1">
        <f t="array" ref="W717">IF(F717="successful",_xlfn.IFS(D717&lt;1000,"0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>40000 to 44999</v>
      </c>
      <c r="X717" t="str" cm="1">
        <f t="array" ref="X717">IF(F717="canceled",_xlfn.IFS(D717&lt;1000,"0 to 1000",D717&lt;5000,"1000 to 4999",D717&lt;10000,"5000 to 9999",D717&lt;15000,"10000 to 14999",D717&lt;20000,"15000 to 19999",D717&lt;25000,"20000 to 24999",D717 &lt;30000,"25000 to 29999",D717&lt;35000,"30000 to 34999",D717&lt;40000,"35000 to 39999",D717&lt;45000,"40000 to 44999",D717&lt;50000,"45000 to 49999",TRUE,"Greater than 50000"),"")</f>
        <v/>
      </c>
      <c r="Y717">
        <f t="shared" si="116"/>
        <v>3537</v>
      </c>
      <c r="Z717" t="str">
        <f t="shared" si="117"/>
        <v/>
      </c>
      <c r="AA717">
        <f t="shared" si="118"/>
        <v>1</v>
      </c>
      <c r="AB717" t="str">
        <f t="shared" si="119"/>
        <v/>
      </c>
    </row>
    <row r="718" spans="1:28" ht="31.5" x14ac:dyDescent="0.25">
      <c r="A718">
        <v>182</v>
      </c>
      <c r="B718" t="s">
        <v>416</v>
      </c>
      <c r="C718" s="3" t="s">
        <v>417</v>
      </c>
      <c r="D718">
        <v>27100</v>
      </c>
      <c r="E718">
        <v>195750</v>
      </c>
      <c r="F718" t="s">
        <v>20</v>
      </c>
      <c r="G718">
        <v>3318</v>
      </c>
      <c r="H718" t="s">
        <v>36</v>
      </c>
      <c r="I718" t="s">
        <v>37</v>
      </c>
      <c r="J718">
        <v>1560574800</v>
      </c>
      <c r="K718">
        <v>1561957200</v>
      </c>
      <c r="L718" t="b">
        <v>0</v>
      </c>
      <c r="M718" t="b">
        <v>0</v>
      </c>
      <c r="N718" t="s">
        <v>33</v>
      </c>
      <c r="O718" s="4">
        <f t="shared" si="110"/>
        <v>7.2232472324723247</v>
      </c>
      <c r="P718" s="5">
        <f t="shared" si="111"/>
        <v>58.996383363471971</v>
      </c>
      <c r="Q718" t="str">
        <f t="shared" si="112"/>
        <v>theater</v>
      </c>
      <c r="R718" t="str">
        <f t="shared" si="113"/>
        <v>plays</v>
      </c>
      <c r="S718" s="9">
        <f t="shared" si="114"/>
        <v>43631.208333333328</v>
      </c>
      <c r="T718" s="9">
        <f t="shared" si="115"/>
        <v>43647.208333333328</v>
      </c>
      <c r="U718" t="str" cm="1">
        <f t="array" ref="U718">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</f>
        <v>25000 to 29999</v>
      </c>
      <c r="V718" t="str" cm="1">
        <f t="array" ref="V718">IF(F718="failed",_xlfn.IFS(D718&lt;1000,"0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/>
      </c>
      <c r="W718" t="str" cm="1">
        <f t="array" ref="W718">IF(F718="successful",_xlfn.IFS(D718&lt;1000,"0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>25000 to 29999</v>
      </c>
      <c r="X718" t="str" cm="1">
        <f t="array" ref="X718">IF(F718="canceled",_xlfn.IFS(D718&lt;1000,"0 to 1000",D718&lt;5000,"1000 to 4999",D718&lt;10000,"5000 to 9999",D718&lt;15000,"10000 to 14999",D718&lt;20000,"15000 to 19999",D718&lt;25000,"20000 to 24999",D718 &lt;30000,"25000 to 29999",D718&lt;35000,"30000 to 34999",D718&lt;40000,"35000 to 39999",D718&lt;45000,"40000 to 44999",D718&lt;50000,"45000 to 49999",TRUE,"Greater than 50000"),"")</f>
        <v/>
      </c>
      <c r="Y718">
        <f t="shared" si="116"/>
        <v>3318</v>
      </c>
      <c r="Z718" t="str">
        <f t="shared" si="117"/>
        <v/>
      </c>
      <c r="AA718">
        <f t="shared" si="118"/>
        <v>1</v>
      </c>
      <c r="AB718" t="str">
        <f t="shared" si="119"/>
        <v/>
      </c>
    </row>
    <row r="719" spans="1:28" x14ac:dyDescent="0.25">
      <c r="A719">
        <v>184</v>
      </c>
      <c r="B719" t="s">
        <v>420</v>
      </c>
      <c r="C719" s="3" t="s">
        <v>421</v>
      </c>
      <c r="D719">
        <v>3600</v>
      </c>
      <c r="E719">
        <v>10550</v>
      </c>
      <c r="F719" t="s">
        <v>20</v>
      </c>
      <c r="G719">
        <v>340</v>
      </c>
      <c r="H719" t="s">
        <v>21</v>
      </c>
      <c r="I719" t="s">
        <v>22</v>
      </c>
      <c r="J719">
        <v>1556859600</v>
      </c>
      <c r="K719">
        <v>1556946000</v>
      </c>
      <c r="L719" t="b">
        <v>0</v>
      </c>
      <c r="M719" t="b">
        <v>0</v>
      </c>
      <c r="N719" t="s">
        <v>33</v>
      </c>
      <c r="O719" s="4">
        <f t="shared" si="110"/>
        <v>2.9305555555555554</v>
      </c>
      <c r="P719" s="5">
        <f t="shared" si="111"/>
        <v>31.029411764705884</v>
      </c>
      <c r="Q719" t="str">
        <f t="shared" si="112"/>
        <v>theater</v>
      </c>
      <c r="R719" t="str">
        <f t="shared" si="113"/>
        <v>plays</v>
      </c>
      <c r="S719" s="9">
        <f t="shared" si="114"/>
        <v>43588.208333333328</v>
      </c>
      <c r="T719" s="9">
        <f t="shared" si="115"/>
        <v>43589.208333333328</v>
      </c>
      <c r="U719" t="str" cm="1">
        <f t="array" ref="U719">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</f>
        <v>1000 to 4999</v>
      </c>
      <c r="V719" t="str" cm="1">
        <f t="array" ref="V719">IF(F719="failed",_xlfn.IFS(D719&lt;1000,"0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/>
      </c>
      <c r="W719" t="str" cm="1">
        <f t="array" ref="W719">IF(F719="successful",_xlfn.IFS(D719&lt;1000,"0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>1000 to 4999</v>
      </c>
      <c r="X719" t="str" cm="1">
        <f t="array" ref="X719">IF(F719="canceled",_xlfn.IFS(D719&lt;1000,"0 to 1000",D719&lt;5000,"1000 to 4999",D719&lt;10000,"5000 to 9999",D719&lt;15000,"10000 to 14999",D719&lt;20000,"15000 to 19999",D719&lt;25000,"20000 to 24999",D719 &lt;30000,"25000 to 29999",D719&lt;35000,"30000 to 34999",D719&lt;40000,"35000 to 39999",D719&lt;45000,"40000 to 44999",D719&lt;50000,"45000 to 49999",TRUE,"Greater than 50000"),"")</f>
        <v/>
      </c>
      <c r="Y719">
        <f t="shared" si="116"/>
        <v>340</v>
      </c>
      <c r="Z719" t="str">
        <f t="shared" si="117"/>
        <v/>
      </c>
      <c r="AA719">
        <f t="shared" si="118"/>
        <v>1</v>
      </c>
      <c r="AB719" t="str">
        <f t="shared" si="119"/>
        <v/>
      </c>
    </row>
    <row r="720" spans="1:28" x14ac:dyDescent="0.25">
      <c r="A720">
        <v>186</v>
      </c>
      <c r="B720" t="s">
        <v>424</v>
      </c>
      <c r="C720" s="3" t="s">
        <v>425</v>
      </c>
      <c r="D720">
        <v>88800</v>
      </c>
      <c r="E720">
        <v>28358</v>
      </c>
      <c r="F720" t="s">
        <v>14</v>
      </c>
      <c r="G720">
        <v>886</v>
      </c>
      <c r="H720" t="s">
        <v>21</v>
      </c>
      <c r="I720" t="s">
        <v>22</v>
      </c>
      <c r="J720">
        <v>1400821200</v>
      </c>
      <c r="K720">
        <v>1402117200</v>
      </c>
      <c r="L720" t="b">
        <v>0</v>
      </c>
      <c r="M720" t="b">
        <v>0</v>
      </c>
      <c r="N720" t="s">
        <v>33</v>
      </c>
      <c r="O720" s="4">
        <f t="shared" si="110"/>
        <v>0.31934684684684683</v>
      </c>
      <c r="P720" s="5">
        <f t="shared" si="111"/>
        <v>32.006772009029348</v>
      </c>
      <c r="Q720" t="str">
        <f t="shared" si="112"/>
        <v>theater</v>
      </c>
      <c r="R720" t="str">
        <f t="shared" si="113"/>
        <v>plays</v>
      </c>
      <c r="S720" s="9">
        <f t="shared" si="114"/>
        <v>41782.208333333336</v>
      </c>
      <c r="T720" s="9">
        <f t="shared" si="115"/>
        <v>41797.208333333336</v>
      </c>
      <c r="U720" t="str" cm="1">
        <f t="array" ref="U720">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</f>
        <v>Greater than 50000</v>
      </c>
      <c r="V720" t="str" cm="1">
        <f t="array" ref="V720">IF(F720="failed",_xlfn.IFS(D720&lt;1000,"0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>Greater than 50000</v>
      </c>
      <c r="W720" t="str" cm="1">
        <f t="array" ref="W720">IF(F720="successful",_xlfn.IFS(D720&lt;1000,"0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/>
      </c>
      <c r="X720" t="str" cm="1">
        <f t="array" ref="X720">IF(F720="canceled",_xlfn.IFS(D720&lt;1000,"0 to 1000",D720&lt;5000,"1000 to 4999",D720&lt;10000,"5000 to 9999",D720&lt;15000,"10000 to 14999",D720&lt;20000,"15000 to 19999",D720&lt;25000,"20000 to 24999",D720 &lt;30000,"25000 to 29999",D720&lt;35000,"30000 to 34999",D720&lt;40000,"35000 to 39999",D720&lt;45000,"40000 to 44999",D720&lt;50000,"45000 to 49999",TRUE,"Greater than 50000"),"")</f>
        <v/>
      </c>
      <c r="Y720" t="str">
        <f t="shared" si="116"/>
        <v/>
      </c>
      <c r="Z720">
        <f t="shared" si="117"/>
        <v>886</v>
      </c>
      <c r="AA720" t="str">
        <f t="shared" si="118"/>
        <v/>
      </c>
      <c r="AB720">
        <f t="shared" si="119"/>
        <v>1</v>
      </c>
    </row>
    <row r="721" spans="1:28" x14ac:dyDescent="0.25">
      <c r="A721">
        <v>188</v>
      </c>
      <c r="B721" t="s">
        <v>428</v>
      </c>
      <c r="C721" s="3" t="s">
        <v>429</v>
      </c>
      <c r="D721">
        <v>8200</v>
      </c>
      <c r="E721">
        <v>2625</v>
      </c>
      <c r="F721" t="s">
        <v>14</v>
      </c>
      <c r="G721">
        <v>35</v>
      </c>
      <c r="H721" t="s">
        <v>107</v>
      </c>
      <c r="I721" t="s">
        <v>108</v>
      </c>
      <c r="J721">
        <v>1417500000</v>
      </c>
      <c r="K721">
        <v>1417586400</v>
      </c>
      <c r="L721" t="b">
        <v>0</v>
      </c>
      <c r="M721" t="b">
        <v>0</v>
      </c>
      <c r="N721" t="s">
        <v>33</v>
      </c>
      <c r="O721" s="4">
        <f t="shared" si="110"/>
        <v>0.3201219512195122</v>
      </c>
      <c r="P721" s="5">
        <f t="shared" si="111"/>
        <v>75</v>
      </c>
      <c r="Q721" t="str">
        <f t="shared" si="112"/>
        <v>theater</v>
      </c>
      <c r="R721" t="str">
        <f t="shared" si="113"/>
        <v>plays</v>
      </c>
      <c r="S721" s="9">
        <f t="shared" si="114"/>
        <v>41975.25</v>
      </c>
      <c r="T721" s="9">
        <f t="shared" si="115"/>
        <v>41976.25</v>
      </c>
      <c r="U721" t="str" cm="1">
        <f t="array" ref="U721">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</f>
        <v>5000 to 9999</v>
      </c>
      <c r="V721" t="str" cm="1">
        <f t="array" ref="V721">IF(F721="failed",_xlfn.IFS(D721&lt;1000,"0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>5000 to 9999</v>
      </c>
      <c r="W721" t="str" cm="1">
        <f t="array" ref="W721">IF(F721="successful",_xlfn.IFS(D721&lt;1000,"0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/>
      </c>
      <c r="X721" t="str" cm="1">
        <f t="array" ref="X721">IF(F721="canceled",_xlfn.IFS(D721&lt;1000,"0 to 1000",D721&lt;5000,"1000 to 4999",D721&lt;10000,"5000 to 9999",D721&lt;15000,"10000 to 14999",D721&lt;20000,"15000 to 19999",D721&lt;25000,"20000 to 24999",D721 &lt;30000,"25000 to 29999",D721&lt;35000,"30000 to 34999",D721&lt;40000,"35000 to 39999",D721&lt;45000,"40000 to 44999",D721&lt;50000,"45000 to 49999",TRUE,"Greater than 50000"),"")</f>
        <v/>
      </c>
      <c r="Y721" t="str">
        <f t="shared" si="116"/>
        <v/>
      </c>
      <c r="Z721">
        <f t="shared" si="117"/>
        <v>35</v>
      </c>
      <c r="AA721" t="str">
        <f t="shared" si="118"/>
        <v/>
      </c>
      <c r="AB721">
        <f t="shared" si="119"/>
        <v>1</v>
      </c>
    </row>
    <row r="722" spans="1:28" x14ac:dyDescent="0.25">
      <c r="A722">
        <v>189</v>
      </c>
      <c r="B722" t="s">
        <v>430</v>
      </c>
      <c r="C722" s="3" t="s">
        <v>431</v>
      </c>
      <c r="D722">
        <v>191300</v>
      </c>
      <c r="E722">
        <v>45004</v>
      </c>
      <c r="F722" t="s">
        <v>74</v>
      </c>
      <c r="G722">
        <v>441</v>
      </c>
      <c r="H722" t="s">
        <v>21</v>
      </c>
      <c r="I722" t="s">
        <v>22</v>
      </c>
      <c r="J722">
        <v>1457071200</v>
      </c>
      <c r="K722">
        <v>1457071200</v>
      </c>
      <c r="L722" t="b">
        <v>0</v>
      </c>
      <c r="M722" t="b">
        <v>0</v>
      </c>
      <c r="N722" t="s">
        <v>33</v>
      </c>
      <c r="O722" s="4">
        <f t="shared" si="110"/>
        <v>0.23525352848928385</v>
      </c>
      <c r="P722" s="5">
        <f t="shared" si="111"/>
        <v>102.0498866213152</v>
      </c>
      <c r="Q722" t="str">
        <f t="shared" si="112"/>
        <v>theater</v>
      </c>
      <c r="R722" t="str">
        <f t="shared" si="113"/>
        <v>plays</v>
      </c>
      <c r="S722" s="9">
        <f t="shared" si="114"/>
        <v>42433.25</v>
      </c>
      <c r="T722" s="9">
        <f t="shared" si="115"/>
        <v>42433.25</v>
      </c>
      <c r="U722" t="str" cm="1">
        <f t="array" ref="U722">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</f>
        <v>Greater than 50000</v>
      </c>
      <c r="V722" t="str" cm="1">
        <f t="array" ref="V722">IF(F722="failed",_xlfn.IFS(D722&lt;1000,"0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/>
      </c>
      <c r="W722" t="str" cm="1">
        <f t="array" ref="W722">IF(F722="successful",_xlfn.IFS(D722&lt;1000,"0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/>
      </c>
      <c r="X722" t="str" cm="1">
        <f t="array" ref="X722">IF(F722="canceled",_xlfn.IFS(D722&lt;1000,"0 to 1000",D722&lt;5000,"1000 to 4999",D722&lt;10000,"5000 to 9999",D722&lt;15000,"10000 to 14999",D722&lt;20000,"15000 to 19999",D722&lt;25000,"20000 to 24999",D722 &lt;30000,"25000 to 29999",D722&lt;35000,"30000 to 34999",D722&lt;40000,"35000 to 39999",D722&lt;45000,"40000 to 44999",D722&lt;50000,"45000 to 49999",TRUE,"Greater than 50000"),"")</f>
        <v>Greater than 50000</v>
      </c>
      <c r="Y722" t="str">
        <f t="shared" si="116"/>
        <v/>
      </c>
      <c r="Z722" t="str">
        <f t="shared" si="117"/>
        <v/>
      </c>
      <c r="AA722" t="str">
        <f t="shared" si="118"/>
        <v/>
      </c>
      <c r="AB722" t="str">
        <f t="shared" si="119"/>
        <v/>
      </c>
    </row>
    <row r="723" spans="1:28" x14ac:dyDescent="0.25">
      <c r="A723">
        <v>190</v>
      </c>
      <c r="B723" t="s">
        <v>432</v>
      </c>
      <c r="C723" s="3" t="s">
        <v>433</v>
      </c>
      <c r="D723">
        <v>3700</v>
      </c>
      <c r="E723">
        <v>2538</v>
      </c>
      <c r="F723" t="s">
        <v>14</v>
      </c>
      <c r="G723">
        <v>24</v>
      </c>
      <c r="H723" t="s">
        <v>21</v>
      </c>
      <c r="I723" t="s">
        <v>22</v>
      </c>
      <c r="J723">
        <v>1370322000</v>
      </c>
      <c r="K723">
        <v>1370408400</v>
      </c>
      <c r="L723" t="b">
        <v>0</v>
      </c>
      <c r="M723" t="b">
        <v>1</v>
      </c>
      <c r="N723" t="s">
        <v>33</v>
      </c>
      <c r="O723" s="4">
        <f t="shared" si="110"/>
        <v>0.68594594594594593</v>
      </c>
      <c r="P723" s="5">
        <f t="shared" si="111"/>
        <v>105.75</v>
      </c>
      <c r="Q723" t="str">
        <f t="shared" si="112"/>
        <v>theater</v>
      </c>
      <c r="R723" t="str">
        <f t="shared" si="113"/>
        <v>plays</v>
      </c>
      <c r="S723" s="9">
        <f t="shared" si="114"/>
        <v>41429.208333333336</v>
      </c>
      <c r="T723" s="9">
        <f t="shared" si="115"/>
        <v>41430.208333333336</v>
      </c>
      <c r="U723" t="str" cm="1">
        <f t="array" ref="U723">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</f>
        <v>1000 to 4999</v>
      </c>
      <c r="V723" t="str" cm="1">
        <f t="array" ref="V723">IF(F723="failed",_xlfn.IFS(D723&lt;1000,"0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>1000 to 4999</v>
      </c>
      <c r="W723" t="str" cm="1">
        <f t="array" ref="W723">IF(F723="successful",_xlfn.IFS(D723&lt;1000,"0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/>
      </c>
      <c r="X723" t="str" cm="1">
        <f t="array" ref="X723">IF(F723="canceled",_xlfn.IFS(D723&lt;1000,"0 to 1000",D723&lt;5000,"1000 to 4999",D723&lt;10000,"5000 to 9999",D723&lt;15000,"10000 to 14999",D723&lt;20000,"15000 to 19999",D723&lt;25000,"20000 to 24999",D723 &lt;30000,"25000 to 29999",D723&lt;35000,"30000 to 34999",D723&lt;40000,"35000 to 39999",D723&lt;45000,"40000 to 44999",D723&lt;50000,"45000 to 49999",TRUE,"Greater than 50000"),"")</f>
        <v/>
      </c>
      <c r="Y723" t="str">
        <f t="shared" si="116"/>
        <v/>
      </c>
      <c r="Z723">
        <f t="shared" si="117"/>
        <v>24</v>
      </c>
      <c r="AA723" t="str">
        <f t="shared" si="118"/>
        <v/>
      </c>
      <c r="AB723">
        <f t="shared" si="119"/>
        <v>1</v>
      </c>
    </row>
    <row r="724" spans="1:28" x14ac:dyDescent="0.25">
      <c r="A724">
        <v>191</v>
      </c>
      <c r="B724" t="s">
        <v>434</v>
      </c>
      <c r="C724" s="3" t="s">
        <v>435</v>
      </c>
      <c r="D724">
        <v>8400</v>
      </c>
      <c r="E724">
        <v>3188</v>
      </c>
      <c r="F724" t="s">
        <v>14</v>
      </c>
      <c r="G724">
        <v>86</v>
      </c>
      <c r="H724" t="s">
        <v>107</v>
      </c>
      <c r="I724" t="s">
        <v>108</v>
      </c>
      <c r="J724">
        <v>1552366800</v>
      </c>
      <c r="K724">
        <v>1552626000</v>
      </c>
      <c r="L724" t="b">
        <v>0</v>
      </c>
      <c r="M724" t="b">
        <v>0</v>
      </c>
      <c r="N724" t="s">
        <v>33</v>
      </c>
      <c r="O724" s="4">
        <f t="shared" si="110"/>
        <v>0.37952380952380954</v>
      </c>
      <c r="P724" s="5">
        <f t="shared" si="111"/>
        <v>37.069767441860463</v>
      </c>
      <c r="Q724" t="str">
        <f t="shared" si="112"/>
        <v>theater</v>
      </c>
      <c r="R724" t="str">
        <f t="shared" si="113"/>
        <v>plays</v>
      </c>
      <c r="S724" s="9">
        <f t="shared" si="114"/>
        <v>43536.208333333328</v>
      </c>
      <c r="T724" s="9">
        <f t="shared" si="115"/>
        <v>43539.208333333328</v>
      </c>
      <c r="U724" t="str" cm="1">
        <f t="array" ref="U724">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</f>
        <v>5000 to 9999</v>
      </c>
      <c r="V724" t="str" cm="1">
        <f t="array" ref="V724">IF(F724="failed",_xlfn.IFS(D724&lt;1000,"0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>5000 to 9999</v>
      </c>
      <c r="W724" t="str" cm="1">
        <f t="array" ref="W724">IF(F724="successful",_xlfn.IFS(D724&lt;1000,"0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/>
      </c>
      <c r="X724" t="str" cm="1">
        <f t="array" ref="X724">IF(F724="canceled",_xlfn.IFS(D724&lt;1000,"0 to 1000",D724&lt;5000,"1000 to 4999",D724&lt;10000,"5000 to 9999",D724&lt;15000,"10000 to 14999",D724&lt;20000,"15000 to 19999",D724&lt;25000,"20000 to 24999",D724 &lt;30000,"25000 to 29999",D724&lt;35000,"30000 to 34999",D724&lt;40000,"35000 to 39999",D724&lt;45000,"40000 to 44999",D724&lt;50000,"45000 to 49999",TRUE,"Greater than 50000"),"")</f>
        <v/>
      </c>
      <c r="Y724" t="str">
        <f t="shared" si="116"/>
        <v/>
      </c>
      <c r="Z724">
        <f t="shared" si="117"/>
        <v>86</v>
      </c>
      <c r="AA724" t="str">
        <f t="shared" si="118"/>
        <v/>
      </c>
      <c r="AB724">
        <f t="shared" si="119"/>
        <v>1</v>
      </c>
    </row>
    <row r="725" spans="1:28" x14ac:dyDescent="0.25">
      <c r="A725">
        <v>200</v>
      </c>
      <c r="B725" t="s">
        <v>452</v>
      </c>
      <c r="C725" s="3" t="s">
        <v>453</v>
      </c>
      <c r="D725">
        <v>100</v>
      </c>
      <c r="E725">
        <v>2</v>
      </c>
      <c r="F725" t="s">
        <v>14</v>
      </c>
      <c r="G725">
        <v>1</v>
      </c>
      <c r="H725" t="s">
        <v>15</v>
      </c>
      <c r="I725" t="s">
        <v>16</v>
      </c>
      <c r="J725">
        <v>1269493200</v>
      </c>
      <c r="K725">
        <v>1270443600</v>
      </c>
      <c r="L725" t="b">
        <v>0</v>
      </c>
      <c r="M725" t="b">
        <v>0</v>
      </c>
      <c r="N725" t="s">
        <v>33</v>
      </c>
      <c r="O725" s="4">
        <f t="shared" si="110"/>
        <v>0.02</v>
      </c>
      <c r="P725" s="5">
        <f t="shared" si="111"/>
        <v>2</v>
      </c>
      <c r="Q725" t="str">
        <f t="shared" si="112"/>
        <v>theater</v>
      </c>
      <c r="R725" t="str">
        <f t="shared" si="113"/>
        <v>plays</v>
      </c>
      <c r="S725" s="9">
        <f t="shared" si="114"/>
        <v>40262.208333333336</v>
      </c>
      <c r="T725" s="9">
        <f t="shared" si="115"/>
        <v>40273.208333333336</v>
      </c>
      <c r="U725" t="str" cm="1">
        <f t="array" ref="U725">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</f>
        <v>0 to 1000</v>
      </c>
      <c r="V725" t="str" cm="1">
        <f t="array" ref="V725">IF(F725="failed",_xlfn.IFS(D725&lt;1000,"0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>0 to 1000</v>
      </c>
      <c r="W725" t="str" cm="1">
        <f t="array" ref="W725">IF(F725="successful",_xlfn.IFS(D725&lt;1000,"0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/>
      </c>
      <c r="X725" t="str" cm="1">
        <f t="array" ref="X725">IF(F725="canceled",_xlfn.IFS(D725&lt;1000,"0 to 1000",D725&lt;5000,"1000 to 4999",D725&lt;10000,"5000 to 9999",D725&lt;15000,"10000 to 14999",D725&lt;20000,"15000 to 19999",D725&lt;25000,"20000 to 24999",D725 &lt;30000,"25000 to 29999",D725&lt;35000,"30000 to 34999",D725&lt;40000,"35000 to 39999",D725&lt;45000,"40000 to 44999",D725&lt;50000,"45000 to 49999",TRUE,"Greater than 50000"),"")</f>
        <v/>
      </c>
      <c r="Y725" t="str">
        <f t="shared" si="116"/>
        <v/>
      </c>
      <c r="Z725">
        <f t="shared" si="117"/>
        <v>1</v>
      </c>
      <c r="AA725" t="str">
        <f t="shared" si="118"/>
        <v/>
      </c>
      <c r="AB725">
        <f t="shared" si="119"/>
        <v>1</v>
      </c>
    </row>
    <row r="726" spans="1:28" ht="31.5" x14ac:dyDescent="0.25">
      <c r="A726">
        <v>203</v>
      </c>
      <c r="B726" t="s">
        <v>458</v>
      </c>
      <c r="C726" s="3" t="s">
        <v>459</v>
      </c>
      <c r="D726">
        <v>143900</v>
      </c>
      <c r="E726">
        <v>193413</v>
      </c>
      <c r="F726" t="s">
        <v>20</v>
      </c>
      <c r="G726">
        <v>4498</v>
      </c>
      <c r="H726" t="s">
        <v>26</v>
      </c>
      <c r="I726" t="s">
        <v>27</v>
      </c>
      <c r="J726">
        <v>1484632800</v>
      </c>
      <c r="K726">
        <v>1484805600</v>
      </c>
      <c r="L726" t="b">
        <v>0</v>
      </c>
      <c r="M726" t="b">
        <v>0</v>
      </c>
      <c r="N726" t="s">
        <v>33</v>
      </c>
      <c r="O726" s="4">
        <f t="shared" si="110"/>
        <v>1.3440792216817234</v>
      </c>
      <c r="P726" s="5">
        <f t="shared" si="111"/>
        <v>42.999777678968428</v>
      </c>
      <c r="Q726" t="str">
        <f t="shared" si="112"/>
        <v>theater</v>
      </c>
      <c r="R726" t="str">
        <f t="shared" si="113"/>
        <v>plays</v>
      </c>
      <c r="S726" s="9">
        <f t="shared" si="114"/>
        <v>42752.25</v>
      </c>
      <c r="T726" s="9">
        <f t="shared" si="115"/>
        <v>42754.25</v>
      </c>
      <c r="U726" t="str" cm="1">
        <f t="array" ref="U726">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</f>
        <v>Greater than 50000</v>
      </c>
      <c r="V726" t="str" cm="1">
        <f t="array" ref="V726">IF(F726="failed",_xlfn.IFS(D726&lt;1000,"0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/>
      </c>
      <c r="W726" t="str" cm="1">
        <f t="array" ref="W726">IF(F726="successful",_xlfn.IFS(D726&lt;1000,"0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>Greater than 50000</v>
      </c>
      <c r="X726" t="str" cm="1">
        <f t="array" ref="X726">IF(F726="canceled",_xlfn.IFS(D726&lt;1000,"0 to 1000",D726&lt;5000,"1000 to 4999",D726&lt;10000,"5000 to 9999",D726&lt;15000,"10000 to 14999",D726&lt;20000,"15000 to 19999",D726&lt;25000,"20000 to 24999",D726 &lt;30000,"25000 to 29999",D726&lt;35000,"30000 to 34999",D726&lt;40000,"35000 to 39999",D726&lt;45000,"40000 to 44999",D726&lt;50000,"45000 to 49999",TRUE,"Greater than 50000"),"")</f>
        <v/>
      </c>
      <c r="Y726">
        <f t="shared" si="116"/>
        <v>4498</v>
      </c>
      <c r="Z726" t="str">
        <f t="shared" si="117"/>
        <v/>
      </c>
      <c r="AA726">
        <f t="shared" si="118"/>
        <v>1</v>
      </c>
      <c r="AB726" t="str">
        <f t="shared" si="119"/>
        <v/>
      </c>
    </row>
    <row r="727" spans="1:28" x14ac:dyDescent="0.25">
      <c r="A727">
        <v>205</v>
      </c>
      <c r="B727" t="s">
        <v>462</v>
      </c>
      <c r="C727" s="3" t="s">
        <v>463</v>
      </c>
      <c r="D727">
        <v>1300</v>
      </c>
      <c r="E727">
        <v>5614</v>
      </c>
      <c r="F727" t="s">
        <v>20</v>
      </c>
      <c r="G727">
        <v>80</v>
      </c>
      <c r="H727" t="s">
        <v>21</v>
      </c>
      <c r="I727" t="s">
        <v>22</v>
      </c>
      <c r="J727">
        <v>1539752400</v>
      </c>
      <c r="K727">
        <v>1540789200</v>
      </c>
      <c r="L727" t="b">
        <v>1</v>
      </c>
      <c r="M727" t="b">
        <v>0</v>
      </c>
      <c r="N727" t="s">
        <v>33</v>
      </c>
      <c r="O727" s="4">
        <f t="shared" si="110"/>
        <v>4.3184615384615386</v>
      </c>
      <c r="P727" s="5">
        <f t="shared" si="111"/>
        <v>70.174999999999997</v>
      </c>
      <c r="Q727" t="str">
        <f t="shared" si="112"/>
        <v>theater</v>
      </c>
      <c r="R727" t="str">
        <f t="shared" si="113"/>
        <v>plays</v>
      </c>
      <c r="S727" s="9">
        <f t="shared" si="114"/>
        <v>43390.208333333328</v>
      </c>
      <c r="T727" s="9">
        <f t="shared" si="115"/>
        <v>43402.208333333328</v>
      </c>
      <c r="U727" t="str" cm="1">
        <f t="array" ref="U727">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</f>
        <v>1000 to 4999</v>
      </c>
      <c r="V727" t="str" cm="1">
        <f t="array" ref="V727">IF(F727="failed",_xlfn.IFS(D727&lt;1000,"0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/>
      </c>
      <c r="W727" t="str" cm="1">
        <f t="array" ref="W727">IF(F727="successful",_xlfn.IFS(D727&lt;1000,"0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>1000 to 4999</v>
      </c>
      <c r="X727" t="str" cm="1">
        <f t="array" ref="X727">IF(F727="canceled",_xlfn.IFS(D727&lt;1000,"0 to 1000",D727&lt;5000,"1000 to 4999",D727&lt;10000,"5000 to 9999",D727&lt;15000,"10000 to 14999",D727&lt;20000,"15000 to 19999",D727&lt;25000,"20000 to 24999",D727 &lt;30000,"25000 to 29999",D727&lt;35000,"30000 to 34999",D727&lt;40000,"35000 to 39999",D727&lt;45000,"40000 to 44999",D727&lt;50000,"45000 to 49999",TRUE,"Greater than 50000"),"")</f>
        <v/>
      </c>
      <c r="Y727">
        <f t="shared" si="116"/>
        <v>80</v>
      </c>
      <c r="Z727" t="str">
        <f t="shared" si="117"/>
        <v/>
      </c>
      <c r="AA727">
        <f t="shared" si="118"/>
        <v>1</v>
      </c>
      <c r="AB727" t="str">
        <f t="shared" si="119"/>
        <v/>
      </c>
    </row>
    <row r="728" spans="1:28" ht="31.5" x14ac:dyDescent="0.25">
      <c r="A728">
        <v>211</v>
      </c>
      <c r="B728" t="s">
        <v>475</v>
      </c>
      <c r="C728" s="3" t="s">
        <v>476</v>
      </c>
      <c r="D728">
        <v>104400</v>
      </c>
      <c r="E728">
        <v>99100</v>
      </c>
      <c r="F728" t="s">
        <v>14</v>
      </c>
      <c r="G728">
        <v>1625</v>
      </c>
      <c r="H728" t="s">
        <v>21</v>
      </c>
      <c r="I728" t="s">
        <v>22</v>
      </c>
      <c r="J728">
        <v>1377579600</v>
      </c>
      <c r="K728">
        <v>1379653200</v>
      </c>
      <c r="L728" t="b">
        <v>0</v>
      </c>
      <c r="M728" t="b">
        <v>0</v>
      </c>
      <c r="N728" t="s">
        <v>33</v>
      </c>
      <c r="O728" s="4">
        <f t="shared" si="110"/>
        <v>0.9492337164750958</v>
      </c>
      <c r="P728" s="5">
        <f t="shared" si="111"/>
        <v>60.984615384615381</v>
      </c>
      <c r="Q728" t="str">
        <f t="shared" si="112"/>
        <v>theater</v>
      </c>
      <c r="R728" t="str">
        <f t="shared" si="113"/>
        <v>plays</v>
      </c>
      <c r="S728" s="9">
        <f t="shared" si="114"/>
        <v>41513.208333333336</v>
      </c>
      <c r="T728" s="9">
        <f t="shared" si="115"/>
        <v>41537.208333333336</v>
      </c>
      <c r="U728" t="str" cm="1">
        <f t="array" ref="U728">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</f>
        <v>Greater than 50000</v>
      </c>
      <c r="V728" t="str" cm="1">
        <f t="array" ref="V728">IF(F728="failed",_xlfn.IFS(D728&lt;1000,"0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>Greater than 50000</v>
      </c>
      <c r="W728" t="str" cm="1">
        <f t="array" ref="W728">IF(F728="successful",_xlfn.IFS(D728&lt;1000,"0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/>
      </c>
      <c r="X728" t="str" cm="1">
        <f t="array" ref="X728">IF(F728="canceled",_xlfn.IFS(D728&lt;1000,"0 to 1000",D728&lt;5000,"1000 to 4999",D728&lt;10000,"5000 to 9999",D728&lt;15000,"10000 to 14999",D728&lt;20000,"15000 to 19999",D728&lt;25000,"20000 to 24999",D728 &lt;30000,"25000 to 29999",D728&lt;35000,"30000 to 34999",D728&lt;40000,"35000 to 39999",D728&lt;45000,"40000 to 44999",D728&lt;50000,"45000 to 49999",TRUE,"Greater than 50000"),"")</f>
        <v/>
      </c>
      <c r="Y728" t="str">
        <f t="shared" si="116"/>
        <v/>
      </c>
      <c r="Z728">
        <f t="shared" si="117"/>
        <v>1625</v>
      </c>
      <c r="AA728" t="str">
        <f t="shared" si="118"/>
        <v/>
      </c>
      <c r="AB728">
        <f t="shared" si="119"/>
        <v>1</v>
      </c>
    </row>
    <row r="729" spans="1:28" x14ac:dyDescent="0.25">
      <c r="A729">
        <v>212</v>
      </c>
      <c r="B729" t="s">
        <v>477</v>
      </c>
      <c r="C729" s="3" t="s">
        <v>478</v>
      </c>
      <c r="D729">
        <v>8100</v>
      </c>
      <c r="E729">
        <v>12300</v>
      </c>
      <c r="F729" t="s">
        <v>20</v>
      </c>
      <c r="G729">
        <v>168</v>
      </c>
      <c r="H729" t="s">
        <v>21</v>
      </c>
      <c r="I729" t="s">
        <v>22</v>
      </c>
      <c r="J729">
        <v>1576389600</v>
      </c>
      <c r="K729">
        <v>1580364000</v>
      </c>
      <c r="L729" t="b">
        <v>0</v>
      </c>
      <c r="M729" t="b">
        <v>0</v>
      </c>
      <c r="N729" t="s">
        <v>33</v>
      </c>
      <c r="O729" s="4">
        <f t="shared" si="110"/>
        <v>1.5185185185185186</v>
      </c>
      <c r="P729" s="5">
        <f t="shared" si="111"/>
        <v>73.214285714285708</v>
      </c>
      <c r="Q729" t="str">
        <f t="shared" si="112"/>
        <v>theater</v>
      </c>
      <c r="R729" t="str">
        <f t="shared" si="113"/>
        <v>plays</v>
      </c>
      <c r="S729" s="9">
        <f t="shared" si="114"/>
        <v>43814.25</v>
      </c>
      <c r="T729" s="9">
        <f t="shared" si="115"/>
        <v>43860.25</v>
      </c>
      <c r="U729" t="str" cm="1">
        <f t="array" ref="U729">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</f>
        <v>5000 to 9999</v>
      </c>
      <c r="V729" t="str" cm="1">
        <f t="array" ref="V729">IF(F729="failed",_xlfn.IFS(D729&lt;1000,"0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/>
      </c>
      <c r="W729" t="str" cm="1">
        <f t="array" ref="W729">IF(F729="successful",_xlfn.IFS(D729&lt;1000,"0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>5000 to 9999</v>
      </c>
      <c r="X729" t="str" cm="1">
        <f t="array" ref="X729">IF(F729="canceled",_xlfn.IFS(D729&lt;1000,"0 to 1000",D729&lt;5000,"1000 to 4999",D729&lt;10000,"5000 to 9999",D729&lt;15000,"10000 to 14999",D729&lt;20000,"15000 to 19999",D729&lt;25000,"20000 to 24999",D729 &lt;30000,"25000 to 29999",D729&lt;35000,"30000 to 34999",D729&lt;40000,"35000 to 39999",D729&lt;45000,"40000 to 44999",D729&lt;50000,"45000 to 49999",TRUE,"Greater than 50000"),"")</f>
        <v/>
      </c>
      <c r="Y729">
        <f t="shared" si="116"/>
        <v>168</v>
      </c>
      <c r="Z729" t="str">
        <f t="shared" si="117"/>
        <v/>
      </c>
      <c r="AA729">
        <f t="shared" si="118"/>
        <v>1</v>
      </c>
      <c r="AB729" t="str">
        <f t="shared" si="119"/>
        <v/>
      </c>
    </row>
    <row r="730" spans="1:28" x14ac:dyDescent="0.25">
      <c r="A730">
        <v>215</v>
      </c>
      <c r="B730" t="s">
        <v>483</v>
      </c>
      <c r="C730" s="3" t="s">
        <v>484</v>
      </c>
      <c r="D730">
        <v>156800</v>
      </c>
      <c r="E730">
        <v>6024</v>
      </c>
      <c r="F730" t="s">
        <v>14</v>
      </c>
      <c r="G730">
        <v>143</v>
      </c>
      <c r="H730" t="s">
        <v>21</v>
      </c>
      <c r="I730" t="s">
        <v>22</v>
      </c>
      <c r="J730">
        <v>1550037600</v>
      </c>
      <c r="K730">
        <v>1550210400</v>
      </c>
      <c r="L730" t="b">
        <v>0</v>
      </c>
      <c r="M730" t="b">
        <v>0</v>
      </c>
      <c r="N730" t="s">
        <v>33</v>
      </c>
      <c r="O730" s="4">
        <f t="shared" si="110"/>
        <v>3.8418367346938778E-2</v>
      </c>
      <c r="P730" s="5">
        <f t="shared" si="111"/>
        <v>42.125874125874127</v>
      </c>
      <c r="Q730" t="str">
        <f t="shared" si="112"/>
        <v>theater</v>
      </c>
      <c r="R730" t="str">
        <f t="shared" si="113"/>
        <v>plays</v>
      </c>
      <c r="S730" s="9">
        <f t="shared" si="114"/>
        <v>43509.25</v>
      </c>
      <c r="T730" s="9">
        <f t="shared" si="115"/>
        <v>43511.25</v>
      </c>
      <c r="U730" t="str" cm="1">
        <f t="array" ref="U730">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</f>
        <v>Greater than 50000</v>
      </c>
      <c r="V730" t="str" cm="1">
        <f t="array" ref="V730">IF(F730="failed",_xlfn.IFS(D730&lt;1000,"0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>Greater than 50000</v>
      </c>
      <c r="W730" t="str" cm="1">
        <f t="array" ref="W730">IF(F730="successful",_xlfn.IFS(D730&lt;1000,"0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/>
      </c>
      <c r="X730" t="str" cm="1">
        <f t="array" ref="X730">IF(F730="canceled",_xlfn.IFS(D730&lt;1000,"0 to 1000",D730&lt;5000,"1000 to 4999",D730&lt;10000,"5000 to 9999",D730&lt;15000,"10000 to 14999",D730&lt;20000,"15000 to 19999",D730&lt;25000,"20000 to 24999",D730 &lt;30000,"25000 to 29999",D730&lt;35000,"30000 to 34999",D730&lt;40000,"35000 to 39999",D730&lt;45000,"40000 to 44999",D730&lt;50000,"45000 to 49999",TRUE,"Greater than 50000"),"")</f>
        <v/>
      </c>
      <c r="Y730" t="str">
        <f t="shared" si="116"/>
        <v/>
      </c>
      <c r="Z730">
        <f t="shared" si="117"/>
        <v>143</v>
      </c>
      <c r="AA730" t="str">
        <f t="shared" si="118"/>
        <v/>
      </c>
      <c r="AB730">
        <f t="shared" si="119"/>
        <v>1</v>
      </c>
    </row>
    <row r="731" spans="1:28" x14ac:dyDescent="0.25">
      <c r="A731">
        <v>216</v>
      </c>
      <c r="B731" t="s">
        <v>485</v>
      </c>
      <c r="C731" s="3" t="s">
        <v>486</v>
      </c>
      <c r="D731">
        <v>121700</v>
      </c>
      <c r="E731">
        <v>188721</v>
      </c>
      <c r="F731" t="s">
        <v>20</v>
      </c>
      <c r="G731">
        <v>1815</v>
      </c>
      <c r="H731" t="s">
        <v>21</v>
      </c>
      <c r="I731" t="s">
        <v>22</v>
      </c>
      <c r="J731">
        <v>1321941600</v>
      </c>
      <c r="K731">
        <v>1322114400</v>
      </c>
      <c r="L731" t="b">
        <v>0</v>
      </c>
      <c r="M731" t="b">
        <v>0</v>
      </c>
      <c r="N731" t="s">
        <v>33</v>
      </c>
      <c r="O731" s="4">
        <f t="shared" si="110"/>
        <v>1.5507066557107643</v>
      </c>
      <c r="P731" s="5">
        <f t="shared" si="111"/>
        <v>103.97851239669421</v>
      </c>
      <c r="Q731" t="str">
        <f t="shared" si="112"/>
        <v>theater</v>
      </c>
      <c r="R731" t="str">
        <f t="shared" si="113"/>
        <v>plays</v>
      </c>
      <c r="S731" s="9">
        <f t="shared" si="114"/>
        <v>40869.25</v>
      </c>
      <c r="T731" s="9">
        <f t="shared" si="115"/>
        <v>40871.25</v>
      </c>
      <c r="U731" t="str" cm="1">
        <f t="array" ref="U731">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</f>
        <v>Greater than 50000</v>
      </c>
      <c r="V731" t="str" cm="1">
        <f t="array" ref="V731">IF(F731="failed",_xlfn.IFS(D731&lt;1000,"0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/>
      </c>
      <c r="W731" t="str" cm="1">
        <f t="array" ref="W731">IF(F731="successful",_xlfn.IFS(D731&lt;1000,"0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>Greater than 50000</v>
      </c>
      <c r="X731" t="str" cm="1">
        <f t="array" ref="X731">IF(F731="canceled",_xlfn.IFS(D731&lt;1000,"0 to 1000",D731&lt;5000,"1000 to 4999",D731&lt;10000,"5000 to 9999",D731&lt;15000,"10000 to 14999",D731&lt;20000,"15000 to 19999",D731&lt;25000,"20000 to 24999",D731 &lt;30000,"25000 to 29999",D731&lt;35000,"30000 to 34999",D731&lt;40000,"35000 to 39999",D731&lt;45000,"40000 to 44999",D731&lt;50000,"45000 to 49999",TRUE,"Greater than 50000"),"")</f>
        <v/>
      </c>
      <c r="Y731">
        <f t="shared" si="116"/>
        <v>1815</v>
      </c>
      <c r="Z731" t="str">
        <f t="shared" si="117"/>
        <v/>
      </c>
      <c r="AA731">
        <f t="shared" si="118"/>
        <v>1</v>
      </c>
      <c r="AB731" t="str">
        <f t="shared" si="119"/>
        <v/>
      </c>
    </row>
    <row r="732" spans="1:28" x14ac:dyDescent="0.25">
      <c r="A732">
        <v>220</v>
      </c>
      <c r="B732" t="s">
        <v>493</v>
      </c>
      <c r="C732" s="3" t="s">
        <v>494</v>
      </c>
      <c r="D732">
        <v>7900</v>
      </c>
      <c r="E732">
        <v>667</v>
      </c>
      <c r="F732" t="s">
        <v>14</v>
      </c>
      <c r="G732">
        <v>17</v>
      </c>
      <c r="H732" t="s">
        <v>21</v>
      </c>
      <c r="I732" t="s">
        <v>22</v>
      </c>
      <c r="J732">
        <v>1309496400</v>
      </c>
      <c r="K732">
        <v>1311051600</v>
      </c>
      <c r="L732" t="b">
        <v>1</v>
      </c>
      <c r="M732" t="b">
        <v>0</v>
      </c>
      <c r="N732" t="s">
        <v>33</v>
      </c>
      <c r="O732" s="4">
        <f t="shared" si="110"/>
        <v>8.4430379746835441E-2</v>
      </c>
      <c r="P732" s="5">
        <f t="shared" si="111"/>
        <v>39.235294117647058</v>
      </c>
      <c r="Q732" t="str">
        <f t="shared" si="112"/>
        <v>theater</v>
      </c>
      <c r="R732" t="str">
        <f t="shared" si="113"/>
        <v>plays</v>
      </c>
      <c r="S732" s="9">
        <f t="shared" si="114"/>
        <v>40725.208333333336</v>
      </c>
      <c r="T732" s="9">
        <f t="shared" si="115"/>
        <v>40743.208333333336</v>
      </c>
      <c r="U732" t="str" cm="1">
        <f t="array" ref="U732">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</f>
        <v>5000 to 9999</v>
      </c>
      <c r="V732" t="str" cm="1">
        <f t="array" ref="V732">IF(F732="failed",_xlfn.IFS(D732&lt;1000,"0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>5000 to 9999</v>
      </c>
      <c r="W732" t="str" cm="1">
        <f t="array" ref="W732">IF(F732="successful",_xlfn.IFS(D732&lt;1000,"0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/>
      </c>
      <c r="X732" t="str" cm="1">
        <f t="array" ref="X732">IF(F732="canceled",_xlfn.IFS(D732&lt;1000,"0 to 1000",D732&lt;5000,"1000 to 4999",D732&lt;10000,"5000 to 9999",D732&lt;15000,"10000 to 14999",D732&lt;20000,"15000 to 19999",D732&lt;25000,"20000 to 24999",D732 &lt;30000,"25000 to 29999",D732&lt;35000,"30000 to 34999",D732&lt;40000,"35000 to 39999",D732&lt;45000,"40000 to 44999",D732&lt;50000,"45000 to 49999",TRUE,"Greater than 50000"),"")</f>
        <v/>
      </c>
      <c r="Y732" t="str">
        <f t="shared" si="116"/>
        <v/>
      </c>
      <c r="Z732">
        <f t="shared" si="117"/>
        <v>17</v>
      </c>
      <c r="AA732" t="str">
        <f t="shared" si="118"/>
        <v/>
      </c>
      <c r="AB732">
        <f t="shared" si="119"/>
        <v>1</v>
      </c>
    </row>
    <row r="733" spans="1:28" x14ac:dyDescent="0.25">
      <c r="A733">
        <v>223</v>
      </c>
      <c r="B733" t="s">
        <v>499</v>
      </c>
      <c r="C733" s="3" t="s">
        <v>500</v>
      </c>
      <c r="D733">
        <v>87300</v>
      </c>
      <c r="E733">
        <v>81897</v>
      </c>
      <c r="F733" t="s">
        <v>14</v>
      </c>
      <c r="G733">
        <v>931</v>
      </c>
      <c r="H733" t="s">
        <v>21</v>
      </c>
      <c r="I733" t="s">
        <v>22</v>
      </c>
      <c r="J733">
        <v>1458104400</v>
      </c>
      <c r="K733">
        <v>1459314000</v>
      </c>
      <c r="L733" t="b">
        <v>0</v>
      </c>
      <c r="M733" t="b">
        <v>0</v>
      </c>
      <c r="N733" t="s">
        <v>33</v>
      </c>
      <c r="O733" s="4">
        <f t="shared" si="110"/>
        <v>0.93810996563573879</v>
      </c>
      <c r="P733" s="5">
        <f t="shared" si="111"/>
        <v>87.966702470461868</v>
      </c>
      <c r="Q733" t="str">
        <f t="shared" si="112"/>
        <v>theater</v>
      </c>
      <c r="R733" t="str">
        <f t="shared" si="113"/>
        <v>plays</v>
      </c>
      <c r="S733" s="9">
        <f t="shared" si="114"/>
        <v>42445.208333333328</v>
      </c>
      <c r="T733" s="9">
        <f t="shared" si="115"/>
        <v>42459.208333333328</v>
      </c>
      <c r="U733" t="str" cm="1">
        <f t="array" ref="U733">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</f>
        <v>Greater than 50000</v>
      </c>
      <c r="V733" t="str" cm="1">
        <f t="array" ref="V733">IF(F733="failed",_xlfn.IFS(D733&lt;1000,"0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>Greater than 50000</v>
      </c>
      <c r="W733" t="str" cm="1">
        <f t="array" ref="W733">IF(F733="successful",_xlfn.IFS(D733&lt;1000,"0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/>
      </c>
      <c r="X733" t="str" cm="1">
        <f t="array" ref="X733">IF(F733="canceled",_xlfn.IFS(D733&lt;1000,"0 to 1000",D733&lt;5000,"1000 to 4999",D733&lt;10000,"5000 to 9999",D733&lt;15000,"10000 to 14999",D733&lt;20000,"15000 to 19999",D733&lt;25000,"20000 to 24999",D733 &lt;30000,"25000 to 29999",D733&lt;35000,"30000 to 34999",D733&lt;40000,"35000 to 39999",D733&lt;45000,"40000 to 44999",D733&lt;50000,"45000 to 49999",TRUE,"Greater than 50000"),"")</f>
        <v/>
      </c>
      <c r="Y733" t="str">
        <f t="shared" si="116"/>
        <v/>
      </c>
      <c r="Z733">
        <f t="shared" si="117"/>
        <v>931</v>
      </c>
      <c r="AA733" t="str">
        <f t="shared" si="118"/>
        <v/>
      </c>
      <c r="AB733">
        <f t="shared" si="119"/>
        <v>1</v>
      </c>
    </row>
    <row r="734" spans="1:28" x14ac:dyDescent="0.25">
      <c r="A734">
        <v>231</v>
      </c>
      <c r="B734" t="s">
        <v>514</v>
      </c>
      <c r="C734" s="3" t="s">
        <v>515</v>
      </c>
      <c r="D734">
        <v>7200</v>
      </c>
      <c r="E734">
        <v>5523</v>
      </c>
      <c r="F734" t="s">
        <v>74</v>
      </c>
      <c r="G734">
        <v>67</v>
      </c>
      <c r="H734" t="s">
        <v>21</v>
      </c>
      <c r="I734" t="s">
        <v>22</v>
      </c>
      <c r="J734">
        <v>1369112400</v>
      </c>
      <c r="K734">
        <v>1374123600</v>
      </c>
      <c r="L734" t="b">
        <v>0</v>
      </c>
      <c r="M734" t="b">
        <v>0</v>
      </c>
      <c r="N734" t="s">
        <v>33</v>
      </c>
      <c r="O734" s="4">
        <f t="shared" si="110"/>
        <v>0.76708333333333334</v>
      </c>
      <c r="P734" s="5">
        <f t="shared" si="111"/>
        <v>82.432835820895519</v>
      </c>
      <c r="Q734" t="str">
        <f t="shared" si="112"/>
        <v>theater</v>
      </c>
      <c r="R734" t="str">
        <f t="shared" si="113"/>
        <v>plays</v>
      </c>
      <c r="S734" s="9">
        <f t="shared" si="114"/>
        <v>41415.208333333336</v>
      </c>
      <c r="T734" s="9">
        <f t="shared" si="115"/>
        <v>41473.208333333336</v>
      </c>
      <c r="U734" t="str" cm="1">
        <f t="array" ref="U734">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</f>
        <v>5000 to 9999</v>
      </c>
      <c r="V734" t="str" cm="1">
        <f t="array" ref="V734">IF(F734="failed",_xlfn.IFS(D734&lt;1000,"0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/>
      </c>
      <c r="W734" t="str" cm="1">
        <f t="array" ref="W734">IF(F734="successful",_xlfn.IFS(D734&lt;1000,"0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/>
      </c>
      <c r="X734" t="str" cm="1">
        <f t="array" ref="X734">IF(F734="canceled",_xlfn.IFS(D734&lt;1000,"0 to 1000",D734&lt;5000,"1000 to 4999",D734&lt;10000,"5000 to 9999",D734&lt;15000,"10000 to 14999",D734&lt;20000,"15000 to 19999",D734&lt;25000,"20000 to 24999",D734 &lt;30000,"25000 to 29999",D734&lt;35000,"30000 to 34999",D734&lt;40000,"35000 to 39999",D734&lt;45000,"40000 to 44999",D734&lt;50000,"45000 to 49999",TRUE,"Greater than 50000"),"")</f>
        <v>5000 to 9999</v>
      </c>
      <c r="Y734" t="str">
        <f t="shared" si="116"/>
        <v/>
      </c>
      <c r="Z734" t="str">
        <f t="shared" si="117"/>
        <v/>
      </c>
      <c r="AA734" t="str">
        <f t="shared" si="118"/>
        <v/>
      </c>
      <c r="AB734" t="str">
        <f t="shared" si="119"/>
        <v/>
      </c>
    </row>
    <row r="735" spans="1:28" x14ac:dyDescent="0.25">
      <c r="A735">
        <v>232</v>
      </c>
      <c r="B735" t="s">
        <v>516</v>
      </c>
      <c r="C735" s="3" t="s">
        <v>517</v>
      </c>
      <c r="D735">
        <v>3400</v>
      </c>
      <c r="E735">
        <v>5823</v>
      </c>
      <c r="F735" t="s">
        <v>20</v>
      </c>
      <c r="G735">
        <v>92</v>
      </c>
      <c r="H735" t="s">
        <v>21</v>
      </c>
      <c r="I735" t="s">
        <v>22</v>
      </c>
      <c r="J735">
        <v>1469422800</v>
      </c>
      <c r="K735">
        <v>1469509200</v>
      </c>
      <c r="L735" t="b">
        <v>0</v>
      </c>
      <c r="M735" t="b">
        <v>0</v>
      </c>
      <c r="N735" t="s">
        <v>33</v>
      </c>
      <c r="O735" s="4">
        <f t="shared" si="110"/>
        <v>1.7126470588235294</v>
      </c>
      <c r="P735" s="5">
        <f t="shared" si="111"/>
        <v>63.293478260869563</v>
      </c>
      <c r="Q735" t="str">
        <f t="shared" si="112"/>
        <v>theater</v>
      </c>
      <c r="R735" t="str">
        <f t="shared" si="113"/>
        <v>plays</v>
      </c>
      <c r="S735" s="9">
        <f t="shared" si="114"/>
        <v>42576.208333333328</v>
      </c>
      <c r="T735" s="9">
        <f t="shared" si="115"/>
        <v>42577.208333333328</v>
      </c>
      <c r="U735" t="str" cm="1">
        <f t="array" ref="U735">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</f>
        <v>1000 to 4999</v>
      </c>
      <c r="V735" t="str" cm="1">
        <f t="array" ref="V735">IF(F735="failed",_xlfn.IFS(D735&lt;1000,"0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/>
      </c>
      <c r="W735" t="str" cm="1">
        <f t="array" ref="W735">IF(F735="successful",_xlfn.IFS(D735&lt;1000,"0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>1000 to 4999</v>
      </c>
      <c r="X735" t="str" cm="1">
        <f t="array" ref="X735">IF(F735="canceled",_xlfn.IFS(D735&lt;1000,"0 to 1000",D735&lt;5000,"1000 to 4999",D735&lt;10000,"5000 to 9999",D735&lt;15000,"10000 to 14999",D735&lt;20000,"15000 to 19999",D735&lt;25000,"20000 to 24999",D735 &lt;30000,"25000 to 29999",D735&lt;35000,"30000 to 34999",D735&lt;40000,"35000 to 39999",D735&lt;45000,"40000 to 44999",D735&lt;50000,"45000 to 49999",TRUE,"Greater than 50000"),"")</f>
        <v/>
      </c>
      <c r="Y735">
        <f t="shared" si="116"/>
        <v>92</v>
      </c>
      <c r="Z735" t="str">
        <f t="shared" si="117"/>
        <v/>
      </c>
      <c r="AA735">
        <f t="shared" si="118"/>
        <v>1</v>
      </c>
      <c r="AB735" t="str">
        <f t="shared" si="119"/>
        <v/>
      </c>
    </row>
    <row r="736" spans="1:28" x14ac:dyDescent="0.25">
      <c r="A736">
        <v>238</v>
      </c>
      <c r="B736" t="s">
        <v>528</v>
      </c>
      <c r="C736" s="3" t="s">
        <v>529</v>
      </c>
      <c r="D736">
        <v>2400</v>
      </c>
      <c r="E736">
        <v>10138</v>
      </c>
      <c r="F736" t="s">
        <v>20</v>
      </c>
      <c r="G736">
        <v>97</v>
      </c>
      <c r="H736" t="s">
        <v>36</v>
      </c>
      <c r="I736" t="s">
        <v>37</v>
      </c>
      <c r="J736">
        <v>1513231200</v>
      </c>
      <c r="K736">
        <v>1515391200</v>
      </c>
      <c r="L736" t="b">
        <v>0</v>
      </c>
      <c r="M736" t="b">
        <v>1</v>
      </c>
      <c r="N736" t="s">
        <v>33</v>
      </c>
      <c r="O736" s="4">
        <f t="shared" si="110"/>
        <v>4.2241666666666671</v>
      </c>
      <c r="P736" s="5">
        <f t="shared" si="111"/>
        <v>104.51546391752578</v>
      </c>
      <c r="Q736" t="str">
        <f t="shared" si="112"/>
        <v>theater</v>
      </c>
      <c r="R736" t="str">
        <f t="shared" si="113"/>
        <v>plays</v>
      </c>
      <c r="S736" s="9">
        <f t="shared" si="114"/>
        <v>43083.25</v>
      </c>
      <c r="T736" s="9">
        <f t="shared" si="115"/>
        <v>43108.25</v>
      </c>
      <c r="U736" t="str" cm="1">
        <f t="array" ref="U736">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</f>
        <v>1000 to 4999</v>
      </c>
      <c r="V736" t="str" cm="1">
        <f t="array" ref="V736">IF(F736="failed",_xlfn.IFS(D736&lt;1000,"0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/>
      </c>
      <c r="W736" t="str" cm="1">
        <f t="array" ref="W736">IF(F736="successful",_xlfn.IFS(D736&lt;1000,"0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>1000 to 4999</v>
      </c>
      <c r="X736" t="str" cm="1">
        <f t="array" ref="X736">IF(F736="canceled",_xlfn.IFS(D736&lt;1000,"0 to 1000",D736&lt;5000,"1000 to 4999",D736&lt;10000,"5000 to 9999",D736&lt;15000,"10000 to 14999",D736&lt;20000,"15000 to 19999",D736&lt;25000,"20000 to 24999",D736 &lt;30000,"25000 to 29999",D736&lt;35000,"30000 to 34999",D736&lt;40000,"35000 to 39999",D736&lt;45000,"40000 to 44999",D736&lt;50000,"45000 to 49999",TRUE,"Greater than 50000"),"")</f>
        <v/>
      </c>
      <c r="Y736">
        <f t="shared" si="116"/>
        <v>97</v>
      </c>
      <c r="Z736" t="str">
        <f t="shared" si="117"/>
        <v/>
      </c>
      <c r="AA736">
        <f t="shared" si="118"/>
        <v>1</v>
      </c>
      <c r="AB736" t="str">
        <f t="shared" si="119"/>
        <v/>
      </c>
    </row>
    <row r="737" spans="1:28" x14ac:dyDescent="0.25">
      <c r="A737">
        <v>240</v>
      </c>
      <c r="B737" t="s">
        <v>532</v>
      </c>
      <c r="C737" s="3" t="s">
        <v>533</v>
      </c>
      <c r="D737">
        <v>29400</v>
      </c>
      <c r="E737">
        <v>123124</v>
      </c>
      <c r="F737" t="s">
        <v>20</v>
      </c>
      <c r="G737">
        <v>1784</v>
      </c>
      <c r="H737" t="s">
        <v>21</v>
      </c>
      <c r="I737" t="s">
        <v>22</v>
      </c>
      <c r="J737">
        <v>1281070800</v>
      </c>
      <c r="K737">
        <v>1281157200</v>
      </c>
      <c r="L737" t="b">
        <v>0</v>
      </c>
      <c r="M737" t="b">
        <v>0</v>
      </c>
      <c r="N737" t="s">
        <v>33</v>
      </c>
      <c r="O737" s="4">
        <f t="shared" si="110"/>
        <v>4.1878911564625847</v>
      </c>
      <c r="P737" s="5">
        <f t="shared" si="111"/>
        <v>69.015695067264573</v>
      </c>
      <c r="Q737" t="str">
        <f t="shared" si="112"/>
        <v>theater</v>
      </c>
      <c r="R737" t="str">
        <f t="shared" si="113"/>
        <v>plays</v>
      </c>
      <c r="S737" s="9">
        <f t="shared" si="114"/>
        <v>40396.208333333336</v>
      </c>
      <c r="T737" s="9">
        <f t="shared" si="115"/>
        <v>40397.208333333336</v>
      </c>
      <c r="U737" t="str" cm="1">
        <f t="array" ref="U737">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</f>
        <v>25000 to 29999</v>
      </c>
      <c r="V737" t="str" cm="1">
        <f t="array" ref="V737">IF(F737="failed",_xlfn.IFS(D737&lt;1000,"0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/>
      </c>
      <c r="W737" t="str" cm="1">
        <f t="array" ref="W737">IF(F737="successful",_xlfn.IFS(D737&lt;1000,"0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>25000 to 29999</v>
      </c>
      <c r="X737" t="str" cm="1">
        <f t="array" ref="X737">IF(F737="canceled",_xlfn.IFS(D737&lt;1000,"0 to 1000",D737&lt;5000,"1000 to 4999",D737&lt;10000,"5000 to 9999",D737&lt;15000,"10000 to 14999",D737&lt;20000,"15000 to 19999",D737&lt;25000,"20000 to 24999",D737 &lt;30000,"25000 to 29999",D737&lt;35000,"30000 to 34999",D737&lt;40000,"35000 to 39999",D737&lt;45000,"40000 to 44999",D737&lt;50000,"45000 to 49999",TRUE,"Greater than 50000"),"")</f>
        <v/>
      </c>
      <c r="Y737">
        <f t="shared" si="116"/>
        <v>1784</v>
      </c>
      <c r="Z737" t="str">
        <f t="shared" si="117"/>
        <v/>
      </c>
      <c r="AA737">
        <f t="shared" si="118"/>
        <v>1</v>
      </c>
      <c r="AB737" t="str">
        <f t="shared" si="119"/>
        <v/>
      </c>
    </row>
    <row r="738" spans="1:28" ht="31.5" x14ac:dyDescent="0.25">
      <c r="A738">
        <v>243</v>
      </c>
      <c r="B738" t="s">
        <v>538</v>
      </c>
      <c r="C738" s="3" t="s">
        <v>539</v>
      </c>
      <c r="D738">
        <v>2300</v>
      </c>
      <c r="E738">
        <v>10240</v>
      </c>
      <c r="F738" t="s">
        <v>20</v>
      </c>
      <c r="G738">
        <v>238</v>
      </c>
      <c r="H738" t="s">
        <v>21</v>
      </c>
      <c r="I738" t="s">
        <v>22</v>
      </c>
      <c r="J738">
        <v>1520143200</v>
      </c>
      <c r="K738">
        <v>1520402400</v>
      </c>
      <c r="L738" t="b">
        <v>0</v>
      </c>
      <c r="M738" t="b">
        <v>0</v>
      </c>
      <c r="N738" t="s">
        <v>33</v>
      </c>
      <c r="O738" s="4">
        <f t="shared" si="110"/>
        <v>4.4521739130434783</v>
      </c>
      <c r="P738" s="5">
        <f t="shared" si="111"/>
        <v>43.025210084033617</v>
      </c>
      <c r="Q738" t="str">
        <f t="shared" si="112"/>
        <v>theater</v>
      </c>
      <c r="R738" t="str">
        <f t="shared" si="113"/>
        <v>plays</v>
      </c>
      <c r="S738" s="9">
        <f t="shared" si="114"/>
        <v>43163.25</v>
      </c>
      <c r="T738" s="9">
        <f t="shared" si="115"/>
        <v>43166.25</v>
      </c>
      <c r="U738" t="str" cm="1">
        <f t="array" ref="U738">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</f>
        <v>1000 to 4999</v>
      </c>
      <c r="V738" t="str" cm="1">
        <f t="array" ref="V738">IF(F738="failed",_xlfn.IFS(D738&lt;1000,"0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/>
      </c>
      <c r="W738" t="str" cm="1">
        <f t="array" ref="W738">IF(F738="successful",_xlfn.IFS(D738&lt;1000,"0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>1000 to 4999</v>
      </c>
      <c r="X738" t="str" cm="1">
        <f t="array" ref="X738">IF(F738="canceled",_xlfn.IFS(D738&lt;1000,"0 to 1000",D738&lt;5000,"1000 to 4999",D738&lt;10000,"5000 to 9999",D738&lt;15000,"10000 to 14999",D738&lt;20000,"15000 to 19999",D738&lt;25000,"20000 to 24999",D738 &lt;30000,"25000 to 29999",D738&lt;35000,"30000 to 34999",D738&lt;40000,"35000 to 39999",D738&lt;45000,"40000 to 44999",D738&lt;50000,"45000 to 49999",TRUE,"Greater than 50000"),"")</f>
        <v/>
      </c>
      <c r="Y738">
        <f t="shared" si="116"/>
        <v>238</v>
      </c>
      <c r="Z738" t="str">
        <f t="shared" si="117"/>
        <v/>
      </c>
      <c r="AA738">
        <f t="shared" si="118"/>
        <v>1</v>
      </c>
      <c r="AB738" t="str">
        <f t="shared" si="119"/>
        <v/>
      </c>
    </row>
    <row r="739" spans="1:28" ht="31.5" x14ac:dyDescent="0.25">
      <c r="A739">
        <v>244</v>
      </c>
      <c r="B739" t="s">
        <v>540</v>
      </c>
      <c r="C739" s="3" t="s">
        <v>541</v>
      </c>
      <c r="D739">
        <v>700</v>
      </c>
      <c r="E739">
        <v>3988</v>
      </c>
      <c r="F739" t="s">
        <v>20</v>
      </c>
      <c r="G739">
        <v>53</v>
      </c>
      <c r="H739" t="s">
        <v>21</v>
      </c>
      <c r="I739" t="s">
        <v>22</v>
      </c>
      <c r="J739">
        <v>1405314000</v>
      </c>
      <c r="K739">
        <v>1409806800</v>
      </c>
      <c r="L739" t="b">
        <v>0</v>
      </c>
      <c r="M739" t="b">
        <v>0</v>
      </c>
      <c r="N739" t="s">
        <v>33</v>
      </c>
      <c r="O739" s="4">
        <f t="shared" si="110"/>
        <v>5.6971428571428575</v>
      </c>
      <c r="P739" s="5">
        <f t="shared" si="111"/>
        <v>75.245283018867923</v>
      </c>
      <c r="Q739" t="str">
        <f t="shared" si="112"/>
        <v>theater</v>
      </c>
      <c r="R739" t="str">
        <f t="shared" si="113"/>
        <v>plays</v>
      </c>
      <c r="S739" s="9">
        <f t="shared" si="114"/>
        <v>41834.208333333336</v>
      </c>
      <c r="T739" s="9">
        <f t="shared" si="115"/>
        <v>41886.208333333336</v>
      </c>
      <c r="U739" t="str" cm="1">
        <f t="array" ref="U739">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</f>
        <v>0 to 1000</v>
      </c>
      <c r="V739" t="str" cm="1">
        <f t="array" ref="V739">IF(F739="failed",_xlfn.IFS(D739&lt;1000,"0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/>
      </c>
      <c r="W739" t="str" cm="1">
        <f t="array" ref="W739">IF(F739="successful",_xlfn.IFS(D739&lt;1000,"0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>0 to 1000</v>
      </c>
      <c r="X739" t="str" cm="1">
        <f t="array" ref="X739">IF(F739="canceled",_xlfn.IFS(D739&lt;1000,"0 to 1000",D739&lt;5000,"1000 to 4999",D739&lt;10000,"5000 to 9999",D739&lt;15000,"10000 to 14999",D739&lt;20000,"15000 to 19999",D739&lt;25000,"20000 to 24999",D739 &lt;30000,"25000 to 29999",D739&lt;35000,"30000 to 34999",D739&lt;40000,"35000 to 39999",D739&lt;45000,"40000 to 44999",D739&lt;50000,"45000 to 49999",TRUE,"Greater than 50000"),"")</f>
        <v/>
      </c>
      <c r="Y739">
        <f t="shared" si="116"/>
        <v>53</v>
      </c>
      <c r="Z739" t="str">
        <f t="shared" si="117"/>
        <v/>
      </c>
      <c r="AA739">
        <f t="shared" si="118"/>
        <v>1</v>
      </c>
      <c r="AB739" t="str">
        <f t="shared" si="119"/>
        <v/>
      </c>
    </row>
    <row r="740" spans="1:28" x14ac:dyDescent="0.25">
      <c r="A740">
        <v>245</v>
      </c>
      <c r="B740" t="s">
        <v>542</v>
      </c>
      <c r="C740" s="3" t="s">
        <v>543</v>
      </c>
      <c r="D740">
        <v>2900</v>
      </c>
      <c r="E740">
        <v>14771</v>
      </c>
      <c r="F740" t="s">
        <v>20</v>
      </c>
      <c r="G740">
        <v>214</v>
      </c>
      <c r="H740" t="s">
        <v>21</v>
      </c>
      <c r="I740" t="s">
        <v>22</v>
      </c>
      <c r="J740">
        <v>1396846800</v>
      </c>
      <c r="K740">
        <v>1396933200</v>
      </c>
      <c r="L740" t="b">
        <v>0</v>
      </c>
      <c r="M740" t="b">
        <v>0</v>
      </c>
      <c r="N740" t="s">
        <v>33</v>
      </c>
      <c r="O740" s="4">
        <f t="shared" si="110"/>
        <v>5.0934482758620687</v>
      </c>
      <c r="P740" s="5">
        <f t="shared" si="111"/>
        <v>69.023364485981304</v>
      </c>
      <c r="Q740" t="str">
        <f t="shared" si="112"/>
        <v>theater</v>
      </c>
      <c r="R740" t="str">
        <f t="shared" si="113"/>
        <v>plays</v>
      </c>
      <c r="S740" s="9">
        <f t="shared" si="114"/>
        <v>41736.208333333336</v>
      </c>
      <c r="T740" s="9">
        <f t="shared" si="115"/>
        <v>41737.208333333336</v>
      </c>
      <c r="U740" t="str" cm="1">
        <f t="array" ref="U740">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</f>
        <v>1000 to 4999</v>
      </c>
      <c r="V740" t="str" cm="1">
        <f t="array" ref="V740">IF(F740="failed",_xlfn.IFS(D740&lt;1000,"0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/>
      </c>
      <c r="W740" t="str" cm="1">
        <f t="array" ref="W740">IF(F740="successful",_xlfn.IFS(D740&lt;1000,"0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>1000 to 4999</v>
      </c>
      <c r="X740" t="str" cm="1">
        <f t="array" ref="X740">IF(F740="canceled",_xlfn.IFS(D740&lt;1000,"0 to 1000",D740&lt;5000,"1000 to 4999",D740&lt;10000,"5000 to 9999",D740&lt;15000,"10000 to 14999",D740&lt;20000,"15000 to 19999",D740&lt;25000,"20000 to 24999",D740 &lt;30000,"25000 to 29999",D740&lt;35000,"30000 to 34999",D740&lt;40000,"35000 to 39999",D740&lt;45000,"40000 to 44999",D740&lt;50000,"45000 to 49999",TRUE,"Greater than 50000"),"")</f>
        <v/>
      </c>
      <c r="Y740">
        <f t="shared" si="116"/>
        <v>214</v>
      </c>
      <c r="Z740" t="str">
        <f t="shared" si="117"/>
        <v/>
      </c>
      <c r="AA740">
        <f t="shared" si="118"/>
        <v>1</v>
      </c>
      <c r="AB740" t="str">
        <f t="shared" si="119"/>
        <v/>
      </c>
    </row>
    <row r="741" spans="1:28" x14ac:dyDescent="0.25">
      <c r="A741">
        <v>251</v>
      </c>
      <c r="B741" t="s">
        <v>554</v>
      </c>
      <c r="C741" s="3" t="s">
        <v>555</v>
      </c>
      <c r="D741">
        <v>7100</v>
      </c>
      <c r="E741">
        <v>3840</v>
      </c>
      <c r="F741" t="s">
        <v>14</v>
      </c>
      <c r="G741">
        <v>101</v>
      </c>
      <c r="H741" t="s">
        <v>21</v>
      </c>
      <c r="I741" t="s">
        <v>22</v>
      </c>
      <c r="J741">
        <v>1355032800</v>
      </c>
      <c r="K741">
        <v>1355205600</v>
      </c>
      <c r="L741" t="b">
        <v>0</v>
      </c>
      <c r="M741" t="b">
        <v>0</v>
      </c>
      <c r="N741" t="s">
        <v>33</v>
      </c>
      <c r="O741" s="4">
        <f t="shared" si="110"/>
        <v>0.54084507042253516</v>
      </c>
      <c r="P741" s="5">
        <f t="shared" si="111"/>
        <v>38.019801980198018</v>
      </c>
      <c r="Q741" t="str">
        <f t="shared" si="112"/>
        <v>theater</v>
      </c>
      <c r="R741" t="str">
        <f t="shared" si="113"/>
        <v>plays</v>
      </c>
      <c r="S741" s="9">
        <f t="shared" si="114"/>
        <v>41252.25</v>
      </c>
      <c r="T741" s="9">
        <f t="shared" si="115"/>
        <v>41254.25</v>
      </c>
      <c r="U741" t="str" cm="1">
        <f t="array" ref="U741">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</f>
        <v>5000 to 9999</v>
      </c>
      <c r="V741" t="str" cm="1">
        <f t="array" ref="V741">IF(F741="failed",_xlfn.IFS(D741&lt;1000,"0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>5000 to 9999</v>
      </c>
      <c r="W741" t="str" cm="1">
        <f t="array" ref="W741">IF(F741="successful",_xlfn.IFS(D741&lt;1000,"0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/>
      </c>
      <c r="X741" t="str" cm="1">
        <f t="array" ref="X741">IF(F741="canceled",_xlfn.IFS(D741&lt;1000,"0 to 1000",D741&lt;5000,"1000 to 4999",D741&lt;10000,"5000 to 9999",D741&lt;15000,"10000 to 14999",D741&lt;20000,"15000 to 19999",D741&lt;25000,"20000 to 24999",D741 &lt;30000,"25000 to 29999",D741&lt;35000,"30000 to 34999",D741&lt;40000,"35000 to 39999",D741&lt;45000,"40000 to 44999",D741&lt;50000,"45000 to 49999",TRUE,"Greater than 50000"),"")</f>
        <v/>
      </c>
      <c r="Y741" t="str">
        <f t="shared" si="116"/>
        <v/>
      </c>
      <c r="Z741">
        <f t="shared" si="117"/>
        <v>101</v>
      </c>
      <c r="AA741" t="str">
        <f t="shared" si="118"/>
        <v/>
      </c>
      <c r="AB741">
        <f t="shared" si="119"/>
        <v>1</v>
      </c>
    </row>
    <row r="742" spans="1:28" ht="31.5" x14ac:dyDescent="0.25">
      <c r="A742">
        <v>252</v>
      </c>
      <c r="B742" t="s">
        <v>556</v>
      </c>
      <c r="C742" s="3" t="s">
        <v>557</v>
      </c>
      <c r="D742">
        <v>1000</v>
      </c>
      <c r="E742">
        <v>6263</v>
      </c>
      <c r="F742" t="s">
        <v>20</v>
      </c>
      <c r="G742">
        <v>59</v>
      </c>
      <c r="H742" t="s">
        <v>21</v>
      </c>
      <c r="I742" t="s">
        <v>22</v>
      </c>
      <c r="J742">
        <v>1382677200</v>
      </c>
      <c r="K742">
        <v>1383109200</v>
      </c>
      <c r="L742" t="b">
        <v>0</v>
      </c>
      <c r="M742" t="b">
        <v>0</v>
      </c>
      <c r="N742" t="s">
        <v>33</v>
      </c>
      <c r="O742" s="4">
        <f t="shared" si="110"/>
        <v>6.2629999999999999</v>
      </c>
      <c r="P742" s="5">
        <f t="shared" si="111"/>
        <v>106.15254237288136</v>
      </c>
      <c r="Q742" t="str">
        <f t="shared" si="112"/>
        <v>theater</v>
      </c>
      <c r="R742" t="str">
        <f t="shared" si="113"/>
        <v>plays</v>
      </c>
      <c r="S742" s="9">
        <f t="shared" si="114"/>
        <v>41572.208333333336</v>
      </c>
      <c r="T742" s="9">
        <f t="shared" si="115"/>
        <v>41577.208333333336</v>
      </c>
      <c r="U742" t="str" cm="1">
        <f t="array" ref="U742">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</f>
        <v>1000 to 4999</v>
      </c>
      <c r="V742" t="str" cm="1">
        <f t="array" ref="V742">IF(F742="failed",_xlfn.IFS(D742&lt;1000,"0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/>
      </c>
      <c r="W742" t="str" cm="1">
        <f t="array" ref="W742">IF(F742="successful",_xlfn.IFS(D742&lt;1000,"0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>1000 to 4999</v>
      </c>
      <c r="X742" t="str" cm="1">
        <f t="array" ref="X742">IF(F742="canceled",_xlfn.IFS(D742&lt;1000,"0 to 1000",D742&lt;5000,"1000 to 4999",D742&lt;10000,"5000 to 9999",D742&lt;15000,"10000 to 14999",D742&lt;20000,"15000 to 19999",D742&lt;25000,"20000 to 24999",D742 &lt;30000,"25000 to 29999",D742&lt;35000,"30000 to 34999",D742&lt;40000,"35000 to 39999",D742&lt;45000,"40000 to 44999",D742&lt;50000,"45000 to 49999",TRUE,"Greater than 50000"),"")</f>
        <v/>
      </c>
      <c r="Y742">
        <f t="shared" si="116"/>
        <v>59</v>
      </c>
      <c r="Z742" t="str">
        <f t="shared" si="117"/>
        <v/>
      </c>
      <c r="AA742">
        <f t="shared" si="118"/>
        <v>1</v>
      </c>
      <c r="AB742" t="str">
        <f t="shared" si="119"/>
        <v/>
      </c>
    </row>
    <row r="743" spans="1:28" x14ac:dyDescent="0.25">
      <c r="A743">
        <v>257</v>
      </c>
      <c r="B743" t="s">
        <v>566</v>
      </c>
      <c r="C743" s="3" t="s">
        <v>567</v>
      </c>
      <c r="D743">
        <v>5700</v>
      </c>
      <c r="E743">
        <v>8322</v>
      </c>
      <c r="F743" t="s">
        <v>20</v>
      </c>
      <c r="G743">
        <v>92</v>
      </c>
      <c r="H743" t="s">
        <v>21</v>
      </c>
      <c r="I743" t="s">
        <v>22</v>
      </c>
      <c r="J743">
        <v>1362463200</v>
      </c>
      <c r="K743">
        <v>1363669200</v>
      </c>
      <c r="L743" t="b">
        <v>0</v>
      </c>
      <c r="M743" t="b">
        <v>0</v>
      </c>
      <c r="N743" t="s">
        <v>33</v>
      </c>
      <c r="O743" s="4">
        <f t="shared" si="110"/>
        <v>1.46</v>
      </c>
      <c r="P743" s="5">
        <f t="shared" si="111"/>
        <v>90.456521739130437</v>
      </c>
      <c r="Q743" t="str">
        <f t="shared" si="112"/>
        <v>theater</v>
      </c>
      <c r="R743" t="str">
        <f t="shared" si="113"/>
        <v>plays</v>
      </c>
      <c r="S743" s="9">
        <f t="shared" si="114"/>
        <v>41338.25</v>
      </c>
      <c r="T743" s="9">
        <f t="shared" si="115"/>
        <v>41352.208333333336</v>
      </c>
      <c r="U743" t="str" cm="1">
        <f t="array" ref="U743">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</f>
        <v>5000 to 9999</v>
      </c>
      <c r="V743" t="str" cm="1">
        <f t="array" ref="V743">IF(F743="failed",_xlfn.IFS(D743&lt;1000,"0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/>
      </c>
      <c r="W743" t="str" cm="1">
        <f t="array" ref="W743">IF(F743="successful",_xlfn.IFS(D743&lt;1000,"0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>5000 to 9999</v>
      </c>
      <c r="X743" t="str" cm="1">
        <f t="array" ref="X743">IF(F743="canceled",_xlfn.IFS(D743&lt;1000,"0 to 1000",D743&lt;5000,"1000 to 4999",D743&lt;10000,"5000 to 9999",D743&lt;15000,"10000 to 14999",D743&lt;20000,"15000 to 19999",D743&lt;25000,"20000 to 24999",D743 &lt;30000,"25000 to 29999",D743&lt;35000,"30000 to 34999",D743&lt;40000,"35000 to 39999",D743&lt;45000,"40000 to 44999",D743&lt;50000,"45000 to 49999",TRUE,"Greater than 50000"),"")</f>
        <v/>
      </c>
      <c r="Y743">
        <f t="shared" si="116"/>
        <v>92</v>
      </c>
      <c r="Z743" t="str">
        <f t="shared" si="117"/>
        <v/>
      </c>
      <c r="AA743">
        <f t="shared" si="118"/>
        <v>1</v>
      </c>
      <c r="AB743" t="str">
        <f t="shared" si="119"/>
        <v/>
      </c>
    </row>
    <row r="744" spans="1:28" x14ac:dyDescent="0.25">
      <c r="A744">
        <v>258</v>
      </c>
      <c r="B744" t="s">
        <v>568</v>
      </c>
      <c r="C744" s="3" t="s">
        <v>569</v>
      </c>
      <c r="D744">
        <v>5000</v>
      </c>
      <c r="E744">
        <v>13424</v>
      </c>
      <c r="F744" t="s">
        <v>20</v>
      </c>
      <c r="G744">
        <v>186</v>
      </c>
      <c r="H744" t="s">
        <v>21</v>
      </c>
      <c r="I744" t="s">
        <v>22</v>
      </c>
      <c r="J744">
        <v>1481176800</v>
      </c>
      <c r="K744">
        <v>1482904800</v>
      </c>
      <c r="L744" t="b">
        <v>0</v>
      </c>
      <c r="M744" t="b">
        <v>1</v>
      </c>
      <c r="N744" t="s">
        <v>33</v>
      </c>
      <c r="O744" s="4">
        <f t="shared" si="110"/>
        <v>2.6848000000000001</v>
      </c>
      <c r="P744" s="5">
        <f t="shared" si="111"/>
        <v>72.172043010752688</v>
      </c>
      <c r="Q744" t="str">
        <f t="shared" si="112"/>
        <v>theater</v>
      </c>
      <c r="R744" t="str">
        <f t="shared" si="113"/>
        <v>plays</v>
      </c>
      <c r="S744" s="9">
        <f t="shared" si="114"/>
        <v>42712.25</v>
      </c>
      <c r="T744" s="9">
        <f t="shared" si="115"/>
        <v>42732.25</v>
      </c>
      <c r="U744" t="str" cm="1">
        <f t="array" ref="U744">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</f>
        <v>5000 to 9999</v>
      </c>
      <c r="V744" t="str" cm="1">
        <f t="array" ref="V744">IF(F744="failed",_xlfn.IFS(D744&lt;1000,"0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/>
      </c>
      <c r="W744" t="str" cm="1">
        <f t="array" ref="W744">IF(F744="successful",_xlfn.IFS(D744&lt;1000,"0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>5000 to 9999</v>
      </c>
      <c r="X744" t="str" cm="1">
        <f t="array" ref="X744">IF(F744="canceled",_xlfn.IFS(D744&lt;1000,"0 to 1000",D744&lt;5000,"1000 to 4999",D744&lt;10000,"5000 to 9999",D744&lt;15000,"10000 to 14999",D744&lt;20000,"15000 to 19999",D744&lt;25000,"20000 to 24999",D744 &lt;30000,"25000 to 29999",D744&lt;35000,"30000 to 34999",D744&lt;40000,"35000 to 39999",D744&lt;45000,"40000 to 44999",D744&lt;50000,"45000 to 49999",TRUE,"Greater than 50000"),"")</f>
        <v/>
      </c>
      <c r="Y744">
        <f t="shared" si="116"/>
        <v>186</v>
      </c>
      <c r="Z744" t="str">
        <f t="shared" si="117"/>
        <v/>
      </c>
      <c r="AA744">
        <f t="shared" si="118"/>
        <v>1</v>
      </c>
      <c r="AB744" t="str">
        <f t="shared" si="119"/>
        <v/>
      </c>
    </row>
    <row r="745" spans="1:28" x14ac:dyDescent="0.25">
      <c r="A745">
        <v>264</v>
      </c>
      <c r="B745" t="s">
        <v>580</v>
      </c>
      <c r="C745" s="3" t="s">
        <v>581</v>
      </c>
      <c r="D745">
        <v>45600</v>
      </c>
      <c r="E745">
        <v>165375</v>
      </c>
      <c r="F745" t="s">
        <v>20</v>
      </c>
      <c r="G745">
        <v>5512</v>
      </c>
      <c r="H745" t="s">
        <v>21</v>
      </c>
      <c r="I745" t="s">
        <v>22</v>
      </c>
      <c r="J745">
        <v>1360648800</v>
      </c>
      <c r="K745">
        <v>1362031200</v>
      </c>
      <c r="L745" t="b">
        <v>0</v>
      </c>
      <c r="M745" t="b">
        <v>0</v>
      </c>
      <c r="N745" t="s">
        <v>33</v>
      </c>
      <c r="O745" s="4">
        <f t="shared" si="110"/>
        <v>3.6266447368421053</v>
      </c>
      <c r="P745" s="5">
        <f t="shared" si="111"/>
        <v>30.002721335268504</v>
      </c>
      <c r="Q745" t="str">
        <f t="shared" si="112"/>
        <v>theater</v>
      </c>
      <c r="R745" t="str">
        <f t="shared" si="113"/>
        <v>plays</v>
      </c>
      <c r="S745" s="9">
        <f t="shared" si="114"/>
        <v>41317.25</v>
      </c>
      <c r="T745" s="9">
        <f t="shared" si="115"/>
        <v>41333.25</v>
      </c>
      <c r="U745" t="str" cm="1">
        <f t="array" ref="U745">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</f>
        <v>45000 to 49999</v>
      </c>
      <c r="V745" t="str" cm="1">
        <f t="array" ref="V745">IF(F745="failed",_xlfn.IFS(D745&lt;1000,"0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/>
      </c>
      <c r="W745" t="str" cm="1">
        <f t="array" ref="W745">IF(F745="successful",_xlfn.IFS(D745&lt;1000,"0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>45000 to 49999</v>
      </c>
      <c r="X745" t="str" cm="1">
        <f t="array" ref="X745">IF(F745="canceled",_xlfn.IFS(D745&lt;1000,"0 to 1000",D745&lt;5000,"1000 to 4999",D745&lt;10000,"5000 to 9999",D745&lt;15000,"10000 to 14999",D745&lt;20000,"15000 to 19999",D745&lt;25000,"20000 to 24999",D745 &lt;30000,"25000 to 29999",D745&lt;35000,"30000 to 34999",D745&lt;40000,"35000 to 39999",D745&lt;45000,"40000 to 44999",D745&lt;50000,"45000 to 49999",TRUE,"Greater than 50000"),"")</f>
        <v/>
      </c>
      <c r="Y745">
        <f t="shared" si="116"/>
        <v>5512</v>
      </c>
      <c r="Z745" t="str">
        <f t="shared" si="117"/>
        <v/>
      </c>
      <c r="AA745">
        <f t="shared" si="118"/>
        <v>1</v>
      </c>
      <c r="AB745" t="str">
        <f t="shared" si="119"/>
        <v/>
      </c>
    </row>
    <row r="746" spans="1:28" x14ac:dyDescent="0.25">
      <c r="A746">
        <v>265</v>
      </c>
      <c r="B746" t="s">
        <v>582</v>
      </c>
      <c r="C746" s="3" t="s">
        <v>583</v>
      </c>
      <c r="D746">
        <v>4900</v>
      </c>
      <c r="E746">
        <v>6031</v>
      </c>
      <c r="F746" t="s">
        <v>20</v>
      </c>
      <c r="G746">
        <v>86</v>
      </c>
      <c r="H746" t="s">
        <v>21</v>
      </c>
      <c r="I746" t="s">
        <v>22</v>
      </c>
      <c r="J746">
        <v>1451800800</v>
      </c>
      <c r="K746">
        <v>1455602400</v>
      </c>
      <c r="L746" t="b">
        <v>0</v>
      </c>
      <c r="M746" t="b">
        <v>0</v>
      </c>
      <c r="N746" t="s">
        <v>33</v>
      </c>
      <c r="O746" s="4">
        <f t="shared" si="110"/>
        <v>1.2308163265306122</v>
      </c>
      <c r="P746" s="5">
        <f t="shared" si="111"/>
        <v>70.127906976744185</v>
      </c>
      <c r="Q746" t="str">
        <f t="shared" si="112"/>
        <v>theater</v>
      </c>
      <c r="R746" t="str">
        <f t="shared" si="113"/>
        <v>plays</v>
      </c>
      <c r="S746" s="9">
        <f t="shared" si="114"/>
        <v>42372.25</v>
      </c>
      <c r="T746" s="9">
        <f t="shared" si="115"/>
        <v>42416.25</v>
      </c>
      <c r="U746" t="str" cm="1">
        <f t="array" ref="U746">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</f>
        <v>1000 to 4999</v>
      </c>
      <c r="V746" t="str" cm="1">
        <f t="array" ref="V746">IF(F746="failed",_xlfn.IFS(D746&lt;1000,"0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/>
      </c>
      <c r="W746" t="str" cm="1">
        <f t="array" ref="W746">IF(F746="successful",_xlfn.IFS(D746&lt;1000,"0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>1000 to 4999</v>
      </c>
      <c r="X746" t="str" cm="1">
        <f t="array" ref="X746">IF(F746="canceled",_xlfn.IFS(D746&lt;1000,"0 to 1000",D746&lt;5000,"1000 to 4999",D746&lt;10000,"5000 to 9999",D746&lt;15000,"10000 to 14999",D746&lt;20000,"15000 to 19999",D746&lt;25000,"20000 to 24999",D746 &lt;30000,"25000 to 29999",D746&lt;35000,"30000 to 34999",D746&lt;40000,"35000 to 39999",D746&lt;45000,"40000 to 44999",D746&lt;50000,"45000 to 49999",TRUE,"Greater than 50000"),"")</f>
        <v/>
      </c>
      <c r="Y746">
        <f t="shared" si="116"/>
        <v>86</v>
      </c>
      <c r="Z746" t="str">
        <f t="shared" si="117"/>
        <v/>
      </c>
      <c r="AA746">
        <f t="shared" si="118"/>
        <v>1</v>
      </c>
      <c r="AB746" t="str">
        <f t="shared" si="119"/>
        <v/>
      </c>
    </row>
    <row r="747" spans="1:28" x14ac:dyDescent="0.25">
      <c r="A747">
        <v>267</v>
      </c>
      <c r="B747" t="s">
        <v>586</v>
      </c>
      <c r="C747" s="3" t="s">
        <v>587</v>
      </c>
      <c r="D747">
        <v>61600</v>
      </c>
      <c r="E747">
        <v>143910</v>
      </c>
      <c r="F747" t="s">
        <v>20</v>
      </c>
      <c r="G747">
        <v>2768</v>
      </c>
      <c r="H747" t="s">
        <v>26</v>
      </c>
      <c r="I747" t="s">
        <v>27</v>
      </c>
      <c r="J747">
        <v>1351054800</v>
      </c>
      <c r="K747">
        <v>1352440800</v>
      </c>
      <c r="L747" t="b">
        <v>0</v>
      </c>
      <c r="M747" t="b">
        <v>0</v>
      </c>
      <c r="N747" t="s">
        <v>33</v>
      </c>
      <c r="O747" s="4">
        <f t="shared" si="110"/>
        <v>2.3362012987012988</v>
      </c>
      <c r="P747" s="5">
        <f t="shared" si="111"/>
        <v>51.990606936416185</v>
      </c>
      <c r="Q747" t="str">
        <f t="shared" si="112"/>
        <v>theater</v>
      </c>
      <c r="R747" t="str">
        <f t="shared" si="113"/>
        <v>plays</v>
      </c>
      <c r="S747" s="9">
        <f t="shared" si="114"/>
        <v>41206.208333333336</v>
      </c>
      <c r="T747" s="9">
        <f t="shared" si="115"/>
        <v>41222.25</v>
      </c>
      <c r="U747" t="str" cm="1">
        <f t="array" ref="U747">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</f>
        <v>Greater than 50000</v>
      </c>
      <c r="V747" t="str" cm="1">
        <f t="array" ref="V747">IF(F747="failed",_xlfn.IFS(D747&lt;1000,"0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/>
      </c>
      <c r="W747" t="str" cm="1">
        <f t="array" ref="W747">IF(F747="successful",_xlfn.IFS(D747&lt;1000,"0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>Greater than 50000</v>
      </c>
      <c r="X747" t="str" cm="1">
        <f t="array" ref="X747">IF(F747="canceled",_xlfn.IFS(D747&lt;1000,"0 to 1000",D747&lt;5000,"1000 to 4999",D747&lt;10000,"5000 to 9999",D747&lt;15000,"10000 to 14999",D747&lt;20000,"15000 to 19999",D747&lt;25000,"20000 to 24999",D747 &lt;30000,"25000 to 29999",D747&lt;35000,"30000 to 34999",D747&lt;40000,"35000 to 39999",D747&lt;45000,"40000 to 44999",D747&lt;50000,"45000 to 49999",TRUE,"Greater than 50000"),"")</f>
        <v/>
      </c>
      <c r="Y747">
        <f t="shared" si="116"/>
        <v>2768</v>
      </c>
      <c r="Z747" t="str">
        <f t="shared" si="117"/>
        <v/>
      </c>
      <c r="AA747">
        <f t="shared" si="118"/>
        <v>1</v>
      </c>
      <c r="AB747" t="str">
        <f t="shared" si="119"/>
        <v/>
      </c>
    </row>
    <row r="748" spans="1:28" x14ac:dyDescent="0.25">
      <c r="A748">
        <v>272</v>
      </c>
      <c r="B748" t="s">
        <v>596</v>
      </c>
      <c r="C748" s="3" t="s">
        <v>597</v>
      </c>
      <c r="D748">
        <v>51100</v>
      </c>
      <c r="E748">
        <v>155349</v>
      </c>
      <c r="F748" t="s">
        <v>20</v>
      </c>
      <c r="G748">
        <v>1894</v>
      </c>
      <c r="H748" t="s">
        <v>21</v>
      </c>
      <c r="I748" t="s">
        <v>22</v>
      </c>
      <c r="J748">
        <v>1562734800</v>
      </c>
      <c r="K748">
        <v>1564894800</v>
      </c>
      <c r="L748" t="b">
        <v>0</v>
      </c>
      <c r="M748" t="b">
        <v>1</v>
      </c>
      <c r="N748" t="s">
        <v>33</v>
      </c>
      <c r="O748" s="4">
        <f t="shared" si="110"/>
        <v>3.0400978473581213</v>
      </c>
      <c r="P748" s="5">
        <f t="shared" si="111"/>
        <v>82.021647307286173</v>
      </c>
      <c r="Q748" t="str">
        <f t="shared" si="112"/>
        <v>theater</v>
      </c>
      <c r="R748" t="str">
        <f t="shared" si="113"/>
        <v>plays</v>
      </c>
      <c r="S748" s="9">
        <f t="shared" si="114"/>
        <v>43656.208333333328</v>
      </c>
      <c r="T748" s="9">
        <f t="shared" si="115"/>
        <v>43681.208333333328</v>
      </c>
      <c r="U748" t="str" cm="1">
        <f t="array" ref="U748">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</f>
        <v>Greater than 50000</v>
      </c>
      <c r="V748" t="str" cm="1">
        <f t="array" ref="V748">IF(F748="failed",_xlfn.IFS(D748&lt;1000,"0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/>
      </c>
      <c r="W748" t="str" cm="1">
        <f t="array" ref="W748">IF(F748="successful",_xlfn.IFS(D748&lt;1000,"0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>Greater than 50000</v>
      </c>
      <c r="X748" t="str" cm="1">
        <f t="array" ref="X748">IF(F748="canceled",_xlfn.IFS(D748&lt;1000,"0 to 1000",D748&lt;5000,"1000 to 4999",D748&lt;10000,"5000 to 9999",D748&lt;15000,"10000 to 14999",D748&lt;20000,"15000 to 19999",D748&lt;25000,"20000 to 24999",D748 &lt;30000,"25000 to 29999",D748&lt;35000,"30000 to 34999",D748&lt;40000,"35000 to 39999",D748&lt;45000,"40000 to 44999",D748&lt;50000,"45000 to 49999",TRUE,"Greater than 50000"),"")</f>
        <v/>
      </c>
      <c r="Y748">
        <f t="shared" si="116"/>
        <v>1894</v>
      </c>
      <c r="Z748" t="str">
        <f t="shared" si="117"/>
        <v/>
      </c>
      <c r="AA748">
        <f t="shared" si="118"/>
        <v>1</v>
      </c>
      <c r="AB748" t="str">
        <f t="shared" si="119"/>
        <v/>
      </c>
    </row>
    <row r="749" spans="1:28" x14ac:dyDescent="0.25">
      <c r="A749">
        <v>273</v>
      </c>
      <c r="B749" t="s">
        <v>598</v>
      </c>
      <c r="C749" s="3" t="s">
        <v>599</v>
      </c>
      <c r="D749">
        <v>7800</v>
      </c>
      <c r="E749">
        <v>10704</v>
      </c>
      <c r="F749" t="s">
        <v>20</v>
      </c>
      <c r="G749">
        <v>282</v>
      </c>
      <c r="H749" t="s">
        <v>15</v>
      </c>
      <c r="I749" t="s">
        <v>16</v>
      </c>
      <c r="J749">
        <v>1505624400</v>
      </c>
      <c r="K749">
        <v>1505883600</v>
      </c>
      <c r="L749" t="b">
        <v>0</v>
      </c>
      <c r="M749" t="b">
        <v>0</v>
      </c>
      <c r="N749" t="s">
        <v>33</v>
      </c>
      <c r="O749" s="4">
        <f t="shared" si="110"/>
        <v>1.3723076923076922</v>
      </c>
      <c r="P749" s="5">
        <f t="shared" si="111"/>
        <v>37.957446808510639</v>
      </c>
      <c r="Q749" t="str">
        <f t="shared" si="112"/>
        <v>theater</v>
      </c>
      <c r="R749" t="str">
        <f t="shared" si="113"/>
        <v>plays</v>
      </c>
      <c r="S749" s="9">
        <f t="shared" si="114"/>
        <v>42995.208333333328</v>
      </c>
      <c r="T749" s="9">
        <f t="shared" si="115"/>
        <v>42998.208333333328</v>
      </c>
      <c r="U749" t="str" cm="1">
        <f t="array" ref="U749">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</f>
        <v>5000 to 9999</v>
      </c>
      <c r="V749" t="str" cm="1">
        <f t="array" ref="V749">IF(F749="failed",_xlfn.IFS(D749&lt;1000,"0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/>
      </c>
      <c r="W749" t="str" cm="1">
        <f t="array" ref="W749">IF(F749="successful",_xlfn.IFS(D749&lt;1000,"0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>5000 to 9999</v>
      </c>
      <c r="X749" t="str" cm="1">
        <f t="array" ref="X749">IF(F749="canceled",_xlfn.IFS(D749&lt;1000,"0 to 1000",D749&lt;5000,"1000 to 4999",D749&lt;10000,"5000 to 9999",D749&lt;15000,"10000 to 14999",D749&lt;20000,"15000 to 19999",D749&lt;25000,"20000 to 24999",D749 &lt;30000,"25000 to 29999",D749&lt;35000,"30000 to 34999",D749&lt;40000,"35000 to 39999",D749&lt;45000,"40000 to 44999",D749&lt;50000,"45000 to 49999",TRUE,"Greater than 50000"),"")</f>
        <v/>
      </c>
      <c r="Y749">
        <f t="shared" si="116"/>
        <v>282</v>
      </c>
      <c r="Z749" t="str">
        <f t="shared" si="117"/>
        <v/>
      </c>
      <c r="AA749">
        <f t="shared" si="118"/>
        <v>1</v>
      </c>
      <c r="AB749" t="str">
        <f t="shared" si="119"/>
        <v/>
      </c>
    </row>
    <row r="750" spans="1:28" ht="31.5" x14ac:dyDescent="0.25">
      <c r="A750">
        <v>274</v>
      </c>
      <c r="B750" t="s">
        <v>600</v>
      </c>
      <c r="C750" s="3" t="s">
        <v>601</v>
      </c>
      <c r="D750">
        <v>2400</v>
      </c>
      <c r="E750">
        <v>773</v>
      </c>
      <c r="F750" t="s">
        <v>14</v>
      </c>
      <c r="G750">
        <v>15</v>
      </c>
      <c r="H750" t="s">
        <v>21</v>
      </c>
      <c r="I750" t="s">
        <v>22</v>
      </c>
      <c r="J750">
        <v>1509948000</v>
      </c>
      <c r="K750">
        <v>1510380000</v>
      </c>
      <c r="L750" t="b">
        <v>0</v>
      </c>
      <c r="M750" t="b">
        <v>0</v>
      </c>
      <c r="N750" t="s">
        <v>33</v>
      </c>
      <c r="O750" s="4">
        <f t="shared" si="110"/>
        <v>0.32208333333333333</v>
      </c>
      <c r="P750" s="5">
        <f t="shared" si="111"/>
        <v>51.533333333333331</v>
      </c>
      <c r="Q750" t="str">
        <f t="shared" si="112"/>
        <v>theater</v>
      </c>
      <c r="R750" t="str">
        <f t="shared" si="113"/>
        <v>plays</v>
      </c>
      <c r="S750" s="9">
        <f t="shared" si="114"/>
        <v>43045.25</v>
      </c>
      <c r="T750" s="9">
        <f t="shared" si="115"/>
        <v>43050.25</v>
      </c>
      <c r="U750" t="str" cm="1">
        <f t="array" ref="U750">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</f>
        <v>1000 to 4999</v>
      </c>
      <c r="V750" t="str" cm="1">
        <f t="array" ref="V750">IF(F750="failed",_xlfn.IFS(D750&lt;1000,"0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>1000 to 4999</v>
      </c>
      <c r="W750" t="str" cm="1">
        <f t="array" ref="W750">IF(F750="successful",_xlfn.IFS(D750&lt;1000,"0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/>
      </c>
      <c r="X750" t="str" cm="1">
        <f t="array" ref="X750">IF(F750="canceled",_xlfn.IFS(D750&lt;1000,"0 to 1000",D750&lt;5000,"1000 to 4999",D750&lt;10000,"5000 to 9999",D750&lt;15000,"10000 to 14999",D750&lt;20000,"15000 to 19999",D750&lt;25000,"20000 to 24999",D750 &lt;30000,"25000 to 29999",D750&lt;35000,"30000 to 34999",D750&lt;40000,"35000 to 39999",D750&lt;45000,"40000 to 44999",D750&lt;50000,"45000 to 49999",TRUE,"Greater than 50000"),"")</f>
        <v/>
      </c>
      <c r="Y750" t="str">
        <f t="shared" si="116"/>
        <v/>
      </c>
      <c r="Z750">
        <f t="shared" si="117"/>
        <v>15</v>
      </c>
      <c r="AA750" t="str">
        <f t="shared" si="118"/>
        <v/>
      </c>
      <c r="AB750">
        <f t="shared" si="119"/>
        <v>1</v>
      </c>
    </row>
    <row r="751" spans="1:28" ht="31.5" x14ac:dyDescent="0.25">
      <c r="A751">
        <v>277</v>
      </c>
      <c r="B751" t="s">
        <v>606</v>
      </c>
      <c r="C751" s="3" t="s">
        <v>607</v>
      </c>
      <c r="D751">
        <v>700</v>
      </c>
      <c r="E751">
        <v>7465</v>
      </c>
      <c r="F751" t="s">
        <v>20</v>
      </c>
      <c r="G751">
        <v>83</v>
      </c>
      <c r="H751" t="s">
        <v>21</v>
      </c>
      <c r="I751" t="s">
        <v>22</v>
      </c>
      <c r="J751">
        <v>1279515600</v>
      </c>
      <c r="K751">
        <v>1279688400</v>
      </c>
      <c r="L751" t="b">
        <v>0</v>
      </c>
      <c r="M751" t="b">
        <v>0</v>
      </c>
      <c r="N751" t="s">
        <v>33</v>
      </c>
      <c r="O751" s="4">
        <f t="shared" si="110"/>
        <v>10.664285714285715</v>
      </c>
      <c r="P751" s="5">
        <f t="shared" si="111"/>
        <v>89.939759036144579</v>
      </c>
      <c r="Q751" t="str">
        <f t="shared" si="112"/>
        <v>theater</v>
      </c>
      <c r="R751" t="str">
        <f t="shared" si="113"/>
        <v>plays</v>
      </c>
      <c r="S751" s="9">
        <f t="shared" si="114"/>
        <v>40378.208333333336</v>
      </c>
      <c r="T751" s="9">
        <f t="shared" si="115"/>
        <v>40380.208333333336</v>
      </c>
      <c r="U751" t="str" cm="1">
        <f t="array" ref="U751">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</f>
        <v>0 to 1000</v>
      </c>
      <c r="V751" t="str" cm="1">
        <f t="array" ref="V751">IF(F751="failed",_xlfn.IFS(D751&lt;1000,"0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/>
      </c>
      <c r="W751" t="str" cm="1">
        <f t="array" ref="W751">IF(F751="successful",_xlfn.IFS(D751&lt;1000,"0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>0 to 1000</v>
      </c>
      <c r="X751" t="str" cm="1">
        <f t="array" ref="X751">IF(F751="canceled",_xlfn.IFS(D751&lt;1000,"0 to 1000",D751&lt;5000,"1000 to 4999",D751&lt;10000,"5000 to 9999",D751&lt;15000,"10000 to 14999",D751&lt;20000,"15000 to 19999",D751&lt;25000,"20000 to 24999",D751 &lt;30000,"25000 to 29999",D751&lt;35000,"30000 to 34999",D751&lt;40000,"35000 to 39999",D751&lt;45000,"40000 to 44999",D751&lt;50000,"45000 to 49999",TRUE,"Greater than 50000"),"")</f>
        <v/>
      </c>
      <c r="Y751">
        <f t="shared" si="116"/>
        <v>83</v>
      </c>
      <c r="Z751" t="str">
        <f t="shared" si="117"/>
        <v/>
      </c>
      <c r="AA751">
        <f t="shared" si="118"/>
        <v>1</v>
      </c>
      <c r="AB751" t="str">
        <f t="shared" si="119"/>
        <v/>
      </c>
    </row>
    <row r="752" spans="1:28" x14ac:dyDescent="0.25">
      <c r="A752">
        <v>279</v>
      </c>
      <c r="B752" t="s">
        <v>610</v>
      </c>
      <c r="C752" s="3" t="s">
        <v>611</v>
      </c>
      <c r="D752">
        <v>8000</v>
      </c>
      <c r="E752">
        <v>13656</v>
      </c>
      <c r="F752" t="s">
        <v>20</v>
      </c>
      <c r="G752">
        <v>546</v>
      </c>
      <c r="H752" t="s">
        <v>21</v>
      </c>
      <c r="I752" t="s">
        <v>22</v>
      </c>
      <c r="J752">
        <v>1535950800</v>
      </c>
      <c r="K752">
        <v>1536210000</v>
      </c>
      <c r="L752" t="b">
        <v>0</v>
      </c>
      <c r="M752" t="b">
        <v>0</v>
      </c>
      <c r="N752" t="s">
        <v>33</v>
      </c>
      <c r="O752" s="4">
        <f t="shared" si="110"/>
        <v>1.7070000000000001</v>
      </c>
      <c r="P752" s="5">
        <f t="shared" si="111"/>
        <v>25.010989010989011</v>
      </c>
      <c r="Q752" t="str">
        <f t="shared" si="112"/>
        <v>theater</v>
      </c>
      <c r="R752" t="str">
        <f t="shared" si="113"/>
        <v>plays</v>
      </c>
      <c r="S752" s="9">
        <f t="shared" si="114"/>
        <v>43346.208333333328</v>
      </c>
      <c r="T752" s="9">
        <f t="shared" si="115"/>
        <v>43349.208333333328</v>
      </c>
      <c r="U752" t="str" cm="1">
        <f t="array" ref="U752">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</f>
        <v>5000 to 9999</v>
      </c>
      <c r="V752" t="str" cm="1">
        <f t="array" ref="V752">IF(F752="failed",_xlfn.IFS(D752&lt;1000,"0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/>
      </c>
      <c r="W752" t="str" cm="1">
        <f t="array" ref="W752">IF(F752="successful",_xlfn.IFS(D752&lt;1000,"0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>5000 to 9999</v>
      </c>
      <c r="X752" t="str" cm="1">
        <f t="array" ref="X752">IF(F752="canceled",_xlfn.IFS(D752&lt;1000,"0 to 1000",D752&lt;5000,"1000 to 4999",D752&lt;10000,"5000 to 9999",D752&lt;15000,"10000 to 14999",D752&lt;20000,"15000 to 19999",D752&lt;25000,"20000 to 24999",D752 &lt;30000,"25000 to 29999",D752&lt;35000,"30000 to 34999",D752&lt;40000,"35000 to 39999",D752&lt;45000,"40000 to 44999",D752&lt;50000,"45000 to 49999",TRUE,"Greater than 50000"),"")</f>
        <v/>
      </c>
      <c r="Y752">
        <f t="shared" si="116"/>
        <v>546</v>
      </c>
      <c r="Z752" t="str">
        <f t="shared" si="117"/>
        <v/>
      </c>
      <c r="AA752">
        <f t="shared" si="118"/>
        <v>1</v>
      </c>
      <c r="AB752" t="str">
        <f t="shared" si="119"/>
        <v/>
      </c>
    </row>
    <row r="753" spans="1:28" x14ac:dyDescent="0.25">
      <c r="A753">
        <v>281</v>
      </c>
      <c r="B753" t="s">
        <v>614</v>
      </c>
      <c r="C753" s="3" t="s">
        <v>615</v>
      </c>
      <c r="D753">
        <v>164500</v>
      </c>
      <c r="E753">
        <v>150552</v>
      </c>
      <c r="F753" t="s">
        <v>14</v>
      </c>
      <c r="G753">
        <v>2062</v>
      </c>
      <c r="H753" t="s">
        <v>21</v>
      </c>
      <c r="I753" t="s">
        <v>22</v>
      </c>
      <c r="J753">
        <v>1331445600</v>
      </c>
      <c r="K753">
        <v>1333256400</v>
      </c>
      <c r="L753" t="b">
        <v>0</v>
      </c>
      <c r="M753" t="b">
        <v>1</v>
      </c>
      <c r="N753" t="s">
        <v>33</v>
      </c>
      <c r="O753" s="4">
        <f t="shared" si="110"/>
        <v>0.91520972644376897</v>
      </c>
      <c r="P753" s="5">
        <f t="shared" si="111"/>
        <v>73.012609117361791</v>
      </c>
      <c r="Q753" t="str">
        <f t="shared" si="112"/>
        <v>theater</v>
      </c>
      <c r="R753" t="str">
        <f t="shared" si="113"/>
        <v>plays</v>
      </c>
      <c r="S753" s="9">
        <f t="shared" si="114"/>
        <v>40979.25</v>
      </c>
      <c r="T753" s="9">
        <f t="shared" si="115"/>
        <v>41000.208333333336</v>
      </c>
      <c r="U753" t="str" cm="1">
        <f t="array" ref="U753">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</f>
        <v>Greater than 50000</v>
      </c>
      <c r="V753" t="str" cm="1">
        <f t="array" ref="V753">IF(F753="failed",_xlfn.IFS(D753&lt;1000,"0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>Greater than 50000</v>
      </c>
      <c r="W753" t="str" cm="1">
        <f t="array" ref="W753">IF(F753="successful",_xlfn.IFS(D753&lt;1000,"0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/>
      </c>
      <c r="X753" t="str" cm="1">
        <f t="array" ref="X753">IF(F753="canceled",_xlfn.IFS(D753&lt;1000,"0 to 1000",D753&lt;5000,"1000 to 4999",D753&lt;10000,"5000 to 9999",D753&lt;15000,"10000 to 14999",D753&lt;20000,"15000 to 19999",D753&lt;25000,"20000 to 24999",D753 &lt;30000,"25000 to 29999",D753&lt;35000,"30000 to 34999",D753&lt;40000,"35000 to 39999",D753&lt;45000,"40000 to 44999",D753&lt;50000,"45000 to 49999",TRUE,"Greater than 50000"),"")</f>
        <v/>
      </c>
      <c r="Y753" t="str">
        <f t="shared" si="116"/>
        <v/>
      </c>
      <c r="Z753">
        <f t="shared" si="117"/>
        <v>2062</v>
      </c>
      <c r="AA753" t="str">
        <f t="shared" si="118"/>
        <v/>
      </c>
      <c r="AB753">
        <f t="shared" si="119"/>
        <v>1</v>
      </c>
    </row>
    <row r="754" spans="1:28" x14ac:dyDescent="0.25">
      <c r="A754">
        <v>285</v>
      </c>
      <c r="B754" t="s">
        <v>622</v>
      </c>
      <c r="C754" s="3" t="s">
        <v>623</v>
      </c>
      <c r="D754">
        <v>900</v>
      </c>
      <c r="E754">
        <v>6357</v>
      </c>
      <c r="F754" t="s">
        <v>20</v>
      </c>
      <c r="G754">
        <v>254</v>
      </c>
      <c r="H754" t="s">
        <v>21</v>
      </c>
      <c r="I754" t="s">
        <v>22</v>
      </c>
      <c r="J754">
        <v>1473483600</v>
      </c>
      <c r="K754">
        <v>1476766800</v>
      </c>
      <c r="L754" t="b">
        <v>0</v>
      </c>
      <c r="M754" t="b">
        <v>0</v>
      </c>
      <c r="N754" t="s">
        <v>33</v>
      </c>
      <c r="O754" s="4">
        <f t="shared" si="110"/>
        <v>7.0633333333333335</v>
      </c>
      <c r="P754" s="5">
        <f t="shared" si="111"/>
        <v>25.027559055118111</v>
      </c>
      <c r="Q754" t="str">
        <f t="shared" si="112"/>
        <v>theater</v>
      </c>
      <c r="R754" t="str">
        <f t="shared" si="113"/>
        <v>plays</v>
      </c>
      <c r="S754" s="9">
        <f t="shared" si="114"/>
        <v>42623.208333333328</v>
      </c>
      <c r="T754" s="9">
        <f t="shared" si="115"/>
        <v>42661.208333333328</v>
      </c>
      <c r="U754" t="str" cm="1">
        <f t="array" ref="U754">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</f>
        <v>0 to 1000</v>
      </c>
      <c r="V754" t="str" cm="1">
        <f t="array" ref="V754">IF(F754="failed",_xlfn.IFS(D754&lt;1000,"0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/>
      </c>
      <c r="W754" t="str" cm="1">
        <f t="array" ref="W754">IF(F754="successful",_xlfn.IFS(D754&lt;1000,"0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>0 to 1000</v>
      </c>
      <c r="X754" t="str" cm="1">
        <f t="array" ref="X754">IF(F754="canceled",_xlfn.IFS(D754&lt;1000,"0 to 1000",D754&lt;5000,"1000 to 4999",D754&lt;10000,"5000 to 9999",D754&lt;15000,"10000 to 14999",D754&lt;20000,"15000 to 19999",D754&lt;25000,"20000 to 24999",D754 &lt;30000,"25000 to 29999",D754&lt;35000,"30000 to 34999",D754&lt;40000,"35000 to 39999",D754&lt;45000,"40000 to 44999",D754&lt;50000,"45000 to 49999",TRUE,"Greater than 50000"),"")</f>
        <v/>
      </c>
      <c r="Y754">
        <f t="shared" si="116"/>
        <v>254</v>
      </c>
      <c r="Z754" t="str">
        <f t="shared" si="117"/>
        <v/>
      </c>
      <c r="AA754">
        <f t="shared" si="118"/>
        <v>1</v>
      </c>
      <c r="AB754" t="str">
        <f t="shared" si="119"/>
        <v/>
      </c>
    </row>
    <row r="755" spans="1:28" x14ac:dyDescent="0.25">
      <c r="A755">
        <v>286</v>
      </c>
      <c r="B755" t="s">
        <v>624</v>
      </c>
      <c r="C755" s="3" t="s">
        <v>625</v>
      </c>
      <c r="D755">
        <v>112100</v>
      </c>
      <c r="E755">
        <v>19557</v>
      </c>
      <c r="F755" t="s">
        <v>74</v>
      </c>
      <c r="G755">
        <v>184</v>
      </c>
      <c r="H755" t="s">
        <v>21</v>
      </c>
      <c r="I755" t="s">
        <v>22</v>
      </c>
      <c r="J755">
        <v>1479880800</v>
      </c>
      <c r="K755">
        <v>1480485600</v>
      </c>
      <c r="L755" t="b">
        <v>0</v>
      </c>
      <c r="M755" t="b">
        <v>0</v>
      </c>
      <c r="N755" t="s">
        <v>33</v>
      </c>
      <c r="O755" s="4">
        <f t="shared" si="110"/>
        <v>0.17446030330062445</v>
      </c>
      <c r="P755" s="5">
        <f t="shared" si="111"/>
        <v>106.28804347826087</v>
      </c>
      <c r="Q755" t="str">
        <f t="shared" si="112"/>
        <v>theater</v>
      </c>
      <c r="R755" t="str">
        <f t="shared" si="113"/>
        <v>plays</v>
      </c>
      <c r="S755" s="9">
        <f t="shared" si="114"/>
        <v>42697.25</v>
      </c>
      <c r="T755" s="9">
        <f t="shared" si="115"/>
        <v>42704.25</v>
      </c>
      <c r="U755" t="str" cm="1">
        <f t="array" ref="U755">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</f>
        <v>Greater than 50000</v>
      </c>
      <c r="V755" t="str" cm="1">
        <f t="array" ref="V755">IF(F755="failed",_xlfn.IFS(D755&lt;1000,"0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/>
      </c>
      <c r="W755" t="str" cm="1">
        <f t="array" ref="W755">IF(F755="successful",_xlfn.IFS(D755&lt;1000,"0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/>
      </c>
      <c r="X755" t="str" cm="1">
        <f t="array" ref="X755">IF(F755="canceled",_xlfn.IFS(D755&lt;1000,"0 to 1000",D755&lt;5000,"1000 to 4999",D755&lt;10000,"5000 to 9999",D755&lt;15000,"10000 to 14999",D755&lt;20000,"15000 to 19999",D755&lt;25000,"20000 to 24999",D755 &lt;30000,"25000 to 29999",D755&lt;35000,"30000 to 34999",D755&lt;40000,"35000 to 39999",D755&lt;45000,"40000 to 44999",D755&lt;50000,"45000 to 49999",TRUE,"Greater than 50000"),"")</f>
        <v>Greater than 50000</v>
      </c>
      <c r="Y755" t="str">
        <f t="shared" si="116"/>
        <v/>
      </c>
      <c r="Z755" t="str">
        <f t="shared" si="117"/>
        <v/>
      </c>
      <c r="AA755" t="str">
        <f t="shared" si="118"/>
        <v/>
      </c>
      <c r="AB755" t="str">
        <f t="shared" si="119"/>
        <v/>
      </c>
    </row>
    <row r="756" spans="1:28" x14ac:dyDescent="0.25">
      <c r="A756">
        <v>289</v>
      </c>
      <c r="B756" t="s">
        <v>630</v>
      </c>
      <c r="C756" s="3" t="s">
        <v>631</v>
      </c>
      <c r="D756">
        <v>800</v>
      </c>
      <c r="E756">
        <v>13474</v>
      </c>
      <c r="F756" t="s">
        <v>20</v>
      </c>
      <c r="G756">
        <v>337</v>
      </c>
      <c r="H756" t="s">
        <v>15</v>
      </c>
      <c r="I756" t="s">
        <v>16</v>
      </c>
      <c r="J756">
        <v>1438578000</v>
      </c>
      <c r="K756">
        <v>1438837200</v>
      </c>
      <c r="L756" t="b">
        <v>0</v>
      </c>
      <c r="M756" t="b">
        <v>0</v>
      </c>
      <c r="N756" t="s">
        <v>33</v>
      </c>
      <c r="O756" s="4">
        <f t="shared" si="110"/>
        <v>16.842500000000001</v>
      </c>
      <c r="P756" s="5">
        <f t="shared" si="111"/>
        <v>39.982195845697326</v>
      </c>
      <c r="Q756" t="str">
        <f t="shared" si="112"/>
        <v>theater</v>
      </c>
      <c r="R756" t="str">
        <f t="shared" si="113"/>
        <v>plays</v>
      </c>
      <c r="S756" s="9">
        <f t="shared" si="114"/>
        <v>42219.208333333328</v>
      </c>
      <c r="T756" s="9">
        <f t="shared" si="115"/>
        <v>42222.208333333328</v>
      </c>
      <c r="U756" t="str" cm="1">
        <f t="array" ref="U756">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</f>
        <v>0 to 1000</v>
      </c>
      <c r="V756" t="str" cm="1">
        <f t="array" ref="V756">IF(F756="failed",_xlfn.IFS(D756&lt;1000,"0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/>
      </c>
      <c r="W756" t="str" cm="1">
        <f t="array" ref="W756">IF(F756="successful",_xlfn.IFS(D756&lt;1000,"0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>0 to 1000</v>
      </c>
      <c r="X756" t="str" cm="1">
        <f t="array" ref="X756">IF(F756="canceled",_xlfn.IFS(D756&lt;1000,"0 to 1000",D756&lt;5000,"1000 to 4999",D756&lt;10000,"5000 to 9999",D756&lt;15000,"10000 to 14999",D756&lt;20000,"15000 to 19999",D756&lt;25000,"20000 to 24999",D756 &lt;30000,"25000 to 29999",D756&lt;35000,"30000 to 34999",D756&lt;40000,"35000 to 39999",D756&lt;45000,"40000 to 44999",D756&lt;50000,"45000 to 49999",TRUE,"Greater than 50000"),"")</f>
        <v/>
      </c>
      <c r="Y756">
        <f t="shared" si="116"/>
        <v>337</v>
      </c>
      <c r="Z756" t="str">
        <f t="shared" si="117"/>
        <v/>
      </c>
      <c r="AA756">
        <f t="shared" si="118"/>
        <v>1</v>
      </c>
      <c r="AB756" t="str">
        <f t="shared" si="119"/>
        <v/>
      </c>
    </row>
    <row r="757" spans="1:28" x14ac:dyDescent="0.25">
      <c r="A757">
        <v>293</v>
      </c>
      <c r="B757" t="s">
        <v>638</v>
      </c>
      <c r="C757" s="3" t="s">
        <v>639</v>
      </c>
      <c r="D757">
        <v>6500</v>
      </c>
      <c r="E757">
        <v>1065</v>
      </c>
      <c r="F757" t="s">
        <v>74</v>
      </c>
      <c r="G757">
        <v>32</v>
      </c>
      <c r="H757" t="s">
        <v>107</v>
      </c>
      <c r="I757" t="s">
        <v>108</v>
      </c>
      <c r="J757">
        <v>1286254800</v>
      </c>
      <c r="K757">
        <v>1287032400</v>
      </c>
      <c r="L757" t="b">
        <v>0</v>
      </c>
      <c r="M757" t="b">
        <v>0</v>
      </c>
      <c r="N757" t="s">
        <v>33</v>
      </c>
      <c r="O757" s="4">
        <f t="shared" si="110"/>
        <v>0.16384615384615384</v>
      </c>
      <c r="P757" s="5">
        <f t="shared" si="111"/>
        <v>33.28125</v>
      </c>
      <c r="Q757" t="str">
        <f t="shared" si="112"/>
        <v>theater</v>
      </c>
      <c r="R757" t="str">
        <f t="shared" si="113"/>
        <v>plays</v>
      </c>
      <c r="S757" s="9">
        <f t="shared" si="114"/>
        <v>40456.208333333336</v>
      </c>
      <c r="T757" s="9">
        <f t="shared" si="115"/>
        <v>40465.208333333336</v>
      </c>
      <c r="U757" t="str" cm="1">
        <f t="array" ref="U757">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</f>
        <v>5000 to 9999</v>
      </c>
      <c r="V757" t="str" cm="1">
        <f t="array" ref="V757">IF(F757="failed",_xlfn.IFS(D757&lt;1000,"0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/>
      </c>
      <c r="W757" t="str" cm="1">
        <f t="array" ref="W757">IF(F757="successful",_xlfn.IFS(D757&lt;1000,"0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/>
      </c>
      <c r="X757" t="str" cm="1">
        <f t="array" ref="X757">IF(F757="canceled",_xlfn.IFS(D757&lt;1000,"0 to 1000",D757&lt;5000,"1000 to 4999",D757&lt;10000,"5000 to 9999",D757&lt;15000,"10000 to 14999",D757&lt;20000,"15000 to 19999",D757&lt;25000,"20000 to 24999",D757 &lt;30000,"25000 to 29999",D757&lt;35000,"30000 to 34999",D757&lt;40000,"35000 to 39999",D757&lt;45000,"40000 to 44999",D757&lt;50000,"45000 to 49999",TRUE,"Greater than 50000"),"")</f>
        <v>5000 to 9999</v>
      </c>
      <c r="Y757" t="str">
        <f t="shared" si="116"/>
        <v/>
      </c>
      <c r="Z757" t="str">
        <f t="shared" si="117"/>
        <v/>
      </c>
      <c r="AA757" t="str">
        <f t="shared" si="118"/>
        <v/>
      </c>
      <c r="AB757" t="str">
        <f t="shared" si="119"/>
        <v/>
      </c>
    </row>
    <row r="758" spans="1:28" x14ac:dyDescent="0.25">
      <c r="A758">
        <v>294</v>
      </c>
      <c r="B758" t="s">
        <v>640</v>
      </c>
      <c r="C758" s="3" t="s">
        <v>641</v>
      </c>
      <c r="D758">
        <v>600</v>
      </c>
      <c r="E758">
        <v>8038</v>
      </c>
      <c r="F758" t="s">
        <v>20</v>
      </c>
      <c r="G758">
        <v>183</v>
      </c>
      <c r="H758" t="s">
        <v>21</v>
      </c>
      <c r="I758" t="s">
        <v>22</v>
      </c>
      <c r="J758">
        <v>1540530000</v>
      </c>
      <c r="K758">
        <v>1541570400</v>
      </c>
      <c r="L758" t="b">
        <v>0</v>
      </c>
      <c r="M758" t="b">
        <v>0</v>
      </c>
      <c r="N758" t="s">
        <v>33</v>
      </c>
      <c r="O758" s="4">
        <f t="shared" si="110"/>
        <v>13.396666666666667</v>
      </c>
      <c r="P758" s="5">
        <f t="shared" si="111"/>
        <v>43.923497267759565</v>
      </c>
      <c r="Q758" t="str">
        <f t="shared" si="112"/>
        <v>theater</v>
      </c>
      <c r="R758" t="str">
        <f t="shared" si="113"/>
        <v>plays</v>
      </c>
      <c r="S758" s="9">
        <f t="shared" si="114"/>
        <v>43399.208333333328</v>
      </c>
      <c r="T758" s="9">
        <f t="shared" si="115"/>
        <v>43411.25</v>
      </c>
      <c r="U758" t="str" cm="1">
        <f t="array" ref="U758">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</f>
        <v>0 to 1000</v>
      </c>
      <c r="V758" t="str" cm="1">
        <f t="array" ref="V758">IF(F758="failed",_xlfn.IFS(D758&lt;1000,"0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/>
      </c>
      <c r="W758" t="str" cm="1">
        <f t="array" ref="W758">IF(F758="successful",_xlfn.IFS(D758&lt;1000,"0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>0 to 1000</v>
      </c>
      <c r="X758" t="str" cm="1">
        <f t="array" ref="X758">IF(F758="canceled",_xlfn.IFS(D758&lt;1000,"0 to 1000",D758&lt;5000,"1000 to 4999",D758&lt;10000,"5000 to 9999",D758&lt;15000,"10000 to 14999",D758&lt;20000,"15000 to 19999",D758&lt;25000,"20000 to 24999",D758 &lt;30000,"25000 to 29999",D758&lt;35000,"30000 to 34999",D758&lt;40000,"35000 to 39999",D758&lt;45000,"40000 to 44999",D758&lt;50000,"45000 to 49999",TRUE,"Greater than 50000"),"")</f>
        <v/>
      </c>
      <c r="Y758">
        <f t="shared" si="116"/>
        <v>183</v>
      </c>
      <c r="Z758" t="str">
        <f t="shared" si="117"/>
        <v/>
      </c>
      <c r="AA758">
        <f t="shared" si="118"/>
        <v>1</v>
      </c>
      <c r="AB758" t="str">
        <f t="shared" si="119"/>
        <v/>
      </c>
    </row>
    <row r="759" spans="1:28" ht="31.5" x14ac:dyDescent="0.25">
      <c r="A759">
        <v>295</v>
      </c>
      <c r="B759" t="s">
        <v>642</v>
      </c>
      <c r="C759" s="3" t="s">
        <v>643</v>
      </c>
      <c r="D759">
        <v>192900</v>
      </c>
      <c r="E759">
        <v>68769</v>
      </c>
      <c r="F759" t="s">
        <v>14</v>
      </c>
      <c r="G759">
        <v>1910</v>
      </c>
      <c r="H759" t="s">
        <v>98</v>
      </c>
      <c r="I759" t="s">
        <v>99</v>
      </c>
      <c r="J759">
        <v>1381813200</v>
      </c>
      <c r="K759">
        <v>1383976800</v>
      </c>
      <c r="L759" t="b">
        <v>0</v>
      </c>
      <c r="M759" t="b">
        <v>0</v>
      </c>
      <c r="N759" t="s">
        <v>33</v>
      </c>
      <c r="O759" s="4">
        <f t="shared" si="110"/>
        <v>0.35650077760497667</v>
      </c>
      <c r="P759" s="5">
        <f t="shared" si="111"/>
        <v>36.004712041884815</v>
      </c>
      <c r="Q759" t="str">
        <f t="shared" si="112"/>
        <v>theater</v>
      </c>
      <c r="R759" t="str">
        <f t="shared" si="113"/>
        <v>plays</v>
      </c>
      <c r="S759" s="9">
        <f t="shared" si="114"/>
        <v>41562.208333333336</v>
      </c>
      <c r="T759" s="9">
        <f t="shared" si="115"/>
        <v>41587.25</v>
      </c>
      <c r="U759" t="str" cm="1">
        <f t="array" ref="U759">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</f>
        <v>Greater than 50000</v>
      </c>
      <c r="V759" t="str" cm="1">
        <f t="array" ref="V759">IF(F759="failed",_xlfn.IFS(D759&lt;1000,"0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>Greater than 50000</v>
      </c>
      <c r="W759" t="str" cm="1">
        <f t="array" ref="W759">IF(F759="successful",_xlfn.IFS(D759&lt;1000,"0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/>
      </c>
      <c r="X759" t="str" cm="1">
        <f t="array" ref="X759">IF(F759="canceled",_xlfn.IFS(D759&lt;1000,"0 to 1000",D759&lt;5000,"1000 to 4999",D759&lt;10000,"5000 to 9999",D759&lt;15000,"10000 to 14999",D759&lt;20000,"15000 to 19999",D759&lt;25000,"20000 to 24999",D759 &lt;30000,"25000 to 29999",D759&lt;35000,"30000 to 34999",D759&lt;40000,"35000 to 39999",D759&lt;45000,"40000 to 44999",D759&lt;50000,"45000 to 49999",TRUE,"Greater than 50000"),"")</f>
        <v/>
      </c>
      <c r="Y759" t="str">
        <f t="shared" si="116"/>
        <v/>
      </c>
      <c r="Z759">
        <f t="shared" si="117"/>
        <v>1910</v>
      </c>
      <c r="AA759" t="str">
        <f t="shared" si="118"/>
        <v/>
      </c>
      <c r="AB759">
        <f t="shared" si="119"/>
        <v>1</v>
      </c>
    </row>
    <row r="760" spans="1:28" ht="31.5" x14ac:dyDescent="0.25">
      <c r="A760">
        <v>296</v>
      </c>
      <c r="B760" t="s">
        <v>644</v>
      </c>
      <c r="C760" s="3" t="s">
        <v>645</v>
      </c>
      <c r="D760">
        <v>6100</v>
      </c>
      <c r="E760">
        <v>3352</v>
      </c>
      <c r="F760" t="s">
        <v>14</v>
      </c>
      <c r="G760">
        <v>38</v>
      </c>
      <c r="H760" t="s">
        <v>26</v>
      </c>
      <c r="I760" t="s">
        <v>27</v>
      </c>
      <c r="J760">
        <v>1548655200</v>
      </c>
      <c r="K760">
        <v>1550556000</v>
      </c>
      <c r="L760" t="b">
        <v>0</v>
      </c>
      <c r="M760" t="b">
        <v>0</v>
      </c>
      <c r="N760" t="s">
        <v>33</v>
      </c>
      <c r="O760" s="4">
        <f t="shared" si="110"/>
        <v>0.54950819672131146</v>
      </c>
      <c r="P760" s="5">
        <f t="shared" si="111"/>
        <v>88.21052631578948</v>
      </c>
      <c r="Q760" t="str">
        <f t="shared" si="112"/>
        <v>theater</v>
      </c>
      <c r="R760" t="str">
        <f t="shared" si="113"/>
        <v>plays</v>
      </c>
      <c r="S760" s="9">
        <f t="shared" si="114"/>
        <v>43493.25</v>
      </c>
      <c r="T760" s="9">
        <f t="shared" si="115"/>
        <v>43515.25</v>
      </c>
      <c r="U760" t="str" cm="1">
        <f t="array" ref="U760">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</f>
        <v>5000 to 9999</v>
      </c>
      <c r="V760" t="str" cm="1">
        <f t="array" ref="V760">IF(F760="failed",_xlfn.IFS(D760&lt;1000,"0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>5000 to 9999</v>
      </c>
      <c r="W760" t="str" cm="1">
        <f t="array" ref="W760">IF(F760="successful",_xlfn.IFS(D760&lt;1000,"0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/>
      </c>
      <c r="X760" t="str" cm="1">
        <f t="array" ref="X760">IF(F760="canceled",_xlfn.IFS(D760&lt;1000,"0 to 1000",D760&lt;5000,"1000 to 4999",D760&lt;10000,"5000 to 9999",D760&lt;15000,"10000 to 14999",D760&lt;20000,"15000 to 19999",D760&lt;25000,"20000 to 24999",D760 &lt;30000,"25000 to 29999",D760&lt;35000,"30000 to 34999",D760&lt;40000,"35000 to 39999",D760&lt;45000,"40000 to 44999",D760&lt;50000,"45000 to 49999",TRUE,"Greater than 50000"),"")</f>
        <v/>
      </c>
      <c r="Y760" t="str">
        <f t="shared" si="116"/>
        <v/>
      </c>
      <c r="Z760">
        <f t="shared" si="117"/>
        <v>38</v>
      </c>
      <c r="AA760" t="str">
        <f t="shared" si="118"/>
        <v/>
      </c>
      <c r="AB760">
        <f t="shared" si="119"/>
        <v>1</v>
      </c>
    </row>
    <row r="761" spans="1:28" x14ac:dyDescent="0.25">
      <c r="A761">
        <v>297</v>
      </c>
      <c r="B761" t="s">
        <v>646</v>
      </c>
      <c r="C761" s="3" t="s">
        <v>647</v>
      </c>
      <c r="D761">
        <v>7200</v>
      </c>
      <c r="E761">
        <v>6785</v>
      </c>
      <c r="F761" t="s">
        <v>14</v>
      </c>
      <c r="G761">
        <v>104</v>
      </c>
      <c r="H761" t="s">
        <v>26</v>
      </c>
      <c r="I761" t="s">
        <v>27</v>
      </c>
      <c r="J761">
        <v>1389679200</v>
      </c>
      <c r="K761">
        <v>1390456800</v>
      </c>
      <c r="L761" t="b">
        <v>0</v>
      </c>
      <c r="M761" t="b">
        <v>1</v>
      </c>
      <c r="N761" t="s">
        <v>33</v>
      </c>
      <c r="O761" s="4">
        <f t="shared" si="110"/>
        <v>0.94236111111111109</v>
      </c>
      <c r="P761" s="5">
        <f t="shared" si="111"/>
        <v>65.240384615384613</v>
      </c>
      <c r="Q761" t="str">
        <f t="shared" si="112"/>
        <v>theater</v>
      </c>
      <c r="R761" t="str">
        <f t="shared" si="113"/>
        <v>plays</v>
      </c>
      <c r="S761" s="9">
        <f t="shared" si="114"/>
        <v>41653.25</v>
      </c>
      <c r="T761" s="9">
        <f t="shared" si="115"/>
        <v>41662.25</v>
      </c>
      <c r="U761" t="str" cm="1">
        <f t="array" ref="U761">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</f>
        <v>5000 to 9999</v>
      </c>
      <c r="V761" t="str" cm="1">
        <f t="array" ref="V761">IF(F761="failed",_xlfn.IFS(D761&lt;1000,"0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>5000 to 9999</v>
      </c>
      <c r="W761" t="str" cm="1">
        <f t="array" ref="W761">IF(F761="successful",_xlfn.IFS(D761&lt;1000,"0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/>
      </c>
      <c r="X761" t="str" cm="1">
        <f t="array" ref="X761">IF(F761="canceled",_xlfn.IFS(D761&lt;1000,"0 to 1000",D761&lt;5000,"1000 to 4999",D761&lt;10000,"5000 to 9999",D761&lt;15000,"10000 to 14999",D761&lt;20000,"15000 to 19999",D761&lt;25000,"20000 to 24999",D761 &lt;30000,"25000 to 29999",D761&lt;35000,"30000 to 34999",D761&lt;40000,"35000 to 39999",D761&lt;45000,"40000 to 44999",D761&lt;50000,"45000 to 49999",TRUE,"Greater than 50000"),"")</f>
        <v/>
      </c>
      <c r="Y761" t="str">
        <f t="shared" si="116"/>
        <v/>
      </c>
      <c r="Z761">
        <f t="shared" si="117"/>
        <v>104</v>
      </c>
      <c r="AA761" t="str">
        <f t="shared" si="118"/>
        <v/>
      </c>
      <c r="AB761">
        <f t="shared" si="119"/>
        <v>1</v>
      </c>
    </row>
    <row r="762" spans="1:28" x14ac:dyDescent="0.25">
      <c r="A762">
        <v>302</v>
      </c>
      <c r="B762" t="s">
        <v>656</v>
      </c>
      <c r="C762" s="3" t="s">
        <v>657</v>
      </c>
      <c r="D762">
        <v>76100</v>
      </c>
      <c r="E762">
        <v>24234</v>
      </c>
      <c r="F762" t="s">
        <v>14</v>
      </c>
      <c r="G762">
        <v>245</v>
      </c>
      <c r="H762" t="s">
        <v>21</v>
      </c>
      <c r="I762" t="s">
        <v>22</v>
      </c>
      <c r="J762">
        <v>1535864400</v>
      </c>
      <c r="K762">
        <v>1537074000</v>
      </c>
      <c r="L762" t="b">
        <v>0</v>
      </c>
      <c r="M762" t="b">
        <v>0</v>
      </c>
      <c r="N762" t="s">
        <v>33</v>
      </c>
      <c r="O762" s="4">
        <f t="shared" si="110"/>
        <v>0.31844940867279897</v>
      </c>
      <c r="P762" s="5">
        <f t="shared" si="111"/>
        <v>98.914285714285711</v>
      </c>
      <c r="Q762" t="str">
        <f t="shared" si="112"/>
        <v>theater</v>
      </c>
      <c r="R762" t="str">
        <f t="shared" si="113"/>
        <v>plays</v>
      </c>
      <c r="S762" s="9">
        <f t="shared" si="114"/>
        <v>43345.208333333328</v>
      </c>
      <c r="T762" s="9">
        <f t="shared" si="115"/>
        <v>43359.208333333328</v>
      </c>
      <c r="U762" t="str" cm="1">
        <f t="array" ref="U762">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</f>
        <v>Greater than 50000</v>
      </c>
      <c r="V762" t="str" cm="1">
        <f t="array" ref="V762">IF(F762="failed",_xlfn.IFS(D762&lt;1000,"0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>Greater than 50000</v>
      </c>
      <c r="W762" t="str" cm="1">
        <f t="array" ref="W762">IF(F762="successful",_xlfn.IFS(D762&lt;1000,"0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/>
      </c>
      <c r="X762" t="str" cm="1">
        <f t="array" ref="X762">IF(F762="canceled",_xlfn.IFS(D762&lt;1000,"0 to 1000",D762&lt;5000,"1000 to 4999",D762&lt;10000,"5000 to 9999",D762&lt;15000,"10000 to 14999",D762&lt;20000,"15000 to 19999",D762&lt;25000,"20000 to 24999",D762 &lt;30000,"25000 to 29999",D762&lt;35000,"30000 to 34999",D762&lt;40000,"35000 to 39999",D762&lt;45000,"40000 to 44999",D762&lt;50000,"45000 to 49999",TRUE,"Greater than 50000"),"")</f>
        <v/>
      </c>
      <c r="Y762" t="str">
        <f t="shared" si="116"/>
        <v/>
      </c>
      <c r="Z762">
        <f t="shared" si="117"/>
        <v>245</v>
      </c>
      <c r="AA762" t="str">
        <f t="shared" si="118"/>
        <v/>
      </c>
      <c r="AB762">
        <f t="shared" si="119"/>
        <v>1</v>
      </c>
    </row>
    <row r="763" spans="1:28" x14ac:dyDescent="0.25">
      <c r="A763">
        <v>305</v>
      </c>
      <c r="B763" t="s">
        <v>662</v>
      </c>
      <c r="C763" s="3" t="s">
        <v>663</v>
      </c>
      <c r="D763">
        <v>2800</v>
      </c>
      <c r="E763">
        <v>8014</v>
      </c>
      <c r="F763" t="s">
        <v>20</v>
      </c>
      <c r="G763">
        <v>85</v>
      </c>
      <c r="H763" t="s">
        <v>21</v>
      </c>
      <c r="I763" t="s">
        <v>22</v>
      </c>
      <c r="J763">
        <v>1458363600</v>
      </c>
      <c r="K763">
        <v>1461906000</v>
      </c>
      <c r="L763" t="b">
        <v>0</v>
      </c>
      <c r="M763" t="b">
        <v>0</v>
      </c>
      <c r="N763" t="s">
        <v>33</v>
      </c>
      <c r="O763" s="4">
        <f t="shared" si="110"/>
        <v>2.8621428571428571</v>
      </c>
      <c r="P763" s="5">
        <f t="shared" si="111"/>
        <v>94.28235294117647</v>
      </c>
      <c r="Q763" t="str">
        <f t="shared" si="112"/>
        <v>theater</v>
      </c>
      <c r="R763" t="str">
        <f t="shared" si="113"/>
        <v>plays</v>
      </c>
      <c r="S763" s="9">
        <f t="shared" si="114"/>
        <v>42448.208333333328</v>
      </c>
      <c r="T763" s="9">
        <f t="shared" si="115"/>
        <v>42489.208333333328</v>
      </c>
      <c r="U763" t="str" cm="1">
        <f t="array" ref="U763">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</f>
        <v>1000 to 4999</v>
      </c>
      <c r="V763" t="str" cm="1">
        <f t="array" ref="V763">IF(F763="failed",_xlfn.IFS(D763&lt;1000,"0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/>
      </c>
      <c r="W763" t="str" cm="1">
        <f t="array" ref="W763">IF(F763="successful",_xlfn.IFS(D763&lt;1000,"0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>1000 to 4999</v>
      </c>
      <c r="X763" t="str" cm="1">
        <f t="array" ref="X763">IF(F763="canceled",_xlfn.IFS(D763&lt;1000,"0 to 1000",D763&lt;5000,"1000 to 4999",D763&lt;10000,"5000 to 9999",D763&lt;15000,"10000 to 14999",D763&lt;20000,"15000 to 19999",D763&lt;25000,"20000 to 24999",D763 &lt;30000,"25000 to 29999",D763&lt;35000,"30000 to 34999",D763&lt;40000,"35000 to 39999",D763&lt;45000,"40000 to 44999",D763&lt;50000,"45000 to 49999",TRUE,"Greater than 50000"),"")</f>
        <v/>
      </c>
      <c r="Y763">
        <f t="shared" si="116"/>
        <v>85</v>
      </c>
      <c r="Z763" t="str">
        <f t="shared" si="117"/>
        <v/>
      </c>
      <c r="AA763">
        <f t="shared" si="118"/>
        <v>1</v>
      </c>
      <c r="AB763" t="str">
        <f t="shared" si="119"/>
        <v/>
      </c>
    </row>
    <row r="764" spans="1:28" ht="31.5" x14ac:dyDescent="0.25">
      <c r="A764">
        <v>306</v>
      </c>
      <c r="B764" t="s">
        <v>664</v>
      </c>
      <c r="C764" s="3" t="s">
        <v>665</v>
      </c>
      <c r="D764">
        <v>6500</v>
      </c>
      <c r="E764">
        <v>514</v>
      </c>
      <c r="F764" t="s">
        <v>14</v>
      </c>
      <c r="G764">
        <v>7</v>
      </c>
      <c r="H764" t="s">
        <v>21</v>
      </c>
      <c r="I764" t="s">
        <v>22</v>
      </c>
      <c r="J764">
        <v>1500008400</v>
      </c>
      <c r="K764">
        <v>1500267600</v>
      </c>
      <c r="L764" t="b">
        <v>0</v>
      </c>
      <c r="M764" t="b">
        <v>1</v>
      </c>
      <c r="N764" t="s">
        <v>33</v>
      </c>
      <c r="O764" s="4">
        <f t="shared" si="110"/>
        <v>7.9076923076923072E-2</v>
      </c>
      <c r="P764" s="5">
        <f t="shared" si="111"/>
        <v>73.428571428571431</v>
      </c>
      <c r="Q764" t="str">
        <f t="shared" si="112"/>
        <v>theater</v>
      </c>
      <c r="R764" t="str">
        <f t="shared" si="113"/>
        <v>plays</v>
      </c>
      <c r="S764" s="9">
        <f t="shared" si="114"/>
        <v>42930.208333333328</v>
      </c>
      <c r="T764" s="9">
        <f t="shared" si="115"/>
        <v>42933.208333333328</v>
      </c>
      <c r="U764" t="str" cm="1">
        <f t="array" ref="U764">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</f>
        <v>5000 to 9999</v>
      </c>
      <c r="V764" t="str" cm="1">
        <f t="array" ref="V764">IF(F764="failed",_xlfn.IFS(D764&lt;1000,"0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>5000 to 9999</v>
      </c>
      <c r="W764" t="str" cm="1">
        <f t="array" ref="W764">IF(F764="successful",_xlfn.IFS(D764&lt;1000,"0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/>
      </c>
      <c r="X764" t="str" cm="1">
        <f t="array" ref="X764">IF(F764="canceled",_xlfn.IFS(D764&lt;1000,"0 to 1000",D764&lt;5000,"1000 to 4999",D764&lt;10000,"5000 to 9999",D764&lt;15000,"10000 to 14999",D764&lt;20000,"15000 to 19999",D764&lt;25000,"20000 to 24999",D764 &lt;30000,"25000 to 29999",D764&lt;35000,"30000 to 34999",D764&lt;40000,"35000 to 39999",D764&lt;45000,"40000 to 44999",D764&lt;50000,"45000 to 49999",TRUE,"Greater than 50000"),"")</f>
        <v/>
      </c>
      <c r="Y764" t="str">
        <f t="shared" si="116"/>
        <v/>
      </c>
      <c r="Z764">
        <f t="shared" si="117"/>
        <v>7</v>
      </c>
      <c r="AA764" t="str">
        <f t="shared" si="118"/>
        <v/>
      </c>
      <c r="AB764">
        <f t="shared" si="119"/>
        <v>1</v>
      </c>
    </row>
    <row r="765" spans="1:28" x14ac:dyDescent="0.25">
      <c r="A765">
        <v>308</v>
      </c>
      <c r="B765" t="s">
        <v>668</v>
      </c>
      <c r="C765" s="3" t="s">
        <v>669</v>
      </c>
      <c r="D765">
        <v>118200</v>
      </c>
      <c r="E765">
        <v>87560</v>
      </c>
      <c r="F765" t="s">
        <v>14</v>
      </c>
      <c r="G765">
        <v>803</v>
      </c>
      <c r="H765" t="s">
        <v>21</v>
      </c>
      <c r="I765" t="s">
        <v>22</v>
      </c>
      <c r="J765">
        <v>1303102800</v>
      </c>
      <c r="K765">
        <v>1303189200</v>
      </c>
      <c r="L765" t="b">
        <v>0</v>
      </c>
      <c r="M765" t="b">
        <v>0</v>
      </c>
      <c r="N765" t="s">
        <v>33</v>
      </c>
      <c r="O765" s="4">
        <f t="shared" si="110"/>
        <v>0.74077834179357027</v>
      </c>
      <c r="P765" s="5">
        <f t="shared" si="111"/>
        <v>109.04109589041096</v>
      </c>
      <c r="Q765" t="str">
        <f t="shared" si="112"/>
        <v>theater</v>
      </c>
      <c r="R765" t="str">
        <f t="shared" si="113"/>
        <v>plays</v>
      </c>
      <c r="S765" s="9">
        <f t="shared" si="114"/>
        <v>40651.208333333336</v>
      </c>
      <c r="T765" s="9">
        <f t="shared" si="115"/>
        <v>40652.208333333336</v>
      </c>
      <c r="U765" t="str" cm="1">
        <f t="array" ref="U765">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</f>
        <v>Greater than 50000</v>
      </c>
      <c r="V765" t="str" cm="1">
        <f t="array" ref="V765">IF(F765="failed",_xlfn.IFS(D765&lt;1000,"0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>Greater than 50000</v>
      </c>
      <c r="W765" t="str" cm="1">
        <f t="array" ref="W765">IF(F765="successful",_xlfn.IFS(D765&lt;1000,"0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/>
      </c>
      <c r="X765" t="str" cm="1">
        <f t="array" ref="X765">IF(F765="canceled",_xlfn.IFS(D765&lt;1000,"0 to 1000",D765&lt;5000,"1000 to 4999",D765&lt;10000,"5000 to 9999",D765&lt;15000,"10000 to 14999",D765&lt;20000,"15000 to 19999",D765&lt;25000,"20000 to 24999",D765 &lt;30000,"25000 to 29999",D765&lt;35000,"30000 to 34999",D765&lt;40000,"35000 to 39999",D765&lt;45000,"40000 to 44999",D765&lt;50000,"45000 to 49999",TRUE,"Greater than 50000"),"")</f>
        <v/>
      </c>
      <c r="Y765" t="str">
        <f t="shared" si="116"/>
        <v/>
      </c>
      <c r="Z765">
        <f t="shared" si="117"/>
        <v>803</v>
      </c>
      <c r="AA765" t="str">
        <f t="shared" si="118"/>
        <v/>
      </c>
      <c r="AB765">
        <f t="shared" si="119"/>
        <v>1</v>
      </c>
    </row>
    <row r="766" spans="1:28" x14ac:dyDescent="0.25">
      <c r="A766">
        <v>311</v>
      </c>
      <c r="B766" t="s">
        <v>674</v>
      </c>
      <c r="C766" s="3" t="s">
        <v>675</v>
      </c>
      <c r="D766">
        <v>6300</v>
      </c>
      <c r="E766">
        <v>12812</v>
      </c>
      <c r="F766" t="s">
        <v>20</v>
      </c>
      <c r="G766">
        <v>121</v>
      </c>
      <c r="H766" t="s">
        <v>21</v>
      </c>
      <c r="I766" t="s">
        <v>22</v>
      </c>
      <c r="J766">
        <v>1297836000</v>
      </c>
      <c r="K766">
        <v>1298872800</v>
      </c>
      <c r="L766" t="b">
        <v>0</v>
      </c>
      <c r="M766" t="b">
        <v>0</v>
      </c>
      <c r="N766" t="s">
        <v>33</v>
      </c>
      <c r="O766" s="4">
        <f t="shared" si="110"/>
        <v>2.0336507936507937</v>
      </c>
      <c r="P766" s="5">
        <f t="shared" si="111"/>
        <v>105.88429752066116</v>
      </c>
      <c r="Q766" t="str">
        <f t="shared" si="112"/>
        <v>theater</v>
      </c>
      <c r="R766" t="str">
        <f t="shared" si="113"/>
        <v>plays</v>
      </c>
      <c r="S766" s="9">
        <f t="shared" si="114"/>
        <v>40590.25</v>
      </c>
      <c r="T766" s="9">
        <f t="shared" si="115"/>
        <v>40602.25</v>
      </c>
      <c r="U766" t="str" cm="1">
        <f t="array" ref="U766">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</f>
        <v>5000 to 9999</v>
      </c>
      <c r="V766" t="str" cm="1">
        <f t="array" ref="V766">IF(F766="failed",_xlfn.IFS(D766&lt;1000,"0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/>
      </c>
      <c r="W766" t="str" cm="1">
        <f t="array" ref="W766">IF(F766="successful",_xlfn.IFS(D766&lt;1000,"0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>5000 to 9999</v>
      </c>
      <c r="X766" t="str" cm="1">
        <f t="array" ref="X766">IF(F766="canceled",_xlfn.IFS(D766&lt;1000,"0 to 1000",D766&lt;5000,"1000 to 4999",D766&lt;10000,"5000 to 9999",D766&lt;15000,"10000 to 14999",D766&lt;20000,"15000 to 19999",D766&lt;25000,"20000 to 24999",D766 &lt;30000,"25000 to 29999",D766&lt;35000,"30000 to 34999",D766&lt;40000,"35000 to 39999",D766&lt;45000,"40000 to 44999",D766&lt;50000,"45000 to 49999",TRUE,"Greater than 50000"),"")</f>
        <v/>
      </c>
      <c r="Y766">
        <f t="shared" si="116"/>
        <v>121</v>
      </c>
      <c r="Z766" t="str">
        <f t="shared" si="117"/>
        <v/>
      </c>
      <c r="AA766">
        <f t="shared" si="118"/>
        <v>1</v>
      </c>
      <c r="AB766" t="str">
        <f t="shared" si="119"/>
        <v/>
      </c>
    </row>
    <row r="767" spans="1:28" x14ac:dyDescent="0.25">
      <c r="A767">
        <v>312</v>
      </c>
      <c r="B767" t="s">
        <v>676</v>
      </c>
      <c r="C767" s="3" t="s">
        <v>677</v>
      </c>
      <c r="D767">
        <v>59100</v>
      </c>
      <c r="E767">
        <v>183345</v>
      </c>
      <c r="F767" t="s">
        <v>20</v>
      </c>
      <c r="G767">
        <v>3742</v>
      </c>
      <c r="H767" t="s">
        <v>21</v>
      </c>
      <c r="I767" t="s">
        <v>22</v>
      </c>
      <c r="J767">
        <v>1382677200</v>
      </c>
      <c r="K767">
        <v>1383282000</v>
      </c>
      <c r="L767" t="b">
        <v>0</v>
      </c>
      <c r="M767" t="b">
        <v>0</v>
      </c>
      <c r="N767" t="s">
        <v>33</v>
      </c>
      <c r="O767" s="4">
        <f t="shared" si="110"/>
        <v>3.1022842639593908</v>
      </c>
      <c r="P767" s="5">
        <f t="shared" si="111"/>
        <v>48.996525921966864</v>
      </c>
      <c r="Q767" t="str">
        <f t="shared" si="112"/>
        <v>theater</v>
      </c>
      <c r="R767" t="str">
        <f t="shared" si="113"/>
        <v>plays</v>
      </c>
      <c r="S767" s="9">
        <f t="shared" si="114"/>
        <v>41572.208333333336</v>
      </c>
      <c r="T767" s="9">
        <f t="shared" si="115"/>
        <v>41579.208333333336</v>
      </c>
      <c r="U767" t="str" cm="1">
        <f t="array" ref="U767">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</f>
        <v>Greater than 50000</v>
      </c>
      <c r="V767" t="str" cm="1">
        <f t="array" ref="V767">IF(F767="failed",_xlfn.IFS(D767&lt;1000,"0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/>
      </c>
      <c r="W767" t="str" cm="1">
        <f t="array" ref="W767">IF(F767="successful",_xlfn.IFS(D767&lt;1000,"0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>Greater than 50000</v>
      </c>
      <c r="X767" t="str" cm="1">
        <f t="array" ref="X767">IF(F767="canceled",_xlfn.IFS(D767&lt;1000,"0 to 1000",D767&lt;5000,"1000 to 4999",D767&lt;10000,"5000 to 9999",D767&lt;15000,"10000 to 14999",D767&lt;20000,"15000 to 19999",D767&lt;25000,"20000 to 24999",D767 &lt;30000,"25000 to 29999",D767&lt;35000,"30000 to 34999",D767&lt;40000,"35000 to 39999",D767&lt;45000,"40000 to 44999",D767&lt;50000,"45000 to 49999",TRUE,"Greater than 50000"),"")</f>
        <v/>
      </c>
      <c r="Y767">
        <f t="shared" si="116"/>
        <v>3742</v>
      </c>
      <c r="Z767" t="str">
        <f t="shared" si="117"/>
        <v/>
      </c>
      <c r="AA767">
        <f t="shared" si="118"/>
        <v>1</v>
      </c>
      <c r="AB767" t="str">
        <f t="shared" si="119"/>
        <v/>
      </c>
    </row>
    <row r="768" spans="1:28" ht="31.5" x14ac:dyDescent="0.25">
      <c r="A768">
        <v>315</v>
      </c>
      <c r="B768" t="s">
        <v>682</v>
      </c>
      <c r="C768" s="3" t="s">
        <v>683</v>
      </c>
      <c r="D768">
        <v>9500</v>
      </c>
      <c r="E768">
        <v>3220</v>
      </c>
      <c r="F768" t="s">
        <v>14</v>
      </c>
      <c r="G768">
        <v>31</v>
      </c>
      <c r="H768" t="s">
        <v>21</v>
      </c>
      <c r="I768" t="s">
        <v>22</v>
      </c>
      <c r="J768">
        <v>1400907600</v>
      </c>
      <c r="K768">
        <v>1403413200</v>
      </c>
      <c r="L768" t="b">
        <v>0</v>
      </c>
      <c r="M768" t="b">
        <v>0</v>
      </c>
      <c r="N768" t="s">
        <v>33</v>
      </c>
      <c r="O768" s="4">
        <f t="shared" si="110"/>
        <v>0.33894736842105261</v>
      </c>
      <c r="P768" s="5">
        <f t="shared" si="111"/>
        <v>103.87096774193549</v>
      </c>
      <c r="Q768" t="str">
        <f t="shared" si="112"/>
        <v>theater</v>
      </c>
      <c r="R768" t="str">
        <f t="shared" si="113"/>
        <v>plays</v>
      </c>
      <c r="S768" s="9">
        <f t="shared" si="114"/>
        <v>41783.208333333336</v>
      </c>
      <c r="T768" s="9">
        <f t="shared" si="115"/>
        <v>41812.208333333336</v>
      </c>
      <c r="U768" t="str" cm="1">
        <f t="array" ref="U768">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</f>
        <v>5000 to 9999</v>
      </c>
      <c r="V768" t="str" cm="1">
        <f t="array" ref="V768">IF(F768="failed",_xlfn.IFS(D768&lt;1000,"0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>5000 to 9999</v>
      </c>
      <c r="W768" t="str" cm="1">
        <f t="array" ref="W768">IF(F768="successful",_xlfn.IFS(D768&lt;1000,"0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/>
      </c>
      <c r="X768" t="str" cm="1">
        <f t="array" ref="X768">IF(F768="canceled",_xlfn.IFS(D768&lt;1000,"0 to 1000",D768&lt;5000,"1000 to 4999",D768&lt;10000,"5000 to 9999",D768&lt;15000,"10000 to 14999",D768&lt;20000,"15000 to 19999",D768&lt;25000,"20000 to 24999",D768 &lt;30000,"25000 to 29999",D768&lt;35000,"30000 to 34999",D768&lt;40000,"35000 to 39999",D768&lt;45000,"40000 to 44999",D768&lt;50000,"45000 to 49999",TRUE,"Greater than 50000"),"")</f>
        <v/>
      </c>
      <c r="Y768" t="str">
        <f t="shared" si="116"/>
        <v/>
      </c>
      <c r="Z768">
        <f t="shared" si="117"/>
        <v>31</v>
      </c>
      <c r="AA768" t="str">
        <f t="shared" si="118"/>
        <v/>
      </c>
      <c r="AB768">
        <f t="shared" si="119"/>
        <v>1</v>
      </c>
    </row>
    <row r="769" spans="1:28" x14ac:dyDescent="0.25">
      <c r="A769">
        <v>317</v>
      </c>
      <c r="B769" t="s">
        <v>686</v>
      </c>
      <c r="C769" s="3" t="s">
        <v>687</v>
      </c>
      <c r="D769">
        <v>6600</v>
      </c>
      <c r="E769">
        <v>1269</v>
      </c>
      <c r="F769" t="s">
        <v>14</v>
      </c>
      <c r="G769">
        <v>30</v>
      </c>
      <c r="H769" t="s">
        <v>21</v>
      </c>
      <c r="I769" t="s">
        <v>22</v>
      </c>
      <c r="J769">
        <v>1494738000</v>
      </c>
      <c r="K769">
        <v>1495861200</v>
      </c>
      <c r="L769" t="b">
        <v>0</v>
      </c>
      <c r="M769" t="b">
        <v>0</v>
      </c>
      <c r="N769" t="s">
        <v>33</v>
      </c>
      <c r="O769" s="4">
        <f t="shared" si="110"/>
        <v>0.19227272727272726</v>
      </c>
      <c r="P769" s="5">
        <f t="shared" si="111"/>
        <v>42.3</v>
      </c>
      <c r="Q769" t="str">
        <f t="shared" si="112"/>
        <v>theater</v>
      </c>
      <c r="R769" t="str">
        <f t="shared" si="113"/>
        <v>plays</v>
      </c>
      <c r="S769" s="9">
        <f t="shared" si="114"/>
        <v>42869.208333333328</v>
      </c>
      <c r="T769" s="9">
        <f t="shared" si="115"/>
        <v>42882.208333333328</v>
      </c>
      <c r="U769" t="str" cm="1">
        <f t="array" ref="U769">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</f>
        <v>5000 to 9999</v>
      </c>
      <c r="V769" t="str" cm="1">
        <f t="array" ref="V769">IF(F769="failed",_xlfn.IFS(D769&lt;1000,"0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>5000 to 9999</v>
      </c>
      <c r="W769" t="str" cm="1">
        <f t="array" ref="W769">IF(F769="successful",_xlfn.IFS(D769&lt;1000,"0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/>
      </c>
      <c r="X769" t="str" cm="1">
        <f t="array" ref="X769">IF(F769="canceled",_xlfn.IFS(D769&lt;1000,"0 to 1000",D769&lt;5000,"1000 to 4999",D769&lt;10000,"5000 to 9999",D769&lt;15000,"10000 to 14999",D769&lt;20000,"15000 to 19999",D769&lt;25000,"20000 to 24999",D769 &lt;30000,"25000 to 29999",D769&lt;35000,"30000 to 34999",D769&lt;40000,"35000 to 39999",D769&lt;45000,"40000 to 44999",D769&lt;50000,"45000 to 49999",TRUE,"Greater than 50000"),"")</f>
        <v/>
      </c>
      <c r="Y769" t="str">
        <f t="shared" si="116"/>
        <v/>
      </c>
      <c r="Z769">
        <f t="shared" si="117"/>
        <v>30</v>
      </c>
      <c r="AA769" t="str">
        <f t="shared" si="118"/>
        <v/>
      </c>
      <c r="AB769">
        <f t="shared" si="119"/>
        <v>1</v>
      </c>
    </row>
    <row r="770" spans="1:28" ht="31.5" x14ac:dyDescent="0.25">
      <c r="A770">
        <v>322</v>
      </c>
      <c r="B770" t="s">
        <v>696</v>
      </c>
      <c r="C770" s="3" t="s">
        <v>697</v>
      </c>
      <c r="D770">
        <v>117900</v>
      </c>
      <c r="E770">
        <v>196377</v>
      </c>
      <c r="F770" t="s">
        <v>20</v>
      </c>
      <c r="G770">
        <v>5168</v>
      </c>
      <c r="H770" t="s">
        <v>21</v>
      </c>
      <c r="I770" t="s">
        <v>22</v>
      </c>
      <c r="J770">
        <v>1290664800</v>
      </c>
      <c r="K770">
        <v>1291788000</v>
      </c>
      <c r="L770" t="b">
        <v>0</v>
      </c>
      <c r="M770" t="b">
        <v>0</v>
      </c>
      <c r="N770" t="s">
        <v>33</v>
      </c>
      <c r="O770" s="4">
        <f t="shared" ref="O770:O833" si="120">+E770/D770</f>
        <v>1.6656234096692113</v>
      </c>
      <c r="P770" s="5">
        <f t="shared" ref="P770:P833" si="121">+IF(G770&gt;0,E770/G770,"no backers")</f>
        <v>37.998645510835914</v>
      </c>
      <c r="Q770" t="str">
        <f t="shared" ref="Q770:Q833" si="122">VLOOKUP(N770,CategoryTable,2,FALSE)</f>
        <v>theater</v>
      </c>
      <c r="R770" t="str">
        <f t="shared" ref="R770:R833" si="123">VLOOKUP(N770,CategoryTable,3,FALSE)</f>
        <v>plays</v>
      </c>
      <c r="S770" s="9">
        <f t="shared" si="114"/>
        <v>40507.25</v>
      </c>
      <c r="T770" s="9">
        <f t="shared" si="115"/>
        <v>40520.25</v>
      </c>
      <c r="U770" t="str" cm="1">
        <f t="array" ref="U770">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</f>
        <v>Greater than 50000</v>
      </c>
      <c r="V770" t="str" cm="1">
        <f t="array" ref="V770">IF(F770="failed",_xlfn.IFS(D770&lt;1000,"0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/>
      </c>
      <c r="W770" t="str" cm="1">
        <f t="array" ref="W770">IF(F770="successful",_xlfn.IFS(D770&lt;1000,"0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>Greater than 50000</v>
      </c>
      <c r="X770" t="str" cm="1">
        <f t="array" ref="X770">IF(F770="canceled",_xlfn.IFS(D770&lt;1000,"0 to 1000",D770&lt;5000,"1000 to 4999",D770&lt;10000,"5000 to 9999",D770&lt;15000,"10000 to 14999",D770&lt;20000,"15000 to 19999",D770&lt;25000,"20000 to 24999",D770 &lt;30000,"25000 to 29999",D770&lt;35000,"30000 to 34999",D770&lt;40000,"35000 to 39999",D770&lt;45000,"40000 to 44999",D770&lt;50000,"45000 to 49999",TRUE,"Greater than 50000"),"")</f>
        <v/>
      </c>
      <c r="Y770">
        <f t="shared" si="116"/>
        <v>5168</v>
      </c>
      <c r="Z770" t="str">
        <f t="shared" si="117"/>
        <v/>
      </c>
      <c r="AA770">
        <f t="shared" si="118"/>
        <v>1</v>
      </c>
      <c r="AB770" t="str">
        <f t="shared" si="119"/>
        <v/>
      </c>
    </row>
    <row r="771" spans="1:28" x14ac:dyDescent="0.25">
      <c r="A771">
        <v>324</v>
      </c>
      <c r="B771" t="s">
        <v>700</v>
      </c>
      <c r="C771" s="3" t="s">
        <v>701</v>
      </c>
      <c r="D771">
        <v>7100</v>
      </c>
      <c r="E771">
        <v>11648</v>
      </c>
      <c r="F771" t="s">
        <v>20</v>
      </c>
      <c r="G771">
        <v>307</v>
      </c>
      <c r="H771" t="s">
        <v>21</v>
      </c>
      <c r="I771" t="s">
        <v>22</v>
      </c>
      <c r="J771">
        <v>1434862800</v>
      </c>
      <c r="K771">
        <v>1435899600</v>
      </c>
      <c r="L771" t="b">
        <v>0</v>
      </c>
      <c r="M771" t="b">
        <v>1</v>
      </c>
      <c r="N771" t="s">
        <v>33</v>
      </c>
      <c r="O771" s="4">
        <f t="shared" si="120"/>
        <v>1.6405633802816901</v>
      </c>
      <c r="P771" s="5">
        <f t="shared" si="121"/>
        <v>37.941368078175898</v>
      </c>
      <c r="Q771" t="str">
        <f t="shared" si="122"/>
        <v>theater</v>
      </c>
      <c r="R771" t="str">
        <f t="shared" si="123"/>
        <v>plays</v>
      </c>
      <c r="S771" s="9">
        <f t="shared" ref="S771:S834" si="124">(((J771/60/60)/24)+DATE(1970,1,1))</f>
        <v>42176.208333333328</v>
      </c>
      <c r="T771" s="9">
        <f t="shared" ref="T771:T834" si="125">(((K771/60)/60/24)+DATE(1970,1,1))</f>
        <v>42188.208333333328</v>
      </c>
      <c r="U771" t="str" cm="1">
        <f t="array" ref="U771">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</f>
        <v>5000 to 9999</v>
      </c>
      <c r="V771" t="str" cm="1">
        <f t="array" ref="V771">IF(F771="failed",_xlfn.IFS(D771&lt;1000,"0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/>
      </c>
      <c r="W771" t="str" cm="1">
        <f t="array" ref="W771">IF(F771="successful",_xlfn.IFS(D771&lt;1000,"0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>5000 to 9999</v>
      </c>
      <c r="X771" t="str" cm="1">
        <f t="array" ref="X771">IF(F771="canceled",_xlfn.IFS(D771&lt;1000,"0 to 1000",D771&lt;5000,"1000 to 4999",D771&lt;10000,"5000 to 9999",D771&lt;15000,"10000 to 14999",D771&lt;20000,"15000 to 19999",D771&lt;25000,"20000 to 24999",D771 &lt;30000,"25000 to 29999",D771&lt;35000,"30000 to 34999",D771&lt;40000,"35000 to 39999",D771&lt;45000,"40000 to 44999",D771&lt;50000,"45000 to 49999",TRUE,"Greater than 50000"),"")</f>
        <v/>
      </c>
      <c r="Y771">
        <f t="shared" ref="Y771:Y834" si="126">+IF(F771="successful",G771,"")</f>
        <v>307</v>
      </c>
      <c r="Z771" t="str">
        <f t="shared" ref="Z771:Z834" si="127">+IF(F771="failed",G771,"")</f>
        <v/>
      </c>
      <c r="AA771">
        <f t="shared" ref="AA771:AA834" si="128">+IF(F771="successful",1,"")</f>
        <v>1</v>
      </c>
      <c r="AB771" t="str">
        <f t="shared" ref="AB771:AB834" si="129">+IF(F771="failed",1,"")</f>
        <v/>
      </c>
    </row>
    <row r="772" spans="1:28" ht="31.5" x14ac:dyDescent="0.25">
      <c r="A772">
        <v>325</v>
      </c>
      <c r="B772" t="s">
        <v>702</v>
      </c>
      <c r="C772" s="3" t="s">
        <v>703</v>
      </c>
      <c r="D772">
        <v>6500</v>
      </c>
      <c r="E772">
        <v>5897</v>
      </c>
      <c r="F772" t="s">
        <v>14</v>
      </c>
      <c r="G772">
        <v>73</v>
      </c>
      <c r="H772" t="s">
        <v>21</v>
      </c>
      <c r="I772" t="s">
        <v>22</v>
      </c>
      <c r="J772">
        <v>1529125200</v>
      </c>
      <c r="K772">
        <v>1531112400</v>
      </c>
      <c r="L772" t="b">
        <v>0</v>
      </c>
      <c r="M772" t="b">
        <v>1</v>
      </c>
      <c r="N772" t="s">
        <v>33</v>
      </c>
      <c r="O772" s="4">
        <f t="shared" si="120"/>
        <v>0.90723076923076929</v>
      </c>
      <c r="P772" s="5">
        <f t="shared" si="121"/>
        <v>80.780821917808225</v>
      </c>
      <c r="Q772" t="str">
        <f t="shared" si="122"/>
        <v>theater</v>
      </c>
      <c r="R772" t="str">
        <f t="shared" si="123"/>
        <v>plays</v>
      </c>
      <c r="S772" s="9">
        <f t="shared" si="124"/>
        <v>43267.208333333328</v>
      </c>
      <c r="T772" s="9">
        <f t="shared" si="125"/>
        <v>43290.208333333328</v>
      </c>
      <c r="U772" t="str" cm="1">
        <f t="array" ref="U772">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</f>
        <v>5000 to 9999</v>
      </c>
      <c r="V772" t="str" cm="1">
        <f t="array" ref="V772">IF(F772="failed",_xlfn.IFS(D772&lt;1000,"0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>5000 to 9999</v>
      </c>
      <c r="W772" t="str" cm="1">
        <f t="array" ref="W772">IF(F772="successful",_xlfn.IFS(D772&lt;1000,"0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/>
      </c>
      <c r="X772" t="str" cm="1">
        <f t="array" ref="X772">IF(F772="canceled",_xlfn.IFS(D772&lt;1000,"0 to 1000",D772&lt;5000,"1000 to 4999",D772&lt;10000,"5000 to 9999",D772&lt;15000,"10000 to 14999",D772&lt;20000,"15000 to 19999",D772&lt;25000,"20000 to 24999",D772 &lt;30000,"25000 to 29999",D772&lt;35000,"30000 to 34999",D772&lt;40000,"35000 to 39999",D772&lt;45000,"40000 to 44999",D772&lt;50000,"45000 to 49999",TRUE,"Greater than 50000"),"")</f>
        <v/>
      </c>
      <c r="Y772" t="str">
        <f t="shared" si="126"/>
        <v/>
      </c>
      <c r="Z772">
        <f t="shared" si="127"/>
        <v>73</v>
      </c>
      <c r="AA772" t="str">
        <f t="shared" si="128"/>
        <v/>
      </c>
      <c r="AB772">
        <f t="shared" si="129"/>
        <v>1</v>
      </c>
    </row>
    <row r="773" spans="1:28" x14ac:dyDescent="0.25">
      <c r="A773">
        <v>327</v>
      </c>
      <c r="B773" t="s">
        <v>706</v>
      </c>
      <c r="C773" s="3" t="s">
        <v>707</v>
      </c>
      <c r="D773">
        <v>2600</v>
      </c>
      <c r="E773">
        <v>1002</v>
      </c>
      <c r="F773" t="s">
        <v>14</v>
      </c>
      <c r="G773">
        <v>33</v>
      </c>
      <c r="H773" t="s">
        <v>21</v>
      </c>
      <c r="I773" t="s">
        <v>22</v>
      </c>
      <c r="J773">
        <v>1566968400</v>
      </c>
      <c r="K773">
        <v>1567314000</v>
      </c>
      <c r="L773" t="b">
        <v>0</v>
      </c>
      <c r="M773" t="b">
        <v>1</v>
      </c>
      <c r="N773" t="s">
        <v>33</v>
      </c>
      <c r="O773" s="4">
        <f t="shared" si="120"/>
        <v>0.38538461538461538</v>
      </c>
      <c r="P773" s="5">
        <f t="shared" si="121"/>
        <v>30.363636363636363</v>
      </c>
      <c r="Q773" t="str">
        <f t="shared" si="122"/>
        <v>theater</v>
      </c>
      <c r="R773" t="str">
        <f t="shared" si="123"/>
        <v>plays</v>
      </c>
      <c r="S773" s="9">
        <f t="shared" si="124"/>
        <v>43705.208333333328</v>
      </c>
      <c r="T773" s="9">
        <f t="shared" si="125"/>
        <v>43709.208333333328</v>
      </c>
      <c r="U773" t="str" cm="1">
        <f t="array" ref="U773">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</f>
        <v>1000 to 4999</v>
      </c>
      <c r="V773" t="str" cm="1">
        <f t="array" ref="V773">IF(F773="failed",_xlfn.IFS(D773&lt;1000,"0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>1000 to 4999</v>
      </c>
      <c r="W773" t="str" cm="1">
        <f t="array" ref="W773">IF(F773="successful",_xlfn.IFS(D773&lt;1000,"0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/>
      </c>
      <c r="X773" t="str" cm="1">
        <f t="array" ref="X773">IF(F773="canceled",_xlfn.IFS(D773&lt;1000,"0 to 1000",D773&lt;5000,"1000 to 4999",D773&lt;10000,"5000 to 9999",D773&lt;15000,"10000 to 14999",D773&lt;20000,"15000 to 19999",D773&lt;25000,"20000 to 24999",D773 &lt;30000,"25000 to 29999",D773&lt;35000,"30000 to 34999",D773&lt;40000,"35000 to 39999",D773&lt;45000,"40000 to 44999",D773&lt;50000,"45000 to 49999",TRUE,"Greater than 50000"),"")</f>
        <v/>
      </c>
      <c r="Y773" t="str">
        <f t="shared" si="126"/>
        <v/>
      </c>
      <c r="Z773">
        <f t="shared" si="127"/>
        <v>33</v>
      </c>
      <c r="AA773" t="str">
        <f t="shared" si="128"/>
        <v/>
      </c>
      <c r="AB773">
        <f t="shared" si="129"/>
        <v>1</v>
      </c>
    </row>
    <row r="774" spans="1:28" x14ac:dyDescent="0.25">
      <c r="A774">
        <v>333</v>
      </c>
      <c r="B774" t="s">
        <v>718</v>
      </c>
      <c r="C774" s="3" t="s">
        <v>719</v>
      </c>
      <c r="D774">
        <v>9600</v>
      </c>
      <c r="E774">
        <v>11900</v>
      </c>
      <c r="F774" t="s">
        <v>20</v>
      </c>
      <c r="G774">
        <v>253</v>
      </c>
      <c r="H774" t="s">
        <v>21</v>
      </c>
      <c r="I774" t="s">
        <v>22</v>
      </c>
      <c r="J774">
        <v>1542693600</v>
      </c>
      <c r="K774">
        <v>1545112800</v>
      </c>
      <c r="L774" t="b">
        <v>0</v>
      </c>
      <c r="M774" t="b">
        <v>0</v>
      </c>
      <c r="N774" t="s">
        <v>33</v>
      </c>
      <c r="O774" s="4">
        <f t="shared" si="120"/>
        <v>1.2395833333333333</v>
      </c>
      <c r="P774" s="5">
        <f t="shared" si="121"/>
        <v>47.035573122529641</v>
      </c>
      <c r="Q774" t="str">
        <f t="shared" si="122"/>
        <v>theater</v>
      </c>
      <c r="R774" t="str">
        <f t="shared" si="123"/>
        <v>plays</v>
      </c>
      <c r="S774" s="9">
        <f t="shared" si="124"/>
        <v>43424.25</v>
      </c>
      <c r="T774" s="9">
        <f t="shared" si="125"/>
        <v>43452.25</v>
      </c>
      <c r="U774" t="str" cm="1">
        <f t="array" ref="U774">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</f>
        <v>5000 to 9999</v>
      </c>
      <c r="V774" t="str" cm="1">
        <f t="array" ref="V774">IF(F774="failed",_xlfn.IFS(D774&lt;1000,"0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/>
      </c>
      <c r="W774" t="str" cm="1">
        <f t="array" ref="W774">IF(F774="successful",_xlfn.IFS(D774&lt;1000,"0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>5000 to 9999</v>
      </c>
      <c r="X774" t="str" cm="1">
        <f t="array" ref="X774">IF(F774="canceled",_xlfn.IFS(D774&lt;1000,"0 to 1000",D774&lt;5000,"1000 to 4999",D774&lt;10000,"5000 to 9999",D774&lt;15000,"10000 to 14999",D774&lt;20000,"15000 to 19999",D774&lt;25000,"20000 to 24999",D774 &lt;30000,"25000 to 29999",D774&lt;35000,"30000 to 34999",D774&lt;40000,"35000 to 39999",D774&lt;45000,"40000 to 44999",D774&lt;50000,"45000 to 49999",TRUE,"Greater than 50000"),"")</f>
        <v/>
      </c>
      <c r="Y774">
        <f t="shared" si="126"/>
        <v>253</v>
      </c>
      <c r="Z774" t="str">
        <f t="shared" si="127"/>
        <v/>
      </c>
      <c r="AA774">
        <f t="shared" si="128"/>
        <v>1</v>
      </c>
      <c r="AB774" t="str">
        <f t="shared" si="129"/>
        <v/>
      </c>
    </row>
    <row r="775" spans="1:28" x14ac:dyDescent="0.25">
      <c r="A775">
        <v>337</v>
      </c>
      <c r="B775" t="s">
        <v>726</v>
      </c>
      <c r="C775" s="3" t="s">
        <v>727</v>
      </c>
      <c r="D775">
        <v>94500</v>
      </c>
      <c r="E775">
        <v>116064</v>
      </c>
      <c r="F775" t="s">
        <v>20</v>
      </c>
      <c r="G775">
        <v>1095</v>
      </c>
      <c r="H775" t="s">
        <v>21</v>
      </c>
      <c r="I775" t="s">
        <v>22</v>
      </c>
      <c r="J775">
        <v>1573452000</v>
      </c>
      <c r="K775">
        <v>1573538400</v>
      </c>
      <c r="L775" t="b">
        <v>0</v>
      </c>
      <c r="M775" t="b">
        <v>0</v>
      </c>
      <c r="N775" t="s">
        <v>33</v>
      </c>
      <c r="O775" s="4">
        <f t="shared" si="120"/>
        <v>1.2281904761904763</v>
      </c>
      <c r="P775" s="5">
        <f t="shared" si="121"/>
        <v>105.9945205479452</v>
      </c>
      <c r="Q775" t="str">
        <f t="shared" si="122"/>
        <v>theater</v>
      </c>
      <c r="R775" t="str">
        <f t="shared" si="123"/>
        <v>plays</v>
      </c>
      <c r="S775" s="9">
        <f t="shared" si="124"/>
        <v>43780.25</v>
      </c>
      <c r="T775" s="9">
        <f t="shared" si="125"/>
        <v>43781.25</v>
      </c>
      <c r="U775" t="str" cm="1">
        <f t="array" ref="U775">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</f>
        <v>Greater than 50000</v>
      </c>
      <c r="V775" t="str" cm="1">
        <f t="array" ref="V775">IF(F775="failed",_xlfn.IFS(D775&lt;1000,"0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/>
      </c>
      <c r="W775" t="str" cm="1">
        <f t="array" ref="W775">IF(F775="successful",_xlfn.IFS(D775&lt;1000,"0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>Greater than 50000</v>
      </c>
      <c r="X775" t="str" cm="1">
        <f t="array" ref="X775">IF(F775="canceled",_xlfn.IFS(D775&lt;1000,"0 to 1000",D775&lt;5000,"1000 to 4999",D775&lt;10000,"5000 to 9999",D775&lt;15000,"10000 to 14999",D775&lt;20000,"15000 to 19999",D775&lt;25000,"20000 to 24999",D775 &lt;30000,"25000 to 29999",D775&lt;35000,"30000 to 34999",D775&lt;40000,"35000 to 39999",D775&lt;45000,"40000 to 44999",D775&lt;50000,"45000 to 49999",TRUE,"Greater than 50000"),"")</f>
        <v/>
      </c>
      <c r="Y775">
        <f t="shared" si="126"/>
        <v>1095</v>
      </c>
      <c r="Z775" t="str">
        <f t="shared" si="127"/>
        <v/>
      </c>
      <c r="AA775">
        <f t="shared" si="128"/>
        <v>1</v>
      </c>
      <c r="AB775" t="str">
        <f t="shared" si="129"/>
        <v/>
      </c>
    </row>
    <row r="776" spans="1:28" x14ac:dyDescent="0.25">
      <c r="A776">
        <v>338</v>
      </c>
      <c r="B776" t="s">
        <v>728</v>
      </c>
      <c r="C776" s="3" t="s">
        <v>729</v>
      </c>
      <c r="D776">
        <v>69800</v>
      </c>
      <c r="E776">
        <v>125042</v>
      </c>
      <c r="F776" t="s">
        <v>20</v>
      </c>
      <c r="G776">
        <v>1690</v>
      </c>
      <c r="H776" t="s">
        <v>21</v>
      </c>
      <c r="I776" t="s">
        <v>22</v>
      </c>
      <c r="J776">
        <v>1317790800</v>
      </c>
      <c r="K776">
        <v>1320382800</v>
      </c>
      <c r="L776" t="b">
        <v>0</v>
      </c>
      <c r="M776" t="b">
        <v>0</v>
      </c>
      <c r="N776" t="s">
        <v>33</v>
      </c>
      <c r="O776" s="4">
        <f t="shared" si="120"/>
        <v>1.7914326647564469</v>
      </c>
      <c r="P776" s="5">
        <f t="shared" si="121"/>
        <v>73.989349112426041</v>
      </c>
      <c r="Q776" t="str">
        <f t="shared" si="122"/>
        <v>theater</v>
      </c>
      <c r="R776" t="str">
        <f t="shared" si="123"/>
        <v>plays</v>
      </c>
      <c r="S776" s="9">
        <f t="shared" si="124"/>
        <v>40821.208333333336</v>
      </c>
      <c r="T776" s="9">
        <f t="shared" si="125"/>
        <v>40851.208333333336</v>
      </c>
      <c r="U776" t="str" cm="1">
        <f t="array" ref="U776">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</f>
        <v>Greater than 50000</v>
      </c>
      <c r="V776" t="str" cm="1">
        <f t="array" ref="V776">IF(F776="failed",_xlfn.IFS(D776&lt;1000,"0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/>
      </c>
      <c r="W776" t="str" cm="1">
        <f t="array" ref="W776">IF(F776="successful",_xlfn.IFS(D776&lt;1000,"0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>Greater than 50000</v>
      </c>
      <c r="X776" t="str" cm="1">
        <f t="array" ref="X776">IF(F776="canceled",_xlfn.IFS(D776&lt;1000,"0 to 1000",D776&lt;5000,"1000 to 4999",D776&lt;10000,"5000 to 9999",D776&lt;15000,"10000 to 14999",D776&lt;20000,"15000 to 19999",D776&lt;25000,"20000 to 24999",D776 &lt;30000,"25000 to 29999",D776&lt;35000,"30000 to 34999",D776&lt;40000,"35000 to 39999",D776&lt;45000,"40000 to 44999",D776&lt;50000,"45000 to 49999",TRUE,"Greater than 50000"),"")</f>
        <v/>
      </c>
      <c r="Y776">
        <f t="shared" si="126"/>
        <v>1690</v>
      </c>
      <c r="Z776" t="str">
        <f t="shared" si="127"/>
        <v/>
      </c>
      <c r="AA776">
        <f t="shared" si="128"/>
        <v>1</v>
      </c>
      <c r="AB776" t="str">
        <f t="shared" si="129"/>
        <v/>
      </c>
    </row>
    <row r="777" spans="1:28" x14ac:dyDescent="0.25">
      <c r="A777">
        <v>339</v>
      </c>
      <c r="B777" t="s">
        <v>730</v>
      </c>
      <c r="C777" s="3" t="s">
        <v>731</v>
      </c>
      <c r="D777">
        <v>136300</v>
      </c>
      <c r="E777">
        <v>108974</v>
      </c>
      <c r="F777" t="s">
        <v>74</v>
      </c>
      <c r="G777">
        <v>1297</v>
      </c>
      <c r="H777" t="s">
        <v>15</v>
      </c>
      <c r="I777" t="s">
        <v>16</v>
      </c>
      <c r="J777">
        <v>1501650000</v>
      </c>
      <c r="K777">
        <v>1502859600</v>
      </c>
      <c r="L777" t="b">
        <v>0</v>
      </c>
      <c r="M777" t="b">
        <v>0</v>
      </c>
      <c r="N777" t="s">
        <v>33</v>
      </c>
      <c r="O777" s="4">
        <f t="shared" si="120"/>
        <v>0.79951577402787966</v>
      </c>
      <c r="P777" s="5">
        <f t="shared" si="121"/>
        <v>84.02004626060139</v>
      </c>
      <c r="Q777" t="str">
        <f t="shared" si="122"/>
        <v>theater</v>
      </c>
      <c r="R777" t="str">
        <f t="shared" si="123"/>
        <v>plays</v>
      </c>
      <c r="S777" s="9">
        <f t="shared" si="124"/>
        <v>42949.208333333328</v>
      </c>
      <c r="T777" s="9">
        <f t="shared" si="125"/>
        <v>42963.208333333328</v>
      </c>
      <c r="U777" t="str" cm="1">
        <f t="array" ref="U777">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</f>
        <v>Greater than 50000</v>
      </c>
      <c r="V777" t="str" cm="1">
        <f t="array" ref="V777">IF(F777="failed",_xlfn.IFS(D777&lt;1000,"0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/>
      </c>
      <c r="W777" t="str" cm="1">
        <f t="array" ref="W777">IF(F777="successful",_xlfn.IFS(D777&lt;1000,"0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/>
      </c>
      <c r="X777" t="str" cm="1">
        <f t="array" ref="X777">IF(F777="canceled",_xlfn.IFS(D777&lt;1000,"0 to 1000",D777&lt;5000,"1000 to 4999",D777&lt;10000,"5000 to 9999",D777&lt;15000,"10000 to 14999",D777&lt;20000,"15000 to 19999",D777&lt;25000,"20000 to 24999",D777 &lt;30000,"25000 to 29999",D777&lt;35000,"30000 to 34999",D777&lt;40000,"35000 to 39999",D777&lt;45000,"40000 to 44999",D777&lt;50000,"45000 to 49999",TRUE,"Greater than 50000"),"")</f>
        <v>Greater than 50000</v>
      </c>
      <c r="Y777" t="str">
        <f t="shared" si="126"/>
        <v/>
      </c>
      <c r="Z777" t="str">
        <f t="shared" si="127"/>
        <v/>
      </c>
      <c r="AA777" t="str">
        <f t="shared" si="128"/>
        <v/>
      </c>
      <c r="AB777" t="str">
        <f t="shared" si="129"/>
        <v/>
      </c>
    </row>
    <row r="778" spans="1:28" x14ac:dyDescent="0.25">
      <c r="A778">
        <v>342</v>
      </c>
      <c r="B778" t="s">
        <v>736</v>
      </c>
      <c r="C778" s="3" t="s">
        <v>737</v>
      </c>
      <c r="D778">
        <v>47900</v>
      </c>
      <c r="E778">
        <v>31864</v>
      </c>
      <c r="F778" t="s">
        <v>14</v>
      </c>
      <c r="G778">
        <v>328</v>
      </c>
      <c r="H778" t="s">
        <v>21</v>
      </c>
      <c r="I778" t="s">
        <v>22</v>
      </c>
      <c r="J778">
        <v>1374296400</v>
      </c>
      <c r="K778">
        <v>1375333200</v>
      </c>
      <c r="L778" t="b">
        <v>0</v>
      </c>
      <c r="M778" t="b">
        <v>0</v>
      </c>
      <c r="N778" t="s">
        <v>33</v>
      </c>
      <c r="O778" s="4">
        <f t="shared" si="120"/>
        <v>0.66521920668058454</v>
      </c>
      <c r="P778" s="5">
        <f t="shared" si="121"/>
        <v>97.146341463414629</v>
      </c>
      <c r="Q778" t="str">
        <f t="shared" si="122"/>
        <v>theater</v>
      </c>
      <c r="R778" t="str">
        <f t="shared" si="123"/>
        <v>plays</v>
      </c>
      <c r="S778" s="9">
        <f t="shared" si="124"/>
        <v>41475.208333333336</v>
      </c>
      <c r="T778" s="9">
        <f t="shared" si="125"/>
        <v>41487.208333333336</v>
      </c>
      <c r="U778" t="str" cm="1">
        <f t="array" ref="U778">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</f>
        <v>45000 to 49999</v>
      </c>
      <c r="V778" t="str" cm="1">
        <f t="array" ref="V778">IF(F778="failed",_xlfn.IFS(D778&lt;1000,"0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>45000 to 49999</v>
      </c>
      <c r="W778" t="str" cm="1">
        <f t="array" ref="W778">IF(F778="successful",_xlfn.IFS(D778&lt;1000,"0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/>
      </c>
      <c r="X778" t="str" cm="1">
        <f t="array" ref="X778">IF(F778="canceled",_xlfn.IFS(D778&lt;1000,"0 to 1000",D778&lt;5000,"1000 to 4999",D778&lt;10000,"5000 to 9999",D778&lt;15000,"10000 to 14999",D778&lt;20000,"15000 to 19999",D778&lt;25000,"20000 to 24999",D778 &lt;30000,"25000 to 29999",D778&lt;35000,"30000 to 34999",D778&lt;40000,"35000 to 39999",D778&lt;45000,"40000 to 44999",D778&lt;50000,"45000 to 49999",TRUE,"Greater than 50000"),"")</f>
        <v/>
      </c>
      <c r="Y778" t="str">
        <f t="shared" si="126"/>
        <v/>
      </c>
      <c r="Z778">
        <f t="shared" si="127"/>
        <v>328</v>
      </c>
      <c r="AA778" t="str">
        <f t="shared" si="128"/>
        <v/>
      </c>
      <c r="AB778">
        <f t="shared" si="129"/>
        <v>1</v>
      </c>
    </row>
    <row r="779" spans="1:28" x14ac:dyDescent="0.25">
      <c r="A779">
        <v>343</v>
      </c>
      <c r="B779" t="s">
        <v>738</v>
      </c>
      <c r="C779" s="3" t="s">
        <v>739</v>
      </c>
      <c r="D779">
        <v>9000</v>
      </c>
      <c r="E779">
        <v>4853</v>
      </c>
      <c r="F779" t="s">
        <v>14</v>
      </c>
      <c r="G779">
        <v>147</v>
      </c>
      <c r="H779" t="s">
        <v>21</v>
      </c>
      <c r="I779" t="s">
        <v>22</v>
      </c>
      <c r="J779">
        <v>1384840800</v>
      </c>
      <c r="K779">
        <v>1389420000</v>
      </c>
      <c r="L779" t="b">
        <v>0</v>
      </c>
      <c r="M779" t="b">
        <v>0</v>
      </c>
      <c r="N779" t="s">
        <v>33</v>
      </c>
      <c r="O779" s="4">
        <f t="shared" si="120"/>
        <v>0.53922222222222227</v>
      </c>
      <c r="P779" s="5">
        <f t="shared" si="121"/>
        <v>33.013605442176868</v>
      </c>
      <c r="Q779" t="str">
        <f t="shared" si="122"/>
        <v>theater</v>
      </c>
      <c r="R779" t="str">
        <f t="shared" si="123"/>
        <v>plays</v>
      </c>
      <c r="S779" s="9">
        <f t="shared" si="124"/>
        <v>41597.25</v>
      </c>
      <c r="T779" s="9">
        <f t="shared" si="125"/>
        <v>41650.25</v>
      </c>
      <c r="U779" t="str" cm="1">
        <f t="array" ref="U779">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</f>
        <v>5000 to 9999</v>
      </c>
      <c r="V779" t="str" cm="1">
        <f t="array" ref="V779">IF(F779="failed",_xlfn.IFS(D779&lt;1000,"0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>5000 to 9999</v>
      </c>
      <c r="W779" t="str" cm="1">
        <f t="array" ref="W779">IF(F779="successful",_xlfn.IFS(D779&lt;1000,"0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/>
      </c>
      <c r="X779" t="str" cm="1">
        <f t="array" ref="X779">IF(F779="canceled",_xlfn.IFS(D779&lt;1000,"0 to 1000",D779&lt;5000,"1000 to 4999",D779&lt;10000,"5000 to 9999",D779&lt;15000,"10000 to 14999",D779&lt;20000,"15000 to 19999",D779&lt;25000,"20000 to 24999",D779 &lt;30000,"25000 to 29999",D779&lt;35000,"30000 to 34999",D779&lt;40000,"35000 to 39999",D779&lt;45000,"40000 to 44999",D779&lt;50000,"45000 to 49999",TRUE,"Greater than 50000"),"")</f>
        <v/>
      </c>
      <c r="Y779" t="str">
        <f t="shared" si="126"/>
        <v/>
      </c>
      <c r="Z779">
        <f t="shared" si="127"/>
        <v>147</v>
      </c>
      <c r="AA779" t="str">
        <f t="shared" si="128"/>
        <v/>
      </c>
      <c r="AB779">
        <f t="shared" si="129"/>
        <v>1</v>
      </c>
    </row>
    <row r="780" spans="1:28" x14ac:dyDescent="0.25">
      <c r="A780">
        <v>349</v>
      </c>
      <c r="B780" t="s">
        <v>750</v>
      </c>
      <c r="C780" s="3" t="s">
        <v>751</v>
      </c>
      <c r="D780">
        <v>180800</v>
      </c>
      <c r="E780">
        <v>95958</v>
      </c>
      <c r="F780" t="s">
        <v>14</v>
      </c>
      <c r="G780">
        <v>923</v>
      </c>
      <c r="H780" t="s">
        <v>21</v>
      </c>
      <c r="I780" t="s">
        <v>22</v>
      </c>
      <c r="J780">
        <v>1500008400</v>
      </c>
      <c r="K780">
        <v>1502600400</v>
      </c>
      <c r="L780" t="b">
        <v>0</v>
      </c>
      <c r="M780" t="b">
        <v>0</v>
      </c>
      <c r="N780" t="s">
        <v>33</v>
      </c>
      <c r="O780" s="4">
        <f t="shared" si="120"/>
        <v>0.53074115044247783</v>
      </c>
      <c r="P780" s="5">
        <f t="shared" si="121"/>
        <v>103.96316359696641</v>
      </c>
      <c r="Q780" t="str">
        <f t="shared" si="122"/>
        <v>theater</v>
      </c>
      <c r="R780" t="str">
        <f t="shared" si="123"/>
        <v>plays</v>
      </c>
      <c r="S780" s="9">
        <f t="shared" si="124"/>
        <v>42930.208333333328</v>
      </c>
      <c r="T780" s="9">
        <f t="shared" si="125"/>
        <v>42960.208333333328</v>
      </c>
      <c r="U780" t="str" cm="1">
        <f t="array" ref="U780">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</f>
        <v>Greater than 50000</v>
      </c>
      <c r="V780" t="str" cm="1">
        <f t="array" ref="V780">IF(F780="failed",_xlfn.IFS(D780&lt;1000,"0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>Greater than 50000</v>
      </c>
      <c r="W780" t="str" cm="1">
        <f t="array" ref="W780">IF(F780="successful",_xlfn.IFS(D780&lt;1000,"0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/>
      </c>
      <c r="X780" t="str" cm="1">
        <f t="array" ref="X780">IF(F780="canceled",_xlfn.IFS(D780&lt;1000,"0 to 1000",D780&lt;5000,"1000 to 4999",D780&lt;10000,"5000 to 9999",D780&lt;15000,"10000 to 14999",D780&lt;20000,"15000 to 19999",D780&lt;25000,"20000 to 24999",D780 &lt;30000,"25000 to 29999",D780&lt;35000,"30000 to 34999",D780&lt;40000,"35000 to 39999",D780&lt;45000,"40000 to 44999",D780&lt;50000,"45000 to 49999",TRUE,"Greater than 50000"),"")</f>
        <v/>
      </c>
      <c r="Y780" t="str">
        <f t="shared" si="126"/>
        <v/>
      </c>
      <c r="Z780">
        <f t="shared" si="127"/>
        <v>923</v>
      </c>
      <c r="AA780" t="str">
        <f t="shared" si="128"/>
        <v/>
      </c>
      <c r="AB780">
        <f t="shared" si="129"/>
        <v>1</v>
      </c>
    </row>
    <row r="781" spans="1:28" x14ac:dyDescent="0.25">
      <c r="A781">
        <v>352</v>
      </c>
      <c r="B781" t="s">
        <v>756</v>
      </c>
      <c r="C781" s="3" t="s">
        <v>757</v>
      </c>
      <c r="D781">
        <v>2800</v>
      </c>
      <c r="E781">
        <v>977</v>
      </c>
      <c r="F781" t="s">
        <v>14</v>
      </c>
      <c r="G781">
        <v>33</v>
      </c>
      <c r="H781" t="s">
        <v>15</v>
      </c>
      <c r="I781" t="s">
        <v>16</v>
      </c>
      <c r="J781">
        <v>1446876000</v>
      </c>
      <c r="K781">
        <v>1447567200</v>
      </c>
      <c r="L781" t="b">
        <v>0</v>
      </c>
      <c r="M781" t="b">
        <v>0</v>
      </c>
      <c r="N781" t="s">
        <v>33</v>
      </c>
      <c r="O781" s="4">
        <f t="shared" si="120"/>
        <v>0.34892857142857142</v>
      </c>
      <c r="P781" s="5">
        <f t="shared" si="121"/>
        <v>29.606060606060606</v>
      </c>
      <c r="Q781" t="str">
        <f t="shared" si="122"/>
        <v>theater</v>
      </c>
      <c r="R781" t="str">
        <f t="shared" si="123"/>
        <v>plays</v>
      </c>
      <c r="S781" s="9">
        <f t="shared" si="124"/>
        <v>42315.25</v>
      </c>
      <c r="T781" s="9">
        <f t="shared" si="125"/>
        <v>42323.25</v>
      </c>
      <c r="U781" t="str" cm="1">
        <f t="array" ref="U781">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</f>
        <v>1000 to 4999</v>
      </c>
      <c r="V781" t="str" cm="1">
        <f t="array" ref="V781">IF(F781="failed",_xlfn.IFS(D781&lt;1000,"0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>1000 to 4999</v>
      </c>
      <c r="W781" t="str" cm="1">
        <f t="array" ref="W781">IF(F781="successful",_xlfn.IFS(D781&lt;1000,"0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/>
      </c>
      <c r="X781" t="str" cm="1">
        <f t="array" ref="X781">IF(F781="canceled",_xlfn.IFS(D781&lt;1000,"0 to 1000",D781&lt;5000,"1000 to 4999",D781&lt;10000,"5000 to 9999",D781&lt;15000,"10000 to 14999",D781&lt;20000,"15000 to 19999",D781&lt;25000,"20000 to 24999",D781 &lt;30000,"25000 to 29999",D781&lt;35000,"30000 to 34999",D781&lt;40000,"35000 to 39999",D781&lt;45000,"40000 to 44999",D781&lt;50000,"45000 to 49999",TRUE,"Greater than 50000"),"")</f>
        <v/>
      </c>
      <c r="Y781" t="str">
        <f t="shared" si="126"/>
        <v/>
      </c>
      <c r="Z781">
        <f t="shared" si="127"/>
        <v>33</v>
      </c>
      <c r="AA781" t="str">
        <f t="shared" si="128"/>
        <v/>
      </c>
      <c r="AB781">
        <f t="shared" si="129"/>
        <v>1</v>
      </c>
    </row>
    <row r="782" spans="1:28" x14ac:dyDescent="0.25">
      <c r="A782">
        <v>353</v>
      </c>
      <c r="B782" t="s">
        <v>758</v>
      </c>
      <c r="C782" s="3" t="s">
        <v>759</v>
      </c>
      <c r="D782">
        <v>33600</v>
      </c>
      <c r="E782">
        <v>137961</v>
      </c>
      <c r="F782" t="s">
        <v>20</v>
      </c>
      <c r="G782">
        <v>1703</v>
      </c>
      <c r="H782" t="s">
        <v>21</v>
      </c>
      <c r="I782" t="s">
        <v>22</v>
      </c>
      <c r="J782">
        <v>1562302800</v>
      </c>
      <c r="K782">
        <v>1562389200</v>
      </c>
      <c r="L782" t="b">
        <v>0</v>
      </c>
      <c r="M782" t="b">
        <v>0</v>
      </c>
      <c r="N782" t="s">
        <v>33</v>
      </c>
      <c r="O782" s="4">
        <f t="shared" si="120"/>
        <v>4.105982142857143</v>
      </c>
      <c r="P782" s="5">
        <f t="shared" si="121"/>
        <v>81.010569583088667</v>
      </c>
      <c r="Q782" t="str">
        <f t="shared" si="122"/>
        <v>theater</v>
      </c>
      <c r="R782" t="str">
        <f t="shared" si="123"/>
        <v>plays</v>
      </c>
      <c r="S782" s="9">
        <f t="shared" si="124"/>
        <v>43651.208333333328</v>
      </c>
      <c r="T782" s="9">
        <f t="shared" si="125"/>
        <v>43652.208333333328</v>
      </c>
      <c r="U782" t="str" cm="1">
        <f t="array" ref="U782">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</f>
        <v>30000 to 34999</v>
      </c>
      <c r="V782" t="str" cm="1">
        <f t="array" ref="V782">IF(F782="failed",_xlfn.IFS(D782&lt;1000,"0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/>
      </c>
      <c r="W782" t="str" cm="1">
        <f t="array" ref="W782">IF(F782="successful",_xlfn.IFS(D782&lt;1000,"0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>30000 to 34999</v>
      </c>
      <c r="X782" t="str" cm="1">
        <f t="array" ref="X782">IF(F782="canceled",_xlfn.IFS(D782&lt;1000,"0 to 1000",D782&lt;5000,"1000 to 4999",D782&lt;10000,"5000 to 9999",D782&lt;15000,"10000 to 14999",D782&lt;20000,"15000 to 19999",D782&lt;25000,"20000 to 24999",D782 &lt;30000,"25000 to 29999",D782&lt;35000,"30000 to 34999",D782&lt;40000,"35000 to 39999",D782&lt;45000,"40000 to 44999",D782&lt;50000,"45000 to 49999",TRUE,"Greater than 50000"),"")</f>
        <v/>
      </c>
      <c r="Y782">
        <f t="shared" si="126"/>
        <v>1703</v>
      </c>
      <c r="Z782" t="str">
        <f t="shared" si="127"/>
        <v/>
      </c>
      <c r="AA782">
        <f t="shared" si="128"/>
        <v>1</v>
      </c>
      <c r="AB782" t="str">
        <f t="shared" si="129"/>
        <v/>
      </c>
    </row>
    <row r="783" spans="1:28" x14ac:dyDescent="0.25">
      <c r="A783">
        <v>356</v>
      </c>
      <c r="B783" t="s">
        <v>764</v>
      </c>
      <c r="C783" s="3" t="s">
        <v>765</v>
      </c>
      <c r="D783">
        <v>9300</v>
      </c>
      <c r="E783">
        <v>3431</v>
      </c>
      <c r="F783" t="s">
        <v>14</v>
      </c>
      <c r="G783">
        <v>40</v>
      </c>
      <c r="H783" t="s">
        <v>107</v>
      </c>
      <c r="I783" t="s">
        <v>108</v>
      </c>
      <c r="J783">
        <v>1326520800</v>
      </c>
      <c r="K783">
        <v>1327298400</v>
      </c>
      <c r="L783" t="b">
        <v>0</v>
      </c>
      <c r="M783" t="b">
        <v>0</v>
      </c>
      <c r="N783" t="s">
        <v>33</v>
      </c>
      <c r="O783" s="4">
        <f t="shared" si="120"/>
        <v>0.36892473118279567</v>
      </c>
      <c r="P783" s="5">
        <f t="shared" si="121"/>
        <v>85.775000000000006</v>
      </c>
      <c r="Q783" t="str">
        <f t="shared" si="122"/>
        <v>theater</v>
      </c>
      <c r="R783" t="str">
        <f t="shared" si="123"/>
        <v>plays</v>
      </c>
      <c r="S783" s="9">
        <f t="shared" si="124"/>
        <v>40922.25</v>
      </c>
      <c r="T783" s="9">
        <f t="shared" si="125"/>
        <v>40931.25</v>
      </c>
      <c r="U783" t="str" cm="1">
        <f t="array" ref="U783">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</f>
        <v>5000 to 9999</v>
      </c>
      <c r="V783" t="str" cm="1">
        <f t="array" ref="V783">IF(F783="failed",_xlfn.IFS(D783&lt;1000,"0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>5000 to 9999</v>
      </c>
      <c r="W783" t="str" cm="1">
        <f t="array" ref="W783">IF(F783="successful",_xlfn.IFS(D783&lt;1000,"0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/>
      </c>
      <c r="X783" t="str" cm="1">
        <f t="array" ref="X783">IF(F783="canceled",_xlfn.IFS(D783&lt;1000,"0 to 1000",D783&lt;5000,"1000 to 4999",D783&lt;10000,"5000 to 9999",D783&lt;15000,"10000 to 14999",D783&lt;20000,"15000 to 19999",D783&lt;25000,"20000 to 24999",D783 &lt;30000,"25000 to 29999",D783&lt;35000,"30000 to 34999",D783&lt;40000,"35000 to 39999",D783&lt;45000,"40000 to 44999",D783&lt;50000,"45000 to 49999",TRUE,"Greater than 50000"),"")</f>
        <v/>
      </c>
      <c r="Y783" t="str">
        <f t="shared" si="126"/>
        <v/>
      </c>
      <c r="Z783">
        <f t="shared" si="127"/>
        <v>40</v>
      </c>
      <c r="AA783" t="str">
        <f t="shared" si="128"/>
        <v/>
      </c>
      <c r="AB783">
        <f t="shared" si="129"/>
        <v>1</v>
      </c>
    </row>
    <row r="784" spans="1:28" x14ac:dyDescent="0.25">
      <c r="A784">
        <v>360</v>
      </c>
      <c r="B784" t="s">
        <v>772</v>
      </c>
      <c r="C784" s="3" t="s">
        <v>773</v>
      </c>
      <c r="D784">
        <v>59700</v>
      </c>
      <c r="E784">
        <v>135132</v>
      </c>
      <c r="F784" t="s">
        <v>20</v>
      </c>
      <c r="G784">
        <v>2875</v>
      </c>
      <c r="H784" t="s">
        <v>40</v>
      </c>
      <c r="I784" t="s">
        <v>41</v>
      </c>
      <c r="J784">
        <v>1293861600</v>
      </c>
      <c r="K784">
        <v>1295071200</v>
      </c>
      <c r="L784" t="b">
        <v>0</v>
      </c>
      <c r="M784" t="b">
        <v>1</v>
      </c>
      <c r="N784" t="s">
        <v>33</v>
      </c>
      <c r="O784" s="4">
        <f t="shared" si="120"/>
        <v>2.2635175879396985</v>
      </c>
      <c r="P784" s="5">
        <f t="shared" si="121"/>
        <v>47.002434782608695</v>
      </c>
      <c r="Q784" t="str">
        <f t="shared" si="122"/>
        <v>theater</v>
      </c>
      <c r="R784" t="str">
        <f t="shared" si="123"/>
        <v>plays</v>
      </c>
      <c r="S784" s="9">
        <f t="shared" si="124"/>
        <v>40544.25</v>
      </c>
      <c r="T784" s="9">
        <f t="shared" si="125"/>
        <v>40558.25</v>
      </c>
      <c r="U784" t="str" cm="1">
        <f t="array" ref="U784">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</f>
        <v>Greater than 50000</v>
      </c>
      <c r="V784" t="str" cm="1">
        <f t="array" ref="V784">IF(F784="failed",_xlfn.IFS(D784&lt;1000,"0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/>
      </c>
      <c r="W784" t="str" cm="1">
        <f t="array" ref="W784">IF(F784="successful",_xlfn.IFS(D784&lt;1000,"0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>Greater than 50000</v>
      </c>
      <c r="X784" t="str" cm="1">
        <f t="array" ref="X784">IF(F784="canceled",_xlfn.IFS(D784&lt;1000,"0 to 1000",D784&lt;5000,"1000 to 4999",D784&lt;10000,"5000 to 9999",D784&lt;15000,"10000 to 14999",D784&lt;20000,"15000 to 19999",D784&lt;25000,"20000 to 24999",D784 &lt;30000,"25000 to 29999",D784&lt;35000,"30000 to 34999",D784&lt;40000,"35000 to 39999",D784&lt;45000,"40000 to 44999",D784&lt;50000,"45000 to 49999",TRUE,"Greater than 50000"),"")</f>
        <v/>
      </c>
      <c r="Y784">
        <f t="shared" si="126"/>
        <v>2875</v>
      </c>
      <c r="Z784" t="str">
        <f t="shared" si="127"/>
        <v/>
      </c>
      <c r="AA784">
        <f t="shared" si="128"/>
        <v>1</v>
      </c>
      <c r="AB784" t="str">
        <f t="shared" si="129"/>
        <v/>
      </c>
    </row>
    <row r="785" spans="1:28" x14ac:dyDescent="0.25">
      <c r="A785">
        <v>361</v>
      </c>
      <c r="B785" t="s">
        <v>774</v>
      </c>
      <c r="C785" s="3" t="s">
        <v>775</v>
      </c>
      <c r="D785">
        <v>5500</v>
      </c>
      <c r="E785">
        <v>9546</v>
      </c>
      <c r="F785" t="s">
        <v>20</v>
      </c>
      <c r="G785">
        <v>88</v>
      </c>
      <c r="H785" t="s">
        <v>21</v>
      </c>
      <c r="I785" t="s">
        <v>22</v>
      </c>
      <c r="J785">
        <v>1507352400</v>
      </c>
      <c r="K785">
        <v>1509426000</v>
      </c>
      <c r="L785" t="b">
        <v>0</v>
      </c>
      <c r="M785" t="b">
        <v>0</v>
      </c>
      <c r="N785" t="s">
        <v>33</v>
      </c>
      <c r="O785" s="4">
        <f t="shared" si="120"/>
        <v>1.7356363636363636</v>
      </c>
      <c r="P785" s="5">
        <f t="shared" si="121"/>
        <v>108.47727272727273</v>
      </c>
      <c r="Q785" t="str">
        <f t="shared" si="122"/>
        <v>theater</v>
      </c>
      <c r="R785" t="str">
        <f t="shared" si="123"/>
        <v>plays</v>
      </c>
      <c r="S785" s="9">
        <f t="shared" si="124"/>
        <v>43015.208333333328</v>
      </c>
      <c r="T785" s="9">
        <f t="shared" si="125"/>
        <v>43039.208333333328</v>
      </c>
      <c r="U785" t="str" cm="1">
        <f t="array" ref="U785">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</f>
        <v>5000 to 9999</v>
      </c>
      <c r="V785" t="str" cm="1">
        <f t="array" ref="V785">IF(F785="failed",_xlfn.IFS(D785&lt;1000,"0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/>
      </c>
      <c r="W785" t="str" cm="1">
        <f t="array" ref="W785">IF(F785="successful",_xlfn.IFS(D785&lt;1000,"0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>5000 to 9999</v>
      </c>
      <c r="X785" t="str" cm="1">
        <f t="array" ref="X785">IF(F785="canceled",_xlfn.IFS(D785&lt;1000,"0 to 1000",D785&lt;5000,"1000 to 4999",D785&lt;10000,"5000 to 9999",D785&lt;15000,"10000 to 14999",D785&lt;20000,"15000 to 19999",D785&lt;25000,"20000 to 24999",D785 &lt;30000,"25000 to 29999",D785&lt;35000,"30000 to 34999",D785&lt;40000,"35000 to 39999",D785&lt;45000,"40000 to 44999",D785&lt;50000,"45000 to 49999",TRUE,"Greater than 50000"),"")</f>
        <v/>
      </c>
      <c r="Y785">
        <f t="shared" si="126"/>
        <v>88</v>
      </c>
      <c r="Z785" t="str">
        <f t="shared" si="127"/>
        <v/>
      </c>
      <c r="AA785">
        <f t="shared" si="128"/>
        <v>1</v>
      </c>
      <c r="AB785" t="str">
        <f t="shared" si="129"/>
        <v/>
      </c>
    </row>
    <row r="786" spans="1:28" x14ac:dyDescent="0.25">
      <c r="A786">
        <v>365</v>
      </c>
      <c r="B786" t="s">
        <v>782</v>
      </c>
      <c r="C786" s="3" t="s">
        <v>783</v>
      </c>
      <c r="D786">
        <v>1600</v>
      </c>
      <c r="E786">
        <v>11735</v>
      </c>
      <c r="F786" t="s">
        <v>20</v>
      </c>
      <c r="G786">
        <v>112</v>
      </c>
      <c r="H786" t="s">
        <v>26</v>
      </c>
      <c r="I786" t="s">
        <v>27</v>
      </c>
      <c r="J786">
        <v>1482991200</v>
      </c>
      <c r="K786">
        <v>1485324000</v>
      </c>
      <c r="L786" t="b">
        <v>0</v>
      </c>
      <c r="M786" t="b">
        <v>0</v>
      </c>
      <c r="N786" t="s">
        <v>33</v>
      </c>
      <c r="O786" s="4">
        <f t="shared" si="120"/>
        <v>7.3343749999999996</v>
      </c>
      <c r="P786" s="5">
        <f t="shared" si="121"/>
        <v>104.77678571428571</v>
      </c>
      <c r="Q786" t="str">
        <f t="shared" si="122"/>
        <v>theater</v>
      </c>
      <c r="R786" t="str">
        <f t="shared" si="123"/>
        <v>plays</v>
      </c>
      <c r="S786" s="9">
        <f t="shared" si="124"/>
        <v>42733.25</v>
      </c>
      <c r="T786" s="9">
        <f t="shared" si="125"/>
        <v>42760.25</v>
      </c>
      <c r="U786" t="str" cm="1">
        <f t="array" ref="U786">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</f>
        <v>1000 to 4999</v>
      </c>
      <c r="V786" t="str" cm="1">
        <f t="array" ref="V786">IF(F786="failed",_xlfn.IFS(D786&lt;1000,"0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/>
      </c>
      <c r="W786" t="str" cm="1">
        <f t="array" ref="W786">IF(F786="successful",_xlfn.IFS(D786&lt;1000,"0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>1000 to 4999</v>
      </c>
      <c r="X786" t="str" cm="1">
        <f t="array" ref="X786">IF(F786="canceled",_xlfn.IFS(D786&lt;1000,"0 to 1000",D786&lt;5000,"1000 to 4999",D786&lt;10000,"5000 to 9999",D786&lt;15000,"10000 to 14999",D786&lt;20000,"15000 to 19999",D786&lt;25000,"20000 to 24999",D786 &lt;30000,"25000 to 29999",D786&lt;35000,"30000 to 34999",D786&lt;40000,"35000 to 39999",D786&lt;45000,"40000 to 44999",D786&lt;50000,"45000 to 49999",TRUE,"Greater than 50000"),"")</f>
        <v/>
      </c>
      <c r="Y786">
        <f t="shared" si="126"/>
        <v>112</v>
      </c>
      <c r="Z786" t="str">
        <f t="shared" si="127"/>
        <v/>
      </c>
      <c r="AA786">
        <f t="shared" si="128"/>
        <v>1</v>
      </c>
      <c r="AB786" t="str">
        <f t="shared" si="129"/>
        <v/>
      </c>
    </row>
    <row r="787" spans="1:28" x14ac:dyDescent="0.25">
      <c r="A787">
        <v>366</v>
      </c>
      <c r="B787" t="s">
        <v>784</v>
      </c>
      <c r="C787" s="3" t="s">
        <v>785</v>
      </c>
      <c r="D787">
        <v>1800</v>
      </c>
      <c r="E787">
        <v>10658</v>
      </c>
      <c r="F787" t="s">
        <v>20</v>
      </c>
      <c r="G787">
        <v>101</v>
      </c>
      <c r="H787" t="s">
        <v>21</v>
      </c>
      <c r="I787" t="s">
        <v>22</v>
      </c>
      <c r="J787">
        <v>1294034400</v>
      </c>
      <c r="K787">
        <v>1294120800</v>
      </c>
      <c r="L787" t="b">
        <v>0</v>
      </c>
      <c r="M787" t="b">
        <v>1</v>
      </c>
      <c r="N787" t="s">
        <v>33</v>
      </c>
      <c r="O787" s="4">
        <f t="shared" si="120"/>
        <v>5.9211111111111112</v>
      </c>
      <c r="P787" s="5">
        <f t="shared" si="121"/>
        <v>105.52475247524752</v>
      </c>
      <c r="Q787" t="str">
        <f t="shared" si="122"/>
        <v>theater</v>
      </c>
      <c r="R787" t="str">
        <f t="shared" si="123"/>
        <v>plays</v>
      </c>
      <c r="S787" s="9">
        <f t="shared" si="124"/>
        <v>40546.25</v>
      </c>
      <c r="T787" s="9">
        <f t="shared" si="125"/>
        <v>40547.25</v>
      </c>
      <c r="U787" t="str" cm="1">
        <f t="array" ref="U787">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</f>
        <v>1000 to 4999</v>
      </c>
      <c r="V787" t="str" cm="1">
        <f t="array" ref="V787">IF(F787="failed",_xlfn.IFS(D787&lt;1000,"0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/>
      </c>
      <c r="W787" t="str" cm="1">
        <f t="array" ref="W787">IF(F787="successful",_xlfn.IFS(D787&lt;1000,"0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>1000 to 4999</v>
      </c>
      <c r="X787" t="str" cm="1">
        <f t="array" ref="X787">IF(F787="canceled",_xlfn.IFS(D787&lt;1000,"0 to 1000",D787&lt;5000,"1000 to 4999",D787&lt;10000,"5000 to 9999",D787&lt;15000,"10000 to 14999",D787&lt;20000,"15000 to 19999",D787&lt;25000,"20000 to 24999",D787 &lt;30000,"25000 to 29999",D787&lt;35000,"30000 to 34999",D787&lt;40000,"35000 to 39999",D787&lt;45000,"40000 to 44999",D787&lt;50000,"45000 to 49999",TRUE,"Greater than 50000"),"")</f>
        <v/>
      </c>
      <c r="Y787">
        <f t="shared" si="126"/>
        <v>101</v>
      </c>
      <c r="Z787" t="str">
        <f t="shared" si="127"/>
        <v/>
      </c>
      <c r="AA787">
        <f t="shared" si="128"/>
        <v>1</v>
      </c>
      <c r="AB787" t="str">
        <f t="shared" si="129"/>
        <v/>
      </c>
    </row>
    <row r="788" spans="1:28" x14ac:dyDescent="0.25">
      <c r="A788">
        <v>367</v>
      </c>
      <c r="B788" t="s">
        <v>786</v>
      </c>
      <c r="C788" s="3" t="s">
        <v>787</v>
      </c>
      <c r="D788">
        <v>9900</v>
      </c>
      <c r="E788">
        <v>1870</v>
      </c>
      <c r="F788" t="s">
        <v>14</v>
      </c>
      <c r="G788">
        <v>75</v>
      </c>
      <c r="H788" t="s">
        <v>21</v>
      </c>
      <c r="I788" t="s">
        <v>22</v>
      </c>
      <c r="J788">
        <v>1413608400</v>
      </c>
      <c r="K788">
        <v>1415685600</v>
      </c>
      <c r="L788" t="b">
        <v>0</v>
      </c>
      <c r="M788" t="b">
        <v>1</v>
      </c>
      <c r="N788" t="s">
        <v>33</v>
      </c>
      <c r="O788" s="4">
        <f t="shared" si="120"/>
        <v>0.18888888888888888</v>
      </c>
      <c r="P788" s="5">
        <f t="shared" si="121"/>
        <v>24.933333333333334</v>
      </c>
      <c r="Q788" t="str">
        <f t="shared" si="122"/>
        <v>theater</v>
      </c>
      <c r="R788" t="str">
        <f t="shared" si="123"/>
        <v>plays</v>
      </c>
      <c r="S788" s="9">
        <f t="shared" si="124"/>
        <v>41930.208333333336</v>
      </c>
      <c r="T788" s="9">
        <f t="shared" si="125"/>
        <v>41954.25</v>
      </c>
      <c r="U788" t="str" cm="1">
        <f t="array" ref="U788">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</f>
        <v>5000 to 9999</v>
      </c>
      <c r="V788" t="str" cm="1">
        <f t="array" ref="V788">IF(F788="failed",_xlfn.IFS(D788&lt;1000,"0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>5000 to 9999</v>
      </c>
      <c r="W788" t="str" cm="1">
        <f t="array" ref="W788">IF(F788="successful",_xlfn.IFS(D788&lt;1000,"0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/>
      </c>
      <c r="X788" t="str" cm="1">
        <f t="array" ref="X788">IF(F788="canceled",_xlfn.IFS(D788&lt;1000,"0 to 1000",D788&lt;5000,"1000 to 4999",D788&lt;10000,"5000 to 9999",D788&lt;15000,"10000 to 14999",D788&lt;20000,"15000 to 19999",D788&lt;25000,"20000 to 24999",D788 &lt;30000,"25000 to 29999",D788&lt;35000,"30000 to 34999",D788&lt;40000,"35000 to 39999",D788&lt;45000,"40000 to 44999",D788&lt;50000,"45000 to 49999",TRUE,"Greater than 50000"),"")</f>
        <v/>
      </c>
      <c r="Y788" t="str">
        <f t="shared" si="126"/>
        <v/>
      </c>
      <c r="Z788">
        <f t="shared" si="127"/>
        <v>75</v>
      </c>
      <c r="AA788" t="str">
        <f t="shared" si="128"/>
        <v/>
      </c>
      <c r="AB788">
        <f t="shared" si="129"/>
        <v>1</v>
      </c>
    </row>
    <row r="789" spans="1:28" x14ac:dyDescent="0.25">
      <c r="A789">
        <v>370</v>
      </c>
      <c r="B789" t="s">
        <v>792</v>
      </c>
      <c r="C789" s="3" t="s">
        <v>793</v>
      </c>
      <c r="D789">
        <v>112300</v>
      </c>
      <c r="E789">
        <v>178965</v>
      </c>
      <c r="F789" t="s">
        <v>20</v>
      </c>
      <c r="G789">
        <v>5966</v>
      </c>
      <c r="H789" t="s">
        <v>21</v>
      </c>
      <c r="I789" t="s">
        <v>22</v>
      </c>
      <c r="J789">
        <v>1555304400</v>
      </c>
      <c r="K789">
        <v>1555822800</v>
      </c>
      <c r="L789" t="b">
        <v>0</v>
      </c>
      <c r="M789" t="b">
        <v>0</v>
      </c>
      <c r="N789" t="s">
        <v>33</v>
      </c>
      <c r="O789" s="4">
        <f t="shared" si="120"/>
        <v>1.593633125556545</v>
      </c>
      <c r="P789" s="5">
        <f t="shared" si="121"/>
        <v>29.997485752598056</v>
      </c>
      <c r="Q789" t="str">
        <f t="shared" si="122"/>
        <v>theater</v>
      </c>
      <c r="R789" t="str">
        <f t="shared" si="123"/>
        <v>plays</v>
      </c>
      <c r="S789" s="9">
        <f t="shared" si="124"/>
        <v>43570.208333333328</v>
      </c>
      <c r="T789" s="9">
        <f t="shared" si="125"/>
        <v>43576.208333333328</v>
      </c>
      <c r="U789" t="str" cm="1">
        <f t="array" ref="U789">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</f>
        <v>Greater than 50000</v>
      </c>
      <c r="V789" t="str" cm="1">
        <f t="array" ref="V789">IF(F789="failed",_xlfn.IFS(D789&lt;1000,"0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/>
      </c>
      <c r="W789" t="str" cm="1">
        <f t="array" ref="W789">IF(F789="successful",_xlfn.IFS(D789&lt;1000,"0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>Greater than 50000</v>
      </c>
      <c r="X789" t="str" cm="1">
        <f t="array" ref="X789">IF(F789="canceled",_xlfn.IFS(D789&lt;1000,"0 to 1000",D789&lt;5000,"1000 to 4999",D789&lt;10000,"5000 to 9999",D789&lt;15000,"10000 to 14999",D789&lt;20000,"15000 to 19999",D789&lt;25000,"20000 to 24999",D789 &lt;30000,"25000 to 29999",D789&lt;35000,"30000 to 34999",D789&lt;40000,"35000 to 39999",D789&lt;45000,"40000 to 44999",D789&lt;50000,"45000 to 49999",TRUE,"Greater than 50000"),"")</f>
        <v/>
      </c>
      <c r="Y789">
        <f t="shared" si="126"/>
        <v>5966</v>
      </c>
      <c r="Z789" t="str">
        <f t="shared" si="127"/>
        <v/>
      </c>
      <c r="AA789">
        <f t="shared" si="128"/>
        <v>1</v>
      </c>
      <c r="AB789" t="str">
        <f t="shared" si="129"/>
        <v/>
      </c>
    </row>
    <row r="790" spans="1:28" x14ac:dyDescent="0.25">
      <c r="A790">
        <v>371</v>
      </c>
      <c r="B790" t="s">
        <v>794</v>
      </c>
      <c r="C790" s="3" t="s">
        <v>795</v>
      </c>
      <c r="D790">
        <v>189200</v>
      </c>
      <c r="E790">
        <v>128410</v>
      </c>
      <c r="F790" t="s">
        <v>14</v>
      </c>
      <c r="G790">
        <v>2176</v>
      </c>
      <c r="H790" t="s">
        <v>21</v>
      </c>
      <c r="I790" t="s">
        <v>22</v>
      </c>
      <c r="J790">
        <v>1423375200</v>
      </c>
      <c r="K790">
        <v>1427778000</v>
      </c>
      <c r="L790" t="b">
        <v>0</v>
      </c>
      <c r="M790" t="b">
        <v>0</v>
      </c>
      <c r="N790" t="s">
        <v>33</v>
      </c>
      <c r="O790" s="4">
        <f t="shared" si="120"/>
        <v>0.67869978858350954</v>
      </c>
      <c r="P790" s="5">
        <f t="shared" si="121"/>
        <v>59.011948529411768</v>
      </c>
      <c r="Q790" t="str">
        <f t="shared" si="122"/>
        <v>theater</v>
      </c>
      <c r="R790" t="str">
        <f t="shared" si="123"/>
        <v>plays</v>
      </c>
      <c r="S790" s="9">
        <f t="shared" si="124"/>
        <v>42043.25</v>
      </c>
      <c r="T790" s="9">
        <f t="shared" si="125"/>
        <v>42094.208333333328</v>
      </c>
      <c r="U790" t="str" cm="1">
        <f t="array" ref="U790">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</f>
        <v>Greater than 50000</v>
      </c>
      <c r="V790" t="str" cm="1">
        <f t="array" ref="V790">IF(F790="failed",_xlfn.IFS(D790&lt;1000,"0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>Greater than 50000</v>
      </c>
      <c r="W790" t="str" cm="1">
        <f t="array" ref="W790">IF(F790="successful",_xlfn.IFS(D790&lt;1000,"0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/>
      </c>
      <c r="X790" t="str" cm="1">
        <f t="array" ref="X790">IF(F790="canceled",_xlfn.IFS(D790&lt;1000,"0 to 1000",D790&lt;5000,"1000 to 4999",D790&lt;10000,"5000 to 9999",D790&lt;15000,"10000 to 14999",D790&lt;20000,"15000 to 19999",D790&lt;25000,"20000 to 24999",D790 &lt;30000,"25000 to 29999",D790&lt;35000,"30000 to 34999",D790&lt;40000,"35000 to 39999",D790&lt;45000,"40000 to 44999",D790&lt;50000,"45000 to 49999",TRUE,"Greater than 50000"),"")</f>
        <v/>
      </c>
      <c r="Y790" t="str">
        <f t="shared" si="126"/>
        <v/>
      </c>
      <c r="Z790">
        <f t="shared" si="127"/>
        <v>2176</v>
      </c>
      <c r="AA790" t="str">
        <f t="shared" si="128"/>
        <v/>
      </c>
      <c r="AB790">
        <f t="shared" si="129"/>
        <v>1</v>
      </c>
    </row>
    <row r="791" spans="1:28" x14ac:dyDescent="0.25">
      <c r="A791">
        <v>373</v>
      </c>
      <c r="B791" t="s">
        <v>798</v>
      </c>
      <c r="C791" s="3" t="s">
        <v>799</v>
      </c>
      <c r="D791">
        <v>22500</v>
      </c>
      <c r="E791">
        <v>164291</v>
      </c>
      <c r="F791" t="s">
        <v>20</v>
      </c>
      <c r="G791">
        <v>2106</v>
      </c>
      <c r="H791" t="s">
        <v>21</v>
      </c>
      <c r="I791" t="s">
        <v>22</v>
      </c>
      <c r="J791">
        <v>1502946000</v>
      </c>
      <c r="K791">
        <v>1503637200</v>
      </c>
      <c r="L791" t="b">
        <v>0</v>
      </c>
      <c r="M791" t="b">
        <v>0</v>
      </c>
      <c r="N791" t="s">
        <v>33</v>
      </c>
      <c r="O791" s="4">
        <f t="shared" si="120"/>
        <v>7.3018222222222224</v>
      </c>
      <c r="P791" s="5">
        <f t="shared" si="121"/>
        <v>78.010921177587846</v>
      </c>
      <c r="Q791" t="str">
        <f t="shared" si="122"/>
        <v>theater</v>
      </c>
      <c r="R791" t="str">
        <f t="shared" si="123"/>
        <v>plays</v>
      </c>
      <c r="S791" s="9">
        <f t="shared" si="124"/>
        <v>42964.208333333328</v>
      </c>
      <c r="T791" s="9">
        <f t="shared" si="125"/>
        <v>42972.208333333328</v>
      </c>
      <c r="U791" t="str" cm="1">
        <f t="array" ref="U791">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</f>
        <v>20000 to 24999</v>
      </c>
      <c r="V791" t="str" cm="1">
        <f t="array" ref="V791">IF(F791="failed",_xlfn.IFS(D791&lt;1000,"0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/>
      </c>
      <c r="W791" t="str" cm="1">
        <f t="array" ref="W791">IF(F791="successful",_xlfn.IFS(D791&lt;1000,"0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>20000 to 24999</v>
      </c>
      <c r="X791" t="str" cm="1">
        <f t="array" ref="X791">IF(F791="canceled",_xlfn.IFS(D791&lt;1000,"0 to 1000",D791&lt;5000,"1000 to 4999",D791&lt;10000,"5000 to 9999",D791&lt;15000,"10000 to 14999",D791&lt;20000,"15000 to 19999",D791&lt;25000,"20000 to 24999",D791 &lt;30000,"25000 to 29999",D791&lt;35000,"30000 to 34999",D791&lt;40000,"35000 to 39999",D791&lt;45000,"40000 to 44999",D791&lt;50000,"45000 to 49999",TRUE,"Greater than 50000"),"")</f>
        <v/>
      </c>
      <c r="Y791">
        <f t="shared" si="126"/>
        <v>2106</v>
      </c>
      <c r="Z791" t="str">
        <f t="shared" si="127"/>
        <v/>
      </c>
      <c r="AA791">
        <f t="shared" si="128"/>
        <v>1</v>
      </c>
      <c r="AB791" t="str">
        <f t="shared" si="129"/>
        <v/>
      </c>
    </row>
    <row r="792" spans="1:28" x14ac:dyDescent="0.25">
      <c r="A792">
        <v>377</v>
      </c>
      <c r="B792" t="s">
        <v>806</v>
      </c>
      <c r="C792" s="3" t="s">
        <v>807</v>
      </c>
      <c r="D792">
        <v>49700</v>
      </c>
      <c r="E792">
        <v>5098</v>
      </c>
      <c r="F792" t="s">
        <v>14</v>
      </c>
      <c r="G792">
        <v>127</v>
      </c>
      <c r="H792" t="s">
        <v>21</v>
      </c>
      <c r="I792" t="s">
        <v>22</v>
      </c>
      <c r="J792">
        <v>1571720400</v>
      </c>
      <c r="K792">
        <v>1572933600</v>
      </c>
      <c r="L792" t="b">
        <v>0</v>
      </c>
      <c r="M792" t="b">
        <v>0</v>
      </c>
      <c r="N792" t="s">
        <v>33</v>
      </c>
      <c r="O792" s="4">
        <f t="shared" si="120"/>
        <v>0.10257545271629778</v>
      </c>
      <c r="P792" s="5">
        <f t="shared" si="121"/>
        <v>40.14173228346457</v>
      </c>
      <c r="Q792" t="str">
        <f t="shared" si="122"/>
        <v>theater</v>
      </c>
      <c r="R792" t="str">
        <f t="shared" si="123"/>
        <v>plays</v>
      </c>
      <c r="S792" s="9">
        <f t="shared" si="124"/>
        <v>43760.208333333328</v>
      </c>
      <c r="T792" s="9">
        <f t="shared" si="125"/>
        <v>43774.25</v>
      </c>
      <c r="U792" t="str" cm="1">
        <f t="array" ref="U792">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</f>
        <v>45000 to 49999</v>
      </c>
      <c r="V792" t="str" cm="1">
        <f t="array" ref="V792">IF(F792="failed",_xlfn.IFS(D792&lt;1000,"0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>45000 to 49999</v>
      </c>
      <c r="W792" t="str" cm="1">
        <f t="array" ref="W792">IF(F792="successful",_xlfn.IFS(D792&lt;1000,"0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/>
      </c>
      <c r="X792" t="str" cm="1">
        <f t="array" ref="X792">IF(F792="canceled",_xlfn.IFS(D792&lt;1000,"0 to 1000",D792&lt;5000,"1000 to 4999",D792&lt;10000,"5000 to 9999",D792&lt;15000,"10000 to 14999",D792&lt;20000,"15000 to 19999",D792&lt;25000,"20000 to 24999",D792 &lt;30000,"25000 to 29999",D792&lt;35000,"30000 to 34999",D792&lt;40000,"35000 to 39999",D792&lt;45000,"40000 to 44999",D792&lt;50000,"45000 to 49999",TRUE,"Greater than 50000"),"")</f>
        <v/>
      </c>
      <c r="Y792" t="str">
        <f t="shared" si="126"/>
        <v/>
      </c>
      <c r="Z792">
        <f t="shared" si="127"/>
        <v>127</v>
      </c>
      <c r="AA792" t="str">
        <f t="shared" si="128"/>
        <v/>
      </c>
      <c r="AB792">
        <f t="shared" si="129"/>
        <v>1</v>
      </c>
    </row>
    <row r="793" spans="1:28" x14ac:dyDescent="0.25">
      <c r="A793">
        <v>379</v>
      </c>
      <c r="B793" t="s">
        <v>810</v>
      </c>
      <c r="C793" s="3" t="s">
        <v>811</v>
      </c>
      <c r="D793">
        <v>7200</v>
      </c>
      <c r="E793">
        <v>2912</v>
      </c>
      <c r="F793" t="s">
        <v>14</v>
      </c>
      <c r="G793">
        <v>44</v>
      </c>
      <c r="H793" t="s">
        <v>40</v>
      </c>
      <c r="I793" t="s">
        <v>41</v>
      </c>
      <c r="J793">
        <v>1319691600</v>
      </c>
      <c r="K793">
        <v>1320904800</v>
      </c>
      <c r="L793" t="b">
        <v>0</v>
      </c>
      <c r="M793" t="b">
        <v>0</v>
      </c>
      <c r="N793" t="s">
        <v>33</v>
      </c>
      <c r="O793" s="4">
        <f t="shared" si="120"/>
        <v>0.40444444444444444</v>
      </c>
      <c r="P793" s="5">
        <f t="shared" si="121"/>
        <v>66.181818181818187</v>
      </c>
      <c r="Q793" t="str">
        <f t="shared" si="122"/>
        <v>theater</v>
      </c>
      <c r="R793" t="str">
        <f t="shared" si="123"/>
        <v>plays</v>
      </c>
      <c r="S793" s="9">
        <f t="shared" si="124"/>
        <v>40843.208333333336</v>
      </c>
      <c r="T793" s="9">
        <f t="shared" si="125"/>
        <v>40857.25</v>
      </c>
      <c r="U793" t="str" cm="1">
        <f t="array" ref="U793">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</f>
        <v>5000 to 9999</v>
      </c>
      <c r="V793" t="str" cm="1">
        <f t="array" ref="V793">IF(F793="failed",_xlfn.IFS(D793&lt;1000,"0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>5000 to 9999</v>
      </c>
      <c r="W793" t="str" cm="1">
        <f t="array" ref="W793">IF(F793="successful",_xlfn.IFS(D793&lt;1000,"0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/>
      </c>
      <c r="X793" t="str" cm="1">
        <f t="array" ref="X793">IF(F793="canceled",_xlfn.IFS(D793&lt;1000,"0 to 1000",D793&lt;5000,"1000 to 4999",D793&lt;10000,"5000 to 9999",D793&lt;15000,"10000 to 14999",D793&lt;20000,"15000 to 19999",D793&lt;25000,"20000 to 24999",D793 &lt;30000,"25000 to 29999",D793&lt;35000,"30000 to 34999",D793&lt;40000,"35000 to 39999",D793&lt;45000,"40000 to 44999",D793&lt;50000,"45000 to 49999",TRUE,"Greater than 50000"),"")</f>
        <v/>
      </c>
      <c r="Y793" t="str">
        <f t="shared" si="126"/>
        <v/>
      </c>
      <c r="Z793">
        <f t="shared" si="127"/>
        <v>44</v>
      </c>
      <c r="AA793" t="str">
        <f t="shared" si="128"/>
        <v/>
      </c>
      <c r="AB793">
        <f t="shared" si="129"/>
        <v>1</v>
      </c>
    </row>
    <row r="794" spans="1:28" ht="31.5" x14ac:dyDescent="0.25">
      <c r="A794">
        <v>380</v>
      </c>
      <c r="B794" t="s">
        <v>812</v>
      </c>
      <c r="C794" s="3" t="s">
        <v>813</v>
      </c>
      <c r="D794">
        <v>2500</v>
      </c>
      <c r="E794">
        <v>4008</v>
      </c>
      <c r="F794" t="s">
        <v>20</v>
      </c>
      <c r="G794">
        <v>84</v>
      </c>
      <c r="H794" t="s">
        <v>21</v>
      </c>
      <c r="I794" t="s">
        <v>22</v>
      </c>
      <c r="J794">
        <v>1371963600</v>
      </c>
      <c r="K794">
        <v>1372395600</v>
      </c>
      <c r="L794" t="b">
        <v>0</v>
      </c>
      <c r="M794" t="b">
        <v>0</v>
      </c>
      <c r="N794" t="s">
        <v>33</v>
      </c>
      <c r="O794" s="4">
        <f t="shared" si="120"/>
        <v>1.6032</v>
      </c>
      <c r="P794" s="5">
        <f t="shared" si="121"/>
        <v>47.714285714285715</v>
      </c>
      <c r="Q794" t="str">
        <f t="shared" si="122"/>
        <v>theater</v>
      </c>
      <c r="R794" t="str">
        <f t="shared" si="123"/>
        <v>plays</v>
      </c>
      <c r="S794" s="9">
        <f t="shared" si="124"/>
        <v>41448.208333333336</v>
      </c>
      <c r="T794" s="9">
        <f t="shared" si="125"/>
        <v>41453.208333333336</v>
      </c>
      <c r="U794" t="str" cm="1">
        <f t="array" ref="U794">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</f>
        <v>1000 to 4999</v>
      </c>
      <c r="V794" t="str" cm="1">
        <f t="array" ref="V794">IF(F794="failed",_xlfn.IFS(D794&lt;1000,"0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/>
      </c>
      <c r="W794" t="str" cm="1">
        <f t="array" ref="W794">IF(F794="successful",_xlfn.IFS(D794&lt;1000,"0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>1000 to 4999</v>
      </c>
      <c r="X794" t="str" cm="1">
        <f t="array" ref="X794">IF(F794="canceled",_xlfn.IFS(D794&lt;1000,"0 to 1000",D794&lt;5000,"1000 to 4999",D794&lt;10000,"5000 to 9999",D794&lt;15000,"10000 to 14999",D794&lt;20000,"15000 to 19999",D794&lt;25000,"20000 to 24999",D794 &lt;30000,"25000 to 29999",D794&lt;35000,"30000 to 34999",D794&lt;40000,"35000 to 39999",D794&lt;45000,"40000 to 44999",D794&lt;50000,"45000 to 49999",TRUE,"Greater than 50000"),"")</f>
        <v/>
      </c>
      <c r="Y794">
        <f t="shared" si="126"/>
        <v>84</v>
      </c>
      <c r="Z794" t="str">
        <f t="shared" si="127"/>
        <v/>
      </c>
      <c r="AA794">
        <f t="shared" si="128"/>
        <v>1</v>
      </c>
      <c r="AB794" t="str">
        <f t="shared" si="129"/>
        <v/>
      </c>
    </row>
    <row r="795" spans="1:28" x14ac:dyDescent="0.25">
      <c r="A795">
        <v>381</v>
      </c>
      <c r="B795" t="s">
        <v>814</v>
      </c>
      <c r="C795" s="3" t="s">
        <v>815</v>
      </c>
      <c r="D795">
        <v>5300</v>
      </c>
      <c r="E795">
        <v>9749</v>
      </c>
      <c r="F795" t="s">
        <v>20</v>
      </c>
      <c r="G795">
        <v>155</v>
      </c>
      <c r="H795" t="s">
        <v>21</v>
      </c>
      <c r="I795" t="s">
        <v>22</v>
      </c>
      <c r="J795">
        <v>1433739600</v>
      </c>
      <c r="K795">
        <v>1437714000</v>
      </c>
      <c r="L795" t="b">
        <v>0</v>
      </c>
      <c r="M795" t="b">
        <v>0</v>
      </c>
      <c r="N795" t="s">
        <v>33</v>
      </c>
      <c r="O795" s="4">
        <f t="shared" si="120"/>
        <v>1.8394339622641509</v>
      </c>
      <c r="P795" s="5">
        <f t="shared" si="121"/>
        <v>62.896774193548389</v>
      </c>
      <c r="Q795" t="str">
        <f t="shared" si="122"/>
        <v>theater</v>
      </c>
      <c r="R795" t="str">
        <f t="shared" si="123"/>
        <v>plays</v>
      </c>
      <c r="S795" s="9">
        <f t="shared" si="124"/>
        <v>42163.208333333328</v>
      </c>
      <c r="T795" s="9">
        <f t="shared" si="125"/>
        <v>42209.208333333328</v>
      </c>
      <c r="U795" t="str" cm="1">
        <f t="array" ref="U795">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</f>
        <v>5000 to 9999</v>
      </c>
      <c r="V795" t="str" cm="1">
        <f t="array" ref="V795">IF(F795="failed",_xlfn.IFS(D795&lt;1000,"0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/>
      </c>
      <c r="W795" t="str" cm="1">
        <f t="array" ref="W795">IF(F795="successful",_xlfn.IFS(D795&lt;1000,"0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>5000 to 9999</v>
      </c>
      <c r="X795" t="str" cm="1">
        <f t="array" ref="X795">IF(F795="canceled",_xlfn.IFS(D795&lt;1000,"0 to 1000",D795&lt;5000,"1000 to 4999",D795&lt;10000,"5000 to 9999",D795&lt;15000,"10000 to 14999",D795&lt;20000,"15000 to 19999",D795&lt;25000,"20000 to 24999",D795 &lt;30000,"25000 to 29999",D795&lt;35000,"30000 to 34999",D795&lt;40000,"35000 to 39999",D795&lt;45000,"40000 to 44999",D795&lt;50000,"45000 to 49999",TRUE,"Greater than 50000"),"")</f>
        <v/>
      </c>
      <c r="Y795">
        <f t="shared" si="126"/>
        <v>155</v>
      </c>
      <c r="Z795" t="str">
        <f t="shared" si="127"/>
        <v/>
      </c>
      <c r="AA795">
        <f t="shared" si="128"/>
        <v>1</v>
      </c>
      <c r="AB795" t="str">
        <f t="shared" si="129"/>
        <v/>
      </c>
    </row>
    <row r="796" spans="1:28" ht="31.5" x14ac:dyDescent="0.25">
      <c r="A796">
        <v>386</v>
      </c>
      <c r="B796" t="s">
        <v>824</v>
      </c>
      <c r="C796" s="3" t="s">
        <v>825</v>
      </c>
      <c r="D796">
        <v>135500</v>
      </c>
      <c r="E796">
        <v>103554</v>
      </c>
      <c r="F796" t="s">
        <v>14</v>
      </c>
      <c r="G796">
        <v>1068</v>
      </c>
      <c r="H796" t="s">
        <v>21</v>
      </c>
      <c r="I796" t="s">
        <v>22</v>
      </c>
      <c r="J796">
        <v>1277528400</v>
      </c>
      <c r="K796">
        <v>1278565200</v>
      </c>
      <c r="L796" t="b">
        <v>0</v>
      </c>
      <c r="M796" t="b">
        <v>0</v>
      </c>
      <c r="N796" t="s">
        <v>33</v>
      </c>
      <c r="O796" s="4">
        <f t="shared" si="120"/>
        <v>0.76423616236162362</v>
      </c>
      <c r="P796" s="5">
        <f t="shared" si="121"/>
        <v>96.960674157303373</v>
      </c>
      <c r="Q796" t="str">
        <f t="shared" si="122"/>
        <v>theater</v>
      </c>
      <c r="R796" t="str">
        <f t="shared" si="123"/>
        <v>plays</v>
      </c>
      <c r="S796" s="9">
        <f t="shared" si="124"/>
        <v>40355.208333333336</v>
      </c>
      <c r="T796" s="9">
        <f t="shared" si="125"/>
        <v>40367.208333333336</v>
      </c>
      <c r="U796" t="str" cm="1">
        <f t="array" ref="U796">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</f>
        <v>Greater than 50000</v>
      </c>
      <c r="V796" t="str" cm="1">
        <f t="array" ref="V796">IF(F796="failed",_xlfn.IFS(D796&lt;1000,"0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>Greater than 50000</v>
      </c>
      <c r="W796" t="str" cm="1">
        <f t="array" ref="W796">IF(F796="successful",_xlfn.IFS(D796&lt;1000,"0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/>
      </c>
      <c r="X796" t="str" cm="1">
        <f t="array" ref="X796">IF(F796="canceled",_xlfn.IFS(D796&lt;1000,"0 to 1000",D796&lt;5000,"1000 to 4999",D796&lt;10000,"5000 to 9999",D796&lt;15000,"10000 to 14999",D796&lt;20000,"15000 to 19999",D796&lt;25000,"20000 to 24999",D796 &lt;30000,"25000 to 29999",D796&lt;35000,"30000 to 34999",D796&lt;40000,"35000 to 39999",D796&lt;45000,"40000 to 44999",D796&lt;50000,"45000 to 49999",TRUE,"Greater than 50000"),"")</f>
        <v/>
      </c>
      <c r="Y796" t="str">
        <f t="shared" si="126"/>
        <v/>
      </c>
      <c r="Z796">
        <f t="shared" si="127"/>
        <v>1068</v>
      </c>
      <c r="AA796" t="str">
        <f t="shared" si="128"/>
        <v/>
      </c>
      <c r="AB796">
        <f t="shared" si="129"/>
        <v>1</v>
      </c>
    </row>
    <row r="797" spans="1:28" x14ac:dyDescent="0.25">
      <c r="A797">
        <v>389</v>
      </c>
      <c r="B797" t="s">
        <v>830</v>
      </c>
      <c r="C797" s="3" t="s">
        <v>831</v>
      </c>
      <c r="D797">
        <v>83000</v>
      </c>
      <c r="E797">
        <v>101352</v>
      </c>
      <c r="F797" t="s">
        <v>20</v>
      </c>
      <c r="G797">
        <v>1152</v>
      </c>
      <c r="H797" t="s">
        <v>21</v>
      </c>
      <c r="I797" t="s">
        <v>22</v>
      </c>
      <c r="J797">
        <v>1288242000</v>
      </c>
      <c r="K797">
        <v>1290578400</v>
      </c>
      <c r="L797" t="b">
        <v>0</v>
      </c>
      <c r="M797" t="b">
        <v>0</v>
      </c>
      <c r="N797" t="s">
        <v>33</v>
      </c>
      <c r="O797" s="4">
        <f t="shared" si="120"/>
        <v>1.2211084337349398</v>
      </c>
      <c r="P797" s="5">
        <f t="shared" si="121"/>
        <v>87.979166666666671</v>
      </c>
      <c r="Q797" t="str">
        <f t="shared" si="122"/>
        <v>theater</v>
      </c>
      <c r="R797" t="str">
        <f t="shared" si="123"/>
        <v>plays</v>
      </c>
      <c r="S797" s="9">
        <f t="shared" si="124"/>
        <v>40479.208333333336</v>
      </c>
      <c r="T797" s="9">
        <f t="shared" si="125"/>
        <v>40506.25</v>
      </c>
      <c r="U797" t="str" cm="1">
        <f t="array" ref="U797">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</f>
        <v>Greater than 50000</v>
      </c>
      <c r="V797" t="str" cm="1">
        <f t="array" ref="V797">IF(F797="failed",_xlfn.IFS(D797&lt;1000,"0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/>
      </c>
      <c r="W797" t="str" cm="1">
        <f t="array" ref="W797">IF(F797="successful",_xlfn.IFS(D797&lt;1000,"0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>Greater than 50000</v>
      </c>
      <c r="X797" t="str" cm="1">
        <f t="array" ref="X797">IF(F797="canceled",_xlfn.IFS(D797&lt;1000,"0 to 1000",D797&lt;5000,"1000 to 4999",D797&lt;10000,"5000 to 9999",D797&lt;15000,"10000 to 14999",D797&lt;20000,"15000 to 19999",D797&lt;25000,"20000 to 24999",D797 &lt;30000,"25000 to 29999",D797&lt;35000,"30000 to 34999",D797&lt;40000,"35000 to 39999",D797&lt;45000,"40000 to 44999",D797&lt;50000,"45000 to 49999",TRUE,"Greater than 50000"),"")</f>
        <v/>
      </c>
      <c r="Y797">
        <f t="shared" si="126"/>
        <v>1152</v>
      </c>
      <c r="Z797" t="str">
        <f t="shared" si="127"/>
        <v/>
      </c>
      <c r="AA797">
        <f t="shared" si="128"/>
        <v>1</v>
      </c>
      <c r="AB797" t="str">
        <f t="shared" si="129"/>
        <v/>
      </c>
    </row>
    <row r="798" spans="1:28" ht="31.5" x14ac:dyDescent="0.25">
      <c r="A798">
        <v>395</v>
      </c>
      <c r="B798" t="s">
        <v>295</v>
      </c>
      <c r="C798" s="3" t="s">
        <v>842</v>
      </c>
      <c r="D798">
        <v>7100</v>
      </c>
      <c r="E798">
        <v>9238</v>
      </c>
      <c r="F798" t="s">
        <v>20</v>
      </c>
      <c r="G798">
        <v>220</v>
      </c>
      <c r="H798" t="s">
        <v>21</v>
      </c>
      <c r="I798" t="s">
        <v>22</v>
      </c>
      <c r="J798">
        <v>1323324000</v>
      </c>
      <c r="K798">
        <v>1323410400</v>
      </c>
      <c r="L798" t="b">
        <v>1</v>
      </c>
      <c r="M798" t="b">
        <v>0</v>
      </c>
      <c r="N798" t="s">
        <v>33</v>
      </c>
      <c r="O798" s="4">
        <f t="shared" si="120"/>
        <v>1.3011267605633803</v>
      </c>
      <c r="P798" s="5">
        <f t="shared" si="121"/>
        <v>41.990909090909092</v>
      </c>
      <c r="Q798" t="str">
        <f t="shared" si="122"/>
        <v>theater</v>
      </c>
      <c r="R798" t="str">
        <f t="shared" si="123"/>
        <v>plays</v>
      </c>
      <c r="S798" s="9">
        <f t="shared" si="124"/>
        <v>40885.25</v>
      </c>
      <c r="T798" s="9">
        <f t="shared" si="125"/>
        <v>40886.25</v>
      </c>
      <c r="U798" t="str" cm="1">
        <f t="array" ref="U798">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</f>
        <v>5000 to 9999</v>
      </c>
      <c r="V798" t="str" cm="1">
        <f t="array" ref="V798">IF(F798="failed",_xlfn.IFS(D798&lt;1000,"0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/>
      </c>
      <c r="W798" t="str" cm="1">
        <f t="array" ref="W798">IF(F798="successful",_xlfn.IFS(D798&lt;1000,"0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>5000 to 9999</v>
      </c>
      <c r="X798" t="str" cm="1">
        <f t="array" ref="X798">IF(F798="canceled",_xlfn.IFS(D798&lt;1000,"0 to 1000",D798&lt;5000,"1000 to 4999",D798&lt;10000,"5000 to 9999",D798&lt;15000,"10000 to 14999",D798&lt;20000,"15000 to 19999",D798&lt;25000,"20000 to 24999",D798 &lt;30000,"25000 to 29999",D798&lt;35000,"30000 to 34999",D798&lt;40000,"35000 to 39999",D798&lt;45000,"40000 to 44999",D798&lt;50000,"45000 to 49999",TRUE,"Greater than 50000"),"")</f>
        <v/>
      </c>
      <c r="Y798">
        <f t="shared" si="126"/>
        <v>220</v>
      </c>
      <c r="Z798" t="str">
        <f t="shared" si="127"/>
        <v/>
      </c>
      <c r="AA798">
        <f t="shared" si="128"/>
        <v>1</v>
      </c>
      <c r="AB798" t="str">
        <f t="shared" si="129"/>
        <v/>
      </c>
    </row>
    <row r="799" spans="1:28" x14ac:dyDescent="0.25">
      <c r="A799">
        <v>401</v>
      </c>
      <c r="B799" t="s">
        <v>853</v>
      </c>
      <c r="C799" s="3" t="s">
        <v>854</v>
      </c>
      <c r="D799">
        <v>900</v>
      </c>
      <c r="E799">
        <v>13772</v>
      </c>
      <c r="F799" t="s">
        <v>20</v>
      </c>
      <c r="G799">
        <v>299</v>
      </c>
      <c r="H799" t="s">
        <v>21</v>
      </c>
      <c r="I799" t="s">
        <v>22</v>
      </c>
      <c r="J799">
        <v>1572152400</v>
      </c>
      <c r="K799">
        <v>1572152400</v>
      </c>
      <c r="L799" t="b">
        <v>0</v>
      </c>
      <c r="M799" t="b">
        <v>0</v>
      </c>
      <c r="N799" t="s">
        <v>33</v>
      </c>
      <c r="O799" s="4">
        <f t="shared" si="120"/>
        <v>15.302222222222222</v>
      </c>
      <c r="P799" s="5">
        <f t="shared" si="121"/>
        <v>46.060200668896321</v>
      </c>
      <c r="Q799" t="str">
        <f t="shared" si="122"/>
        <v>theater</v>
      </c>
      <c r="R799" t="str">
        <f t="shared" si="123"/>
        <v>plays</v>
      </c>
      <c r="S799" s="9">
        <f t="shared" si="124"/>
        <v>43765.208333333328</v>
      </c>
      <c r="T799" s="9">
        <f t="shared" si="125"/>
        <v>43765.208333333328</v>
      </c>
      <c r="U799" t="str" cm="1">
        <f t="array" ref="U799">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</f>
        <v>0 to 1000</v>
      </c>
      <c r="V799" t="str" cm="1">
        <f t="array" ref="V799">IF(F799="failed",_xlfn.IFS(D799&lt;1000,"0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/>
      </c>
      <c r="W799" t="str" cm="1">
        <f t="array" ref="W799">IF(F799="successful",_xlfn.IFS(D799&lt;1000,"0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>0 to 1000</v>
      </c>
      <c r="X799" t="str" cm="1">
        <f t="array" ref="X799">IF(F799="canceled",_xlfn.IFS(D799&lt;1000,"0 to 1000",D799&lt;5000,"1000 to 4999",D799&lt;10000,"5000 to 9999",D799&lt;15000,"10000 to 14999",D799&lt;20000,"15000 to 19999",D799&lt;25000,"20000 to 24999",D799 &lt;30000,"25000 to 29999",D799&lt;35000,"30000 to 34999",D799&lt;40000,"35000 to 39999",D799&lt;45000,"40000 to 44999",D799&lt;50000,"45000 to 49999",TRUE,"Greater than 50000"),"")</f>
        <v/>
      </c>
      <c r="Y799">
        <f t="shared" si="126"/>
        <v>299</v>
      </c>
      <c r="Z799" t="str">
        <f t="shared" si="127"/>
        <v/>
      </c>
      <c r="AA799">
        <f t="shared" si="128"/>
        <v>1</v>
      </c>
      <c r="AB799" t="str">
        <f t="shared" si="129"/>
        <v/>
      </c>
    </row>
    <row r="800" spans="1:28" x14ac:dyDescent="0.25">
      <c r="A800">
        <v>403</v>
      </c>
      <c r="B800" t="s">
        <v>857</v>
      </c>
      <c r="C800" s="3" t="s">
        <v>858</v>
      </c>
      <c r="D800">
        <v>195800</v>
      </c>
      <c r="E800">
        <v>168820</v>
      </c>
      <c r="F800" t="s">
        <v>14</v>
      </c>
      <c r="G800">
        <v>3015</v>
      </c>
      <c r="H800" t="s">
        <v>15</v>
      </c>
      <c r="I800" t="s">
        <v>16</v>
      </c>
      <c r="J800">
        <v>1273640400</v>
      </c>
      <c r="K800">
        <v>1276750800</v>
      </c>
      <c r="L800" t="b">
        <v>0</v>
      </c>
      <c r="M800" t="b">
        <v>1</v>
      </c>
      <c r="N800" t="s">
        <v>33</v>
      </c>
      <c r="O800" s="4">
        <f t="shared" si="120"/>
        <v>0.86220633299284988</v>
      </c>
      <c r="P800" s="5">
        <f t="shared" si="121"/>
        <v>55.99336650082919</v>
      </c>
      <c r="Q800" t="str">
        <f t="shared" si="122"/>
        <v>theater</v>
      </c>
      <c r="R800" t="str">
        <f t="shared" si="123"/>
        <v>plays</v>
      </c>
      <c r="S800" s="9">
        <f t="shared" si="124"/>
        <v>40310.208333333336</v>
      </c>
      <c r="T800" s="9">
        <f t="shared" si="125"/>
        <v>40346.208333333336</v>
      </c>
      <c r="U800" t="str" cm="1">
        <f t="array" ref="U800">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</f>
        <v>Greater than 50000</v>
      </c>
      <c r="V800" t="str" cm="1">
        <f t="array" ref="V800">IF(F800="failed",_xlfn.IFS(D800&lt;1000,"0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>Greater than 50000</v>
      </c>
      <c r="W800" t="str" cm="1">
        <f t="array" ref="W800">IF(F800="successful",_xlfn.IFS(D800&lt;1000,"0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/>
      </c>
      <c r="X800" t="str" cm="1">
        <f t="array" ref="X800">IF(F800="canceled",_xlfn.IFS(D800&lt;1000,"0 to 1000",D800&lt;5000,"1000 to 4999",D800&lt;10000,"5000 to 9999",D800&lt;15000,"10000 to 14999",D800&lt;20000,"15000 to 19999",D800&lt;25000,"20000 to 24999",D800 &lt;30000,"25000 to 29999",D800&lt;35000,"30000 to 34999",D800&lt;40000,"35000 to 39999",D800&lt;45000,"40000 to 44999",D800&lt;50000,"45000 to 49999",TRUE,"Greater than 50000"),"")</f>
        <v/>
      </c>
      <c r="Y800" t="str">
        <f t="shared" si="126"/>
        <v/>
      </c>
      <c r="Z800">
        <f t="shared" si="127"/>
        <v>3015</v>
      </c>
      <c r="AA800" t="str">
        <f t="shared" si="128"/>
        <v/>
      </c>
      <c r="AB800">
        <f t="shared" si="129"/>
        <v>1</v>
      </c>
    </row>
    <row r="801" spans="1:28" x14ac:dyDescent="0.25">
      <c r="A801">
        <v>404</v>
      </c>
      <c r="B801" t="s">
        <v>859</v>
      </c>
      <c r="C801" s="3" t="s">
        <v>860</v>
      </c>
      <c r="D801">
        <v>48900</v>
      </c>
      <c r="E801">
        <v>154321</v>
      </c>
      <c r="F801" t="s">
        <v>20</v>
      </c>
      <c r="G801">
        <v>2237</v>
      </c>
      <c r="H801" t="s">
        <v>21</v>
      </c>
      <c r="I801" t="s">
        <v>22</v>
      </c>
      <c r="J801">
        <v>1510639200</v>
      </c>
      <c r="K801">
        <v>1510898400</v>
      </c>
      <c r="L801" t="b">
        <v>0</v>
      </c>
      <c r="M801" t="b">
        <v>0</v>
      </c>
      <c r="N801" t="s">
        <v>33</v>
      </c>
      <c r="O801" s="4">
        <f t="shared" si="120"/>
        <v>3.1558486707566464</v>
      </c>
      <c r="P801" s="5">
        <f t="shared" si="121"/>
        <v>68.985695127402778</v>
      </c>
      <c r="Q801" t="str">
        <f t="shared" si="122"/>
        <v>theater</v>
      </c>
      <c r="R801" t="str">
        <f t="shared" si="123"/>
        <v>plays</v>
      </c>
      <c r="S801" s="9">
        <f t="shared" si="124"/>
        <v>43053.25</v>
      </c>
      <c r="T801" s="9">
        <f t="shared" si="125"/>
        <v>43056.25</v>
      </c>
      <c r="U801" t="str" cm="1">
        <f t="array" ref="U801">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</f>
        <v>45000 to 49999</v>
      </c>
      <c r="V801" t="str" cm="1">
        <f t="array" ref="V801">IF(F801="failed",_xlfn.IFS(D801&lt;1000,"0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/>
      </c>
      <c r="W801" t="str" cm="1">
        <f t="array" ref="W801">IF(F801="successful",_xlfn.IFS(D801&lt;1000,"0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>45000 to 49999</v>
      </c>
      <c r="X801" t="str" cm="1">
        <f t="array" ref="X801">IF(F801="canceled",_xlfn.IFS(D801&lt;1000,"0 to 1000",D801&lt;5000,"1000 to 4999",D801&lt;10000,"5000 to 9999",D801&lt;15000,"10000 to 14999",D801&lt;20000,"15000 to 19999",D801&lt;25000,"20000 to 24999",D801 &lt;30000,"25000 to 29999",D801&lt;35000,"30000 to 34999",D801&lt;40000,"35000 to 39999",D801&lt;45000,"40000 to 44999",D801&lt;50000,"45000 to 49999",TRUE,"Greater than 50000"),"")</f>
        <v/>
      </c>
      <c r="Y801">
        <f t="shared" si="126"/>
        <v>2237</v>
      </c>
      <c r="Z801" t="str">
        <f t="shared" si="127"/>
        <v/>
      </c>
      <c r="AA801">
        <f t="shared" si="128"/>
        <v>1</v>
      </c>
      <c r="AB801" t="str">
        <f t="shared" si="129"/>
        <v/>
      </c>
    </row>
    <row r="802" spans="1:28" x14ac:dyDescent="0.25">
      <c r="A802">
        <v>405</v>
      </c>
      <c r="B802" t="s">
        <v>861</v>
      </c>
      <c r="C802" s="3" t="s">
        <v>862</v>
      </c>
      <c r="D802">
        <v>29600</v>
      </c>
      <c r="E802">
        <v>26527</v>
      </c>
      <c r="F802" t="s">
        <v>14</v>
      </c>
      <c r="G802">
        <v>435</v>
      </c>
      <c r="H802" t="s">
        <v>21</v>
      </c>
      <c r="I802" t="s">
        <v>22</v>
      </c>
      <c r="J802">
        <v>1528088400</v>
      </c>
      <c r="K802">
        <v>1532408400</v>
      </c>
      <c r="L802" t="b">
        <v>0</v>
      </c>
      <c r="M802" t="b">
        <v>0</v>
      </c>
      <c r="N802" t="s">
        <v>33</v>
      </c>
      <c r="O802" s="4">
        <f t="shared" si="120"/>
        <v>0.89618243243243245</v>
      </c>
      <c r="P802" s="5">
        <f t="shared" si="121"/>
        <v>60.981609195402299</v>
      </c>
      <c r="Q802" t="str">
        <f t="shared" si="122"/>
        <v>theater</v>
      </c>
      <c r="R802" t="str">
        <f t="shared" si="123"/>
        <v>plays</v>
      </c>
      <c r="S802" s="9">
        <f t="shared" si="124"/>
        <v>43255.208333333328</v>
      </c>
      <c r="T802" s="9">
        <f t="shared" si="125"/>
        <v>43305.208333333328</v>
      </c>
      <c r="U802" t="str" cm="1">
        <f t="array" ref="U802">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</f>
        <v>25000 to 29999</v>
      </c>
      <c r="V802" t="str" cm="1">
        <f t="array" ref="V802">IF(F802="failed",_xlfn.IFS(D802&lt;1000,"0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>25000 to 29999</v>
      </c>
      <c r="W802" t="str" cm="1">
        <f t="array" ref="W802">IF(F802="successful",_xlfn.IFS(D802&lt;1000,"0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/>
      </c>
      <c r="X802" t="str" cm="1">
        <f t="array" ref="X802">IF(F802="canceled",_xlfn.IFS(D802&lt;1000,"0 to 1000",D802&lt;5000,"1000 to 4999",D802&lt;10000,"5000 to 9999",D802&lt;15000,"10000 to 14999",D802&lt;20000,"15000 to 19999",D802&lt;25000,"20000 to 24999",D802 &lt;30000,"25000 to 29999",D802&lt;35000,"30000 to 34999",D802&lt;40000,"35000 to 39999",D802&lt;45000,"40000 to 44999",D802&lt;50000,"45000 to 49999",TRUE,"Greater than 50000"),"")</f>
        <v/>
      </c>
      <c r="Y802" t="str">
        <f t="shared" si="126"/>
        <v/>
      </c>
      <c r="Z802">
        <f t="shared" si="127"/>
        <v>435</v>
      </c>
      <c r="AA802" t="str">
        <f t="shared" si="128"/>
        <v/>
      </c>
      <c r="AB802">
        <f t="shared" si="129"/>
        <v>1</v>
      </c>
    </row>
    <row r="803" spans="1:28" x14ac:dyDescent="0.25">
      <c r="A803">
        <v>407</v>
      </c>
      <c r="B803" t="s">
        <v>865</v>
      </c>
      <c r="C803" s="3" t="s">
        <v>866</v>
      </c>
      <c r="D803">
        <v>3400</v>
      </c>
      <c r="E803">
        <v>12100</v>
      </c>
      <c r="F803" t="s">
        <v>20</v>
      </c>
      <c r="G803">
        <v>484</v>
      </c>
      <c r="H803" t="s">
        <v>36</v>
      </c>
      <c r="I803" t="s">
        <v>37</v>
      </c>
      <c r="J803">
        <v>1570942800</v>
      </c>
      <c r="K803">
        <v>1571547600</v>
      </c>
      <c r="L803" t="b">
        <v>0</v>
      </c>
      <c r="M803" t="b">
        <v>0</v>
      </c>
      <c r="N803" t="s">
        <v>33</v>
      </c>
      <c r="O803" s="4">
        <f t="shared" si="120"/>
        <v>3.5588235294117645</v>
      </c>
      <c r="P803" s="5">
        <f t="shared" si="121"/>
        <v>25</v>
      </c>
      <c r="Q803" t="str">
        <f t="shared" si="122"/>
        <v>theater</v>
      </c>
      <c r="R803" t="str">
        <f t="shared" si="123"/>
        <v>plays</v>
      </c>
      <c r="S803" s="9">
        <f t="shared" si="124"/>
        <v>43751.208333333328</v>
      </c>
      <c r="T803" s="9">
        <f t="shared" si="125"/>
        <v>43758.208333333328</v>
      </c>
      <c r="U803" t="str" cm="1">
        <f t="array" ref="U803">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</f>
        <v>1000 to 4999</v>
      </c>
      <c r="V803" t="str" cm="1">
        <f t="array" ref="V803">IF(F803="failed",_xlfn.IFS(D803&lt;1000,"0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/>
      </c>
      <c r="W803" t="str" cm="1">
        <f t="array" ref="W803">IF(F803="successful",_xlfn.IFS(D803&lt;1000,"0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>1000 to 4999</v>
      </c>
      <c r="X803" t="str" cm="1">
        <f t="array" ref="X803">IF(F803="canceled",_xlfn.IFS(D803&lt;1000,"0 to 1000",D803&lt;5000,"1000 to 4999",D803&lt;10000,"5000 to 9999",D803&lt;15000,"10000 to 14999",D803&lt;20000,"15000 to 19999",D803&lt;25000,"20000 to 24999",D803 &lt;30000,"25000 to 29999",D803&lt;35000,"30000 to 34999",D803&lt;40000,"35000 to 39999",D803&lt;45000,"40000 to 44999",D803&lt;50000,"45000 to 49999",TRUE,"Greater than 50000"),"")</f>
        <v/>
      </c>
      <c r="Y803">
        <f t="shared" si="126"/>
        <v>484</v>
      </c>
      <c r="Z803" t="str">
        <f t="shared" si="127"/>
        <v/>
      </c>
      <c r="AA803">
        <f t="shared" si="128"/>
        <v>1</v>
      </c>
      <c r="AB803" t="str">
        <f t="shared" si="129"/>
        <v/>
      </c>
    </row>
    <row r="804" spans="1:28" x14ac:dyDescent="0.25">
      <c r="A804">
        <v>411</v>
      </c>
      <c r="B804" t="s">
        <v>872</v>
      </c>
      <c r="C804" s="3" t="s">
        <v>873</v>
      </c>
      <c r="D804">
        <v>7800</v>
      </c>
      <c r="E804">
        <v>8161</v>
      </c>
      <c r="F804" t="s">
        <v>20</v>
      </c>
      <c r="G804">
        <v>82</v>
      </c>
      <c r="H804" t="s">
        <v>21</v>
      </c>
      <c r="I804" t="s">
        <v>22</v>
      </c>
      <c r="J804">
        <v>1496034000</v>
      </c>
      <c r="K804">
        <v>1496206800</v>
      </c>
      <c r="L804" t="b">
        <v>0</v>
      </c>
      <c r="M804" t="b">
        <v>0</v>
      </c>
      <c r="N804" t="s">
        <v>33</v>
      </c>
      <c r="O804" s="4">
        <f t="shared" si="120"/>
        <v>1.0462820512820512</v>
      </c>
      <c r="P804" s="5">
        <f t="shared" si="121"/>
        <v>99.524390243902445</v>
      </c>
      <c r="Q804" t="str">
        <f t="shared" si="122"/>
        <v>theater</v>
      </c>
      <c r="R804" t="str">
        <f t="shared" si="123"/>
        <v>plays</v>
      </c>
      <c r="S804" s="9">
        <f t="shared" si="124"/>
        <v>42884.208333333328</v>
      </c>
      <c r="T804" s="9">
        <f t="shared" si="125"/>
        <v>42886.208333333328</v>
      </c>
      <c r="U804" t="str" cm="1">
        <f t="array" ref="U804">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</f>
        <v>5000 to 9999</v>
      </c>
      <c r="V804" t="str" cm="1">
        <f t="array" ref="V804">IF(F804="failed",_xlfn.IFS(D804&lt;1000,"0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/>
      </c>
      <c r="W804" t="str" cm="1">
        <f t="array" ref="W804">IF(F804="successful",_xlfn.IFS(D804&lt;1000,"0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>5000 to 9999</v>
      </c>
      <c r="X804" t="str" cm="1">
        <f t="array" ref="X804">IF(F804="canceled",_xlfn.IFS(D804&lt;1000,"0 to 1000",D804&lt;5000,"1000 to 4999",D804&lt;10000,"5000 to 9999",D804&lt;15000,"10000 to 14999",D804&lt;20000,"15000 to 19999",D804&lt;25000,"20000 to 24999",D804 &lt;30000,"25000 to 29999",D804&lt;35000,"30000 to 34999",D804&lt;40000,"35000 to 39999",D804&lt;45000,"40000 to 44999",D804&lt;50000,"45000 to 49999",TRUE,"Greater than 50000"),"")</f>
        <v/>
      </c>
      <c r="Y804">
        <f t="shared" si="126"/>
        <v>82</v>
      </c>
      <c r="Z804" t="str">
        <f t="shared" si="127"/>
        <v/>
      </c>
      <c r="AA804">
        <f t="shared" si="128"/>
        <v>1</v>
      </c>
      <c r="AB804" t="str">
        <f t="shared" si="129"/>
        <v/>
      </c>
    </row>
    <row r="805" spans="1:28" x14ac:dyDescent="0.25">
      <c r="A805">
        <v>415</v>
      </c>
      <c r="B805" t="s">
        <v>880</v>
      </c>
      <c r="C805" s="3" t="s">
        <v>881</v>
      </c>
      <c r="D805">
        <v>113500</v>
      </c>
      <c r="E805">
        <v>12552</v>
      </c>
      <c r="F805" t="s">
        <v>14</v>
      </c>
      <c r="G805">
        <v>418</v>
      </c>
      <c r="H805" t="s">
        <v>21</v>
      </c>
      <c r="I805" t="s">
        <v>22</v>
      </c>
      <c r="J805">
        <v>1326434400</v>
      </c>
      <c r="K805">
        <v>1327903200</v>
      </c>
      <c r="L805" t="b">
        <v>0</v>
      </c>
      <c r="M805" t="b">
        <v>0</v>
      </c>
      <c r="N805" t="s">
        <v>33</v>
      </c>
      <c r="O805" s="4">
        <f t="shared" si="120"/>
        <v>0.11059030837004405</v>
      </c>
      <c r="P805" s="5">
        <f t="shared" si="121"/>
        <v>30.028708133971293</v>
      </c>
      <c r="Q805" t="str">
        <f t="shared" si="122"/>
        <v>theater</v>
      </c>
      <c r="R805" t="str">
        <f t="shared" si="123"/>
        <v>plays</v>
      </c>
      <c r="S805" s="9">
        <f t="shared" si="124"/>
        <v>40921.25</v>
      </c>
      <c r="T805" s="9">
        <f t="shared" si="125"/>
        <v>40938.25</v>
      </c>
      <c r="U805" t="str" cm="1">
        <f t="array" ref="U805">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</f>
        <v>Greater than 50000</v>
      </c>
      <c r="V805" t="str" cm="1">
        <f t="array" ref="V805">IF(F805="failed",_xlfn.IFS(D805&lt;1000,"0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>Greater than 50000</v>
      </c>
      <c r="W805" t="str" cm="1">
        <f t="array" ref="W805">IF(F805="successful",_xlfn.IFS(D805&lt;1000,"0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/>
      </c>
      <c r="X805" t="str" cm="1">
        <f t="array" ref="X805">IF(F805="canceled",_xlfn.IFS(D805&lt;1000,"0 to 1000",D805&lt;5000,"1000 to 4999",D805&lt;10000,"5000 to 9999",D805&lt;15000,"10000 to 14999",D805&lt;20000,"15000 to 19999",D805&lt;25000,"20000 to 24999",D805 &lt;30000,"25000 to 29999",D805&lt;35000,"30000 to 34999",D805&lt;40000,"35000 to 39999",D805&lt;45000,"40000 to 44999",D805&lt;50000,"45000 to 49999",TRUE,"Greater than 50000"),"")</f>
        <v/>
      </c>
      <c r="Y805" t="str">
        <f t="shared" si="126"/>
        <v/>
      </c>
      <c r="Z805">
        <f t="shared" si="127"/>
        <v>418</v>
      </c>
      <c r="AA805" t="str">
        <f t="shared" si="128"/>
        <v/>
      </c>
      <c r="AB805">
        <f t="shared" si="129"/>
        <v>1</v>
      </c>
    </row>
    <row r="806" spans="1:28" x14ac:dyDescent="0.25">
      <c r="A806">
        <v>417</v>
      </c>
      <c r="B806" t="s">
        <v>884</v>
      </c>
      <c r="C806" s="3" t="s">
        <v>885</v>
      </c>
      <c r="D806">
        <v>1700</v>
      </c>
      <c r="E806">
        <v>943</v>
      </c>
      <c r="F806" t="s">
        <v>14</v>
      </c>
      <c r="G806">
        <v>15</v>
      </c>
      <c r="H806" t="s">
        <v>21</v>
      </c>
      <c r="I806" t="s">
        <v>22</v>
      </c>
      <c r="J806">
        <v>1541221200</v>
      </c>
      <c r="K806">
        <v>1543298400</v>
      </c>
      <c r="L806" t="b">
        <v>0</v>
      </c>
      <c r="M806" t="b">
        <v>0</v>
      </c>
      <c r="N806" t="s">
        <v>33</v>
      </c>
      <c r="O806" s="4">
        <f t="shared" si="120"/>
        <v>0.55470588235294116</v>
      </c>
      <c r="P806" s="5">
        <f t="shared" si="121"/>
        <v>62.866666666666667</v>
      </c>
      <c r="Q806" t="str">
        <f t="shared" si="122"/>
        <v>theater</v>
      </c>
      <c r="R806" t="str">
        <f t="shared" si="123"/>
        <v>plays</v>
      </c>
      <c r="S806" s="9">
        <f t="shared" si="124"/>
        <v>43407.208333333328</v>
      </c>
      <c r="T806" s="9">
        <f t="shared" si="125"/>
        <v>43431.25</v>
      </c>
      <c r="U806" t="str" cm="1">
        <f t="array" ref="U806">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</f>
        <v>1000 to 4999</v>
      </c>
      <c r="V806" t="str" cm="1">
        <f t="array" ref="V806">IF(F806="failed",_xlfn.IFS(D806&lt;1000,"0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>1000 to 4999</v>
      </c>
      <c r="W806" t="str" cm="1">
        <f t="array" ref="W806">IF(F806="successful",_xlfn.IFS(D806&lt;1000,"0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/>
      </c>
      <c r="X806" t="str" cm="1">
        <f t="array" ref="X806">IF(F806="canceled",_xlfn.IFS(D806&lt;1000,"0 to 1000",D806&lt;5000,"1000 to 4999",D806&lt;10000,"5000 to 9999",D806&lt;15000,"10000 to 14999",D806&lt;20000,"15000 to 19999",D806&lt;25000,"20000 to 24999",D806 &lt;30000,"25000 to 29999",D806&lt;35000,"30000 to 34999",D806&lt;40000,"35000 to 39999",D806&lt;45000,"40000 to 44999",D806&lt;50000,"45000 to 49999",TRUE,"Greater than 50000"),"")</f>
        <v/>
      </c>
      <c r="Y806" t="str">
        <f t="shared" si="126"/>
        <v/>
      </c>
      <c r="Z806">
        <f t="shared" si="127"/>
        <v>15</v>
      </c>
      <c r="AA806" t="str">
        <f t="shared" si="128"/>
        <v/>
      </c>
      <c r="AB806">
        <f t="shared" si="129"/>
        <v>1</v>
      </c>
    </row>
    <row r="807" spans="1:28" x14ac:dyDescent="0.25">
      <c r="A807">
        <v>420</v>
      </c>
      <c r="B807" t="s">
        <v>889</v>
      </c>
      <c r="C807" s="3" t="s">
        <v>890</v>
      </c>
      <c r="D807">
        <v>5000</v>
      </c>
      <c r="E807">
        <v>6423</v>
      </c>
      <c r="F807" t="s">
        <v>20</v>
      </c>
      <c r="G807">
        <v>94</v>
      </c>
      <c r="H807" t="s">
        <v>21</v>
      </c>
      <c r="I807" t="s">
        <v>22</v>
      </c>
      <c r="J807">
        <v>1498366800</v>
      </c>
      <c r="K807">
        <v>1499576400</v>
      </c>
      <c r="L807" t="b">
        <v>0</v>
      </c>
      <c r="M807" t="b">
        <v>0</v>
      </c>
      <c r="N807" t="s">
        <v>33</v>
      </c>
      <c r="O807" s="4">
        <f t="shared" si="120"/>
        <v>1.2846</v>
      </c>
      <c r="P807" s="5">
        <f t="shared" si="121"/>
        <v>68.329787234042556</v>
      </c>
      <c r="Q807" t="str">
        <f t="shared" si="122"/>
        <v>theater</v>
      </c>
      <c r="R807" t="str">
        <f t="shared" si="123"/>
        <v>plays</v>
      </c>
      <c r="S807" s="9">
        <f t="shared" si="124"/>
        <v>42911.208333333328</v>
      </c>
      <c r="T807" s="9">
        <f t="shared" si="125"/>
        <v>42925.208333333328</v>
      </c>
      <c r="U807" t="str" cm="1">
        <f t="array" ref="U807">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</f>
        <v>5000 to 9999</v>
      </c>
      <c r="V807" t="str" cm="1">
        <f t="array" ref="V807">IF(F807="failed",_xlfn.IFS(D807&lt;1000,"0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/>
      </c>
      <c r="W807" t="str" cm="1">
        <f t="array" ref="W807">IF(F807="successful",_xlfn.IFS(D807&lt;1000,"0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>5000 to 9999</v>
      </c>
      <c r="X807" t="str" cm="1">
        <f t="array" ref="X807">IF(F807="canceled",_xlfn.IFS(D807&lt;1000,"0 to 1000",D807&lt;5000,"1000 to 4999",D807&lt;10000,"5000 to 9999",D807&lt;15000,"10000 to 14999",D807&lt;20000,"15000 to 19999",D807&lt;25000,"20000 to 24999",D807 &lt;30000,"25000 to 29999",D807&lt;35000,"30000 to 34999",D807&lt;40000,"35000 to 39999",D807&lt;45000,"40000 to 44999",D807&lt;50000,"45000 to 49999",TRUE,"Greater than 50000"),"")</f>
        <v/>
      </c>
      <c r="Y807">
        <f t="shared" si="126"/>
        <v>94</v>
      </c>
      <c r="Z807" t="str">
        <f t="shared" si="127"/>
        <v/>
      </c>
      <c r="AA807">
        <f t="shared" si="128"/>
        <v>1</v>
      </c>
      <c r="AB807" t="str">
        <f t="shared" si="129"/>
        <v/>
      </c>
    </row>
    <row r="808" spans="1:28" ht="31.5" x14ac:dyDescent="0.25">
      <c r="A808">
        <v>422</v>
      </c>
      <c r="B808" t="s">
        <v>893</v>
      </c>
      <c r="C808" s="3" t="s">
        <v>894</v>
      </c>
      <c r="D808">
        <v>8700</v>
      </c>
      <c r="E808">
        <v>11075</v>
      </c>
      <c r="F808" t="s">
        <v>20</v>
      </c>
      <c r="G808">
        <v>205</v>
      </c>
      <c r="H808" t="s">
        <v>21</v>
      </c>
      <c r="I808" t="s">
        <v>22</v>
      </c>
      <c r="J808">
        <v>1271480400</v>
      </c>
      <c r="K808">
        <v>1273208400</v>
      </c>
      <c r="L808" t="b">
        <v>0</v>
      </c>
      <c r="M808" t="b">
        <v>1</v>
      </c>
      <c r="N808" t="s">
        <v>33</v>
      </c>
      <c r="O808" s="4">
        <f t="shared" si="120"/>
        <v>1.2729885057471264</v>
      </c>
      <c r="P808" s="5">
        <f t="shared" si="121"/>
        <v>54.024390243902438</v>
      </c>
      <c r="Q808" t="str">
        <f t="shared" si="122"/>
        <v>theater</v>
      </c>
      <c r="R808" t="str">
        <f t="shared" si="123"/>
        <v>plays</v>
      </c>
      <c r="S808" s="9">
        <f t="shared" si="124"/>
        <v>40285.208333333336</v>
      </c>
      <c r="T808" s="9">
        <f t="shared" si="125"/>
        <v>40305.208333333336</v>
      </c>
      <c r="U808" t="str" cm="1">
        <f t="array" ref="U808">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</f>
        <v>5000 to 9999</v>
      </c>
      <c r="V808" t="str" cm="1">
        <f t="array" ref="V808">IF(F808="failed",_xlfn.IFS(D808&lt;1000,"0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/>
      </c>
      <c r="W808" t="str" cm="1">
        <f t="array" ref="W808">IF(F808="successful",_xlfn.IFS(D808&lt;1000,"0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>5000 to 9999</v>
      </c>
      <c r="X808" t="str" cm="1">
        <f t="array" ref="X808">IF(F808="canceled",_xlfn.IFS(D808&lt;1000,"0 to 1000",D808&lt;5000,"1000 to 4999",D808&lt;10000,"5000 to 9999",D808&lt;15000,"10000 to 14999",D808&lt;20000,"15000 to 19999",D808&lt;25000,"20000 to 24999",D808 &lt;30000,"25000 to 29999",D808&lt;35000,"30000 to 34999",D808&lt;40000,"35000 to 39999",D808&lt;45000,"40000 to 44999",D808&lt;50000,"45000 to 49999",TRUE,"Greater than 50000"),"")</f>
        <v/>
      </c>
      <c r="Y808">
        <f t="shared" si="126"/>
        <v>205</v>
      </c>
      <c r="Z808" t="str">
        <f t="shared" si="127"/>
        <v/>
      </c>
      <c r="AA808">
        <f t="shared" si="128"/>
        <v>1</v>
      </c>
      <c r="AB808" t="str">
        <f t="shared" si="129"/>
        <v/>
      </c>
    </row>
    <row r="809" spans="1:28" x14ac:dyDescent="0.25">
      <c r="A809">
        <v>426</v>
      </c>
      <c r="B809" t="s">
        <v>901</v>
      </c>
      <c r="C809" s="3" t="s">
        <v>902</v>
      </c>
      <c r="D809">
        <v>1800</v>
      </c>
      <c r="E809">
        <v>10313</v>
      </c>
      <c r="F809" t="s">
        <v>20</v>
      </c>
      <c r="G809">
        <v>219</v>
      </c>
      <c r="H809" t="s">
        <v>21</v>
      </c>
      <c r="I809" t="s">
        <v>22</v>
      </c>
      <c r="J809">
        <v>1361944800</v>
      </c>
      <c r="K809">
        <v>1362549600</v>
      </c>
      <c r="L809" t="b">
        <v>0</v>
      </c>
      <c r="M809" t="b">
        <v>0</v>
      </c>
      <c r="N809" t="s">
        <v>33</v>
      </c>
      <c r="O809" s="4">
        <f t="shared" si="120"/>
        <v>5.7294444444444448</v>
      </c>
      <c r="P809" s="5">
        <f t="shared" si="121"/>
        <v>47.091324200913242</v>
      </c>
      <c r="Q809" t="str">
        <f t="shared" si="122"/>
        <v>theater</v>
      </c>
      <c r="R809" t="str">
        <f t="shared" si="123"/>
        <v>plays</v>
      </c>
      <c r="S809" s="9">
        <f t="shared" si="124"/>
        <v>41332.25</v>
      </c>
      <c r="T809" s="9">
        <f t="shared" si="125"/>
        <v>41339.25</v>
      </c>
      <c r="U809" t="str" cm="1">
        <f t="array" ref="U809">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</f>
        <v>1000 to 4999</v>
      </c>
      <c r="V809" t="str" cm="1">
        <f t="array" ref="V809">IF(F809="failed",_xlfn.IFS(D809&lt;1000,"0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/>
      </c>
      <c r="W809" t="str" cm="1">
        <f t="array" ref="W809">IF(F809="successful",_xlfn.IFS(D809&lt;1000,"0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>1000 to 4999</v>
      </c>
      <c r="X809" t="str" cm="1">
        <f t="array" ref="X809">IF(F809="canceled",_xlfn.IFS(D809&lt;1000,"0 to 1000",D809&lt;5000,"1000 to 4999",D809&lt;10000,"5000 to 9999",D809&lt;15000,"10000 to 14999",D809&lt;20000,"15000 to 19999",D809&lt;25000,"20000 to 24999",D809 &lt;30000,"25000 to 29999",D809&lt;35000,"30000 to 34999",D809&lt;40000,"35000 to 39999",D809&lt;45000,"40000 to 44999",D809&lt;50000,"45000 to 49999",TRUE,"Greater than 50000"),"")</f>
        <v/>
      </c>
      <c r="Y809">
        <f t="shared" si="126"/>
        <v>219</v>
      </c>
      <c r="Z809" t="str">
        <f t="shared" si="127"/>
        <v/>
      </c>
      <c r="AA809">
        <f t="shared" si="128"/>
        <v>1</v>
      </c>
      <c r="AB809" t="str">
        <f t="shared" si="129"/>
        <v/>
      </c>
    </row>
    <row r="810" spans="1:28" x14ac:dyDescent="0.25">
      <c r="A810">
        <v>427</v>
      </c>
      <c r="B810" t="s">
        <v>903</v>
      </c>
      <c r="C810" s="3" t="s">
        <v>904</v>
      </c>
      <c r="D810">
        <v>174500</v>
      </c>
      <c r="E810">
        <v>197018</v>
      </c>
      <c r="F810" t="s">
        <v>20</v>
      </c>
      <c r="G810">
        <v>2526</v>
      </c>
      <c r="H810" t="s">
        <v>21</v>
      </c>
      <c r="I810" t="s">
        <v>22</v>
      </c>
      <c r="J810">
        <v>1410584400</v>
      </c>
      <c r="K810">
        <v>1413349200</v>
      </c>
      <c r="L810" t="b">
        <v>0</v>
      </c>
      <c r="M810" t="b">
        <v>1</v>
      </c>
      <c r="N810" t="s">
        <v>33</v>
      </c>
      <c r="O810" s="4">
        <f t="shared" si="120"/>
        <v>1.1290429799426933</v>
      </c>
      <c r="P810" s="5">
        <f t="shared" si="121"/>
        <v>77.996041171813147</v>
      </c>
      <c r="Q810" t="str">
        <f t="shared" si="122"/>
        <v>theater</v>
      </c>
      <c r="R810" t="str">
        <f t="shared" si="123"/>
        <v>plays</v>
      </c>
      <c r="S810" s="9">
        <f t="shared" si="124"/>
        <v>41895.208333333336</v>
      </c>
      <c r="T810" s="9">
        <f t="shared" si="125"/>
        <v>41927.208333333336</v>
      </c>
      <c r="U810" t="str" cm="1">
        <f t="array" ref="U810">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</f>
        <v>Greater than 50000</v>
      </c>
      <c r="V810" t="str" cm="1">
        <f t="array" ref="V810">IF(F810="failed",_xlfn.IFS(D810&lt;1000,"0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/>
      </c>
      <c r="W810" t="str" cm="1">
        <f t="array" ref="W810">IF(F810="successful",_xlfn.IFS(D810&lt;1000,"0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>Greater than 50000</v>
      </c>
      <c r="X810" t="str" cm="1">
        <f t="array" ref="X810">IF(F810="canceled",_xlfn.IFS(D810&lt;1000,"0 to 1000",D810&lt;5000,"1000 to 4999",D810&lt;10000,"5000 to 9999",D810&lt;15000,"10000 to 14999",D810&lt;20000,"15000 to 19999",D810&lt;25000,"20000 to 24999",D810 &lt;30000,"25000 to 29999",D810&lt;35000,"30000 to 34999",D810&lt;40000,"35000 to 39999",D810&lt;45000,"40000 to 44999",D810&lt;50000,"45000 to 49999",TRUE,"Greater than 50000"),"")</f>
        <v/>
      </c>
      <c r="Y810">
        <f t="shared" si="126"/>
        <v>2526</v>
      </c>
      <c r="Z810" t="str">
        <f t="shared" si="127"/>
        <v/>
      </c>
      <c r="AA810">
        <f t="shared" si="128"/>
        <v>1</v>
      </c>
      <c r="AB810" t="str">
        <f t="shared" si="129"/>
        <v/>
      </c>
    </row>
    <row r="811" spans="1:28" x14ac:dyDescent="0.25">
      <c r="A811">
        <v>430</v>
      </c>
      <c r="B811" t="s">
        <v>909</v>
      </c>
      <c r="C811" s="3" t="s">
        <v>910</v>
      </c>
      <c r="D811">
        <v>8100</v>
      </c>
      <c r="E811">
        <v>5487</v>
      </c>
      <c r="F811" t="s">
        <v>14</v>
      </c>
      <c r="G811">
        <v>84</v>
      </c>
      <c r="H811" t="s">
        <v>21</v>
      </c>
      <c r="I811" t="s">
        <v>22</v>
      </c>
      <c r="J811">
        <v>1569733200</v>
      </c>
      <c r="K811">
        <v>1572670800</v>
      </c>
      <c r="L811" t="b">
        <v>0</v>
      </c>
      <c r="M811" t="b">
        <v>0</v>
      </c>
      <c r="N811" t="s">
        <v>33</v>
      </c>
      <c r="O811" s="4">
        <f t="shared" si="120"/>
        <v>0.67740740740740746</v>
      </c>
      <c r="P811" s="5">
        <f t="shared" si="121"/>
        <v>65.321428571428569</v>
      </c>
      <c r="Q811" t="str">
        <f t="shared" si="122"/>
        <v>theater</v>
      </c>
      <c r="R811" t="str">
        <f t="shared" si="123"/>
        <v>plays</v>
      </c>
      <c r="S811" s="9">
        <f t="shared" si="124"/>
        <v>43737.208333333328</v>
      </c>
      <c r="T811" s="9">
        <f t="shared" si="125"/>
        <v>43771.208333333328</v>
      </c>
      <c r="U811" t="str" cm="1">
        <f t="array" ref="U811">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</f>
        <v>5000 to 9999</v>
      </c>
      <c r="V811" t="str" cm="1">
        <f t="array" ref="V811">IF(F811="failed",_xlfn.IFS(D811&lt;1000,"0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>5000 to 9999</v>
      </c>
      <c r="W811" t="str" cm="1">
        <f t="array" ref="W811">IF(F811="successful",_xlfn.IFS(D811&lt;1000,"0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/>
      </c>
      <c r="X811" t="str" cm="1">
        <f t="array" ref="X811">IF(F811="canceled",_xlfn.IFS(D811&lt;1000,"0 to 1000",D811&lt;5000,"1000 to 4999",D811&lt;10000,"5000 to 9999",D811&lt;15000,"10000 to 14999",D811&lt;20000,"15000 to 19999",D811&lt;25000,"20000 to 24999",D811 &lt;30000,"25000 to 29999",D811&lt;35000,"30000 to 34999",D811&lt;40000,"35000 to 39999",D811&lt;45000,"40000 to 44999",D811&lt;50000,"45000 to 49999",TRUE,"Greater than 50000"),"")</f>
        <v/>
      </c>
      <c r="Y811" t="str">
        <f t="shared" si="126"/>
        <v/>
      </c>
      <c r="Z811">
        <f t="shared" si="127"/>
        <v>84</v>
      </c>
      <c r="AA811" t="str">
        <f t="shared" si="128"/>
        <v/>
      </c>
      <c r="AB811">
        <f t="shared" si="129"/>
        <v>1</v>
      </c>
    </row>
    <row r="812" spans="1:28" x14ac:dyDescent="0.25">
      <c r="A812">
        <v>431</v>
      </c>
      <c r="B812" t="s">
        <v>911</v>
      </c>
      <c r="C812" s="3" t="s">
        <v>912</v>
      </c>
      <c r="D812">
        <v>5100</v>
      </c>
      <c r="E812">
        <v>9817</v>
      </c>
      <c r="F812" t="s">
        <v>20</v>
      </c>
      <c r="G812">
        <v>94</v>
      </c>
      <c r="H812" t="s">
        <v>21</v>
      </c>
      <c r="I812" t="s">
        <v>22</v>
      </c>
      <c r="J812">
        <v>1529643600</v>
      </c>
      <c r="K812">
        <v>1531112400</v>
      </c>
      <c r="L812" t="b">
        <v>1</v>
      </c>
      <c r="M812" t="b">
        <v>0</v>
      </c>
      <c r="N812" t="s">
        <v>33</v>
      </c>
      <c r="O812" s="4">
        <f t="shared" si="120"/>
        <v>1.9249019607843136</v>
      </c>
      <c r="P812" s="5">
        <f t="shared" si="121"/>
        <v>104.43617021276596</v>
      </c>
      <c r="Q812" t="str">
        <f t="shared" si="122"/>
        <v>theater</v>
      </c>
      <c r="R812" t="str">
        <f t="shared" si="123"/>
        <v>plays</v>
      </c>
      <c r="S812" s="9">
        <f t="shared" si="124"/>
        <v>43273.208333333328</v>
      </c>
      <c r="T812" s="9">
        <f t="shared" si="125"/>
        <v>43290.208333333328</v>
      </c>
      <c r="U812" t="str" cm="1">
        <f t="array" ref="U812">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</f>
        <v>5000 to 9999</v>
      </c>
      <c r="V812" t="str" cm="1">
        <f t="array" ref="V812">IF(F812="failed",_xlfn.IFS(D812&lt;1000,"0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/>
      </c>
      <c r="W812" t="str" cm="1">
        <f t="array" ref="W812">IF(F812="successful",_xlfn.IFS(D812&lt;1000,"0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>5000 to 9999</v>
      </c>
      <c r="X812" t="str" cm="1">
        <f t="array" ref="X812">IF(F812="canceled",_xlfn.IFS(D812&lt;1000,"0 to 1000",D812&lt;5000,"1000 to 4999",D812&lt;10000,"5000 to 9999",D812&lt;15000,"10000 to 14999",D812&lt;20000,"15000 to 19999",D812&lt;25000,"20000 to 24999",D812 &lt;30000,"25000 to 29999",D812&lt;35000,"30000 to 34999",D812&lt;40000,"35000 to 39999",D812&lt;45000,"40000 to 44999",D812&lt;50000,"45000 to 49999",TRUE,"Greater than 50000"),"")</f>
        <v/>
      </c>
      <c r="Y812">
        <f t="shared" si="126"/>
        <v>94</v>
      </c>
      <c r="Z812" t="str">
        <f t="shared" si="127"/>
        <v/>
      </c>
      <c r="AA812">
        <f t="shared" si="128"/>
        <v>1</v>
      </c>
      <c r="AB812" t="str">
        <f t="shared" si="129"/>
        <v/>
      </c>
    </row>
    <row r="813" spans="1:28" x14ac:dyDescent="0.25">
      <c r="A813">
        <v>432</v>
      </c>
      <c r="B813" t="s">
        <v>913</v>
      </c>
      <c r="C813" s="3" t="s">
        <v>914</v>
      </c>
      <c r="D813">
        <v>7700</v>
      </c>
      <c r="E813">
        <v>6369</v>
      </c>
      <c r="F813" t="s">
        <v>14</v>
      </c>
      <c r="G813">
        <v>91</v>
      </c>
      <c r="H813" t="s">
        <v>21</v>
      </c>
      <c r="I813" t="s">
        <v>22</v>
      </c>
      <c r="J813">
        <v>1399006800</v>
      </c>
      <c r="K813">
        <v>1400734800</v>
      </c>
      <c r="L813" t="b">
        <v>0</v>
      </c>
      <c r="M813" t="b">
        <v>0</v>
      </c>
      <c r="N813" t="s">
        <v>33</v>
      </c>
      <c r="O813" s="4">
        <f t="shared" si="120"/>
        <v>0.82714285714285718</v>
      </c>
      <c r="P813" s="5">
        <f t="shared" si="121"/>
        <v>69.989010989010993</v>
      </c>
      <c r="Q813" t="str">
        <f t="shared" si="122"/>
        <v>theater</v>
      </c>
      <c r="R813" t="str">
        <f t="shared" si="123"/>
        <v>plays</v>
      </c>
      <c r="S813" s="9">
        <f t="shared" si="124"/>
        <v>41761.208333333336</v>
      </c>
      <c r="T813" s="9">
        <f t="shared" si="125"/>
        <v>41781.208333333336</v>
      </c>
      <c r="U813" t="str" cm="1">
        <f t="array" ref="U813">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</f>
        <v>5000 to 9999</v>
      </c>
      <c r="V813" t="str" cm="1">
        <f t="array" ref="V813">IF(F813="failed",_xlfn.IFS(D813&lt;1000,"0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>5000 to 9999</v>
      </c>
      <c r="W813" t="str" cm="1">
        <f t="array" ref="W813">IF(F813="successful",_xlfn.IFS(D813&lt;1000,"0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/>
      </c>
      <c r="X813" t="str" cm="1">
        <f t="array" ref="X813">IF(F813="canceled",_xlfn.IFS(D813&lt;1000,"0 to 1000",D813&lt;5000,"1000 to 4999",D813&lt;10000,"5000 to 9999",D813&lt;15000,"10000 to 14999",D813&lt;20000,"15000 to 19999",D813&lt;25000,"20000 to 24999",D813 &lt;30000,"25000 to 29999",D813&lt;35000,"30000 to 34999",D813&lt;40000,"35000 to 39999",D813&lt;45000,"40000 to 44999",D813&lt;50000,"45000 to 49999",TRUE,"Greater than 50000"),"")</f>
        <v/>
      </c>
      <c r="Y813" t="str">
        <f t="shared" si="126"/>
        <v/>
      </c>
      <c r="Z813">
        <f t="shared" si="127"/>
        <v>91</v>
      </c>
      <c r="AA813" t="str">
        <f t="shared" si="128"/>
        <v/>
      </c>
      <c r="AB813">
        <f t="shared" si="129"/>
        <v>1</v>
      </c>
    </row>
    <row r="814" spans="1:28" x14ac:dyDescent="0.25">
      <c r="A814">
        <v>434</v>
      </c>
      <c r="B814" t="s">
        <v>917</v>
      </c>
      <c r="C814" s="3" t="s">
        <v>918</v>
      </c>
      <c r="D814">
        <v>5400</v>
      </c>
      <c r="E814">
        <v>903</v>
      </c>
      <c r="F814" t="s">
        <v>74</v>
      </c>
      <c r="G814">
        <v>10</v>
      </c>
      <c r="H814" t="s">
        <v>15</v>
      </c>
      <c r="I814" t="s">
        <v>16</v>
      </c>
      <c r="J814">
        <v>1480572000</v>
      </c>
      <c r="K814">
        <v>1481781600</v>
      </c>
      <c r="L814" t="b">
        <v>1</v>
      </c>
      <c r="M814" t="b">
        <v>0</v>
      </c>
      <c r="N814" t="s">
        <v>33</v>
      </c>
      <c r="O814" s="4">
        <f t="shared" si="120"/>
        <v>0.16722222222222222</v>
      </c>
      <c r="P814" s="5">
        <f t="shared" si="121"/>
        <v>90.3</v>
      </c>
      <c r="Q814" t="str">
        <f t="shared" si="122"/>
        <v>theater</v>
      </c>
      <c r="R814" t="str">
        <f t="shared" si="123"/>
        <v>plays</v>
      </c>
      <c r="S814" s="9">
        <f t="shared" si="124"/>
        <v>42705.25</v>
      </c>
      <c r="T814" s="9">
        <f t="shared" si="125"/>
        <v>42719.25</v>
      </c>
      <c r="U814" t="str" cm="1">
        <f t="array" ref="U814">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</f>
        <v>5000 to 9999</v>
      </c>
      <c r="V814" t="str" cm="1">
        <f t="array" ref="V814">IF(F814="failed",_xlfn.IFS(D814&lt;1000,"0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/>
      </c>
      <c r="W814" t="str" cm="1">
        <f t="array" ref="W814">IF(F814="successful",_xlfn.IFS(D814&lt;1000,"0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/>
      </c>
      <c r="X814" t="str" cm="1">
        <f t="array" ref="X814">IF(F814="canceled",_xlfn.IFS(D814&lt;1000,"0 to 1000",D814&lt;5000,"1000 to 4999",D814&lt;10000,"5000 to 9999",D814&lt;15000,"10000 to 14999",D814&lt;20000,"15000 to 19999",D814&lt;25000,"20000 to 24999",D814 &lt;30000,"25000 to 29999",D814&lt;35000,"30000 to 34999",D814&lt;40000,"35000 to 39999",D814&lt;45000,"40000 to 44999",D814&lt;50000,"45000 to 49999",TRUE,"Greater than 50000"),"")</f>
        <v>5000 to 9999</v>
      </c>
      <c r="Y814" t="str">
        <f t="shared" si="126"/>
        <v/>
      </c>
      <c r="Z814" t="str">
        <f t="shared" si="127"/>
        <v/>
      </c>
      <c r="AA814" t="str">
        <f t="shared" si="128"/>
        <v/>
      </c>
      <c r="AB814" t="str">
        <f t="shared" si="129"/>
        <v/>
      </c>
    </row>
    <row r="815" spans="1:28" x14ac:dyDescent="0.25">
      <c r="A815">
        <v>435</v>
      </c>
      <c r="B815" t="s">
        <v>919</v>
      </c>
      <c r="C815" s="3" t="s">
        <v>920</v>
      </c>
      <c r="D815">
        <v>152400</v>
      </c>
      <c r="E815">
        <v>178120</v>
      </c>
      <c r="F815" t="s">
        <v>20</v>
      </c>
      <c r="G815">
        <v>1713</v>
      </c>
      <c r="H815" t="s">
        <v>107</v>
      </c>
      <c r="I815" t="s">
        <v>108</v>
      </c>
      <c r="J815">
        <v>1418623200</v>
      </c>
      <c r="K815">
        <v>1419660000</v>
      </c>
      <c r="L815" t="b">
        <v>0</v>
      </c>
      <c r="M815" t="b">
        <v>1</v>
      </c>
      <c r="N815" t="s">
        <v>33</v>
      </c>
      <c r="O815" s="4">
        <f t="shared" si="120"/>
        <v>1.168766404199475</v>
      </c>
      <c r="P815" s="5">
        <f t="shared" si="121"/>
        <v>103.98131932282546</v>
      </c>
      <c r="Q815" t="str">
        <f t="shared" si="122"/>
        <v>theater</v>
      </c>
      <c r="R815" t="str">
        <f t="shared" si="123"/>
        <v>plays</v>
      </c>
      <c r="S815" s="9">
        <f t="shared" si="124"/>
        <v>41988.25</v>
      </c>
      <c r="T815" s="9">
        <f t="shared" si="125"/>
        <v>42000.25</v>
      </c>
      <c r="U815" t="str" cm="1">
        <f t="array" ref="U815">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</f>
        <v>Greater than 50000</v>
      </c>
      <c r="V815" t="str" cm="1">
        <f t="array" ref="V815">IF(F815="failed",_xlfn.IFS(D815&lt;1000,"0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/>
      </c>
      <c r="W815" t="str" cm="1">
        <f t="array" ref="W815">IF(F815="successful",_xlfn.IFS(D815&lt;1000,"0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>Greater than 50000</v>
      </c>
      <c r="X815" t="str" cm="1">
        <f t="array" ref="X815">IF(F815="canceled",_xlfn.IFS(D815&lt;1000,"0 to 1000",D815&lt;5000,"1000 to 4999",D815&lt;10000,"5000 to 9999",D815&lt;15000,"10000 to 14999",D815&lt;20000,"15000 to 19999",D815&lt;25000,"20000 to 24999",D815 &lt;30000,"25000 to 29999",D815&lt;35000,"30000 to 34999",D815&lt;40000,"35000 to 39999",D815&lt;45000,"40000 to 44999",D815&lt;50000,"45000 to 49999",TRUE,"Greater than 50000"),"")</f>
        <v/>
      </c>
      <c r="Y815">
        <f t="shared" si="126"/>
        <v>1713</v>
      </c>
      <c r="Z815" t="str">
        <f t="shared" si="127"/>
        <v/>
      </c>
      <c r="AA815">
        <f t="shared" si="128"/>
        <v>1</v>
      </c>
      <c r="AB815" t="str">
        <f t="shared" si="129"/>
        <v/>
      </c>
    </row>
    <row r="816" spans="1:28" ht="31.5" x14ac:dyDescent="0.25">
      <c r="A816">
        <v>438</v>
      </c>
      <c r="B816" t="s">
        <v>925</v>
      </c>
      <c r="C816" s="3" t="s">
        <v>926</v>
      </c>
      <c r="D816">
        <v>8300</v>
      </c>
      <c r="E816">
        <v>14827</v>
      </c>
      <c r="F816" t="s">
        <v>20</v>
      </c>
      <c r="G816">
        <v>247</v>
      </c>
      <c r="H816" t="s">
        <v>21</v>
      </c>
      <c r="I816" t="s">
        <v>22</v>
      </c>
      <c r="J816">
        <v>1362376800</v>
      </c>
      <c r="K816">
        <v>1364965200</v>
      </c>
      <c r="L816" t="b">
        <v>0</v>
      </c>
      <c r="M816" t="b">
        <v>0</v>
      </c>
      <c r="N816" t="s">
        <v>33</v>
      </c>
      <c r="O816" s="4">
        <f t="shared" si="120"/>
        <v>1.7863855421686747</v>
      </c>
      <c r="P816" s="5">
        <f t="shared" si="121"/>
        <v>60.02834008097166</v>
      </c>
      <c r="Q816" t="str">
        <f t="shared" si="122"/>
        <v>theater</v>
      </c>
      <c r="R816" t="str">
        <f t="shared" si="123"/>
        <v>plays</v>
      </c>
      <c r="S816" s="9">
        <f t="shared" si="124"/>
        <v>41337.25</v>
      </c>
      <c r="T816" s="9">
        <f t="shared" si="125"/>
        <v>41367.208333333336</v>
      </c>
      <c r="U816" t="str" cm="1">
        <f t="array" ref="U816">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</f>
        <v>5000 to 9999</v>
      </c>
      <c r="V816" t="str" cm="1">
        <f t="array" ref="V816">IF(F816="failed",_xlfn.IFS(D816&lt;1000,"0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/>
      </c>
      <c r="W816" t="str" cm="1">
        <f t="array" ref="W816">IF(F816="successful",_xlfn.IFS(D816&lt;1000,"0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>5000 to 9999</v>
      </c>
      <c r="X816" t="str" cm="1">
        <f t="array" ref="X816">IF(F816="canceled",_xlfn.IFS(D816&lt;1000,"0 to 1000",D816&lt;5000,"1000 to 4999",D816&lt;10000,"5000 to 9999",D816&lt;15000,"10000 to 14999",D816&lt;20000,"15000 to 19999",D816&lt;25000,"20000 to 24999",D816 &lt;30000,"25000 to 29999",D816&lt;35000,"30000 to 34999",D816&lt;40000,"35000 to 39999",D816&lt;45000,"40000 to 44999",D816&lt;50000,"45000 to 49999",TRUE,"Greater than 50000"),"")</f>
        <v/>
      </c>
      <c r="Y816">
        <f t="shared" si="126"/>
        <v>247</v>
      </c>
      <c r="Z816" t="str">
        <f t="shared" si="127"/>
        <v/>
      </c>
      <c r="AA816">
        <f t="shared" si="128"/>
        <v>1</v>
      </c>
      <c r="AB816" t="str">
        <f t="shared" si="129"/>
        <v/>
      </c>
    </row>
    <row r="817" spans="1:28" x14ac:dyDescent="0.25">
      <c r="A817">
        <v>442</v>
      </c>
      <c r="B817" t="s">
        <v>933</v>
      </c>
      <c r="C817" s="3" t="s">
        <v>934</v>
      </c>
      <c r="D817">
        <v>5400</v>
      </c>
      <c r="E817">
        <v>10731</v>
      </c>
      <c r="F817" t="s">
        <v>20</v>
      </c>
      <c r="G817">
        <v>143</v>
      </c>
      <c r="H817" t="s">
        <v>107</v>
      </c>
      <c r="I817" t="s">
        <v>108</v>
      </c>
      <c r="J817">
        <v>1504328400</v>
      </c>
      <c r="K817">
        <v>1505710800</v>
      </c>
      <c r="L817" t="b">
        <v>0</v>
      </c>
      <c r="M817" t="b">
        <v>0</v>
      </c>
      <c r="N817" t="s">
        <v>33</v>
      </c>
      <c r="O817" s="4">
        <f t="shared" si="120"/>
        <v>1.9872222222222222</v>
      </c>
      <c r="P817" s="5">
        <f t="shared" si="121"/>
        <v>75.04195804195804</v>
      </c>
      <c r="Q817" t="str">
        <f t="shared" si="122"/>
        <v>theater</v>
      </c>
      <c r="R817" t="str">
        <f t="shared" si="123"/>
        <v>plays</v>
      </c>
      <c r="S817" s="9">
        <f t="shared" si="124"/>
        <v>42980.208333333328</v>
      </c>
      <c r="T817" s="9">
        <f t="shared" si="125"/>
        <v>42996.208333333328</v>
      </c>
      <c r="U817" t="str" cm="1">
        <f t="array" ref="U817">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</f>
        <v>5000 to 9999</v>
      </c>
      <c r="V817" t="str" cm="1">
        <f t="array" ref="V817">IF(F817="failed",_xlfn.IFS(D817&lt;1000,"0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/>
      </c>
      <c r="W817" t="str" cm="1">
        <f t="array" ref="W817">IF(F817="successful",_xlfn.IFS(D817&lt;1000,"0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>5000 to 9999</v>
      </c>
      <c r="X817" t="str" cm="1">
        <f t="array" ref="X817">IF(F817="canceled",_xlfn.IFS(D817&lt;1000,"0 to 1000",D817&lt;5000,"1000 to 4999",D817&lt;10000,"5000 to 9999",D817&lt;15000,"10000 to 14999",D817&lt;20000,"15000 to 19999",D817&lt;25000,"20000 to 24999",D817 &lt;30000,"25000 to 29999",D817&lt;35000,"30000 to 34999",D817&lt;40000,"35000 to 39999",D817&lt;45000,"40000 to 44999",D817&lt;50000,"45000 to 49999",TRUE,"Greater than 50000"),"")</f>
        <v/>
      </c>
      <c r="Y817">
        <f t="shared" si="126"/>
        <v>143</v>
      </c>
      <c r="Z817" t="str">
        <f t="shared" si="127"/>
        <v/>
      </c>
      <c r="AA817">
        <f t="shared" si="128"/>
        <v>1</v>
      </c>
      <c r="AB817" t="str">
        <f t="shared" si="129"/>
        <v/>
      </c>
    </row>
    <row r="818" spans="1:28" x14ac:dyDescent="0.25">
      <c r="A818">
        <v>443</v>
      </c>
      <c r="B818" t="s">
        <v>935</v>
      </c>
      <c r="C818" s="3" t="s">
        <v>936</v>
      </c>
      <c r="D818">
        <v>9300</v>
      </c>
      <c r="E818">
        <v>3232</v>
      </c>
      <c r="F818" t="s">
        <v>74</v>
      </c>
      <c r="G818">
        <v>90</v>
      </c>
      <c r="H818" t="s">
        <v>21</v>
      </c>
      <c r="I818" t="s">
        <v>22</v>
      </c>
      <c r="J818">
        <v>1285822800</v>
      </c>
      <c r="K818">
        <v>1287464400</v>
      </c>
      <c r="L818" t="b">
        <v>0</v>
      </c>
      <c r="M818" t="b">
        <v>0</v>
      </c>
      <c r="N818" t="s">
        <v>33</v>
      </c>
      <c r="O818" s="4">
        <f t="shared" si="120"/>
        <v>0.34752688172043011</v>
      </c>
      <c r="P818" s="5">
        <f t="shared" si="121"/>
        <v>35.911111111111111</v>
      </c>
      <c r="Q818" t="str">
        <f t="shared" si="122"/>
        <v>theater</v>
      </c>
      <c r="R818" t="str">
        <f t="shared" si="123"/>
        <v>plays</v>
      </c>
      <c r="S818" s="9">
        <f t="shared" si="124"/>
        <v>40451.208333333336</v>
      </c>
      <c r="T818" s="9">
        <f t="shared" si="125"/>
        <v>40470.208333333336</v>
      </c>
      <c r="U818" t="str" cm="1">
        <f t="array" ref="U818">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</f>
        <v>5000 to 9999</v>
      </c>
      <c r="V818" t="str" cm="1">
        <f t="array" ref="V818">IF(F818="failed",_xlfn.IFS(D818&lt;1000,"0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/>
      </c>
      <c r="W818" t="str" cm="1">
        <f t="array" ref="W818">IF(F818="successful",_xlfn.IFS(D818&lt;1000,"0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/>
      </c>
      <c r="X818" t="str" cm="1">
        <f t="array" ref="X818">IF(F818="canceled",_xlfn.IFS(D818&lt;1000,"0 to 1000",D818&lt;5000,"1000 to 4999",D818&lt;10000,"5000 to 9999",D818&lt;15000,"10000 to 14999",D818&lt;20000,"15000 to 19999",D818&lt;25000,"20000 to 24999",D818 &lt;30000,"25000 to 29999",D818&lt;35000,"30000 to 34999",D818&lt;40000,"35000 to 39999",D818&lt;45000,"40000 to 44999",D818&lt;50000,"45000 to 49999",TRUE,"Greater than 50000"),"")</f>
        <v>5000 to 9999</v>
      </c>
      <c r="Y818" t="str">
        <f t="shared" si="126"/>
        <v/>
      </c>
      <c r="Z818" t="str">
        <f t="shared" si="127"/>
        <v/>
      </c>
      <c r="AA818" t="str">
        <f t="shared" si="128"/>
        <v/>
      </c>
      <c r="AB818" t="str">
        <f t="shared" si="129"/>
        <v/>
      </c>
    </row>
    <row r="819" spans="1:28" ht="31.5" x14ac:dyDescent="0.25">
      <c r="A819">
        <v>445</v>
      </c>
      <c r="B819" t="s">
        <v>938</v>
      </c>
      <c r="C819" s="3" t="s">
        <v>939</v>
      </c>
      <c r="D819">
        <v>2100</v>
      </c>
      <c r="E819">
        <v>10739</v>
      </c>
      <c r="F819" t="s">
        <v>20</v>
      </c>
      <c r="G819">
        <v>170</v>
      </c>
      <c r="H819" t="s">
        <v>21</v>
      </c>
      <c r="I819" t="s">
        <v>22</v>
      </c>
      <c r="J819">
        <v>1291356000</v>
      </c>
      <c r="K819">
        <v>1293170400</v>
      </c>
      <c r="L819" t="b">
        <v>0</v>
      </c>
      <c r="M819" t="b">
        <v>1</v>
      </c>
      <c r="N819" t="s">
        <v>33</v>
      </c>
      <c r="O819" s="4">
        <f t="shared" si="120"/>
        <v>5.1138095238095236</v>
      </c>
      <c r="P819" s="5">
        <f t="shared" si="121"/>
        <v>63.170588235294119</v>
      </c>
      <c r="Q819" t="str">
        <f t="shared" si="122"/>
        <v>theater</v>
      </c>
      <c r="R819" t="str">
        <f t="shared" si="123"/>
        <v>plays</v>
      </c>
      <c r="S819" s="9">
        <f t="shared" si="124"/>
        <v>40515.25</v>
      </c>
      <c r="T819" s="9">
        <f t="shared" si="125"/>
        <v>40536.25</v>
      </c>
      <c r="U819" t="str" cm="1">
        <f t="array" ref="U819">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</f>
        <v>1000 to 4999</v>
      </c>
      <c r="V819" t="str" cm="1">
        <f t="array" ref="V819">IF(F819="failed",_xlfn.IFS(D819&lt;1000,"0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/>
      </c>
      <c r="W819" t="str" cm="1">
        <f t="array" ref="W819">IF(F819="successful",_xlfn.IFS(D819&lt;1000,"0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>1000 to 4999</v>
      </c>
      <c r="X819" t="str" cm="1">
        <f t="array" ref="X819">IF(F819="canceled",_xlfn.IFS(D819&lt;1000,"0 to 1000",D819&lt;5000,"1000 to 4999",D819&lt;10000,"5000 to 9999",D819&lt;15000,"10000 to 14999",D819&lt;20000,"15000 to 19999",D819&lt;25000,"20000 to 24999",D819 &lt;30000,"25000 to 29999",D819&lt;35000,"30000 to 34999",D819&lt;40000,"35000 to 39999",D819&lt;45000,"40000 to 44999",D819&lt;50000,"45000 to 49999",TRUE,"Greater than 50000"),"")</f>
        <v/>
      </c>
      <c r="Y819">
        <f t="shared" si="126"/>
        <v>170</v>
      </c>
      <c r="Z819" t="str">
        <f t="shared" si="127"/>
        <v/>
      </c>
      <c r="AA819">
        <f t="shared" si="128"/>
        <v>1</v>
      </c>
      <c r="AB819" t="str">
        <f t="shared" si="129"/>
        <v/>
      </c>
    </row>
    <row r="820" spans="1:28" x14ac:dyDescent="0.25">
      <c r="A820">
        <v>455</v>
      </c>
      <c r="B820" t="s">
        <v>958</v>
      </c>
      <c r="C820" s="3" t="s">
        <v>959</v>
      </c>
      <c r="D820">
        <v>116500</v>
      </c>
      <c r="E820">
        <v>137904</v>
      </c>
      <c r="F820" t="s">
        <v>20</v>
      </c>
      <c r="G820">
        <v>3727</v>
      </c>
      <c r="H820" t="s">
        <v>21</v>
      </c>
      <c r="I820" t="s">
        <v>22</v>
      </c>
      <c r="J820">
        <v>1316754000</v>
      </c>
      <c r="K820">
        <v>1318741200</v>
      </c>
      <c r="L820" t="b">
        <v>0</v>
      </c>
      <c r="M820" t="b">
        <v>0</v>
      </c>
      <c r="N820" t="s">
        <v>33</v>
      </c>
      <c r="O820" s="4">
        <f t="shared" si="120"/>
        <v>1.1837253218884121</v>
      </c>
      <c r="P820" s="5">
        <f t="shared" si="121"/>
        <v>37.001341561577675</v>
      </c>
      <c r="Q820" t="str">
        <f t="shared" si="122"/>
        <v>theater</v>
      </c>
      <c r="R820" t="str">
        <f t="shared" si="123"/>
        <v>plays</v>
      </c>
      <c r="S820" s="9">
        <f t="shared" si="124"/>
        <v>40809.208333333336</v>
      </c>
      <c r="T820" s="9">
        <f t="shared" si="125"/>
        <v>40832.208333333336</v>
      </c>
      <c r="U820" t="str" cm="1">
        <f t="array" ref="U820">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</f>
        <v>Greater than 50000</v>
      </c>
      <c r="V820" t="str" cm="1">
        <f t="array" ref="V820">IF(F820="failed",_xlfn.IFS(D820&lt;1000,"0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/>
      </c>
      <c r="W820" t="str" cm="1">
        <f t="array" ref="W820">IF(F820="successful",_xlfn.IFS(D820&lt;1000,"0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>Greater than 50000</v>
      </c>
      <c r="X820" t="str" cm="1">
        <f t="array" ref="X820">IF(F820="canceled",_xlfn.IFS(D820&lt;1000,"0 to 1000",D820&lt;5000,"1000 to 4999",D820&lt;10000,"5000 to 9999",D820&lt;15000,"10000 to 14999",D820&lt;20000,"15000 to 19999",D820&lt;25000,"20000 to 24999",D820 &lt;30000,"25000 to 29999",D820&lt;35000,"30000 to 34999",D820&lt;40000,"35000 to 39999",D820&lt;45000,"40000 to 44999",D820&lt;50000,"45000 to 49999",TRUE,"Greater than 50000"),"")</f>
        <v/>
      </c>
      <c r="Y820">
        <f t="shared" si="126"/>
        <v>3727</v>
      </c>
      <c r="Z820" t="str">
        <f t="shared" si="127"/>
        <v/>
      </c>
      <c r="AA820">
        <f t="shared" si="128"/>
        <v>1</v>
      </c>
      <c r="AB820" t="str">
        <f t="shared" si="129"/>
        <v/>
      </c>
    </row>
    <row r="821" spans="1:28" x14ac:dyDescent="0.25">
      <c r="A821">
        <v>457</v>
      </c>
      <c r="B821" t="s">
        <v>962</v>
      </c>
      <c r="C821" s="3" t="s">
        <v>963</v>
      </c>
      <c r="D821">
        <v>5000</v>
      </c>
      <c r="E821">
        <v>1332</v>
      </c>
      <c r="F821" t="s">
        <v>14</v>
      </c>
      <c r="G821">
        <v>46</v>
      </c>
      <c r="H821" t="s">
        <v>21</v>
      </c>
      <c r="I821" t="s">
        <v>22</v>
      </c>
      <c r="J821">
        <v>1476421200</v>
      </c>
      <c r="K821">
        <v>1476594000</v>
      </c>
      <c r="L821" t="b">
        <v>0</v>
      </c>
      <c r="M821" t="b">
        <v>0</v>
      </c>
      <c r="N821" t="s">
        <v>33</v>
      </c>
      <c r="O821" s="4">
        <f t="shared" si="120"/>
        <v>0.26640000000000003</v>
      </c>
      <c r="P821" s="5">
        <f t="shared" si="121"/>
        <v>28.956521739130434</v>
      </c>
      <c r="Q821" t="str">
        <f t="shared" si="122"/>
        <v>theater</v>
      </c>
      <c r="R821" t="str">
        <f t="shared" si="123"/>
        <v>plays</v>
      </c>
      <c r="S821" s="9">
        <f t="shared" si="124"/>
        <v>42657.208333333328</v>
      </c>
      <c r="T821" s="9">
        <f t="shared" si="125"/>
        <v>42659.208333333328</v>
      </c>
      <c r="U821" t="str" cm="1">
        <f t="array" ref="U821">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</f>
        <v>5000 to 9999</v>
      </c>
      <c r="V821" t="str" cm="1">
        <f t="array" ref="V821">IF(F821="failed",_xlfn.IFS(D821&lt;1000,"0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>5000 to 9999</v>
      </c>
      <c r="W821" t="str" cm="1">
        <f t="array" ref="W821">IF(F821="successful",_xlfn.IFS(D821&lt;1000,"0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/>
      </c>
      <c r="X821" t="str" cm="1">
        <f t="array" ref="X821">IF(F821="canceled",_xlfn.IFS(D821&lt;1000,"0 to 1000",D821&lt;5000,"1000 to 4999",D821&lt;10000,"5000 to 9999",D821&lt;15000,"10000 to 14999",D821&lt;20000,"15000 to 19999",D821&lt;25000,"20000 to 24999",D821 &lt;30000,"25000 to 29999",D821&lt;35000,"30000 to 34999",D821&lt;40000,"35000 to 39999",D821&lt;45000,"40000 to 44999",D821&lt;50000,"45000 to 49999",TRUE,"Greater than 50000"),"")</f>
        <v/>
      </c>
      <c r="Y821" t="str">
        <f t="shared" si="126"/>
        <v/>
      </c>
      <c r="Z821">
        <f t="shared" si="127"/>
        <v>46</v>
      </c>
      <c r="AA821" t="str">
        <f t="shared" si="128"/>
        <v/>
      </c>
      <c r="AB821">
        <f t="shared" si="129"/>
        <v>1</v>
      </c>
    </row>
    <row r="822" spans="1:28" x14ac:dyDescent="0.25">
      <c r="A822">
        <v>458</v>
      </c>
      <c r="B822" t="s">
        <v>964</v>
      </c>
      <c r="C822" s="3" t="s">
        <v>965</v>
      </c>
      <c r="D822">
        <v>33800</v>
      </c>
      <c r="E822">
        <v>118706</v>
      </c>
      <c r="F822" t="s">
        <v>20</v>
      </c>
      <c r="G822">
        <v>2120</v>
      </c>
      <c r="H822" t="s">
        <v>21</v>
      </c>
      <c r="I822" t="s">
        <v>22</v>
      </c>
      <c r="J822">
        <v>1269752400</v>
      </c>
      <c r="K822">
        <v>1273554000</v>
      </c>
      <c r="L822" t="b">
        <v>0</v>
      </c>
      <c r="M822" t="b">
        <v>0</v>
      </c>
      <c r="N822" t="s">
        <v>33</v>
      </c>
      <c r="O822" s="4">
        <f t="shared" si="120"/>
        <v>3.5120118343195266</v>
      </c>
      <c r="P822" s="5">
        <f t="shared" si="121"/>
        <v>55.993396226415094</v>
      </c>
      <c r="Q822" t="str">
        <f t="shared" si="122"/>
        <v>theater</v>
      </c>
      <c r="R822" t="str">
        <f t="shared" si="123"/>
        <v>plays</v>
      </c>
      <c r="S822" s="9">
        <f t="shared" si="124"/>
        <v>40265.208333333336</v>
      </c>
      <c r="T822" s="9">
        <f t="shared" si="125"/>
        <v>40309.208333333336</v>
      </c>
      <c r="U822" t="str" cm="1">
        <f t="array" ref="U822">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</f>
        <v>30000 to 34999</v>
      </c>
      <c r="V822" t="str" cm="1">
        <f t="array" ref="V822">IF(F822="failed",_xlfn.IFS(D822&lt;1000,"0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/>
      </c>
      <c r="W822" t="str" cm="1">
        <f t="array" ref="W822">IF(F822="successful",_xlfn.IFS(D822&lt;1000,"0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>30000 to 34999</v>
      </c>
      <c r="X822" t="str" cm="1">
        <f t="array" ref="X822">IF(F822="canceled",_xlfn.IFS(D822&lt;1000,"0 to 1000",D822&lt;5000,"1000 to 4999",D822&lt;10000,"5000 to 9999",D822&lt;15000,"10000 to 14999",D822&lt;20000,"15000 to 19999",D822&lt;25000,"20000 to 24999",D822 &lt;30000,"25000 to 29999",D822&lt;35000,"30000 to 34999",D822&lt;40000,"35000 to 39999",D822&lt;45000,"40000 to 44999",D822&lt;50000,"45000 to 49999",TRUE,"Greater than 50000"),"")</f>
        <v/>
      </c>
      <c r="Y822">
        <f t="shared" si="126"/>
        <v>2120</v>
      </c>
      <c r="Z822" t="str">
        <f t="shared" si="127"/>
        <v/>
      </c>
      <c r="AA822">
        <f t="shared" si="128"/>
        <v>1</v>
      </c>
      <c r="AB822" t="str">
        <f t="shared" si="129"/>
        <v/>
      </c>
    </row>
    <row r="823" spans="1:28" x14ac:dyDescent="0.25">
      <c r="A823">
        <v>460</v>
      </c>
      <c r="B823" t="s">
        <v>968</v>
      </c>
      <c r="C823" s="3" t="s">
        <v>969</v>
      </c>
      <c r="D823">
        <v>2400</v>
      </c>
      <c r="E823">
        <v>4119</v>
      </c>
      <c r="F823" t="s">
        <v>20</v>
      </c>
      <c r="G823">
        <v>50</v>
      </c>
      <c r="H823" t="s">
        <v>21</v>
      </c>
      <c r="I823" t="s">
        <v>22</v>
      </c>
      <c r="J823">
        <v>1281330000</v>
      </c>
      <c r="K823">
        <v>1281589200</v>
      </c>
      <c r="L823" t="b">
        <v>0</v>
      </c>
      <c r="M823" t="b">
        <v>0</v>
      </c>
      <c r="N823" t="s">
        <v>33</v>
      </c>
      <c r="O823" s="4">
        <f t="shared" si="120"/>
        <v>1.7162500000000001</v>
      </c>
      <c r="P823" s="5">
        <f t="shared" si="121"/>
        <v>82.38</v>
      </c>
      <c r="Q823" t="str">
        <f t="shared" si="122"/>
        <v>theater</v>
      </c>
      <c r="R823" t="str">
        <f t="shared" si="123"/>
        <v>plays</v>
      </c>
      <c r="S823" s="9">
        <f t="shared" si="124"/>
        <v>40399.208333333336</v>
      </c>
      <c r="T823" s="9">
        <f t="shared" si="125"/>
        <v>40402.208333333336</v>
      </c>
      <c r="U823" t="str" cm="1">
        <f t="array" ref="U823">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</f>
        <v>1000 to 4999</v>
      </c>
      <c r="V823" t="str" cm="1">
        <f t="array" ref="V823">IF(F823="failed",_xlfn.IFS(D823&lt;1000,"0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/>
      </c>
      <c r="W823" t="str" cm="1">
        <f t="array" ref="W823">IF(F823="successful",_xlfn.IFS(D823&lt;1000,"0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>1000 to 4999</v>
      </c>
      <c r="X823" t="str" cm="1">
        <f t="array" ref="X823">IF(F823="canceled",_xlfn.IFS(D823&lt;1000,"0 to 1000",D823&lt;5000,"1000 to 4999",D823&lt;10000,"5000 to 9999",D823&lt;15000,"10000 to 14999",D823&lt;20000,"15000 to 19999",D823&lt;25000,"20000 to 24999",D823 &lt;30000,"25000 to 29999",D823&lt;35000,"30000 to 34999",D823&lt;40000,"35000 to 39999",D823&lt;45000,"40000 to 44999",D823&lt;50000,"45000 to 49999",TRUE,"Greater than 50000"),"")</f>
        <v/>
      </c>
      <c r="Y823">
        <f t="shared" si="126"/>
        <v>50</v>
      </c>
      <c r="Z823" t="str">
        <f t="shared" si="127"/>
        <v/>
      </c>
      <c r="AA823">
        <f t="shared" si="128"/>
        <v>1</v>
      </c>
      <c r="AB823" t="str">
        <f t="shared" si="129"/>
        <v/>
      </c>
    </row>
    <row r="824" spans="1:28" x14ac:dyDescent="0.25">
      <c r="A824">
        <v>464</v>
      </c>
      <c r="B824" t="s">
        <v>976</v>
      </c>
      <c r="C824" s="3" t="s">
        <v>977</v>
      </c>
      <c r="D824">
        <v>71200</v>
      </c>
      <c r="E824">
        <v>95020</v>
      </c>
      <c r="F824" t="s">
        <v>20</v>
      </c>
      <c r="G824">
        <v>2436</v>
      </c>
      <c r="H824" t="s">
        <v>21</v>
      </c>
      <c r="I824" t="s">
        <v>22</v>
      </c>
      <c r="J824">
        <v>1518328800</v>
      </c>
      <c r="K824">
        <v>1519538400</v>
      </c>
      <c r="L824" t="b">
        <v>0</v>
      </c>
      <c r="M824" t="b">
        <v>0</v>
      </c>
      <c r="N824" t="s">
        <v>33</v>
      </c>
      <c r="O824" s="4">
        <f t="shared" si="120"/>
        <v>1.3345505617977529</v>
      </c>
      <c r="P824" s="5">
        <f t="shared" si="121"/>
        <v>39.006568144499177</v>
      </c>
      <c r="Q824" t="str">
        <f t="shared" si="122"/>
        <v>theater</v>
      </c>
      <c r="R824" t="str">
        <f t="shared" si="123"/>
        <v>plays</v>
      </c>
      <c r="S824" s="9">
        <f t="shared" si="124"/>
        <v>43142.25</v>
      </c>
      <c r="T824" s="9">
        <f t="shared" si="125"/>
        <v>43156.25</v>
      </c>
      <c r="U824" t="str" cm="1">
        <f t="array" ref="U824">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</f>
        <v>Greater than 50000</v>
      </c>
      <c r="V824" t="str" cm="1">
        <f t="array" ref="V824">IF(F824="failed",_xlfn.IFS(D824&lt;1000,"0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/>
      </c>
      <c r="W824" t="str" cm="1">
        <f t="array" ref="W824">IF(F824="successful",_xlfn.IFS(D824&lt;1000,"0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>Greater than 50000</v>
      </c>
      <c r="X824" t="str" cm="1">
        <f t="array" ref="X824">IF(F824="canceled",_xlfn.IFS(D824&lt;1000,"0 to 1000",D824&lt;5000,"1000 to 4999",D824&lt;10000,"5000 to 9999",D824&lt;15000,"10000 to 14999",D824&lt;20000,"15000 to 19999",D824&lt;25000,"20000 to 24999",D824 &lt;30000,"25000 to 29999",D824&lt;35000,"30000 to 34999",D824&lt;40000,"35000 to 39999",D824&lt;45000,"40000 to 44999",D824&lt;50000,"45000 to 49999",TRUE,"Greater than 50000"),"")</f>
        <v/>
      </c>
      <c r="Y824">
        <f t="shared" si="126"/>
        <v>2436</v>
      </c>
      <c r="Z824" t="str">
        <f t="shared" si="127"/>
        <v/>
      </c>
      <c r="AA824">
        <f t="shared" si="128"/>
        <v>1</v>
      </c>
      <c r="AB824" t="str">
        <f t="shared" si="129"/>
        <v/>
      </c>
    </row>
    <row r="825" spans="1:28" x14ac:dyDescent="0.25">
      <c r="A825">
        <v>468</v>
      </c>
      <c r="B825" t="s">
        <v>984</v>
      </c>
      <c r="C825" s="3" t="s">
        <v>985</v>
      </c>
      <c r="D825">
        <v>4000</v>
      </c>
      <c r="E825">
        <v>1620</v>
      </c>
      <c r="F825" t="s">
        <v>14</v>
      </c>
      <c r="G825">
        <v>16</v>
      </c>
      <c r="H825" t="s">
        <v>21</v>
      </c>
      <c r="I825" t="s">
        <v>22</v>
      </c>
      <c r="J825">
        <v>1555218000</v>
      </c>
      <c r="K825">
        <v>1556600400</v>
      </c>
      <c r="L825" t="b">
        <v>0</v>
      </c>
      <c r="M825" t="b">
        <v>0</v>
      </c>
      <c r="N825" t="s">
        <v>33</v>
      </c>
      <c r="O825" s="4">
        <f t="shared" si="120"/>
        <v>0.40500000000000003</v>
      </c>
      <c r="P825" s="5">
        <f t="shared" si="121"/>
        <v>101.25</v>
      </c>
      <c r="Q825" t="str">
        <f t="shared" si="122"/>
        <v>theater</v>
      </c>
      <c r="R825" t="str">
        <f t="shared" si="123"/>
        <v>plays</v>
      </c>
      <c r="S825" s="9">
        <f t="shared" si="124"/>
        <v>43569.208333333328</v>
      </c>
      <c r="T825" s="9">
        <f t="shared" si="125"/>
        <v>43585.208333333328</v>
      </c>
      <c r="U825" t="str" cm="1">
        <f t="array" ref="U825">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</f>
        <v>1000 to 4999</v>
      </c>
      <c r="V825" t="str" cm="1">
        <f t="array" ref="V825">IF(F825="failed",_xlfn.IFS(D825&lt;1000,"0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>1000 to 4999</v>
      </c>
      <c r="W825" t="str" cm="1">
        <f t="array" ref="W825">IF(F825="successful",_xlfn.IFS(D825&lt;1000,"0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/>
      </c>
      <c r="X825" t="str" cm="1">
        <f t="array" ref="X825">IF(F825="canceled",_xlfn.IFS(D825&lt;1000,"0 to 1000",D825&lt;5000,"1000 to 4999",D825&lt;10000,"5000 to 9999",D825&lt;15000,"10000 to 14999",D825&lt;20000,"15000 to 19999",D825&lt;25000,"20000 to 24999",D825 &lt;30000,"25000 to 29999",D825&lt;35000,"30000 to 34999",D825&lt;40000,"35000 to 39999",D825&lt;45000,"40000 to 44999",D825&lt;50000,"45000 to 49999",TRUE,"Greater than 50000"),"")</f>
        <v/>
      </c>
      <c r="Y825" t="str">
        <f t="shared" si="126"/>
        <v/>
      </c>
      <c r="Z825">
        <f t="shared" si="127"/>
        <v>16</v>
      </c>
      <c r="AA825" t="str">
        <f t="shared" si="128"/>
        <v/>
      </c>
      <c r="AB825">
        <f t="shared" si="129"/>
        <v>1</v>
      </c>
    </row>
    <row r="826" spans="1:28" ht="31.5" x14ac:dyDescent="0.25">
      <c r="A826">
        <v>481</v>
      </c>
      <c r="B826" t="s">
        <v>1009</v>
      </c>
      <c r="C826" s="3" t="s">
        <v>1010</v>
      </c>
      <c r="D826">
        <v>196600</v>
      </c>
      <c r="E826">
        <v>159931</v>
      </c>
      <c r="F826" t="s">
        <v>14</v>
      </c>
      <c r="G826">
        <v>1538</v>
      </c>
      <c r="H826" t="s">
        <v>21</v>
      </c>
      <c r="I826" t="s">
        <v>22</v>
      </c>
      <c r="J826">
        <v>1412139600</v>
      </c>
      <c r="K826">
        <v>1415772000</v>
      </c>
      <c r="L826" t="b">
        <v>0</v>
      </c>
      <c r="M826" t="b">
        <v>1</v>
      </c>
      <c r="N826" t="s">
        <v>33</v>
      </c>
      <c r="O826" s="4">
        <f t="shared" si="120"/>
        <v>0.81348423194303154</v>
      </c>
      <c r="P826" s="5">
        <f t="shared" si="121"/>
        <v>103.98634590377114</v>
      </c>
      <c r="Q826" t="str">
        <f t="shared" si="122"/>
        <v>theater</v>
      </c>
      <c r="R826" t="str">
        <f t="shared" si="123"/>
        <v>plays</v>
      </c>
      <c r="S826" s="9">
        <f t="shared" si="124"/>
        <v>41913.208333333336</v>
      </c>
      <c r="T826" s="9">
        <f t="shared" si="125"/>
        <v>41955.25</v>
      </c>
      <c r="U826" t="str" cm="1">
        <f t="array" ref="U826">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</f>
        <v>Greater than 50000</v>
      </c>
      <c r="V826" t="str" cm="1">
        <f t="array" ref="V826">IF(F826="failed",_xlfn.IFS(D826&lt;1000,"0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>Greater than 50000</v>
      </c>
      <c r="W826" t="str" cm="1">
        <f t="array" ref="W826">IF(F826="successful",_xlfn.IFS(D826&lt;1000,"0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/>
      </c>
      <c r="X826" t="str" cm="1">
        <f t="array" ref="X826">IF(F826="canceled",_xlfn.IFS(D826&lt;1000,"0 to 1000",D826&lt;5000,"1000 to 4999",D826&lt;10000,"5000 to 9999",D826&lt;15000,"10000 to 14999",D826&lt;20000,"15000 to 19999",D826&lt;25000,"20000 to 24999",D826 &lt;30000,"25000 to 29999",D826&lt;35000,"30000 to 34999",D826&lt;40000,"35000 to 39999",D826&lt;45000,"40000 to 44999",D826&lt;50000,"45000 to 49999",TRUE,"Greater than 50000"),"")</f>
        <v/>
      </c>
      <c r="Y826" t="str">
        <f t="shared" si="126"/>
        <v/>
      </c>
      <c r="Z826">
        <f t="shared" si="127"/>
        <v>1538</v>
      </c>
      <c r="AA826" t="str">
        <f t="shared" si="128"/>
        <v/>
      </c>
      <c r="AB826">
        <f t="shared" si="129"/>
        <v>1</v>
      </c>
    </row>
    <row r="827" spans="1:28" x14ac:dyDescent="0.25">
      <c r="A827">
        <v>483</v>
      </c>
      <c r="B827" t="s">
        <v>1013</v>
      </c>
      <c r="C827" s="3" t="s">
        <v>1014</v>
      </c>
      <c r="D827">
        <v>91400</v>
      </c>
      <c r="E827">
        <v>48236</v>
      </c>
      <c r="F827" t="s">
        <v>14</v>
      </c>
      <c r="G827">
        <v>554</v>
      </c>
      <c r="H827" t="s">
        <v>21</v>
      </c>
      <c r="I827" t="s">
        <v>22</v>
      </c>
      <c r="J827">
        <v>1576130400</v>
      </c>
      <c r="K827">
        <v>1576735200</v>
      </c>
      <c r="L827" t="b">
        <v>0</v>
      </c>
      <c r="M827" t="b">
        <v>0</v>
      </c>
      <c r="N827" t="s">
        <v>33</v>
      </c>
      <c r="O827" s="4">
        <f t="shared" si="120"/>
        <v>0.52774617067833696</v>
      </c>
      <c r="P827" s="5">
        <f t="shared" si="121"/>
        <v>87.068592057761734</v>
      </c>
      <c r="Q827" t="str">
        <f t="shared" si="122"/>
        <v>theater</v>
      </c>
      <c r="R827" t="str">
        <f t="shared" si="123"/>
        <v>plays</v>
      </c>
      <c r="S827" s="9">
        <f t="shared" si="124"/>
        <v>43811.25</v>
      </c>
      <c r="T827" s="9">
        <f t="shared" si="125"/>
        <v>43818.25</v>
      </c>
      <c r="U827" t="str" cm="1">
        <f t="array" ref="U827">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</f>
        <v>Greater than 50000</v>
      </c>
      <c r="V827" t="str" cm="1">
        <f t="array" ref="V827">IF(F827="failed",_xlfn.IFS(D827&lt;1000,"0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>Greater than 50000</v>
      </c>
      <c r="W827" t="str" cm="1">
        <f t="array" ref="W827">IF(F827="successful",_xlfn.IFS(D827&lt;1000,"0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/>
      </c>
      <c r="X827" t="str" cm="1">
        <f t="array" ref="X827">IF(F827="canceled",_xlfn.IFS(D827&lt;1000,"0 to 1000",D827&lt;5000,"1000 to 4999",D827&lt;10000,"5000 to 9999",D827&lt;15000,"10000 to 14999",D827&lt;20000,"15000 to 19999",D827&lt;25000,"20000 to 24999",D827 &lt;30000,"25000 to 29999",D827&lt;35000,"30000 to 34999",D827&lt;40000,"35000 to 39999",D827&lt;45000,"40000 to 44999",D827&lt;50000,"45000 to 49999",TRUE,"Greater than 50000"),"")</f>
        <v/>
      </c>
      <c r="Y827" t="str">
        <f t="shared" si="126"/>
        <v/>
      </c>
      <c r="Z827">
        <f t="shared" si="127"/>
        <v>554</v>
      </c>
      <c r="AA827" t="str">
        <f t="shared" si="128"/>
        <v/>
      </c>
      <c r="AB827">
        <f t="shared" si="129"/>
        <v>1</v>
      </c>
    </row>
    <row r="828" spans="1:28" ht="31.5" x14ac:dyDescent="0.25">
      <c r="A828">
        <v>485</v>
      </c>
      <c r="B828" t="s">
        <v>1017</v>
      </c>
      <c r="C828" s="3" t="s">
        <v>1018</v>
      </c>
      <c r="D828">
        <v>90600</v>
      </c>
      <c r="E828">
        <v>27844</v>
      </c>
      <c r="F828" t="s">
        <v>14</v>
      </c>
      <c r="G828">
        <v>648</v>
      </c>
      <c r="H828" t="s">
        <v>40</v>
      </c>
      <c r="I828" t="s">
        <v>41</v>
      </c>
      <c r="J828">
        <v>1560142800</v>
      </c>
      <c r="K828">
        <v>1563685200</v>
      </c>
      <c r="L828" t="b">
        <v>0</v>
      </c>
      <c r="M828" t="b">
        <v>0</v>
      </c>
      <c r="N828" t="s">
        <v>33</v>
      </c>
      <c r="O828" s="4">
        <f t="shared" si="120"/>
        <v>0.30732891832229581</v>
      </c>
      <c r="P828" s="5">
        <f t="shared" si="121"/>
        <v>42.969135802469133</v>
      </c>
      <c r="Q828" t="str">
        <f t="shared" si="122"/>
        <v>theater</v>
      </c>
      <c r="R828" t="str">
        <f t="shared" si="123"/>
        <v>plays</v>
      </c>
      <c r="S828" s="9">
        <f t="shared" si="124"/>
        <v>43626.208333333328</v>
      </c>
      <c r="T828" s="9">
        <f t="shared" si="125"/>
        <v>43667.208333333328</v>
      </c>
      <c r="U828" t="str" cm="1">
        <f t="array" ref="U828">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</f>
        <v>Greater than 50000</v>
      </c>
      <c r="V828" t="str" cm="1">
        <f t="array" ref="V828">IF(F828="failed",_xlfn.IFS(D828&lt;1000,"0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>Greater than 50000</v>
      </c>
      <c r="W828" t="str" cm="1">
        <f t="array" ref="W828">IF(F828="successful",_xlfn.IFS(D828&lt;1000,"0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/>
      </c>
      <c r="X828" t="str" cm="1">
        <f t="array" ref="X828">IF(F828="canceled",_xlfn.IFS(D828&lt;1000,"0 to 1000",D828&lt;5000,"1000 to 4999",D828&lt;10000,"5000 to 9999",D828&lt;15000,"10000 to 14999",D828&lt;20000,"15000 to 19999",D828&lt;25000,"20000 to 24999",D828 &lt;30000,"25000 to 29999",D828&lt;35000,"30000 to 34999",D828&lt;40000,"35000 to 39999",D828&lt;45000,"40000 to 44999",D828&lt;50000,"45000 to 49999",TRUE,"Greater than 50000"),"")</f>
        <v/>
      </c>
      <c r="Y828" t="str">
        <f t="shared" si="126"/>
        <v/>
      </c>
      <c r="Z828">
        <f t="shared" si="127"/>
        <v>648</v>
      </c>
      <c r="AA828" t="str">
        <f t="shared" si="128"/>
        <v/>
      </c>
      <c r="AB828">
        <f t="shared" si="129"/>
        <v>1</v>
      </c>
    </row>
    <row r="829" spans="1:28" x14ac:dyDescent="0.25">
      <c r="A829">
        <v>487</v>
      </c>
      <c r="B829" t="s">
        <v>1021</v>
      </c>
      <c r="C829" s="3" t="s">
        <v>1022</v>
      </c>
      <c r="D829">
        <v>110300</v>
      </c>
      <c r="E829">
        <v>197024</v>
      </c>
      <c r="F829" t="s">
        <v>20</v>
      </c>
      <c r="G829">
        <v>2346</v>
      </c>
      <c r="H829" t="s">
        <v>21</v>
      </c>
      <c r="I829" t="s">
        <v>22</v>
      </c>
      <c r="J829">
        <v>1492664400</v>
      </c>
      <c r="K829">
        <v>1495515600</v>
      </c>
      <c r="L829" t="b">
        <v>0</v>
      </c>
      <c r="M829" t="b">
        <v>0</v>
      </c>
      <c r="N829" t="s">
        <v>33</v>
      </c>
      <c r="O829" s="4">
        <f t="shared" si="120"/>
        <v>1.7862556663644606</v>
      </c>
      <c r="P829" s="5">
        <f t="shared" si="121"/>
        <v>83.982949701619773</v>
      </c>
      <c r="Q829" t="str">
        <f t="shared" si="122"/>
        <v>theater</v>
      </c>
      <c r="R829" t="str">
        <f t="shared" si="123"/>
        <v>plays</v>
      </c>
      <c r="S829" s="9">
        <f t="shared" si="124"/>
        <v>42845.208333333328</v>
      </c>
      <c r="T829" s="9">
        <f t="shared" si="125"/>
        <v>42878.208333333328</v>
      </c>
      <c r="U829" t="str" cm="1">
        <f t="array" ref="U829">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</f>
        <v>Greater than 50000</v>
      </c>
      <c r="V829" t="str" cm="1">
        <f t="array" ref="V829">IF(F829="failed",_xlfn.IFS(D829&lt;1000,"0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/>
      </c>
      <c r="W829" t="str" cm="1">
        <f t="array" ref="W829">IF(F829="successful",_xlfn.IFS(D829&lt;1000,"0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>Greater than 50000</v>
      </c>
      <c r="X829" t="str" cm="1">
        <f t="array" ref="X829">IF(F829="canceled",_xlfn.IFS(D829&lt;1000,"0 to 1000",D829&lt;5000,"1000 to 4999",D829&lt;10000,"5000 to 9999",D829&lt;15000,"10000 to 14999",D829&lt;20000,"15000 to 19999",D829&lt;25000,"20000 to 24999",D829 &lt;30000,"25000 to 29999",D829&lt;35000,"30000 to 34999",D829&lt;40000,"35000 to 39999",D829&lt;45000,"40000 to 44999",D829&lt;50000,"45000 to 49999",TRUE,"Greater than 50000"),"")</f>
        <v/>
      </c>
      <c r="Y829">
        <f t="shared" si="126"/>
        <v>2346</v>
      </c>
      <c r="Z829" t="str">
        <f t="shared" si="127"/>
        <v/>
      </c>
      <c r="AA829">
        <f t="shared" si="128"/>
        <v>1</v>
      </c>
      <c r="AB829" t="str">
        <f t="shared" si="129"/>
        <v/>
      </c>
    </row>
    <row r="830" spans="1:28" x14ac:dyDescent="0.25">
      <c r="A830">
        <v>488</v>
      </c>
      <c r="B830" t="s">
        <v>1023</v>
      </c>
      <c r="C830" s="3" t="s">
        <v>1024</v>
      </c>
      <c r="D830">
        <v>5300</v>
      </c>
      <c r="E830">
        <v>11663</v>
      </c>
      <c r="F830" t="s">
        <v>20</v>
      </c>
      <c r="G830">
        <v>115</v>
      </c>
      <c r="H830" t="s">
        <v>21</v>
      </c>
      <c r="I830" t="s">
        <v>22</v>
      </c>
      <c r="J830">
        <v>1454479200</v>
      </c>
      <c r="K830">
        <v>1455948000</v>
      </c>
      <c r="L830" t="b">
        <v>0</v>
      </c>
      <c r="M830" t="b">
        <v>0</v>
      </c>
      <c r="N830" t="s">
        <v>33</v>
      </c>
      <c r="O830" s="4">
        <f t="shared" si="120"/>
        <v>2.2005660377358489</v>
      </c>
      <c r="P830" s="5">
        <f t="shared" si="121"/>
        <v>101.41739130434783</v>
      </c>
      <c r="Q830" t="str">
        <f t="shared" si="122"/>
        <v>theater</v>
      </c>
      <c r="R830" t="str">
        <f t="shared" si="123"/>
        <v>plays</v>
      </c>
      <c r="S830" s="9">
        <f t="shared" si="124"/>
        <v>42403.25</v>
      </c>
      <c r="T830" s="9">
        <f t="shared" si="125"/>
        <v>42420.25</v>
      </c>
      <c r="U830" t="str" cm="1">
        <f t="array" ref="U830">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</f>
        <v>5000 to 9999</v>
      </c>
      <c r="V830" t="str" cm="1">
        <f t="array" ref="V830">IF(F830="failed",_xlfn.IFS(D830&lt;1000,"0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/>
      </c>
      <c r="W830" t="str" cm="1">
        <f t="array" ref="W830">IF(F830="successful",_xlfn.IFS(D830&lt;1000,"0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>5000 to 9999</v>
      </c>
      <c r="X830" t="str" cm="1">
        <f t="array" ref="X830">IF(F830="canceled",_xlfn.IFS(D830&lt;1000,"0 to 1000",D830&lt;5000,"1000 to 4999",D830&lt;10000,"5000 to 9999",D830&lt;15000,"10000 to 14999",D830&lt;20000,"15000 to 19999",D830&lt;25000,"20000 to 24999",D830 &lt;30000,"25000 to 29999",D830&lt;35000,"30000 to 34999",D830&lt;40000,"35000 to 39999",D830&lt;45000,"40000 to 44999",D830&lt;50000,"45000 to 49999",TRUE,"Greater than 50000"),"")</f>
        <v/>
      </c>
      <c r="Y830">
        <f t="shared" si="126"/>
        <v>115</v>
      </c>
      <c r="Z830" t="str">
        <f t="shared" si="127"/>
        <v/>
      </c>
      <c r="AA830">
        <f t="shared" si="128"/>
        <v>1</v>
      </c>
      <c r="AB830" t="str">
        <f t="shared" si="129"/>
        <v/>
      </c>
    </row>
    <row r="831" spans="1:28" x14ac:dyDescent="0.25">
      <c r="A831">
        <v>495</v>
      </c>
      <c r="B831" t="s">
        <v>1038</v>
      </c>
      <c r="C831" s="3" t="s">
        <v>1039</v>
      </c>
      <c r="D831">
        <v>3200</v>
      </c>
      <c r="E831">
        <v>13264</v>
      </c>
      <c r="F831" t="s">
        <v>20</v>
      </c>
      <c r="G831">
        <v>195</v>
      </c>
      <c r="H831" t="s">
        <v>36</v>
      </c>
      <c r="I831" t="s">
        <v>37</v>
      </c>
      <c r="J831">
        <v>1402376400</v>
      </c>
      <c r="K831">
        <v>1402722000</v>
      </c>
      <c r="L831" t="b">
        <v>0</v>
      </c>
      <c r="M831" t="b">
        <v>0</v>
      </c>
      <c r="N831" t="s">
        <v>33</v>
      </c>
      <c r="O831" s="4">
        <f t="shared" si="120"/>
        <v>4.1449999999999996</v>
      </c>
      <c r="P831" s="5">
        <f t="shared" si="121"/>
        <v>68.02051282051282</v>
      </c>
      <c r="Q831" t="str">
        <f t="shared" si="122"/>
        <v>theater</v>
      </c>
      <c r="R831" t="str">
        <f t="shared" si="123"/>
        <v>plays</v>
      </c>
      <c r="S831" s="9">
        <f t="shared" si="124"/>
        <v>41800.208333333336</v>
      </c>
      <c r="T831" s="9">
        <f t="shared" si="125"/>
        <v>41804.208333333336</v>
      </c>
      <c r="U831" t="str" cm="1">
        <f t="array" ref="U831">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</f>
        <v>1000 to 4999</v>
      </c>
      <c r="V831" t="str" cm="1">
        <f t="array" ref="V831">IF(F831="failed",_xlfn.IFS(D831&lt;1000,"0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/>
      </c>
      <c r="W831" t="str" cm="1">
        <f t="array" ref="W831">IF(F831="successful",_xlfn.IFS(D831&lt;1000,"0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>1000 to 4999</v>
      </c>
      <c r="X831" t="str" cm="1">
        <f t="array" ref="X831">IF(F831="canceled",_xlfn.IFS(D831&lt;1000,"0 to 1000",D831&lt;5000,"1000 to 4999",D831&lt;10000,"5000 to 9999",D831&lt;15000,"10000 to 14999",D831&lt;20000,"15000 to 19999",D831&lt;25000,"20000 to 24999",D831 &lt;30000,"25000 to 29999",D831&lt;35000,"30000 to 34999",D831&lt;40000,"35000 to 39999",D831&lt;45000,"40000 to 44999",D831&lt;50000,"45000 to 49999",TRUE,"Greater than 50000"),"")</f>
        <v/>
      </c>
      <c r="Y831">
        <f t="shared" si="126"/>
        <v>195</v>
      </c>
      <c r="Z831" t="str">
        <f t="shared" si="127"/>
        <v/>
      </c>
      <c r="AA831">
        <f t="shared" si="128"/>
        <v>1</v>
      </c>
      <c r="AB831" t="str">
        <f t="shared" si="129"/>
        <v/>
      </c>
    </row>
    <row r="832" spans="1:28" x14ac:dyDescent="0.25">
      <c r="A832">
        <v>500</v>
      </c>
      <c r="B832" t="s">
        <v>1048</v>
      </c>
      <c r="C832" s="3" t="s">
        <v>1049</v>
      </c>
      <c r="D832">
        <v>100</v>
      </c>
      <c r="E832">
        <v>0</v>
      </c>
      <c r="F832" t="s">
        <v>14</v>
      </c>
      <c r="G832">
        <v>0</v>
      </c>
      <c r="H832" t="s">
        <v>21</v>
      </c>
      <c r="I832" t="s">
        <v>22</v>
      </c>
      <c r="J832">
        <v>1367384400</v>
      </c>
      <c r="K832">
        <v>1369803600</v>
      </c>
      <c r="L832" t="b">
        <v>0</v>
      </c>
      <c r="M832" t="b">
        <v>1</v>
      </c>
      <c r="N832" t="s">
        <v>33</v>
      </c>
      <c r="O832" s="4">
        <f t="shared" si="120"/>
        <v>0</v>
      </c>
      <c r="P832" s="5" t="str">
        <f t="shared" si="121"/>
        <v>no backers</v>
      </c>
      <c r="Q832" t="str">
        <f t="shared" si="122"/>
        <v>theater</v>
      </c>
      <c r="R832" t="str">
        <f t="shared" si="123"/>
        <v>plays</v>
      </c>
      <c r="S832" s="9">
        <f t="shared" si="124"/>
        <v>41395.208333333336</v>
      </c>
      <c r="T832" s="9">
        <f t="shared" si="125"/>
        <v>41423.208333333336</v>
      </c>
      <c r="U832" t="str" cm="1">
        <f t="array" ref="U832">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</f>
        <v>0 to 1000</v>
      </c>
      <c r="V832" t="str" cm="1">
        <f t="array" ref="V832">IF(F832="failed",_xlfn.IFS(D832&lt;1000,"0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>0 to 1000</v>
      </c>
      <c r="W832" t="str" cm="1">
        <f t="array" ref="W832">IF(F832="successful",_xlfn.IFS(D832&lt;1000,"0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/>
      </c>
      <c r="X832" t="str" cm="1">
        <f t="array" ref="X832">IF(F832="canceled",_xlfn.IFS(D832&lt;1000,"0 to 1000",D832&lt;5000,"1000 to 4999",D832&lt;10000,"5000 to 9999",D832&lt;15000,"10000 to 14999",D832&lt;20000,"15000 to 19999",D832&lt;25000,"20000 to 24999",D832 &lt;30000,"25000 to 29999",D832&lt;35000,"30000 to 34999",D832&lt;40000,"35000 to 39999",D832&lt;45000,"40000 to 44999",D832&lt;50000,"45000 to 49999",TRUE,"Greater than 50000"),"")</f>
        <v/>
      </c>
      <c r="Y832" t="str">
        <f t="shared" si="126"/>
        <v/>
      </c>
      <c r="Z832">
        <f t="shared" si="127"/>
        <v>0</v>
      </c>
      <c r="AA832" t="str">
        <f t="shared" si="128"/>
        <v/>
      </c>
      <c r="AB832">
        <f t="shared" si="129"/>
        <v>1</v>
      </c>
    </row>
    <row r="833" spans="1:28" x14ac:dyDescent="0.25">
      <c r="A833">
        <v>506</v>
      </c>
      <c r="B833" t="s">
        <v>1059</v>
      </c>
      <c r="C833" s="3" t="s">
        <v>1060</v>
      </c>
      <c r="D833">
        <v>18000</v>
      </c>
      <c r="E833">
        <v>166874</v>
      </c>
      <c r="F833" t="s">
        <v>20</v>
      </c>
      <c r="G833">
        <v>2528</v>
      </c>
      <c r="H833" t="s">
        <v>21</v>
      </c>
      <c r="I833" t="s">
        <v>22</v>
      </c>
      <c r="J833">
        <v>1511416800</v>
      </c>
      <c r="K833">
        <v>1512885600</v>
      </c>
      <c r="L833" t="b">
        <v>0</v>
      </c>
      <c r="M833" t="b">
        <v>1</v>
      </c>
      <c r="N833" t="s">
        <v>33</v>
      </c>
      <c r="O833" s="4">
        <f t="shared" si="120"/>
        <v>9.2707777777777771</v>
      </c>
      <c r="P833" s="5">
        <f t="shared" si="121"/>
        <v>66.010284810126578</v>
      </c>
      <c r="Q833" t="str">
        <f t="shared" si="122"/>
        <v>theater</v>
      </c>
      <c r="R833" t="str">
        <f t="shared" si="123"/>
        <v>plays</v>
      </c>
      <c r="S833" s="9">
        <f t="shared" si="124"/>
        <v>43062.25</v>
      </c>
      <c r="T833" s="9">
        <f t="shared" si="125"/>
        <v>43079.25</v>
      </c>
      <c r="U833" t="str" cm="1">
        <f t="array" ref="U833">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</f>
        <v>15000 to 19999</v>
      </c>
      <c r="V833" t="str" cm="1">
        <f t="array" ref="V833">IF(F833="failed",_xlfn.IFS(D833&lt;1000,"0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/>
      </c>
      <c r="W833" t="str" cm="1">
        <f t="array" ref="W833">IF(F833="successful",_xlfn.IFS(D833&lt;1000,"0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>15000 to 19999</v>
      </c>
      <c r="X833" t="str" cm="1">
        <f t="array" ref="X833">IF(F833="canceled",_xlfn.IFS(D833&lt;1000,"0 to 1000",D833&lt;5000,"1000 to 4999",D833&lt;10000,"5000 to 9999",D833&lt;15000,"10000 to 14999",D833&lt;20000,"15000 to 19999",D833&lt;25000,"20000 to 24999",D833 &lt;30000,"25000 to 29999",D833&lt;35000,"30000 to 34999",D833&lt;40000,"35000 to 39999",D833&lt;45000,"40000 to 44999",D833&lt;50000,"45000 to 49999",TRUE,"Greater than 50000"),"")</f>
        <v/>
      </c>
      <c r="Y833">
        <f t="shared" si="126"/>
        <v>2528</v>
      </c>
      <c r="Z833" t="str">
        <f t="shared" si="127"/>
        <v/>
      </c>
      <c r="AA833">
        <f t="shared" si="128"/>
        <v>1</v>
      </c>
      <c r="AB833" t="str">
        <f t="shared" si="129"/>
        <v/>
      </c>
    </row>
    <row r="834" spans="1:28" x14ac:dyDescent="0.25">
      <c r="A834">
        <v>508</v>
      </c>
      <c r="B834" t="s">
        <v>1063</v>
      </c>
      <c r="C834" s="3" t="s">
        <v>1064</v>
      </c>
      <c r="D834">
        <v>172700</v>
      </c>
      <c r="E834">
        <v>193820</v>
      </c>
      <c r="F834" t="s">
        <v>20</v>
      </c>
      <c r="G834">
        <v>3657</v>
      </c>
      <c r="H834" t="s">
        <v>21</v>
      </c>
      <c r="I834" t="s">
        <v>22</v>
      </c>
      <c r="J834">
        <v>1532840400</v>
      </c>
      <c r="K834">
        <v>1534654800</v>
      </c>
      <c r="L834" t="b">
        <v>0</v>
      </c>
      <c r="M834" t="b">
        <v>0</v>
      </c>
      <c r="N834" t="s">
        <v>33</v>
      </c>
      <c r="O834" s="4">
        <f t="shared" ref="O834:O897" si="130">+E834/D834</f>
        <v>1.1222929936305732</v>
      </c>
      <c r="P834" s="5">
        <f t="shared" ref="P834:P897" si="131">+IF(G834&gt;0,E834/G834,"no backers")</f>
        <v>52.999726551818434</v>
      </c>
      <c r="Q834" t="str">
        <f t="shared" ref="Q834:Q897" si="132">VLOOKUP(N834,CategoryTable,2,FALSE)</f>
        <v>theater</v>
      </c>
      <c r="R834" t="str">
        <f t="shared" ref="R834:R897" si="133">VLOOKUP(N834,CategoryTable,3,FALSE)</f>
        <v>plays</v>
      </c>
      <c r="S834" s="9">
        <f t="shared" si="124"/>
        <v>43310.208333333328</v>
      </c>
      <c r="T834" s="9">
        <f t="shared" si="125"/>
        <v>43331.208333333328</v>
      </c>
      <c r="U834" t="str" cm="1">
        <f t="array" ref="U834">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</f>
        <v>Greater than 50000</v>
      </c>
      <c r="V834" t="str" cm="1">
        <f t="array" ref="V834">IF(F834="failed",_xlfn.IFS(D834&lt;1000,"0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/>
      </c>
      <c r="W834" t="str" cm="1">
        <f t="array" ref="W834">IF(F834="successful",_xlfn.IFS(D834&lt;1000,"0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>Greater than 50000</v>
      </c>
      <c r="X834" t="str" cm="1">
        <f t="array" ref="X834">IF(F834="canceled",_xlfn.IFS(D834&lt;1000,"0 to 1000",D834&lt;5000,"1000 to 4999",D834&lt;10000,"5000 to 9999",D834&lt;15000,"10000 to 14999",D834&lt;20000,"15000 to 19999",D834&lt;25000,"20000 to 24999",D834 &lt;30000,"25000 to 29999",D834&lt;35000,"30000 to 34999",D834&lt;40000,"35000 to 39999",D834&lt;45000,"40000 to 44999",D834&lt;50000,"45000 to 49999",TRUE,"Greater than 50000"),"")</f>
        <v/>
      </c>
      <c r="Y834">
        <f t="shared" si="126"/>
        <v>3657</v>
      </c>
      <c r="Z834" t="str">
        <f t="shared" si="127"/>
        <v/>
      </c>
      <c r="AA834">
        <f t="shared" si="128"/>
        <v>1</v>
      </c>
      <c r="AB834" t="str">
        <f t="shared" si="129"/>
        <v/>
      </c>
    </row>
    <row r="835" spans="1:28" x14ac:dyDescent="0.25">
      <c r="A835">
        <v>509</v>
      </c>
      <c r="B835" t="s">
        <v>398</v>
      </c>
      <c r="C835" s="3" t="s">
        <v>1065</v>
      </c>
      <c r="D835">
        <v>168500</v>
      </c>
      <c r="E835">
        <v>119510</v>
      </c>
      <c r="F835" t="s">
        <v>14</v>
      </c>
      <c r="G835">
        <v>1258</v>
      </c>
      <c r="H835" t="s">
        <v>21</v>
      </c>
      <c r="I835" t="s">
        <v>22</v>
      </c>
      <c r="J835">
        <v>1336194000</v>
      </c>
      <c r="K835">
        <v>1337058000</v>
      </c>
      <c r="L835" t="b">
        <v>0</v>
      </c>
      <c r="M835" t="b">
        <v>0</v>
      </c>
      <c r="N835" t="s">
        <v>33</v>
      </c>
      <c r="O835" s="4">
        <f t="shared" si="130"/>
        <v>0.70925816023738875</v>
      </c>
      <c r="P835" s="5">
        <f t="shared" si="131"/>
        <v>95</v>
      </c>
      <c r="Q835" t="str">
        <f t="shared" si="132"/>
        <v>theater</v>
      </c>
      <c r="R835" t="str">
        <f t="shared" si="133"/>
        <v>plays</v>
      </c>
      <c r="S835" s="9">
        <f t="shared" ref="S835:S898" si="134">(((J835/60/60)/24)+DATE(1970,1,1))</f>
        <v>41034.208333333336</v>
      </c>
      <c r="T835" s="9">
        <f t="shared" ref="T835:T898" si="135">(((K835/60)/60/24)+DATE(1970,1,1))</f>
        <v>41044.208333333336</v>
      </c>
      <c r="U835" t="str" cm="1">
        <f t="array" ref="U835">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</f>
        <v>Greater than 50000</v>
      </c>
      <c r="V835" t="str" cm="1">
        <f t="array" ref="V835">IF(F835="failed",_xlfn.IFS(D835&lt;1000,"0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>Greater than 50000</v>
      </c>
      <c r="W835" t="str" cm="1">
        <f t="array" ref="W835">IF(F835="successful",_xlfn.IFS(D835&lt;1000,"0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/>
      </c>
      <c r="X835" t="str" cm="1">
        <f t="array" ref="X835">IF(F835="canceled",_xlfn.IFS(D835&lt;1000,"0 to 1000",D835&lt;5000,"1000 to 4999",D835&lt;10000,"5000 to 9999",D835&lt;15000,"10000 to 14999",D835&lt;20000,"15000 to 19999",D835&lt;25000,"20000 to 24999",D835 &lt;30000,"25000 to 29999",D835&lt;35000,"30000 to 34999",D835&lt;40000,"35000 to 39999",D835&lt;45000,"40000 to 44999",D835&lt;50000,"45000 to 49999",TRUE,"Greater than 50000"),"")</f>
        <v/>
      </c>
      <c r="Y835" t="str">
        <f t="shared" ref="Y835:Y898" si="136">+IF(F835="successful",G835,"")</f>
        <v/>
      </c>
      <c r="Z835">
        <f t="shared" ref="Z835:Z898" si="137">+IF(F835="failed",G835,"")</f>
        <v>1258</v>
      </c>
      <c r="AA835" t="str">
        <f t="shared" ref="AA835:AA898" si="138">+IF(F835="successful",1,"")</f>
        <v/>
      </c>
      <c r="AB835">
        <f t="shared" ref="AB835:AB898" si="139">+IF(F835="failed",1,"")</f>
        <v>1</v>
      </c>
    </row>
    <row r="836" spans="1:28" x14ac:dyDescent="0.25">
      <c r="A836">
        <v>511</v>
      </c>
      <c r="B836" t="s">
        <v>1068</v>
      </c>
      <c r="C836" s="3" t="s">
        <v>1069</v>
      </c>
      <c r="D836">
        <v>147800</v>
      </c>
      <c r="E836">
        <v>35498</v>
      </c>
      <c r="F836" t="s">
        <v>14</v>
      </c>
      <c r="G836">
        <v>362</v>
      </c>
      <c r="H836" t="s">
        <v>21</v>
      </c>
      <c r="I836" t="s">
        <v>22</v>
      </c>
      <c r="J836">
        <v>1564030800</v>
      </c>
      <c r="K836">
        <v>1564894800</v>
      </c>
      <c r="L836" t="b">
        <v>0</v>
      </c>
      <c r="M836" t="b">
        <v>0</v>
      </c>
      <c r="N836" t="s">
        <v>33</v>
      </c>
      <c r="O836" s="4">
        <f t="shared" si="130"/>
        <v>0.24017591339648173</v>
      </c>
      <c r="P836" s="5">
        <f t="shared" si="131"/>
        <v>98.060773480662988</v>
      </c>
      <c r="Q836" t="str">
        <f t="shared" si="132"/>
        <v>theater</v>
      </c>
      <c r="R836" t="str">
        <f t="shared" si="133"/>
        <v>plays</v>
      </c>
      <c r="S836" s="9">
        <f t="shared" si="134"/>
        <v>43671.208333333328</v>
      </c>
      <c r="T836" s="9">
        <f t="shared" si="135"/>
        <v>43681.208333333328</v>
      </c>
      <c r="U836" t="str" cm="1">
        <f t="array" ref="U836">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</f>
        <v>Greater than 50000</v>
      </c>
      <c r="V836" t="str" cm="1">
        <f t="array" ref="V836">IF(F836="failed",_xlfn.IFS(D836&lt;1000,"0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>Greater than 50000</v>
      </c>
      <c r="W836" t="str" cm="1">
        <f t="array" ref="W836">IF(F836="successful",_xlfn.IFS(D836&lt;1000,"0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/>
      </c>
      <c r="X836" t="str" cm="1">
        <f t="array" ref="X836">IF(F836="canceled",_xlfn.IFS(D836&lt;1000,"0 to 1000",D836&lt;5000,"1000 to 4999",D836&lt;10000,"5000 to 9999",D836&lt;15000,"10000 to 14999",D836&lt;20000,"15000 to 19999",D836&lt;25000,"20000 to 24999",D836 &lt;30000,"25000 to 29999",D836&lt;35000,"30000 to 34999",D836&lt;40000,"35000 to 39999",D836&lt;45000,"40000 to 44999",D836&lt;50000,"45000 to 49999",TRUE,"Greater than 50000"),"")</f>
        <v/>
      </c>
      <c r="Y836" t="str">
        <f t="shared" si="136"/>
        <v/>
      </c>
      <c r="Z836">
        <f t="shared" si="137"/>
        <v>362</v>
      </c>
      <c r="AA836" t="str">
        <f t="shared" si="138"/>
        <v/>
      </c>
      <c r="AB836">
        <f t="shared" si="139"/>
        <v>1</v>
      </c>
    </row>
    <row r="837" spans="1:28" x14ac:dyDescent="0.25">
      <c r="A837">
        <v>515</v>
      </c>
      <c r="B837" t="s">
        <v>1076</v>
      </c>
      <c r="C837" s="3" t="s">
        <v>1077</v>
      </c>
      <c r="D837">
        <v>8600</v>
      </c>
      <c r="E837">
        <v>4797</v>
      </c>
      <c r="F837" t="s">
        <v>14</v>
      </c>
      <c r="G837">
        <v>133</v>
      </c>
      <c r="H837" t="s">
        <v>15</v>
      </c>
      <c r="I837" t="s">
        <v>16</v>
      </c>
      <c r="J837">
        <v>1324620000</v>
      </c>
      <c r="K837">
        <v>1324792800</v>
      </c>
      <c r="L837" t="b">
        <v>0</v>
      </c>
      <c r="M837" t="b">
        <v>1</v>
      </c>
      <c r="N837" t="s">
        <v>33</v>
      </c>
      <c r="O837" s="4">
        <f t="shared" si="130"/>
        <v>0.55779069767441858</v>
      </c>
      <c r="P837" s="5">
        <f t="shared" si="131"/>
        <v>36.067669172932334</v>
      </c>
      <c r="Q837" t="str">
        <f t="shared" si="132"/>
        <v>theater</v>
      </c>
      <c r="R837" t="str">
        <f t="shared" si="133"/>
        <v>plays</v>
      </c>
      <c r="S837" s="9">
        <f t="shared" si="134"/>
        <v>40900.25</v>
      </c>
      <c r="T837" s="9">
        <f t="shared" si="135"/>
        <v>40902.25</v>
      </c>
      <c r="U837" t="str" cm="1">
        <f t="array" ref="U837">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</f>
        <v>5000 to 9999</v>
      </c>
      <c r="V837" t="str" cm="1">
        <f t="array" ref="V837">IF(F837="failed",_xlfn.IFS(D837&lt;1000,"0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>5000 to 9999</v>
      </c>
      <c r="W837" t="str" cm="1">
        <f t="array" ref="W837">IF(F837="successful",_xlfn.IFS(D837&lt;1000,"0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/>
      </c>
      <c r="X837" t="str" cm="1">
        <f t="array" ref="X837">IF(F837="canceled",_xlfn.IFS(D837&lt;1000,"0 to 1000",D837&lt;5000,"1000 to 4999",D837&lt;10000,"5000 to 9999",D837&lt;15000,"10000 to 14999",D837&lt;20000,"15000 to 19999",D837&lt;25000,"20000 to 24999",D837 &lt;30000,"25000 to 29999",D837&lt;35000,"30000 to 34999",D837&lt;40000,"35000 to 39999",D837&lt;45000,"40000 to 44999",D837&lt;50000,"45000 to 49999",TRUE,"Greater than 50000"),"")</f>
        <v/>
      </c>
      <c r="Y837" t="str">
        <f t="shared" si="136"/>
        <v/>
      </c>
      <c r="Z837">
        <f t="shared" si="137"/>
        <v>133</v>
      </c>
      <c r="AA837" t="str">
        <f t="shared" si="138"/>
        <v/>
      </c>
      <c r="AB837">
        <f t="shared" si="139"/>
        <v>1</v>
      </c>
    </row>
    <row r="838" spans="1:28" x14ac:dyDescent="0.25">
      <c r="A838">
        <v>520</v>
      </c>
      <c r="B838" t="s">
        <v>1086</v>
      </c>
      <c r="C838" s="3" t="s">
        <v>1087</v>
      </c>
      <c r="D838">
        <v>800</v>
      </c>
      <c r="E838">
        <v>3406</v>
      </c>
      <c r="F838" t="s">
        <v>20</v>
      </c>
      <c r="G838">
        <v>32</v>
      </c>
      <c r="H838" t="s">
        <v>21</v>
      </c>
      <c r="I838" t="s">
        <v>22</v>
      </c>
      <c r="J838">
        <v>1555650000</v>
      </c>
      <c r="K838">
        <v>1555909200</v>
      </c>
      <c r="L838" t="b">
        <v>0</v>
      </c>
      <c r="M838" t="b">
        <v>0</v>
      </c>
      <c r="N838" t="s">
        <v>33</v>
      </c>
      <c r="O838" s="4">
        <f t="shared" si="130"/>
        <v>4.2575000000000003</v>
      </c>
      <c r="P838" s="5">
        <f t="shared" si="131"/>
        <v>106.4375</v>
      </c>
      <c r="Q838" t="str">
        <f t="shared" si="132"/>
        <v>theater</v>
      </c>
      <c r="R838" t="str">
        <f t="shared" si="133"/>
        <v>plays</v>
      </c>
      <c r="S838" s="9">
        <f t="shared" si="134"/>
        <v>43574.208333333328</v>
      </c>
      <c r="T838" s="9">
        <f t="shared" si="135"/>
        <v>43577.208333333328</v>
      </c>
      <c r="U838" t="str" cm="1">
        <f t="array" ref="U838">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</f>
        <v>0 to 1000</v>
      </c>
      <c r="V838" t="str" cm="1">
        <f t="array" ref="V838">IF(F838="failed",_xlfn.IFS(D838&lt;1000,"0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/>
      </c>
      <c r="W838" t="str" cm="1">
        <f t="array" ref="W838">IF(F838="successful",_xlfn.IFS(D838&lt;1000,"0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>0 to 1000</v>
      </c>
      <c r="X838" t="str" cm="1">
        <f t="array" ref="X838">IF(F838="canceled",_xlfn.IFS(D838&lt;1000,"0 to 1000",D838&lt;5000,"1000 to 4999",D838&lt;10000,"5000 to 9999",D838&lt;15000,"10000 to 14999",D838&lt;20000,"15000 to 19999",D838&lt;25000,"20000 to 24999",D838 &lt;30000,"25000 to 29999",D838&lt;35000,"30000 to 34999",D838&lt;40000,"35000 to 39999",D838&lt;45000,"40000 to 44999",D838&lt;50000,"45000 to 49999",TRUE,"Greater than 50000"),"")</f>
        <v/>
      </c>
      <c r="Y838">
        <f t="shared" si="136"/>
        <v>32</v>
      </c>
      <c r="Z838" t="str">
        <f t="shared" si="137"/>
        <v/>
      </c>
      <c r="AA838">
        <f t="shared" si="138"/>
        <v>1</v>
      </c>
      <c r="AB838" t="str">
        <f t="shared" si="139"/>
        <v/>
      </c>
    </row>
    <row r="839" spans="1:28" x14ac:dyDescent="0.25">
      <c r="A839">
        <v>524</v>
      </c>
      <c r="B839" t="s">
        <v>1093</v>
      </c>
      <c r="C839" s="3" t="s">
        <v>1094</v>
      </c>
      <c r="D839">
        <v>96700</v>
      </c>
      <c r="E839">
        <v>81136</v>
      </c>
      <c r="F839" t="s">
        <v>14</v>
      </c>
      <c r="G839">
        <v>1979</v>
      </c>
      <c r="H839" t="s">
        <v>21</v>
      </c>
      <c r="I839" t="s">
        <v>22</v>
      </c>
      <c r="J839">
        <v>1272258000</v>
      </c>
      <c r="K839">
        <v>1273381200</v>
      </c>
      <c r="L839" t="b">
        <v>0</v>
      </c>
      <c r="M839" t="b">
        <v>0</v>
      </c>
      <c r="N839" t="s">
        <v>33</v>
      </c>
      <c r="O839" s="4">
        <f t="shared" si="130"/>
        <v>0.83904860392967939</v>
      </c>
      <c r="P839" s="5">
        <f t="shared" si="131"/>
        <v>40.998484082870135</v>
      </c>
      <c r="Q839" t="str">
        <f t="shared" si="132"/>
        <v>theater</v>
      </c>
      <c r="R839" t="str">
        <f t="shared" si="133"/>
        <v>plays</v>
      </c>
      <c r="S839" s="9">
        <f t="shared" si="134"/>
        <v>40294.208333333336</v>
      </c>
      <c r="T839" s="9">
        <f t="shared" si="135"/>
        <v>40307.208333333336</v>
      </c>
      <c r="U839" t="str" cm="1">
        <f t="array" ref="U839">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</f>
        <v>Greater than 50000</v>
      </c>
      <c r="V839" t="str" cm="1">
        <f t="array" ref="V839">IF(F839="failed",_xlfn.IFS(D839&lt;1000,"0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>Greater than 50000</v>
      </c>
      <c r="W839" t="str" cm="1">
        <f t="array" ref="W839">IF(F839="successful",_xlfn.IFS(D839&lt;1000,"0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/>
      </c>
      <c r="X839" t="str" cm="1">
        <f t="array" ref="X839">IF(F839="canceled",_xlfn.IFS(D839&lt;1000,"0 to 1000",D839&lt;5000,"1000 to 4999",D839&lt;10000,"5000 to 9999",D839&lt;15000,"10000 to 14999",D839&lt;20000,"15000 to 19999",D839&lt;25000,"20000 to 24999",D839 &lt;30000,"25000 to 29999",D839&lt;35000,"30000 to 34999",D839&lt;40000,"35000 to 39999",D839&lt;45000,"40000 to 44999",D839&lt;50000,"45000 to 49999",TRUE,"Greater than 50000"),"")</f>
        <v/>
      </c>
      <c r="Y839" t="str">
        <f t="shared" si="136"/>
        <v/>
      </c>
      <c r="Z839">
        <f t="shared" si="137"/>
        <v>1979</v>
      </c>
      <c r="AA839" t="str">
        <f t="shared" si="138"/>
        <v/>
      </c>
      <c r="AB839">
        <f t="shared" si="139"/>
        <v>1</v>
      </c>
    </row>
    <row r="840" spans="1:28" ht="31.5" x14ac:dyDescent="0.25">
      <c r="A840">
        <v>526</v>
      </c>
      <c r="B840" t="s">
        <v>1097</v>
      </c>
      <c r="C840" s="3" t="s">
        <v>1098</v>
      </c>
      <c r="D840">
        <v>8300</v>
      </c>
      <c r="E840">
        <v>12944</v>
      </c>
      <c r="F840" t="s">
        <v>20</v>
      </c>
      <c r="G840">
        <v>147</v>
      </c>
      <c r="H840" t="s">
        <v>21</v>
      </c>
      <c r="I840" t="s">
        <v>22</v>
      </c>
      <c r="J840">
        <v>1451109600</v>
      </c>
      <c r="K840">
        <v>1454306400</v>
      </c>
      <c r="L840" t="b">
        <v>0</v>
      </c>
      <c r="M840" t="b">
        <v>1</v>
      </c>
      <c r="N840" t="s">
        <v>33</v>
      </c>
      <c r="O840" s="4">
        <f t="shared" si="130"/>
        <v>1.5595180722891566</v>
      </c>
      <c r="P840" s="5">
        <f t="shared" si="131"/>
        <v>88.054421768707485</v>
      </c>
      <c r="Q840" t="str">
        <f t="shared" si="132"/>
        <v>theater</v>
      </c>
      <c r="R840" t="str">
        <f t="shared" si="133"/>
        <v>plays</v>
      </c>
      <c r="S840" s="9">
        <f t="shared" si="134"/>
        <v>42364.25</v>
      </c>
      <c r="T840" s="9">
        <f t="shared" si="135"/>
        <v>42401.25</v>
      </c>
      <c r="U840" t="str" cm="1">
        <f t="array" ref="U840">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</f>
        <v>5000 to 9999</v>
      </c>
      <c r="V840" t="str" cm="1">
        <f t="array" ref="V840">IF(F840="failed",_xlfn.IFS(D840&lt;1000,"0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/>
      </c>
      <c r="W840" t="str" cm="1">
        <f t="array" ref="W840">IF(F840="successful",_xlfn.IFS(D840&lt;1000,"0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>5000 to 9999</v>
      </c>
      <c r="X840" t="str" cm="1">
        <f t="array" ref="X840">IF(F840="canceled",_xlfn.IFS(D840&lt;1000,"0 to 1000",D840&lt;5000,"1000 to 4999",D840&lt;10000,"5000 to 9999",D840&lt;15000,"10000 to 14999",D840&lt;20000,"15000 to 19999",D840&lt;25000,"20000 to 24999",D840 &lt;30000,"25000 to 29999",D840&lt;35000,"30000 to 34999",D840&lt;40000,"35000 to 39999",D840&lt;45000,"40000 to 44999",D840&lt;50000,"45000 to 49999",TRUE,"Greater than 50000"),"")</f>
        <v/>
      </c>
      <c r="Y840">
        <f t="shared" si="136"/>
        <v>147</v>
      </c>
      <c r="Z840" t="str">
        <f t="shared" si="137"/>
        <v/>
      </c>
      <c r="AA840">
        <f t="shared" si="138"/>
        <v>1</v>
      </c>
      <c r="AB840" t="str">
        <f t="shared" si="139"/>
        <v/>
      </c>
    </row>
    <row r="841" spans="1:28" x14ac:dyDescent="0.25">
      <c r="A841">
        <v>532</v>
      </c>
      <c r="B841" t="s">
        <v>1109</v>
      </c>
      <c r="C841" s="3" t="s">
        <v>1110</v>
      </c>
      <c r="D841">
        <v>1600</v>
      </c>
      <c r="E841">
        <v>8046</v>
      </c>
      <c r="F841" t="s">
        <v>20</v>
      </c>
      <c r="G841">
        <v>126</v>
      </c>
      <c r="H841" t="s">
        <v>15</v>
      </c>
      <c r="I841" t="s">
        <v>16</v>
      </c>
      <c r="J841">
        <v>1516860000</v>
      </c>
      <c r="K841">
        <v>1516946400</v>
      </c>
      <c r="L841" t="b">
        <v>0</v>
      </c>
      <c r="M841" t="b">
        <v>0</v>
      </c>
      <c r="N841" t="s">
        <v>33</v>
      </c>
      <c r="O841" s="4">
        <f t="shared" si="130"/>
        <v>5.0287499999999996</v>
      </c>
      <c r="P841" s="5">
        <f t="shared" si="131"/>
        <v>63.857142857142854</v>
      </c>
      <c r="Q841" t="str">
        <f t="shared" si="132"/>
        <v>theater</v>
      </c>
      <c r="R841" t="str">
        <f t="shared" si="133"/>
        <v>plays</v>
      </c>
      <c r="S841" s="9">
        <f t="shared" si="134"/>
        <v>43125.25</v>
      </c>
      <c r="T841" s="9">
        <f t="shared" si="135"/>
        <v>43126.25</v>
      </c>
      <c r="U841" t="str" cm="1">
        <f t="array" ref="U841">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</f>
        <v>1000 to 4999</v>
      </c>
      <c r="V841" t="str" cm="1">
        <f t="array" ref="V841">IF(F841="failed",_xlfn.IFS(D841&lt;1000,"0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/>
      </c>
      <c r="W841" t="str" cm="1">
        <f t="array" ref="W841">IF(F841="successful",_xlfn.IFS(D841&lt;1000,"0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>1000 to 4999</v>
      </c>
      <c r="X841" t="str" cm="1">
        <f t="array" ref="X841">IF(F841="canceled",_xlfn.IFS(D841&lt;1000,"0 to 1000",D841&lt;5000,"1000 to 4999",D841&lt;10000,"5000 to 9999",D841&lt;15000,"10000 to 14999",D841&lt;20000,"15000 to 19999",D841&lt;25000,"20000 to 24999",D841 &lt;30000,"25000 to 29999",D841&lt;35000,"30000 to 34999",D841&lt;40000,"35000 to 39999",D841&lt;45000,"40000 to 44999",D841&lt;50000,"45000 to 49999",TRUE,"Greater than 50000"),"")</f>
        <v/>
      </c>
      <c r="Y841">
        <f t="shared" si="136"/>
        <v>126</v>
      </c>
      <c r="Z841" t="str">
        <f t="shared" si="137"/>
        <v/>
      </c>
      <c r="AA841">
        <f t="shared" si="138"/>
        <v>1</v>
      </c>
      <c r="AB841" t="str">
        <f t="shared" si="139"/>
        <v/>
      </c>
    </row>
    <row r="842" spans="1:28" x14ac:dyDescent="0.25">
      <c r="A842">
        <v>535</v>
      </c>
      <c r="B842" t="s">
        <v>1115</v>
      </c>
      <c r="C842" s="3" t="s">
        <v>1116</v>
      </c>
      <c r="D842">
        <v>2600</v>
      </c>
      <c r="E842">
        <v>12533</v>
      </c>
      <c r="F842" t="s">
        <v>20</v>
      </c>
      <c r="G842">
        <v>202</v>
      </c>
      <c r="H842" t="s">
        <v>107</v>
      </c>
      <c r="I842" t="s">
        <v>108</v>
      </c>
      <c r="J842">
        <v>1528434000</v>
      </c>
      <c r="K842">
        <v>1528606800</v>
      </c>
      <c r="L842" t="b">
        <v>0</v>
      </c>
      <c r="M842" t="b">
        <v>1</v>
      </c>
      <c r="N842" t="s">
        <v>33</v>
      </c>
      <c r="O842" s="4">
        <f t="shared" si="130"/>
        <v>4.820384615384615</v>
      </c>
      <c r="P842" s="5">
        <f t="shared" si="131"/>
        <v>62.044554455445542</v>
      </c>
      <c r="Q842" t="str">
        <f t="shared" si="132"/>
        <v>theater</v>
      </c>
      <c r="R842" t="str">
        <f t="shared" si="133"/>
        <v>plays</v>
      </c>
      <c r="S842" s="9">
        <f t="shared" si="134"/>
        <v>43259.208333333328</v>
      </c>
      <c r="T842" s="9">
        <f t="shared" si="135"/>
        <v>43261.208333333328</v>
      </c>
      <c r="U842" t="str" cm="1">
        <f t="array" ref="U842">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</f>
        <v>1000 to 4999</v>
      </c>
      <c r="V842" t="str" cm="1">
        <f t="array" ref="V842">IF(F842="failed",_xlfn.IFS(D842&lt;1000,"0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/>
      </c>
      <c r="W842" t="str" cm="1">
        <f t="array" ref="W842">IF(F842="successful",_xlfn.IFS(D842&lt;1000,"0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>1000 to 4999</v>
      </c>
      <c r="X842" t="str" cm="1">
        <f t="array" ref="X842">IF(F842="canceled",_xlfn.IFS(D842&lt;1000,"0 to 1000",D842&lt;5000,"1000 to 4999",D842&lt;10000,"5000 to 9999",D842&lt;15000,"10000 to 14999",D842&lt;20000,"15000 to 19999",D842&lt;25000,"20000 to 24999",D842 &lt;30000,"25000 to 29999",D842&lt;35000,"30000 to 34999",D842&lt;40000,"35000 to 39999",D842&lt;45000,"40000 to 44999",D842&lt;50000,"45000 to 49999",TRUE,"Greater than 50000"),"")</f>
        <v/>
      </c>
      <c r="Y842">
        <f t="shared" si="136"/>
        <v>202</v>
      </c>
      <c r="Z842" t="str">
        <f t="shared" si="137"/>
        <v/>
      </c>
      <c r="AA842">
        <f t="shared" si="138"/>
        <v>1</v>
      </c>
      <c r="AB842" t="str">
        <f t="shared" si="139"/>
        <v/>
      </c>
    </row>
    <row r="843" spans="1:28" x14ac:dyDescent="0.25">
      <c r="A843">
        <v>545</v>
      </c>
      <c r="B843" t="s">
        <v>1135</v>
      </c>
      <c r="C843" s="3" t="s">
        <v>1136</v>
      </c>
      <c r="D843">
        <v>184800</v>
      </c>
      <c r="E843">
        <v>164109</v>
      </c>
      <c r="F843" t="s">
        <v>14</v>
      </c>
      <c r="G843">
        <v>2690</v>
      </c>
      <c r="H843" t="s">
        <v>21</v>
      </c>
      <c r="I843" t="s">
        <v>22</v>
      </c>
      <c r="J843">
        <v>1577253600</v>
      </c>
      <c r="K843">
        <v>1578981600</v>
      </c>
      <c r="L843" t="b">
        <v>0</v>
      </c>
      <c r="M843" t="b">
        <v>0</v>
      </c>
      <c r="N843" t="s">
        <v>33</v>
      </c>
      <c r="O843" s="4">
        <f t="shared" si="130"/>
        <v>0.88803571428571426</v>
      </c>
      <c r="P843" s="5">
        <f t="shared" si="131"/>
        <v>61.007063197026021</v>
      </c>
      <c r="Q843" t="str">
        <f t="shared" si="132"/>
        <v>theater</v>
      </c>
      <c r="R843" t="str">
        <f t="shared" si="133"/>
        <v>plays</v>
      </c>
      <c r="S843" s="9">
        <f t="shared" si="134"/>
        <v>43824.25</v>
      </c>
      <c r="T843" s="9">
        <f t="shared" si="135"/>
        <v>43844.25</v>
      </c>
      <c r="U843" t="str" cm="1">
        <f t="array" ref="U843">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</f>
        <v>Greater than 50000</v>
      </c>
      <c r="V843" t="str" cm="1">
        <f t="array" ref="V843">IF(F843="failed",_xlfn.IFS(D843&lt;1000,"0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>Greater than 50000</v>
      </c>
      <c r="W843" t="str" cm="1">
        <f t="array" ref="W843">IF(F843="successful",_xlfn.IFS(D843&lt;1000,"0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/>
      </c>
      <c r="X843" t="str" cm="1">
        <f t="array" ref="X843">IF(F843="canceled",_xlfn.IFS(D843&lt;1000,"0 to 1000",D843&lt;5000,"1000 to 4999",D843&lt;10000,"5000 to 9999",D843&lt;15000,"10000 to 14999",D843&lt;20000,"15000 to 19999",D843&lt;25000,"20000 to 24999",D843 &lt;30000,"25000 to 29999",D843&lt;35000,"30000 to 34999",D843&lt;40000,"35000 to 39999",D843&lt;45000,"40000 to 44999",D843&lt;50000,"45000 to 49999",TRUE,"Greater than 50000"),"")</f>
        <v/>
      </c>
      <c r="Y843" t="str">
        <f t="shared" si="136"/>
        <v/>
      </c>
      <c r="Z843">
        <f t="shared" si="137"/>
        <v>2690</v>
      </c>
      <c r="AA843" t="str">
        <f t="shared" si="138"/>
        <v/>
      </c>
      <c r="AB843">
        <f t="shared" si="139"/>
        <v>1</v>
      </c>
    </row>
    <row r="844" spans="1:28" x14ac:dyDescent="0.25">
      <c r="A844">
        <v>546</v>
      </c>
      <c r="B844" t="s">
        <v>1137</v>
      </c>
      <c r="C844" s="3" t="s">
        <v>1138</v>
      </c>
      <c r="D844">
        <v>4200</v>
      </c>
      <c r="E844">
        <v>6870</v>
      </c>
      <c r="F844" t="s">
        <v>20</v>
      </c>
      <c r="G844">
        <v>88</v>
      </c>
      <c r="H844" t="s">
        <v>21</v>
      </c>
      <c r="I844" t="s">
        <v>22</v>
      </c>
      <c r="J844">
        <v>1537160400</v>
      </c>
      <c r="K844">
        <v>1537419600</v>
      </c>
      <c r="L844" t="b">
        <v>0</v>
      </c>
      <c r="M844" t="b">
        <v>1</v>
      </c>
      <c r="N844" t="s">
        <v>33</v>
      </c>
      <c r="O844" s="4">
        <f t="shared" si="130"/>
        <v>1.6357142857142857</v>
      </c>
      <c r="P844" s="5">
        <f t="shared" si="131"/>
        <v>78.068181818181813</v>
      </c>
      <c r="Q844" t="str">
        <f t="shared" si="132"/>
        <v>theater</v>
      </c>
      <c r="R844" t="str">
        <f t="shared" si="133"/>
        <v>plays</v>
      </c>
      <c r="S844" s="9">
        <f t="shared" si="134"/>
        <v>43360.208333333328</v>
      </c>
      <c r="T844" s="9">
        <f t="shared" si="135"/>
        <v>43363.208333333328</v>
      </c>
      <c r="U844" t="str" cm="1">
        <f t="array" ref="U844">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</f>
        <v>1000 to 4999</v>
      </c>
      <c r="V844" t="str" cm="1">
        <f t="array" ref="V844">IF(F844="failed",_xlfn.IFS(D844&lt;1000,"0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/>
      </c>
      <c r="W844" t="str" cm="1">
        <f t="array" ref="W844">IF(F844="successful",_xlfn.IFS(D844&lt;1000,"0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>1000 to 4999</v>
      </c>
      <c r="X844" t="str" cm="1">
        <f t="array" ref="X844">IF(F844="canceled",_xlfn.IFS(D844&lt;1000,"0 to 1000",D844&lt;5000,"1000 to 4999",D844&lt;10000,"5000 to 9999",D844&lt;15000,"10000 to 14999",D844&lt;20000,"15000 to 19999",D844&lt;25000,"20000 to 24999",D844 &lt;30000,"25000 to 29999",D844&lt;35000,"30000 to 34999",D844&lt;40000,"35000 to 39999",D844&lt;45000,"40000 to 44999",D844&lt;50000,"45000 to 49999",TRUE,"Greater than 50000"),"")</f>
        <v/>
      </c>
      <c r="Y844">
        <f t="shared" si="136"/>
        <v>88</v>
      </c>
      <c r="Z844" t="str">
        <f t="shared" si="137"/>
        <v/>
      </c>
      <c r="AA844">
        <f t="shared" si="138"/>
        <v>1</v>
      </c>
      <c r="AB844" t="str">
        <f t="shared" si="139"/>
        <v/>
      </c>
    </row>
    <row r="845" spans="1:28" x14ac:dyDescent="0.25">
      <c r="A845">
        <v>548</v>
      </c>
      <c r="B845" t="s">
        <v>1141</v>
      </c>
      <c r="C845" s="3" t="s">
        <v>1142</v>
      </c>
      <c r="D845">
        <v>66100</v>
      </c>
      <c r="E845">
        <v>179074</v>
      </c>
      <c r="F845" t="s">
        <v>20</v>
      </c>
      <c r="G845">
        <v>2985</v>
      </c>
      <c r="H845" t="s">
        <v>21</v>
      </c>
      <c r="I845" t="s">
        <v>22</v>
      </c>
      <c r="J845">
        <v>1459486800</v>
      </c>
      <c r="K845">
        <v>1460610000</v>
      </c>
      <c r="L845" t="b">
        <v>0</v>
      </c>
      <c r="M845" t="b">
        <v>0</v>
      </c>
      <c r="N845" t="s">
        <v>33</v>
      </c>
      <c r="O845" s="4">
        <f t="shared" si="130"/>
        <v>2.7091376701966716</v>
      </c>
      <c r="P845" s="5">
        <f t="shared" si="131"/>
        <v>59.991289782244557</v>
      </c>
      <c r="Q845" t="str">
        <f t="shared" si="132"/>
        <v>theater</v>
      </c>
      <c r="R845" t="str">
        <f t="shared" si="133"/>
        <v>plays</v>
      </c>
      <c r="S845" s="9">
        <f t="shared" si="134"/>
        <v>42461.208333333328</v>
      </c>
      <c r="T845" s="9">
        <f t="shared" si="135"/>
        <v>42474.208333333328</v>
      </c>
      <c r="U845" t="str" cm="1">
        <f t="array" ref="U845">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</f>
        <v>Greater than 50000</v>
      </c>
      <c r="V845" t="str" cm="1">
        <f t="array" ref="V845">IF(F845="failed",_xlfn.IFS(D845&lt;1000,"0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/>
      </c>
      <c r="W845" t="str" cm="1">
        <f t="array" ref="W845">IF(F845="successful",_xlfn.IFS(D845&lt;1000,"0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>Greater than 50000</v>
      </c>
      <c r="X845" t="str" cm="1">
        <f t="array" ref="X845">IF(F845="canceled",_xlfn.IFS(D845&lt;1000,"0 to 1000",D845&lt;5000,"1000 to 4999",D845&lt;10000,"5000 to 9999",D845&lt;15000,"10000 to 14999",D845&lt;20000,"15000 to 19999",D845&lt;25000,"20000 to 24999",D845 &lt;30000,"25000 to 29999",D845&lt;35000,"30000 to 34999",D845&lt;40000,"35000 to 39999",D845&lt;45000,"40000 to 44999",D845&lt;50000,"45000 to 49999",TRUE,"Greater than 50000"),"")</f>
        <v/>
      </c>
      <c r="Y845">
        <f t="shared" si="136"/>
        <v>2985</v>
      </c>
      <c r="Z845" t="str">
        <f t="shared" si="137"/>
        <v/>
      </c>
      <c r="AA845">
        <f t="shared" si="138"/>
        <v>1</v>
      </c>
      <c r="AB845" t="str">
        <f t="shared" si="139"/>
        <v/>
      </c>
    </row>
    <row r="846" spans="1:28" x14ac:dyDescent="0.25">
      <c r="A846">
        <v>552</v>
      </c>
      <c r="B846" t="s">
        <v>1149</v>
      </c>
      <c r="C846" s="3" t="s">
        <v>1150</v>
      </c>
      <c r="D846">
        <v>9000</v>
      </c>
      <c r="E846">
        <v>8866</v>
      </c>
      <c r="F846" t="s">
        <v>14</v>
      </c>
      <c r="G846">
        <v>92</v>
      </c>
      <c r="H846" t="s">
        <v>21</v>
      </c>
      <c r="I846" t="s">
        <v>22</v>
      </c>
      <c r="J846">
        <v>1480140000</v>
      </c>
      <c r="K846">
        <v>1480312800</v>
      </c>
      <c r="L846" t="b">
        <v>0</v>
      </c>
      <c r="M846" t="b">
        <v>0</v>
      </c>
      <c r="N846" t="s">
        <v>33</v>
      </c>
      <c r="O846" s="4">
        <f t="shared" si="130"/>
        <v>0.98511111111111116</v>
      </c>
      <c r="P846" s="5">
        <f t="shared" si="131"/>
        <v>96.369565217391298</v>
      </c>
      <c r="Q846" t="str">
        <f t="shared" si="132"/>
        <v>theater</v>
      </c>
      <c r="R846" t="str">
        <f t="shared" si="133"/>
        <v>plays</v>
      </c>
      <c r="S846" s="9">
        <f t="shared" si="134"/>
        <v>42700.25</v>
      </c>
      <c r="T846" s="9">
        <f t="shared" si="135"/>
        <v>42702.25</v>
      </c>
      <c r="U846" t="str" cm="1">
        <f t="array" ref="U846">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</f>
        <v>5000 to 9999</v>
      </c>
      <c r="V846" t="str" cm="1">
        <f t="array" ref="V846">IF(F846="failed",_xlfn.IFS(D846&lt;1000,"0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>5000 to 9999</v>
      </c>
      <c r="W846" t="str" cm="1">
        <f t="array" ref="W846">IF(F846="successful",_xlfn.IFS(D846&lt;1000,"0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/>
      </c>
      <c r="X846" t="str" cm="1">
        <f t="array" ref="X846">IF(F846="canceled",_xlfn.IFS(D846&lt;1000,"0 to 1000",D846&lt;5000,"1000 to 4999",D846&lt;10000,"5000 to 9999",D846&lt;15000,"10000 to 14999",D846&lt;20000,"15000 to 19999",D846&lt;25000,"20000 to 24999",D846 &lt;30000,"25000 to 29999",D846&lt;35000,"30000 to 34999",D846&lt;40000,"35000 to 39999",D846&lt;45000,"40000 to 44999",D846&lt;50000,"45000 to 49999",TRUE,"Greater than 50000"),"")</f>
        <v/>
      </c>
      <c r="Y846" t="str">
        <f t="shared" si="136"/>
        <v/>
      </c>
      <c r="Z846">
        <f t="shared" si="137"/>
        <v>92</v>
      </c>
      <c r="AA846" t="str">
        <f t="shared" si="138"/>
        <v/>
      </c>
      <c r="AB846">
        <f t="shared" si="139"/>
        <v>1</v>
      </c>
    </row>
    <row r="847" spans="1:28" x14ac:dyDescent="0.25">
      <c r="A847">
        <v>558</v>
      </c>
      <c r="B847" t="s">
        <v>1160</v>
      </c>
      <c r="C847" s="3" t="s">
        <v>1161</v>
      </c>
      <c r="D847">
        <v>5800</v>
      </c>
      <c r="E847">
        <v>7966</v>
      </c>
      <c r="F847" t="s">
        <v>20</v>
      </c>
      <c r="G847">
        <v>126</v>
      </c>
      <c r="H847" t="s">
        <v>21</v>
      </c>
      <c r="I847" t="s">
        <v>22</v>
      </c>
      <c r="J847">
        <v>1456293600</v>
      </c>
      <c r="K847">
        <v>1460005200</v>
      </c>
      <c r="L847" t="b">
        <v>0</v>
      </c>
      <c r="M847" t="b">
        <v>0</v>
      </c>
      <c r="N847" t="s">
        <v>33</v>
      </c>
      <c r="O847" s="4">
        <f t="shared" si="130"/>
        <v>1.373448275862069</v>
      </c>
      <c r="P847" s="5">
        <f t="shared" si="131"/>
        <v>63.222222222222221</v>
      </c>
      <c r="Q847" t="str">
        <f t="shared" si="132"/>
        <v>theater</v>
      </c>
      <c r="R847" t="str">
        <f t="shared" si="133"/>
        <v>plays</v>
      </c>
      <c r="S847" s="9">
        <f t="shared" si="134"/>
        <v>42424.25</v>
      </c>
      <c r="T847" s="9">
        <f t="shared" si="135"/>
        <v>42467.208333333328</v>
      </c>
      <c r="U847" t="str" cm="1">
        <f t="array" ref="U847">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</f>
        <v>5000 to 9999</v>
      </c>
      <c r="V847" t="str" cm="1">
        <f t="array" ref="V847">IF(F847="failed",_xlfn.IFS(D847&lt;1000,"0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/>
      </c>
      <c r="W847" t="str" cm="1">
        <f t="array" ref="W847">IF(F847="successful",_xlfn.IFS(D847&lt;1000,"0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>5000 to 9999</v>
      </c>
      <c r="X847" t="str" cm="1">
        <f t="array" ref="X847">IF(F847="canceled",_xlfn.IFS(D847&lt;1000,"0 to 1000",D847&lt;5000,"1000 to 4999",D847&lt;10000,"5000 to 9999",D847&lt;15000,"10000 to 14999",D847&lt;20000,"15000 to 19999",D847&lt;25000,"20000 to 24999",D847 &lt;30000,"25000 to 29999",D847&lt;35000,"30000 to 34999",D847&lt;40000,"35000 to 39999",D847&lt;45000,"40000 to 44999",D847&lt;50000,"45000 to 49999",TRUE,"Greater than 50000"),"")</f>
        <v/>
      </c>
      <c r="Y847">
        <f t="shared" si="136"/>
        <v>126</v>
      </c>
      <c r="Z847" t="str">
        <f t="shared" si="137"/>
        <v/>
      </c>
      <c r="AA847">
        <f t="shared" si="138"/>
        <v>1</v>
      </c>
      <c r="AB847" t="str">
        <f t="shared" si="139"/>
        <v/>
      </c>
    </row>
    <row r="848" spans="1:28" x14ac:dyDescent="0.25">
      <c r="A848">
        <v>559</v>
      </c>
      <c r="B848" t="s">
        <v>1162</v>
      </c>
      <c r="C848" s="3" t="s">
        <v>1163</v>
      </c>
      <c r="D848">
        <v>105300</v>
      </c>
      <c r="E848">
        <v>106321</v>
      </c>
      <c r="F848" t="s">
        <v>20</v>
      </c>
      <c r="G848">
        <v>1022</v>
      </c>
      <c r="H848" t="s">
        <v>21</v>
      </c>
      <c r="I848" t="s">
        <v>22</v>
      </c>
      <c r="J848">
        <v>1470114000</v>
      </c>
      <c r="K848">
        <v>1470718800</v>
      </c>
      <c r="L848" t="b">
        <v>0</v>
      </c>
      <c r="M848" t="b">
        <v>0</v>
      </c>
      <c r="N848" t="s">
        <v>33</v>
      </c>
      <c r="O848" s="4">
        <f t="shared" si="130"/>
        <v>1.009696106362773</v>
      </c>
      <c r="P848" s="5">
        <f t="shared" si="131"/>
        <v>104.03228962818004</v>
      </c>
      <c r="Q848" t="str">
        <f t="shared" si="132"/>
        <v>theater</v>
      </c>
      <c r="R848" t="str">
        <f t="shared" si="133"/>
        <v>plays</v>
      </c>
      <c r="S848" s="9">
        <f t="shared" si="134"/>
        <v>42584.208333333328</v>
      </c>
      <c r="T848" s="9">
        <f t="shared" si="135"/>
        <v>42591.208333333328</v>
      </c>
      <c r="U848" t="str" cm="1">
        <f t="array" ref="U848">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</f>
        <v>Greater than 50000</v>
      </c>
      <c r="V848" t="str" cm="1">
        <f t="array" ref="V848">IF(F848="failed",_xlfn.IFS(D848&lt;1000,"0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/>
      </c>
      <c r="W848" t="str" cm="1">
        <f t="array" ref="W848">IF(F848="successful",_xlfn.IFS(D848&lt;1000,"0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>Greater than 50000</v>
      </c>
      <c r="X848" t="str" cm="1">
        <f t="array" ref="X848">IF(F848="canceled",_xlfn.IFS(D848&lt;1000,"0 to 1000",D848&lt;5000,"1000 to 4999",D848&lt;10000,"5000 to 9999",D848&lt;15000,"10000 to 14999",D848&lt;20000,"15000 to 19999",D848&lt;25000,"20000 to 24999",D848 &lt;30000,"25000 to 29999",D848&lt;35000,"30000 to 34999",D848&lt;40000,"35000 to 39999",D848&lt;45000,"40000 to 44999",D848&lt;50000,"45000 to 49999",TRUE,"Greater than 50000"),"")</f>
        <v/>
      </c>
      <c r="Y848">
        <f t="shared" si="136"/>
        <v>1022</v>
      </c>
      <c r="Z848" t="str">
        <f t="shared" si="137"/>
        <v/>
      </c>
      <c r="AA848">
        <f t="shared" si="138"/>
        <v>1</v>
      </c>
      <c r="AB848" t="str">
        <f t="shared" si="139"/>
        <v/>
      </c>
    </row>
    <row r="849" spans="1:28" x14ac:dyDescent="0.25">
      <c r="A849">
        <v>561</v>
      </c>
      <c r="B849" t="s">
        <v>1166</v>
      </c>
      <c r="C849" s="3" t="s">
        <v>1167</v>
      </c>
      <c r="D849">
        <v>3000</v>
      </c>
      <c r="E849">
        <v>11091</v>
      </c>
      <c r="F849" t="s">
        <v>20</v>
      </c>
      <c r="G849">
        <v>198</v>
      </c>
      <c r="H849" t="s">
        <v>98</v>
      </c>
      <c r="I849" t="s">
        <v>99</v>
      </c>
      <c r="J849">
        <v>1318827600</v>
      </c>
      <c r="K849">
        <v>1319000400</v>
      </c>
      <c r="L849" t="b">
        <v>0</v>
      </c>
      <c r="M849" t="b">
        <v>0</v>
      </c>
      <c r="N849" t="s">
        <v>33</v>
      </c>
      <c r="O849" s="4">
        <f t="shared" si="130"/>
        <v>3.6970000000000001</v>
      </c>
      <c r="P849" s="5">
        <f t="shared" si="131"/>
        <v>56.015151515151516</v>
      </c>
      <c r="Q849" t="str">
        <f t="shared" si="132"/>
        <v>theater</v>
      </c>
      <c r="R849" t="str">
        <f t="shared" si="133"/>
        <v>plays</v>
      </c>
      <c r="S849" s="9">
        <f t="shared" si="134"/>
        <v>40833.208333333336</v>
      </c>
      <c r="T849" s="9">
        <f t="shared" si="135"/>
        <v>40835.208333333336</v>
      </c>
      <c r="U849" t="str" cm="1">
        <f t="array" ref="U849">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</f>
        <v>1000 to 4999</v>
      </c>
      <c r="V849" t="str" cm="1">
        <f t="array" ref="V849">IF(F849="failed",_xlfn.IFS(D849&lt;1000,"0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/>
      </c>
      <c r="W849" t="str" cm="1">
        <f t="array" ref="W849">IF(F849="successful",_xlfn.IFS(D849&lt;1000,"0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>1000 to 4999</v>
      </c>
      <c r="X849" t="str" cm="1">
        <f t="array" ref="X849">IF(F849="canceled",_xlfn.IFS(D849&lt;1000,"0 to 1000",D849&lt;5000,"1000 to 4999",D849&lt;10000,"5000 to 9999",D849&lt;15000,"10000 to 14999",D849&lt;20000,"15000 to 19999",D849&lt;25000,"20000 to 24999",D849 &lt;30000,"25000 to 29999",D849&lt;35000,"30000 to 34999",D849&lt;40000,"35000 to 39999",D849&lt;45000,"40000 to 44999",D849&lt;50000,"45000 to 49999",TRUE,"Greater than 50000"),"")</f>
        <v/>
      </c>
      <c r="Y849">
        <f t="shared" si="136"/>
        <v>198</v>
      </c>
      <c r="Z849" t="str">
        <f t="shared" si="137"/>
        <v/>
      </c>
      <c r="AA849">
        <f t="shared" si="138"/>
        <v>1</v>
      </c>
      <c r="AB849" t="str">
        <f t="shared" si="139"/>
        <v/>
      </c>
    </row>
    <row r="850" spans="1:28" x14ac:dyDescent="0.25">
      <c r="A850">
        <v>564</v>
      </c>
      <c r="B850" t="s">
        <v>1172</v>
      </c>
      <c r="C850" s="3" t="s">
        <v>1173</v>
      </c>
      <c r="D850">
        <v>168700</v>
      </c>
      <c r="E850">
        <v>141393</v>
      </c>
      <c r="F850" t="s">
        <v>14</v>
      </c>
      <c r="G850">
        <v>1790</v>
      </c>
      <c r="H850" t="s">
        <v>21</v>
      </c>
      <c r="I850" t="s">
        <v>22</v>
      </c>
      <c r="J850">
        <v>1426395600</v>
      </c>
      <c r="K850">
        <v>1427086800</v>
      </c>
      <c r="L850" t="b">
        <v>0</v>
      </c>
      <c r="M850" t="b">
        <v>0</v>
      </c>
      <c r="N850" t="s">
        <v>33</v>
      </c>
      <c r="O850" s="4">
        <f t="shared" si="130"/>
        <v>0.83813278008298753</v>
      </c>
      <c r="P850" s="5">
        <f t="shared" si="131"/>
        <v>78.990502793296088</v>
      </c>
      <c r="Q850" t="str">
        <f t="shared" si="132"/>
        <v>theater</v>
      </c>
      <c r="R850" t="str">
        <f t="shared" si="133"/>
        <v>plays</v>
      </c>
      <c r="S850" s="9">
        <f t="shared" si="134"/>
        <v>42078.208333333328</v>
      </c>
      <c r="T850" s="9">
        <f t="shared" si="135"/>
        <v>42086.208333333328</v>
      </c>
      <c r="U850" t="str" cm="1">
        <f t="array" ref="U850">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</f>
        <v>Greater than 50000</v>
      </c>
      <c r="V850" t="str" cm="1">
        <f t="array" ref="V850">IF(F850="failed",_xlfn.IFS(D850&lt;1000,"0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>Greater than 50000</v>
      </c>
      <c r="W850" t="str" cm="1">
        <f t="array" ref="W850">IF(F850="successful",_xlfn.IFS(D850&lt;1000,"0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/>
      </c>
      <c r="X850" t="str" cm="1">
        <f t="array" ref="X850">IF(F850="canceled",_xlfn.IFS(D850&lt;1000,"0 to 1000",D850&lt;5000,"1000 to 4999",D850&lt;10000,"5000 to 9999",D850&lt;15000,"10000 to 14999",D850&lt;20000,"15000 to 19999",D850&lt;25000,"20000 to 24999",D850 &lt;30000,"25000 to 29999",D850&lt;35000,"30000 to 34999",D850&lt;40000,"35000 to 39999",D850&lt;45000,"40000 to 44999",D850&lt;50000,"45000 to 49999",TRUE,"Greater than 50000"),"")</f>
        <v/>
      </c>
      <c r="Y850" t="str">
        <f t="shared" si="136"/>
        <v/>
      </c>
      <c r="Z850">
        <f t="shared" si="137"/>
        <v>1790</v>
      </c>
      <c r="AA850" t="str">
        <f t="shared" si="138"/>
        <v/>
      </c>
      <c r="AB850">
        <f t="shared" si="139"/>
        <v>1</v>
      </c>
    </row>
    <row r="851" spans="1:28" x14ac:dyDescent="0.25">
      <c r="A851">
        <v>565</v>
      </c>
      <c r="B851" t="s">
        <v>1174</v>
      </c>
      <c r="C851" s="3" t="s">
        <v>1175</v>
      </c>
      <c r="D851">
        <v>94900</v>
      </c>
      <c r="E851">
        <v>194166</v>
      </c>
      <c r="F851" t="s">
        <v>20</v>
      </c>
      <c r="G851">
        <v>3596</v>
      </c>
      <c r="H851" t="s">
        <v>21</v>
      </c>
      <c r="I851" t="s">
        <v>22</v>
      </c>
      <c r="J851">
        <v>1321336800</v>
      </c>
      <c r="K851">
        <v>1323064800</v>
      </c>
      <c r="L851" t="b">
        <v>0</v>
      </c>
      <c r="M851" t="b">
        <v>0</v>
      </c>
      <c r="N851" t="s">
        <v>33</v>
      </c>
      <c r="O851" s="4">
        <f t="shared" si="130"/>
        <v>2.0460063224446787</v>
      </c>
      <c r="P851" s="5">
        <f t="shared" si="131"/>
        <v>53.99499443826474</v>
      </c>
      <c r="Q851" t="str">
        <f t="shared" si="132"/>
        <v>theater</v>
      </c>
      <c r="R851" t="str">
        <f t="shared" si="133"/>
        <v>plays</v>
      </c>
      <c r="S851" s="9">
        <f t="shared" si="134"/>
        <v>40862.25</v>
      </c>
      <c r="T851" s="9">
        <f t="shared" si="135"/>
        <v>40882.25</v>
      </c>
      <c r="U851" t="str" cm="1">
        <f t="array" ref="U851">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</f>
        <v>Greater than 50000</v>
      </c>
      <c r="V851" t="str" cm="1">
        <f t="array" ref="V851">IF(F851="failed",_xlfn.IFS(D851&lt;1000,"0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/>
      </c>
      <c r="W851" t="str" cm="1">
        <f t="array" ref="W851">IF(F851="successful",_xlfn.IFS(D851&lt;1000,"0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>Greater than 50000</v>
      </c>
      <c r="X851" t="str" cm="1">
        <f t="array" ref="X851">IF(F851="canceled",_xlfn.IFS(D851&lt;1000,"0 to 1000",D851&lt;5000,"1000 to 4999",D851&lt;10000,"5000 to 9999",D851&lt;15000,"10000 to 14999",D851&lt;20000,"15000 to 19999",D851&lt;25000,"20000 to 24999",D851 &lt;30000,"25000 to 29999",D851&lt;35000,"30000 to 34999",D851&lt;40000,"35000 to 39999",D851&lt;45000,"40000 to 44999",D851&lt;50000,"45000 to 49999",TRUE,"Greater than 50000"),"")</f>
        <v/>
      </c>
      <c r="Y851">
        <f t="shared" si="136"/>
        <v>3596</v>
      </c>
      <c r="Z851" t="str">
        <f t="shared" si="137"/>
        <v/>
      </c>
      <c r="AA851">
        <f t="shared" si="138"/>
        <v>1</v>
      </c>
      <c r="AB851" t="str">
        <f t="shared" si="139"/>
        <v/>
      </c>
    </row>
    <row r="852" spans="1:28" x14ac:dyDescent="0.25">
      <c r="A852">
        <v>568</v>
      </c>
      <c r="B852" t="s">
        <v>1180</v>
      </c>
      <c r="C852" s="3" t="s">
        <v>1181</v>
      </c>
      <c r="D852">
        <v>72400</v>
      </c>
      <c r="E852">
        <v>134688</v>
      </c>
      <c r="F852" t="s">
        <v>20</v>
      </c>
      <c r="G852">
        <v>5180</v>
      </c>
      <c r="H852" t="s">
        <v>21</v>
      </c>
      <c r="I852" t="s">
        <v>22</v>
      </c>
      <c r="J852">
        <v>1279170000</v>
      </c>
      <c r="K852">
        <v>1283058000</v>
      </c>
      <c r="L852" t="b">
        <v>0</v>
      </c>
      <c r="M852" t="b">
        <v>0</v>
      </c>
      <c r="N852" t="s">
        <v>33</v>
      </c>
      <c r="O852" s="4">
        <f t="shared" si="130"/>
        <v>1.8603314917127072</v>
      </c>
      <c r="P852" s="5">
        <f t="shared" si="131"/>
        <v>26.0015444015444</v>
      </c>
      <c r="Q852" t="str">
        <f t="shared" si="132"/>
        <v>theater</v>
      </c>
      <c r="R852" t="str">
        <f t="shared" si="133"/>
        <v>plays</v>
      </c>
      <c r="S852" s="9">
        <f t="shared" si="134"/>
        <v>40374.208333333336</v>
      </c>
      <c r="T852" s="9">
        <f t="shared" si="135"/>
        <v>40419.208333333336</v>
      </c>
      <c r="U852" t="str" cm="1">
        <f t="array" ref="U852">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</f>
        <v>Greater than 50000</v>
      </c>
      <c r="V852" t="str" cm="1">
        <f t="array" ref="V852">IF(F852="failed",_xlfn.IFS(D852&lt;1000,"0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/>
      </c>
      <c r="W852" t="str" cm="1">
        <f t="array" ref="W852">IF(F852="successful",_xlfn.IFS(D852&lt;1000,"0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>Greater than 50000</v>
      </c>
      <c r="X852" t="str" cm="1">
        <f t="array" ref="X852">IF(F852="canceled",_xlfn.IFS(D852&lt;1000,"0 to 1000",D852&lt;5000,"1000 to 4999",D852&lt;10000,"5000 to 9999",D852&lt;15000,"10000 to 14999",D852&lt;20000,"15000 to 19999",D852&lt;25000,"20000 to 24999",D852 &lt;30000,"25000 to 29999",D852&lt;35000,"30000 to 34999",D852&lt;40000,"35000 to 39999",D852&lt;45000,"40000 to 44999",D852&lt;50000,"45000 to 49999",TRUE,"Greater than 50000"),"")</f>
        <v/>
      </c>
      <c r="Y852">
        <f t="shared" si="136"/>
        <v>5180</v>
      </c>
      <c r="Z852" t="str">
        <f t="shared" si="137"/>
        <v/>
      </c>
      <c r="AA852">
        <f t="shared" si="138"/>
        <v>1</v>
      </c>
      <c r="AB852" t="str">
        <f t="shared" si="139"/>
        <v/>
      </c>
    </row>
    <row r="853" spans="1:28" x14ac:dyDescent="0.25">
      <c r="A853">
        <v>575</v>
      </c>
      <c r="B853" t="s">
        <v>1194</v>
      </c>
      <c r="C853" s="3" t="s">
        <v>1195</v>
      </c>
      <c r="D853">
        <v>83300</v>
      </c>
      <c r="E853">
        <v>52421</v>
      </c>
      <c r="F853" t="s">
        <v>14</v>
      </c>
      <c r="G853">
        <v>558</v>
      </c>
      <c r="H853" t="s">
        <v>21</v>
      </c>
      <c r="I853" t="s">
        <v>22</v>
      </c>
      <c r="J853">
        <v>1400562000</v>
      </c>
      <c r="K853">
        <v>1400821200</v>
      </c>
      <c r="L853" t="b">
        <v>0</v>
      </c>
      <c r="M853" t="b">
        <v>1</v>
      </c>
      <c r="N853" t="s">
        <v>33</v>
      </c>
      <c r="O853" s="4">
        <f t="shared" si="130"/>
        <v>0.62930372148859548</v>
      </c>
      <c r="P853" s="5">
        <f t="shared" si="131"/>
        <v>93.944444444444443</v>
      </c>
      <c r="Q853" t="str">
        <f t="shared" si="132"/>
        <v>theater</v>
      </c>
      <c r="R853" t="str">
        <f t="shared" si="133"/>
        <v>plays</v>
      </c>
      <c r="S853" s="9">
        <f t="shared" si="134"/>
        <v>41779.208333333336</v>
      </c>
      <c r="T853" s="9">
        <f t="shared" si="135"/>
        <v>41782.208333333336</v>
      </c>
      <c r="U853" t="str" cm="1">
        <f t="array" ref="U853">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</f>
        <v>Greater than 50000</v>
      </c>
      <c r="V853" t="str" cm="1">
        <f t="array" ref="V853">IF(F853="failed",_xlfn.IFS(D853&lt;1000,"0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>Greater than 50000</v>
      </c>
      <c r="W853" t="str" cm="1">
        <f t="array" ref="W853">IF(F853="successful",_xlfn.IFS(D853&lt;1000,"0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/>
      </c>
      <c r="X853" t="str" cm="1">
        <f t="array" ref="X853">IF(F853="canceled",_xlfn.IFS(D853&lt;1000,"0 to 1000",D853&lt;5000,"1000 to 4999",D853&lt;10000,"5000 to 9999",D853&lt;15000,"10000 to 14999",D853&lt;20000,"15000 to 19999",D853&lt;25000,"20000 to 24999",D853 &lt;30000,"25000 to 29999",D853&lt;35000,"30000 to 34999",D853&lt;40000,"35000 to 39999",D853&lt;45000,"40000 to 44999",D853&lt;50000,"45000 to 49999",TRUE,"Greater than 50000"),"")</f>
        <v/>
      </c>
      <c r="Y853" t="str">
        <f t="shared" si="136"/>
        <v/>
      </c>
      <c r="Z853">
        <f t="shared" si="137"/>
        <v>558</v>
      </c>
      <c r="AA853" t="str">
        <f t="shared" si="138"/>
        <v/>
      </c>
      <c r="AB853">
        <f t="shared" si="139"/>
        <v>1</v>
      </c>
    </row>
    <row r="854" spans="1:28" ht="31.5" x14ac:dyDescent="0.25">
      <c r="A854">
        <v>576</v>
      </c>
      <c r="B854" t="s">
        <v>1196</v>
      </c>
      <c r="C854" s="3" t="s">
        <v>1197</v>
      </c>
      <c r="D854">
        <v>9700</v>
      </c>
      <c r="E854">
        <v>6298</v>
      </c>
      <c r="F854" t="s">
        <v>14</v>
      </c>
      <c r="G854">
        <v>64</v>
      </c>
      <c r="H854" t="s">
        <v>21</v>
      </c>
      <c r="I854" t="s">
        <v>22</v>
      </c>
      <c r="J854">
        <v>1509512400</v>
      </c>
      <c r="K854">
        <v>1510984800</v>
      </c>
      <c r="L854" t="b">
        <v>0</v>
      </c>
      <c r="M854" t="b">
        <v>0</v>
      </c>
      <c r="N854" t="s">
        <v>33</v>
      </c>
      <c r="O854" s="4">
        <f t="shared" si="130"/>
        <v>0.6492783505154639</v>
      </c>
      <c r="P854" s="5">
        <f t="shared" si="131"/>
        <v>98.40625</v>
      </c>
      <c r="Q854" t="str">
        <f t="shared" si="132"/>
        <v>theater</v>
      </c>
      <c r="R854" t="str">
        <f t="shared" si="133"/>
        <v>plays</v>
      </c>
      <c r="S854" s="9">
        <f t="shared" si="134"/>
        <v>43040.208333333328</v>
      </c>
      <c r="T854" s="9">
        <f t="shared" si="135"/>
        <v>43057.25</v>
      </c>
      <c r="U854" t="str" cm="1">
        <f t="array" ref="U854">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</f>
        <v>5000 to 9999</v>
      </c>
      <c r="V854" t="str" cm="1">
        <f t="array" ref="V854">IF(F854="failed",_xlfn.IFS(D854&lt;1000,"0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>5000 to 9999</v>
      </c>
      <c r="W854" t="str" cm="1">
        <f t="array" ref="W854">IF(F854="successful",_xlfn.IFS(D854&lt;1000,"0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/>
      </c>
      <c r="X854" t="str" cm="1">
        <f t="array" ref="X854">IF(F854="canceled",_xlfn.IFS(D854&lt;1000,"0 to 1000",D854&lt;5000,"1000 to 4999",D854&lt;10000,"5000 to 9999",D854&lt;15000,"10000 to 14999",D854&lt;20000,"15000 to 19999",D854&lt;25000,"20000 to 24999",D854 &lt;30000,"25000 to 29999",D854&lt;35000,"30000 to 34999",D854&lt;40000,"35000 to 39999",D854&lt;45000,"40000 to 44999",D854&lt;50000,"45000 to 49999",TRUE,"Greater than 50000"),"")</f>
        <v/>
      </c>
      <c r="Y854" t="str">
        <f t="shared" si="136"/>
        <v/>
      </c>
      <c r="Z854">
        <f t="shared" si="137"/>
        <v>64</v>
      </c>
      <c r="AA854" t="str">
        <f t="shared" si="138"/>
        <v/>
      </c>
      <c r="AB854">
        <f t="shared" si="139"/>
        <v>1</v>
      </c>
    </row>
    <row r="855" spans="1:28" x14ac:dyDescent="0.25">
      <c r="A855">
        <v>580</v>
      </c>
      <c r="B855" t="s">
        <v>556</v>
      </c>
      <c r="C855" s="3" t="s">
        <v>1204</v>
      </c>
      <c r="D855">
        <v>43800</v>
      </c>
      <c r="E855">
        <v>149578</v>
      </c>
      <c r="F855" t="s">
        <v>20</v>
      </c>
      <c r="G855">
        <v>3116</v>
      </c>
      <c r="H855" t="s">
        <v>21</v>
      </c>
      <c r="I855" t="s">
        <v>22</v>
      </c>
      <c r="J855">
        <v>1393394400</v>
      </c>
      <c r="K855">
        <v>1394085600</v>
      </c>
      <c r="L855" t="b">
        <v>0</v>
      </c>
      <c r="M855" t="b">
        <v>0</v>
      </c>
      <c r="N855" t="s">
        <v>33</v>
      </c>
      <c r="O855" s="4">
        <f t="shared" si="130"/>
        <v>3.4150228310502282</v>
      </c>
      <c r="P855" s="5">
        <f t="shared" si="131"/>
        <v>48.003209242618745</v>
      </c>
      <c r="Q855" t="str">
        <f t="shared" si="132"/>
        <v>theater</v>
      </c>
      <c r="R855" t="str">
        <f t="shared" si="133"/>
        <v>plays</v>
      </c>
      <c r="S855" s="9">
        <f t="shared" si="134"/>
        <v>41696.25</v>
      </c>
      <c r="T855" s="9">
        <f t="shared" si="135"/>
        <v>41704.25</v>
      </c>
      <c r="U855" t="str" cm="1">
        <f t="array" ref="U855">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</f>
        <v>40000 to 44999</v>
      </c>
      <c r="V855" t="str" cm="1">
        <f t="array" ref="V855">IF(F855="failed",_xlfn.IFS(D855&lt;1000,"0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/>
      </c>
      <c r="W855" t="str" cm="1">
        <f t="array" ref="W855">IF(F855="successful",_xlfn.IFS(D855&lt;1000,"0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>40000 to 44999</v>
      </c>
      <c r="X855" t="str" cm="1">
        <f t="array" ref="X855">IF(F855="canceled",_xlfn.IFS(D855&lt;1000,"0 to 1000",D855&lt;5000,"1000 to 4999",D855&lt;10000,"5000 to 9999",D855&lt;15000,"10000 to 14999",D855&lt;20000,"15000 to 19999",D855&lt;25000,"20000 to 24999",D855 &lt;30000,"25000 to 29999",D855&lt;35000,"30000 to 34999",D855&lt;40000,"35000 to 39999",D855&lt;45000,"40000 to 44999",D855&lt;50000,"45000 to 49999",TRUE,"Greater than 50000"),"")</f>
        <v/>
      </c>
      <c r="Y855">
        <f t="shared" si="136"/>
        <v>3116</v>
      </c>
      <c r="Z855" t="str">
        <f t="shared" si="137"/>
        <v/>
      </c>
      <c r="AA855">
        <f t="shared" si="138"/>
        <v>1</v>
      </c>
      <c r="AB855" t="str">
        <f t="shared" si="139"/>
        <v/>
      </c>
    </row>
    <row r="856" spans="1:28" x14ac:dyDescent="0.25">
      <c r="A856">
        <v>588</v>
      </c>
      <c r="B856" t="s">
        <v>1218</v>
      </c>
      <c r="C856" s="3" t="s">
        <v>1219</v>
      </c>
      <c r="D856">
        <v>157600</v>
      </c>
      <c r="E856">
        <v>124517</v>
      </c>
      <c r="F856" t="s">
        <v>14</v>
      </c>
      <c r="G856">
        <v>1368</v>
      </c>
      <c r="H856" t="s">
        <v>40</v>
      </c>
      <c r="I856" t="s">
        <v>41</v>
      </c>
      <c r="J856">
        <v>1269493200</v>
      </c>
      <c r="K856">
        <v>1272171600</v>
      </c>
      <c r="L856" t="b">
        <v>0</v>
      </c>
      <c r="M856" t="b">
        <v>0</v>
      </c>
      <c r="N856" t="s">
        <v>33</v>
      </c>
      <c r="O856" s="4">
        <f t="shared" si="130"/>
        <v>0.7900824873096447</v>
      </c>
      <c r="P856" s="5">
        <f t="shared" si="131"/>
        <v>91.021198830409361</v>
      </c>
      <c r="Q856" t="str">
        <f t="shared" si="132"/>
        <v>theater</v>
      </c>
      <c r="R856" t="str">
        <f t="shared" si="133"/>
        <v>plays</v>
      </c>
      <c r="S856" s="9">
        <f t="shared" si="134"/>
        <v>40262.208333333336</v>
      </c>
      <c r="T856" s="9">
        <f t="shared" si="135"/>
        <v>40293.208333333336</v>
      </c>
      <c r="U856" t="str" cm="1">
        <f t="array" ref="U856">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</f>
        <v>Greater than 50000</v>
      </c>
      <c r="V856" t="str" cm="1">
        <f t="array" ref="V856">IF(F856="failed",_xlfn.IFS(D856&lt;1000,"0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>Greater than 50000</v>
      </c>
      <c r="W856" t="str" cm="1">
        <f t="array" ref="W856">IF(F856="successful",_xlfn.IFS(D856&lt;1000,"0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/>
      </c>
      <c r="X856" t="str" cm="1">
        <f t="array" ref="X856">IF(F856="canceled",_xlfn.IFS(D856&lt;1000,"0 to 1000",D856&lt;5000,"1000 to 4999",D856&lt;10000,"5000 to 9999",D856&lt;15000,"10000 to 14999",D856&lt;20000,"15000 to 19999",D856&lt;25000,"20000 to 24999",D856 &lt;30000,"25000 to 29999",D856&lt;35000,"30000 to 34999",D856&lt;40000,"35000 to 39999",D856&lt;45000,"40000 to 44999",D856&lt;50000,"45000 to 49999",TRUE,"Greater than 50000"),"")</f>
        <v/>
      </c>
      <c r="Y856" t="str">
        <f t="shared" si="136"/>
        <v/>
      </c>
      <c r="Z856">
        <f t="shared" si="137"/>
        <v>1368</v>
      </c>
      <c r="AA856" t="str">
        <f t="shared" si="138"/>
        <v/>
      </c>
      <c r="AB856">
        <f t="shared" si="139"/>
        <v>1</v>
      </c>
    </row>
    <row r="857" spans="1:28" ht="31.5" x14ac:dyDescent="0.25">
      <c r="A857">
        <v>592</v>
      </c>
      <c r="B857" t="s">
        <v>1226</v>
      </c>
      <c r="C857" s="3" t="s">
        <v>1227</v>
      </c>
      <c r="D857">
        <v>156800</v>
      </c>
      <c r="E857">
        <v>20243</v>
      </c>
      <c r="F857" t="s">
        <v>14</v>
      </c>
      <c r="G857">
        <v>253</v>
      </c>
      <c r="H857" t="s">
        <v>21</v>
      </c>
      <c r="I857" t="s">
        <v>22</v>
      </c>
      <c r="J857">
        <v>1401426000</v>
      </c>
      <c r="K857">
        <v>1402203600</v>
      </c>
      <c r="L857" t="b">
        <v>0</v>
      </c>
      <c r="M857" t="b">
        <v>0</v>
      </c>
      <c r="N857" t="s">
        <v>33</v>
      </c>
      <c r="O857" s="4">
        <f t="shared" si="130"/>
        <v>0.12910076530612244</v>
      </c>
      <c r="P857" s="5">
        <f t="shared" si="131"/>
        <v>80.011857707509876</v>
      </c>
      <c r="Q857" t="str">
        <f t="shared" si="132"/>
        <v>theater</v>
      </c>
      <c r="R857" t="str">
        <f t="shared" si="133"/>
        <v>plays</v>
      </c>
      <c r="S857" s="9">
        <f t="shared" si="134"/>
        <v>41789.208333333336</v>
      </c>
      <c r="T857" s="9">
        <f t="shared" si="135"/>
        <v>41798.208333333336</v>
      </c>
      <c r="U857" t="str" cm="1">
        <f t="array" ref="U857">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</f>
        <v>Greater than 50000</v>
      </c>
      <c r="V857" t="str" cm="1">
        <f t="array" ref="V857">IF(F857="failed",_xlfn.IFS(D857&lt;1000,"0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>Greater than 50000</v>
      </c>
      <c r="W857" t="str" cm="1">
        <f t="array" ref="W857">IF(F857="successful",_xlfn.IFS(D857&lt;1000,"0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/>
      </c>
      <c r="X857" t="str" cm="1">
        <f t="array" ref="X857">IF(F857="canceled",_xlfn.IFS(D857&lt;1000,"0 to 1000",D857&lt;5000,"1000 to 4999",D857&lt;10000,"5000 to 9999",D857&lt;15000,"10000 to 14999",D857&lt;20000,"15000 to 19999",D857&lt;25000,"20000 to 24999",D857 &lt;30000,"25000 to 29999",D857&lt;35000,"30000 to 34999",D857&lt;40000,"35000 to 39999",D857&lt;45000,"40000 to 44999",D857&lt;50000,"45000 to 49999",TRUE,"Greater than 50000"),"")</f>
        <v/>
      </c>
      <c r="Y857" t="str">
        <f t="shared" si="136"/>
        <v/>
      </c>
      <c r="Z857">
        <f t="shared" si="137"/>
        <v>253</v>
      </c>
      <c r="AA857" t="str">
        <f t="shared" si="138"/>
        <v/>
      </c>
      <c r="AB857">
        <f t="shared" si="139"/>
        <v>1</v>
      </c>
    </row>
    <row r="858" spans="1:28" ht="31.5" x14ac:dyDescent="0.25">
      <c r="A858">
        <v>594</v>
      </c>
      <c r="B858" t="s">
        <v>1230</v>
      </c>
      <c r="C858" s="3" t="s">
        <v>1231</v>
      </c>
      <c r="D858">
        <v>157300</v>
      </c>
      <c r="E858">
        <v>11167</v>
      </c>
      <c r="F858" t="s">
        <v>14</v>
      </c>
      <c r="G858">
        <v>157</v>
      </c>
      <c r="H858" t="s">
        <v>21</v>
      </c>
      <c r="I858" t="s">
        <v>22</v>
      </c>
      <c r="J858">
        <v>1467003600</v>
      </c>
      <c r="K858">
        <v>1467262800</v>
      </c>
      <c r="L858" t="b">
        <v>0</v>
      </c>
      <c r="M858" t="b">
        <v>1</v>
      </c>
      <c r="N858" t="s">
        <v>33</v>
      </c>
      <c r="O858" s="4">
        <f t="shared" si="130"/>
        <v>7.0991735537190084E-2</v>
      </c>
      <c r="P858" s="5">
        <f t="shared" si="131"/>
        <v>71.127388535031841</v>
      </c>
      <c r="Q858" t="str">
        <f t="shared" si="132"/>
        <v>theater</v>
      </c>
      <c r="R858" t="str">
        <f t="shared" si="133"/>
        <v>plays</v>
      </c>
      <c r="S858" s="9">
        <f t="shared" si="134"/>
        <v>42548.208333333328</v>
      </c>
      <c r="T858" s="9">
        <f t="shared" si="135"/>
        <v>42551.208333333328</v>
      </c>
      <c r="U858" t="str" cm="1">
        <f t="array" ref="U858">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</f>
        <v>Greater than 50000</v>
      </c>
      <c r="V858" t="str" cm="1">
        <f t="array" ref="V858">IF(F858="failed",_xlfn.IFS(D858&lt;1000,"0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>Greater than 50000</v>
      </c>
      <c r="W858" t="str" cm="1">
        <f t="array" ref="W858">IF(F858="successful",_xlfn.IFS(D858&lt;1000,"0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/>
      </c>
      <c r="X858" t="str" cm="1">
        <f t="array" ref="X858">IF(F858="canceled",_xlfn.IFS(D858&lt;1000,"0 to 1000",D858&lt;5000,"1000 to 4999",D858&lt;10000,"5000 to 9999",D858&lt;15000,"10000 to 14999",D858&lt;20000,"15000 to 19999",D858&lt;25000,"20000 to 24999",D858 &lt;30000,"25000 to 29999",D858&lt;35000,"30000 to 34999",D858&lt;40000,"35000 to 39999",D858&lt;45000,"40000 to 44999",D858&lt;50000,"45000 to 49999",TRUE,"Greater than 50000"),"")</f>
        <v/>
      </c>
      <c r="Y858" t="str">
        <f t="shared" si="136"/>
        <v/>
      </c>
      <c r="Z858">
        <f t="shared" si="137"/>
        <v>157</v>
      </c>
      <c r="AA858" t="str">
        <f t="shared" si="138"/>
        <v/>
      </c>
      <c r="AB858">
        <f t="shared" si="139"/>
        <v>1</v>
      </c>
    </row>
    <row r="859" spans="1:28" ht="31.5" x14ac:dyDescent="0.25">
      <c r="A859">
        <v>595</v>
      </c>
      <c r="B859" t="s">
        <v>1232</v>
      </c>
      <c r="C859" s="3" t="s">
        <v>1233</v>
      </c>
      <c r="D859">
        <v>70300</v>
      </c>
      <c r="E859">
        <v>146595</v>
      </c>
      <c r="F859" t="s">
        <v>20</v>
      </c>
      <c r="G859">
        <v>1629</v>
      </c>
      <c r="H859" t="s">
        <v>21</v>
      </c>
      <c r="I859" t="s">
        <v>22</v>
      </c>
      <c r="J859">
        <v>1268715600</v>
      </c>
      <c r="K859">
        <v>1270530000</v>
      </c>
      <c r="L859" t="b">
        <v>0</v>
      </c>
      <c r="M859" t="b">
        <v>1</v>
      </c>
      <c r="N859" t="s">
        <v>33</v>
      </c>
      <c r="O859" s="4">
        <f t="shared" si="130"/>
        <v>2.0852773826458035</v>
      </c>
      <c r="P859" s="5">
        <f t="shared" si="131"/>
        <v>89.99079189686924</v>
      </c>
      <c r="Q859" t="str">
        <f t="shared" si="132"/>
        <v>theater</v>
      </c>
      <c r="R859" t="str">
        <f t="shared" si="133"/>
        <v>plays</v>
      </c>
      <c r="S859" s="9">
        <f t="shared" si="134"/>
        <v>40253.208333333336</v>
      </c>
      <c r="T859" s="9">
        <f t="shared" si="135"/>
        <v>40274.208333333336</v>
      </c>
      <c r="U859" t="str" cm="1">
        <f t="array" ref="U859">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</f>
        <v>Greater than 50000</v>
      </c>
      <c r="V859" t="str" cm="1">
        <f t="array" ref="V859">IF(F859="failed",_xlfn.IFS(D859&lt;1000,"0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/>
      </c>
      <c r="W859" t="str" cm="1">
        <f t="array" ref="W859">IF(F859="successful",_xlfn.IFS(D859&lt;1000,"0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>Greater than 50000</v>
      </c>
      <c r="X859" t="str" cm="1">
        <f t="array" ref="X859">IF(F859="canceled",_xlfn.IFS(D859&lt;1000,"0 to 1000",D859&lt;5000,"1000 to 4999",D859&lt;10000,"5000 to 9999",D859&lt;15000,"10000 to 14999",D859&lt;20000,"15000 to 19999",D859&lt;25000,"20000 to 24999",D859 &lt;30000,"25000 to 29999",D859&lt;35000,"30000 to 34999",D859&lt;40000,"35000 to 39999",D859&lt;45000,"40000 to 44999",D859&lt;50000,"45000 to 49999",TRUE,"Greater than 50000"),"")</f>
        <v/>
      </c>
      <c r="Y859">
        <f t="shared" si="136"/>
        <v>1629</v>
      </c>
      <c r="Z859" t="str">
        <f t="shared" si="137"/>
        <v/>
      </c>
      <c r="AA859">
        <f t="shared" si="138"/>
        <v>1</v>
      </c>
      <c r="AB859" t="str">
        <f t="shared" si="139"/>
        <v/>
      </c>
    </row>
    <row r="860" spans="1:28" x14ac:dyDescent="0.25">
      <c r="A860">
        <v>597</v>
      </c>
      <c r="B860" t="s">
        <v>1236</v>
      </c>
      <c r="C860" s="3" t="s">
        <v>1237</v>
      </c>
      <c r="D860">
        <v>73800</v>
      </c>
      <c r="E860">
        <v>148779</v>
      </c>
      <c r="F860" t="s">
        <v>20</v>
      </c>
      <c r="G860">
        <v>2188</v>
      </c>
      <c r="H860" t="s">
        <v>21</v>
      </c>
      <c r="I860" t="s">
        <v>22</v>
      </c>
      <c r="J860">
        <v>1573970400</v>
      </c>
      <c r="K860">
        <v>1575525600</v>
      </c>
      <c r="L860" t="b">
        <v>0</v>
      </c>
      <c r="M860" t="b">
        <v>0</v>
      </c>
      <c r="N860" t="s">
        <v>33</v>
      </c>
      <c r="O860" s="4">
        <f t="shared" si="130"/>
        <v>2.0159756097560977</v>
      </c>
      <c r="P860" s="5">
        <f t="shared" si="131"/>
        <v>67.997714808043881</v>
      </c>
      <c r="Q860" t="str">
        <f t="shared" si="132"/>
        <v>theater</v>
      </c>
      <c r="R860" t="str">
        <f t="shared" si="133"/>
        <v>plays</v>
      </c>
      <c r="S860" s="9">
        <f t="shared" si="134"/>
        <v>43786.25</v>
      </c>
      <c r="T860" s="9">
        <f t="shared" si="135"/>
        <v>43804.25</v>
      </c>
      <c r="U860" t="str" cm="1">
        <f t="array" ref="U860">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</f>
        <v>Greater than 50000</v>
      </c>
      <c r="V860" t="str" cm="1">
        <f t="array" ref="V860">IF(F860="failed",_xlfn.IFS(D860&lt;1000,"0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/>
      </c>
      <c r="W860" t="str" cm="1">
        <f t="array" ref="W860">IF(F860="successful",_xlfn.IFS(D860&lt;1000,"0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>Greater than 50000</v>
      </c>
      <c r="X860" t="str" cm="1">
        <f t="array" ref="X860">IF(F860="canceled",_xlfn.IFS(D860&lt;1000,"0 to 1000",D860&lt;5000,"1000 to 4999",D860&lt;10000,"5000 to 9999",D860&lt;15000,"10000 to 14999",D860&lt;20000,"15000 to 19999",D860&lt;25000,"20000 to 24999",D860 &lt;30000,"25000 to 29999",D860&lt;35000,"30000 to 34999",D860&lt;40000,"35000 to 39999",D860&lt;45000,"40000 to 44999",D860&lt;50000,"45000 to 49999",TRUE,"Greater than 50000"),"")</f>
        <v/>
      </c>
      <c r="Y860">
        <f t="shared" si="136"/>
        <v>2188</v>
      </c>
      <c r="Z860" t="str">
        <f t="shared" si="137"/>
        <v/>
      </c>
      <c r="AA860">
        <f t="shared" si="138"/>
        <v>1</v>
      </c>
      <c r="AB860" t="str">
        <f t="shared" si="139"/>
        <v/>
      </c>
    </row>
    <row r="861" spans="1:28" x14ac:dyDescent="0.25">
      <c r="A861">
        <v>602</v>
      </c>
      <c r="B861" t="s">
        <v>1246</v>
      </c>
      <c r="C861" s="3" t="s">
        <v>1247</v>
      </c>
      <c r="D861">
        <v>71100</v>
      </c>
      <c r="E861">
        <v>91176</v>
      </c>
      <c r="F861" t="s">
        <v>20</v>
      </c>
      <c r="G861">
        <v>1140</v>
      </c>
      <c r="H861" t="s">
        <v>21</v>
      </c>
      <c r="I861" t="s">
        <v>22</v>
      </c>
      <c r="J861">
        <v>1433480400</v>
      </c>
      <c r="K861">
        <v>1434430800</v>
      </c>
      <c r="L861" t="b">
        <v>0</v>
      </c>
      <c r="M861" t="b">
        <v>0</v>
      </c>
      <c r="N861" t="s">
        <v>33</v>
      </c>
      <c r="O861" s="4">
        <f t="shared" si="130"/>
        <v>1.2823628691983122</v>
      </c>
      <c r="P861" s="5">
        <f t="shared" si="131"/>
        <v>79.978947368421046</v>
      </c>
      <c r="Q861" t="str">
        <f t="shared" si="132"/>
        <v>theater</v>
      </c>
      <c r="R861" t="str">
        <f t="shared" si="133"/>
        <v>plays</v>
      </c>
      <c r="S861" s="9">
        <f t="shared" si="134"/>
        <v>42160.208333333328</v>
      </c>
      <c r="T861" s="9">
        <f t="shared" si="135"/>
        <v>42171.208333333328</v>
      </c>
      <c r="U861" t="str" cm="1">
        <f t="array" ref="U861">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</f>
        <v>Greater than 50000</v>
      </c>
      <c r="V861" t="str" cm="1">
        <f t="array" ref="V861">IF(F861="failed",_xlfn.IFS(D861&lt;1000,"0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/>
      </c>
      <c r="W861" t="str" cm="1">
        <f t="array" ref="W861">IF(F861="successful",_xlfn.IFS(D861&lt;1000,"0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>Greater than 50000</v>
      </c>
      <c r="X861" t="str" cm="1">
        <f t="array" ref="X861">IF(F861="canceled",_xlfn.IFS(D861&lt;1000,"0 to 1000",D861&lt;5000,"1000 to 4999",D861&lt;10000,"5000 to 9999",D861&lt;15000,"10000 to 14999",D861&lt;20000,"15000 to 19999",D861&lt;25000,"20000 to 24999",D861 &lt;30000,"25000 to 29999",D861&lt;35000,"30000 to 34999",D861&lt;40000,"35000 to 39999",D861&lt;45000,"40000 to 44999",D861&lt;50000,"45000 to 49999",TRUE,"Greater than 50000"),"")</f>
        <v/>
      </c>
      <c r="Y861">
        <f t="shared" si="136"/>
        <v>1140</v>
      </c>
      <c r="Z861" t="str">
        <f t="shared" si="137"/>
        <v/>
      </c>
      <c r="AA861">
        <f t="shared" si="138"/>
        <v>1</v>
      </c>
      <c r="AB861" t="str">
        <f t="shared" si="139"/>
        <v/>
      </c>
    </row>
    <row r="862" spans="1:28" x14ac:dyDescent="0.25">
      <c r="A862">
        <v>603</v>
      </c>
      <c r="B862" t="s">
        <v>1248</v>
      </c>
      <c r="C862" s="3" t="s">
        <v>1249</v>
      </c>
      <c r="D862">
        <v>5300</v>
      </c>
      <c r="E862">
        <v>6342</v>
      </c>
      <c r="F862" t="s">
        <v>20</v>
      </c>
      <c r="G862">
        <v>102</v>
      </c>
      <c r="H862" t="s">
        <v>21</v>
      </c>
      <c r="I862" t="s">
        <v>22</v>
      </c>
      <c r="J862">
        <v>1555563600</v>
      </c>
      <c r="K862">
        <v>1557896400</v>
      </c>
      <c r="L862" t="b">
        <v>0</v>
      </c>
      <c r="M862" t="b">
        <v>0</v>
      </c>
      <c r="N862" t="s">
        <v>33</v>
      </c>
      <c r="O862" s="4">
        <f t="shared" si="130"/>
        <v>1.1966037735849056</v>
      </c>
      <c r="P862" s="5">
        <f t="shared" si="131"/>
        <v>62.176470588235297</v>
      </c>
      <c r="Q862" t="str">
        <f t="shared" si="132"/>
        <v>theater</v>
      </c>
      <c r="R862" t="str">
        <f t="shared" si="133"/>
        <v>plays</v>
      </c>
      <c r="S862" s="9">
        <f t="shared" si="134"/>
        <v>43573.208333333328</v>
      </c>
      <c r="T862" s="9">
        <f t="shared" si="135"/>
        <v>43600.208333333328</v>
      </c>
      <c r="U862" t="str" cm="1">
        <f t="array" ref="U862">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</f>
        <v>5000 to 9999</v>
      </c>
      <c r="V862" t="str" cm="1">
        <f t="array" ref="V862">IF(F862="failed",_xlfn.IFS(D862&lt;1000,"0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/>
      </c>
      <c r="W862" t="str" cm="1">
        <f t="array" ref="W862">IF(F862="successful",_xlfn.IFS(D862&lt;1000,"0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>5000 to 9999</v>
      </c>
      <c r="X862" t="str" cm="1">
        <f t="array" ref="X862">IF(F862="canceled",_xlfn.IFS(D862&lt;1000,"0 to 1000",D862&lt;5000,"1000 to 4999",D862&lt;10000,"5000 to 9999",D862&lt;15000,"10000 to 14999",D862&lt;20000,"15000 to 19999",D862&lt;25000,"20000 to 24999",D862 &lt;30000,"25000 to 29999",D862&lt;35000,"30000 to 34999",D862&lt;40000,"35000 to 39999",D862&lt;45000,"40000 to 44999",D862&lt;50000,"45000 to 49999",TRUE,"Greater than 50000"),"")</f>
        <v/>
      </c>
      <c r="Y862">
        <f t="shared" si="136"/>
        <v>102</v>
      </c>
      <c r="Z862" t="str">
        <f t="shared" si="137"/>
        <v/>
      </c>
      <c r="AA862">
        <f t="shared" si="138"/>
        <v>1</v>
      </c>
      <c r="AB862" t="str">
        <f t="shared" si="139"/>
        <v/>
      </c>
    </row>
    <row r="863" spans="1:28" x14ac:dyDescent="0.25">
      <c r="A863">
        <v>604</v>
      </c>
      <c r="B863" t="s">
        <v>1250</v>
      </c>
      <c r="C863" s="3" t="s">
        <v>1251</v>
      </c>
      <c r="D863">
        <v>88700</v>
      </c>
      <c r="E863">
        <v>151438</v>
      </c>
      <c r="F863" t="s">
        <v>20</v>
      </c>
      <c r="G863">
        <v>2857</v>
      </c>
      <c r="H863" t="s">
        <v>21</v>
      </c>
      <c r="I863" t="s">
        <v>22</v>
      </c>
      <c r="J863">
        <v>1295676000</v>
      </c>
      <c r="K863">
        <v>1297490400</v>
      </c>
      <c r="L863" t="b">
        <v>0</v>
      </c>
      <c r="M863" t="b">
        <v>0</v>
      </c>
      <c r="N863" t="s">
        <v>33</v>
      </c>
      <c r="O863" s="4">
        <f t="shared" si="130"/>
        <v>1.7073055242390078</v>
      </c>
      <c r="P863" s="5">
        <f t="shared" si="131"/>
        <v>53.005950297514879</v>
      </c>
      <c r="Q863" t="str">
        <f t="shared" si="132"/>
        <v>theater</v>
      </c>
      <c r="R863" t="str">
        <f t="shared" si="133"/>
        <v>plays</v>
      </c>
      <c r="S863" s="9">
        <f t="shared" si="134"/>
        <v>40565.25</v>
      </c>
      <c r="T863" s="9">
        <f t="shared" si="135"/>
        <v>40586.25</v>
      </c>
      <c r="U863" t="str" cm="1">
        <f t="array" ref="U863">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</f>
        <v>Greater than 50000</v>
      </c>
      <c r="V863" t="str" cm="1">
        <f t="array" ref="V863">IF(F863="failed",_xlfn.IFS(D863&lt;1000,"0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/>
      </c>
      <c r="W863" t="str" cm="1">
        <f t="array" ref="W863">IF(F863="successful",_xlfn.IFS(D863&lt;1000,"0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>Greater than 50000</v>
      </c>
      <c r="X863" t="str" cm="1">
        <f t="array" ref="X863">IF(F863="canceled",_xlfn.IFS(D863&lt;1000,"0 to 1000",D863&lt;5000,"1000 to 4999",D863&lt;10000,"5000 to 9999",D863&lt;15000,"10000 to 14999",D863&lt;20000,"15000 to 19999",D863&lt;25000,"20000 to 24999",D863 &lt;30000,"25000 to 29999",D863&lt;35000,"30000 to 34999",D863&lt;40000,"35000 to 39999",D863&lt;45000,"40000 to 44999",D863&lt;50000,"45000 to 49999",TRUE,"Greater than 50000"),"")</f>
        <v/>
      </c>
      <c r="Y863">
        <f t="shared" si="136"/>
        <v>2857</v>
      </c>
      <c r="Z863" t="str">
        <f t="shared" si="137"/>
        <v/>
      </c>
      <c r="AA863">
        <f t="shared" si="138"/>
        <v>1</v>
      </c>
      <c r="AB863" t="str">
        <f t="shared" si="139"/>
        <v/>
      </c>
    </row>
    <row r="864" spans="1:28" ht="31.5" x14ac:dyDescent="0.25">
      <c r="A864">
        <v>610</v>
      </c>
      <c r="B864" t="s">
        <v>1262</v>
      </c>
      <c r="C864" s="3" t="s">
        <v>1263</v>
      </c>
      <c r="D864">
        <v>42800</v>
      </c>
      <c r="E864">
        <v>179356</v>
      </c>
      <c r="F864" t="s">
        <v>20</v>
      </c>
      <c r="G864">
        <v>6406</v>
      </c>
      <c r="H864" t="s">
        <v>21</v>
      </c>
      <c r="I864" t="s">
        <v>22</v>
      </c>
      <c r="J864">
        <v>1355637600</v>
      </c>
      <c r="K864">
        <v>1356847200</v>
      </c>
      <c r="L864" t="b">
        <v>0</v>
      </c>
      <c r="M864" t="b">
        <v>0</v>
      </c>
      <c r="N864" t="s">
        <v>33</v>
      </c>
      <c r="O864" s="4">
        <f t="shared" si="130"/>
        <v>4.1905607476635511</v>
      </c>
      <c r="P864" s="5">
        <f t="shared" si="131"/>
        <v>27.998126756166094</v>
      </c>
      <c r="Q864" t="str">
        <f t="shared" si="132"/>
        <v>theater</v>
      </c>
      <c r="R864" t="str">
        <f t="shared" si="133"/>
        <v>plays</v>
      </c>
      <c r="S864" s="9">
        <f t="shared" si="134"/>
        <v>41259.25</v>
      </c>
      <c r="T864" s="9">
        <f t="shared" si="135"/>
        <v>41273.25</v>
      </c>
      <c r="U864" t="str" cm="1">
        <f t="array" ref="U864">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</f>
        <v>40000 to 44999</v>
      </c>
      <c r="V864" t="str" cm="1">
        <f t="array" ref="V864">IF(F864="failed",_xlfn.IFS(D864&lt;1000,"0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/>
      </c>
      <c r="W864" t="str" cm="1">
        <f t="array" ref="W864">IF(F864="successful",_xlfn.IFS(D864&lt;1000,"0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>40000 to 44999</v>
      </c>
      <c r="X864" t="str" cm="1">
        <f t="array" ref="X864">IF(F864="canceled",_xlfn.IFS(D864&lt;1000,"0 to 1000",D864&lt;5000,"1000 to 4999",D864&lt;10000,"5000 to 9999",D864&lt;15000,"10000 to 14999",D864&lt;20000,"15000 to 19999",D864&lt;25000,"20000 to 24999",D864 &lt;30000,"25000 to 29999",D864&lt;35000,"30000 to 34999",D864&lt;40000,"35000 to 39999",D864&lt;45000,"40000 to 44999",D864&lt;50000,"45000 to 49999",TRUE,"Greater than 50000"),"")</f>
        <v/>
      </c>
      <c r="Y864">
        <f t="shared" si="136"/>
        <v>6406</v>
      </c>
      <c r="Z864" t="str">
        <f t="shared" si="137"/>
        <v/>
      </c>
      <c r="AA864">
        <f t="shared" si="138"/>
        <v>1</v>
      </c>
      <c r="AB864" t="str">
        <f t="shared" si="139"/>
        <v/>
      </c>
    </row>
    <row r="865" spans="1:28" x14ac:dyDescent="0.25">
      <c r="A865">
        <v>611</v>
      </c>
      <c r="B865" t="s">
        <v>1264</v>
      </c>
      <c r="C865" s="3" t="s">
        <v>1265</v>
      </c>
      <c r="D865">
        <v>8200</v>
      </c>
      <c r="E865">
        <v>1136</v>
      </c>
      <c r="F865" t="s">
        <v>74</v>
      </c>
      <c r="G865">
        <v>15</v>
      </c>
      <c r="H865" t="s">
        <v>21</v>
      </c>
      <c r="I865" t="s">
        <v>22</v>
      </c>
      <c r="J865">
        <v>1374728400</v>
      </c>
      <c r="K865">
        <v>1375765200</v>
      </c>
      <c r="L865" t="b">
        <v>0</v>
      </c>
      <c r="M865" t="b">
        <v>0</v>
      </c>
      <c r="N865" t="s">
        <v>33</v>
      </c>
      <c r="O865" s="4">
        <f t="shared" si="130"/>
        <v>0.13853658536585367</v>
      </c>
      <c r="P865" s="5">
        <f t="shared" si="131"/>
        <v>75.733333333333334</v>
      </c>
      <c r="Q865" t="str">
        <f t="shared" si="132"/>
        <v>theater</v>
      </c>
      <c r="R865" t="str">
        <f t="shared" si="133"/>
        <v>plays</v>
      </c>
      <c r="S865" s="9">
        <f t="shared" si="134"/>
        <v>41480.208333333336</v>
      </c>
      <c r="T865" s="9">
        <f t="shared" si="135"/>
        <v>41492.208333333336</v>
      </c>
      <c r="U865" t="str" cm="1">
        <f t="array" ref="U865">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</f>
        <v>5000 to 9999</v>
      </c>
      <c r="V865" t="str" cm="1">
        <f t="array" ref="V865">IF(F865="failed",_xlfn.IFS(D865&lt;1000,"0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/>
      </c>
      <c r="W865" t="str" cm="1">
        <f t="array" ref="W865">IF(F865="successful",_xlfn.IFS(D865&lt;1000,"0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/>
      </c>
      <c r="X865" t="str" cm="1">
        <f t="array" ref="X865">IF(F865="canceled",_xlfn.IFS(D865&lt;1000,"0 to 1000",D865&lt;5000,"1000 to 4999",D865&lt;10000,"5000 to 9999",D865&lt;15000,"10000 to 14999",D865&lt;20000,"15000 to 19999",D865&lt;25000,"20000 to 24999",D865 &lt;30000,"25000 to 29999",D865&lt;35000,"30000 to 34999",D865&lt;40000,"35000 to 39999",D865&lt;45000,"40000 to 44999",D865&lt;50000,"45000 to 49999",TRUE,"Greater than 50000"),"")</f>
        <v>5000 to 9999</v>
      </c>
      <c r="Y865" t="str">
        <f t="shared" si="136"/>
        <v/>
      </c>
      <c r="Z865" t="str">
        <f t="shared" si="137"/>
        <v/>
      </c>
      <c r="AA865" t="str">
        <f t="shared" si="138"/>
        <v/>
      </c>
      <c r="AB865" t="str">
        <f t="shared" si="139"/>
        <v/>
      </c>
    </row>
    <row r="866" spans="1:28" x14ac:dyDescent="0.25">
      <c r="A866">
        <v>613</v>
      </c>
      <c r="B866" t="s">
        <v>1268</v>
      </c>
      <c r="C866" s="3" t="s">
        <v>1269</v>
      </c>
      <c r="D866">
        <v>1100</v>
      </c>
      <c r="E866">
        <v>1914</v>
      </c>
      <c r="F866" t="s">
        <v>20</v>
      </c>
      <c r="G866">
        <v>26</v>
      </c>
      <c r="H866" t="s">
        <v>15</v>
      </c>
      <c r="I866" t="s">
        <v>16</v>
      </c>
      <c r="J866">
        <v>1503723600</v>
      </c>
      <c r="K866">
        <v>1504501200</v>
      </c>
      <c r="L866" t="b">
        <v>0</v>
      </c>
      <c r="M866" t="b">
        <v>0</v>
      </c>
      <c r="N866" t="s">
        <v>33</v>
      </c>
      <c r="O866" s="4">
        <f t="shared" si="130"/>
        <v>1.74</v>
      </c>
      <c r="P866" s="5">
        <f t="shared" si="131"/>
        <v>73.615384615384613</v>
      </c>
      <c r="Q866" t="str">
        <f t="shared" si="132"/>
        <v>theater</v>
      </c>
      <c r="R866" t="str">
        <f t="shared" si="133"/>
        <v>plays</v>
      </c>
      <c r="S866" s="9">
        <f t="shared" si="134"/>
        <v>42973.208333333328</v>
      </c>
      <c r="T866" s="9">
        <f t="shared" si="135"/>
        <v>42982.208333333328</v>
      </c>
      <c r="U866" t="str" cm="1">
        <f t="array" ref="U866">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</f>
        <v>1000 to 4999</v>
      </c>
      <c r="V866" t="str" cm="1">
        <f t="array" ref="V866">IF(F866="failed",_xlfn.IFS(D866&lt;1000,"0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/>
      </c>
      <c r="W866" t="str" cm="1">
        <f t="array" ref="W866">IF(F866="successful",_xlfn.IFS(D866&lt;1000,"0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>1000 to 4999</v>
      </c>
      <c r="X866" t="str" cm="1">
        <f t="array" ref="X866">IF(F866="canceled",_xlfn.IFS(D866&lt;1000,"0 to 1000",D866&lt;5000,"1000 to 4999",D866&lt;10000,"5000 to 9999",D866&lt;15000,"10000 to 14999",D866&lt;20000,"15000 to 19999",D866&lt;25000,"20000 to 24999",D866 &lt;30000,"25000 to 29999",D866&lt;35000,"30000 to 34999",D866&lt;40000,"35000 to 39999",D866&lt;45000,"40000 to 44999",D866&lt;50000,"45000 to 49999",TRUE,"Greater than 50000"),"")</f>
        <v/>
      </c>
      <c r="Y866">
        <f t="shared" si="136"/>
        <v>26</v>
      </c>
      <c r="Z866" t="str">
        <f t="shared" si="137"/>
        <v/>
      </c>
      <c r="AA866">
        <f t="shared" si="138"/>
        <v>1</v>
      </c>
      <c r="AB866" t="str">
        <f t="shared" si="139"/>
        <v/>
      </c>
    </row>
    <row r="867" spans="1:28" ht="31.5" x14ac:dyDescent="0.25">
      <c r="A867">
        <v>614</v>
      </c>
      <c r="B867" t="s">
        <v>1270</v>
      </c>
      <c r="C867" s="3" t="s">
        <v>1271</v>
      </c>
      <c r="D867">
        <v>26500</v>
      </c>
      <c r="E867">
        <v>41205</v>
      </c>
      <c r="F867" t="s">
        <v>20</v>
      </c>
      <c r="G867">
        <v>723</v>
      </c>
      <c r="H867" t="s">
        <v>21</v>
      </c>
      <c r="I867" t="s">
        <v>22</v>
      </c>
      <c r="J867">
        <v>1484114400</v>
      </c>
      <c r="K867">
        <v>1485669600</v>
      </c>
      <c r="L867" t="b">
        <v>0</v>
      </c>
      <c r="M867" t="b">
        <v>0</v>
      </c>
      <c r="N867" t="s">
        <v>33</v>
      </c>
      <c r="O867" s="4">
        <f t="shared" si="130"/>
        <v>1.5549056603773586</v>
      </c>
      <c r="P867" s="5">
        <f t="shared" si="131"/>
        <v>56.991701244813278</v>
      </c>
      <c r="Q867" t="str">
        <f t="shared" si="132"/>
        <v>theater</v>
      </c>
      <c r="R867" t="str">
        <f t="shared" si="133"/>
        <v>plays</v>
      </c>
      <c r="S867" s="9">
        <f t="shared" si="134"/>
        <v>42746.25</v>
      </c>
      <c r="T867" s="9">
        <f t="shared" si="135"/>
        <v>42764.25</v>
      </c>
      <c r="U867" t="str" cm="1">
        <f t="array" ref="U867">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</f>
        <v>25000 to 29999</v>
      </c>
      <c r="V867" t="str" cm="1">
        <f t="array" ref="V867">IF(F867="failed",_xlfn.IFS(D867&lt;1000,"0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/>
      </c>
      <c r="W867" t="str" cm="1">
        <f t="array" ref="W867">IF(F867="successful",_xlfn.IFS(D867&lt;1000,"0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>25000 to 29999</v>
      </c>
      <c r="X867" t="str" cm="1">
        <f t="array" ref="X867">IF(F867="canceled",_xlfn.IFS(D867&lt;1000,"0 to 1000",D867&lt;5000,"1000 to 4999",D867&lt;10000,"5000 to 9999",D867&lt;15000,"10000 to 14999",D867&lt;20000,"15000 to 19999",D867&lt;25000,"20000 to 24999",D867 &lt;30000,"25000 to 29999",D867&lt;35000,"30000 to 34999",D867&lt;40000,"35000 to 39999",D867&lt;45000,"40000 to 44999",D867&lt;50000,"45000 to 49999",TRUE,"Greater than 50000"),"")</f>
        <v/>
      </c>
      <c r="Y867">
        <f t="shared" si="136"/>
        <v>723</v>
      </c>
      <c r="Z867" t="str">
        <f t="shared" si="137"/>
        <v/>
      </c>
      <c r="AA867">
        <f t="shared" si="138"/>
        <v>1</v>
      </c>
      <c r="AB867" t="str">
        <f t="shared" si="139"/>
        <v/>
      </c>
    </row>
    <row r="868" spans="1:28" x14ac:dyDescent="0.25">
      <c r="A868">
        <v>615</v>
      </c>
      <c r="B868" t="s">
        <v>1272</v>
      </c>
      <c r="C868" s="3" t="s">
        <v>1273</v>
      </c>
      <c r="D868">
        <v>8500</v>
      </c>
      <c r="E868">
        <v>14488</v>
      </c>
      <c r="F868" t="s">
        <v>20</v>
      </c>
      <c r="G868">
        <v>170</v>
      </c>
      <c r="H868" t="s">
        <v>107</v>
      </c>
      <c r="I868" t="s">
        <v>108</v>
      </c>
      <c r="J868">
        <v>1461906000</v>
      </c>
      <c r="K868">
        <v>1462770000</v>
      </c>
      <c r="L868" t="b">
        <v>0</v>
      </c>
      <c r="M868" t="b">
        <v>0</v>
      </c>
      <c r="N868" t="s">
        <v>33</v>
      </c>
      <c r="O868" s="4">
        <f t="shared" si="130"/>
        <v>1.7044705882352942</v>
      </c>
      <c r="P868" s="5">
        <f t="shared" si="131"/>
        <v>85.223529411764702</v>
      </c>
      <c r="Q868" t="str">
        <f t="shared" si="132"/>
        <v>theater</v>
      </c>
      <c r="R868" t="str">
        <f t="shared" si="133"/>
        <v>plays</v>
      </c>
      <c r="S868" s="9">
        <f t="shared" si="134"/>
        <v>42489.208333333328</v>
      </c>
      <c r="T868" s="9">
        <f t="shared" si="135"/>
        <v>42499.208333333328</v>
      </c>
      <c r="U868" t="str" cm="1">
        <f t="array" ref="U868">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</f>
        <v>5000 to 9999</v>
      </c>
      <c r="V868" t="str" cm="1">
        <f t="array" ref="V868">IF(F868="failed",_xlfn.IFS(D868&lt;1000,"0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/>
      </c>
      <c r="W868" t="str" cm="1">
        <f t="array" ref="W868">IF(F868="successful",_xlfn.IFS(D868&lt;1000,"0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>5000 to 9999</v>
      </c>
      <c r="X868" t="str" cm="1">
        <f t="array" ref="X868">IF(F868="canceled",_xlfn.IFS(D868&lt;1000,"0 to 1000",D868&lt;5000,"1000 to 4999",D868&lt;10000,"5000 to 9999",D868&lt;15000,"10000 to 14999",D868&lt;20000,"15000 to 19999",D868&lt;25000,"20000 to 24999",D868 &lt;30000,"25000 to 29999",D868&lt;35000,"30000 to 34999",D868&lt;40000,"35000 to 39999",D868&lt;45000,"40000 to 44999",D868&lt;50000,"45000 to 49999",TRUE,"Greater than 50000"),"")</f>
        <v/>
      </c>
      <c r="Y868">
        <f t="shared" si="136"/>
        <v>170</v>
      </c>
      <c r="Z868" t="str">
        <f t="shared" si="137"/>
        <v/>
      </c>
      <c r="AA868">
        <f t="shared" si="138"/>
        <v>1</v>
      </c>
      <c r="AB868" t="str">
        <f t="shared" si="139"/>
        <v/>
      </c>
    </row>
    <row r="869" spans="1:28" x14ac:dyDescent="0.25">
      <c r="A869">
        <v>617</v>
      </c>
      <c r="B869" t="s">
        <v>1276</v>
      </c>
      <c r="C869" s="3" t="s">
        <v>1277</v>
      </c>
      <c r="D869">
        <v>1400</v>
      </c>
      <c r="E869">
        <v>3496</v>
      </c>
      <c r="F869" t="s">
        <v>20</v>
      </c>
      <c r="G869">
        <v>55</v>
      </c>
      <c r="H869" t="s">
        <v>21</v>
      </c>
      <c r="I869" t="s">
        <v>22</v>
      </c>
      <c r="J869">
        <v>1401858000</v>
      </c>
      <c r="K869">
        <v>1402722000</v>
      </c>
      <c r="L869" t="b">
        <v>0</v>
      </c>
      <c r="M869" t="b">
        <v>0</v>
      </c>
      <c r="N869" t="s">
        <v>33</v>
      </c>
      <c r="O869" s="4">
        <f t="shared" si="130"/>
        <v>2.4971428571428573</v>
      </c>
      <c r="P869" s="5">
        <f t="shared" si="131"/>
        <v>63.563636363636363</v>
      </c>
      <c r="Q869" t="str">
        <f t="shared" si="132"/>
        <v>theater</v>
      </c>
      <c r="R869" t="str">
        <f t="shared" si="133"/>
        <v>plays</v>
      </c>
      <c r="S869" s="9">
        <f t="shared" si="134"/>
        <v>41794.208333333336</v>
      </c>
      <c r="T869" s="9">
        <f t="shared" si="135"/>
        <v>41804.208333333336</v>
      </c>
      <c r="U869" t="str" cm="1">
        <f t="array" ref="U869">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</f>
        <v>1000 to 4999</v>
      </c>
      <c r="V869" t="str" cm="1">
        <f t="array" ref="V869">IF(F869="failed",_xlfn.IFS(D869&lt;1000,"0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/>
      </c>
      <c r="W869" t="str" cm="1">
        <f t="array" ref="W869">IF(F869="successful",_xlfn.IFS(D869&lt;1000,"0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>1000 to 4999</v>
      </c>
      <c r="X869" t="str" cm="1">
        <f t="array" ref="X869">IF(F869="canceled",_xlfn.IFS(D869&lt;1000,"0 to 1000",D869&lt;5000,"1000 to 4999",D869&lt;10000,"5000 to 9999",D869&lt;15000,"10000 to 14999",D869&lt;20000,"15000 to 19999",D869&lt;25000,"20000 to 24999",D869 &lt;30000,"25000 to 29999",D869&lt;35000,"30000 to 34999",D869&lt;40000,"35000 to 39999",D869&lt;45000,"40000 to 44999",D869&lt;50000,"45000 to 49999",TRUE,"Greater than 50000"),"")</f>
        <v/>
      </c>
      <c r="Y869">
        <f t="shared" si="136"/>
        <v>55</v>
      </c>
      <c r="Z869" t="str">
        <f t="shared" si="137"/>
        <v/>
      </c>
      <c r="AA869">
        <f t="shared" si="138"/>
        <v>1</v>
      </c>
      <c r="AB869" t="str">
        <f t="shared" si="139"/>
        <v/>
      </c>
    </row>
    <row r="870" spans="1:28" x14ac:dyDescent="0.25">
      <c r="A870">
        <v>619</v>
      </c>
      <c r="B870" t="s">
        <v>1280</v>
      </c>
      <c r="C870" s="3" t="s">
        <v>1281</v>
      </c>
      <c r="D870">
        <v>195900</v>
      </c>
      <c r="E870">
        <v>55757</v>
      </c>
      <c r="F870" t="s">
        <v>14</v>
      </c>
      <c r="G870">
        <v>648</v>
      </c>
      <c r="H870" t="s">
        <v>21</v>
      </c>
      <c r="I870" t="s">
        <v>22</v>
      </c>
      <c r="J870">
        <v>1304658000</v>
      </c>
      <c r="K870">
        <v>1304744400</v>
      </c>
      <c r="L870" t="b">
        <v>1</v>
      </c>
      <c r="M870" t="b">
        <v>1</v>
      </c>
      <c r="N870" t="s">
        <v>33</v>
      </c>
      <c r="O870" s="4">
        <f t="shared" si="130"/>
        <v>0.28461970393057684</v>
      </c>
      <c r="P870" s="5">
        <f t="shared" si="131"/>
        <v>86.044753086419746</v>
      </c>
      <c r="Q870" t="str">
        <f t="shared" si="132"/>
        <v>theater</v>
      </c>
      <c r="R870" t="str">
        <f t="shared" si="133"/>
        <v>plays</v>
      </c>
      <c r="S870" s="9">
        <f t="shared" si="134"/>
        <v>40669.208333333336</v>
      </c>
      <c r="T870" s="9">
        <f t="shared" si="135"/>
        <v>40670.208333333336</v>
      </c>
      <c r="U870" t="str" cm="1">
        <f t="array" ref="U870">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</f>
        <v>Greater than 50000</v>
      </c>
      <c r="V870" t="str" cm="1">
        <f t="array" ref="V870">IF(F870="failed",_xlfn.IFS(D870&lt;1000,"0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>Greater than 50000</v>
      </c>
      <c r="W870" t="str" cm="1">
        <f t="array" ref="W870">IF(F870="successful",_xlfn.IFS(D870&lt;1000,"0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/>
      </c>
      <c r="X870" t="str" cm="1">
        <f t="array" ref="X870">IF(F870="canceled",_xlfn.IFS(D870&lt;1000,"0 to 1000",D870&lt;5000,"1000 to 4999",D870&lt;10000,"5000 to 9999",D870&lt;15000,"10000 to 14999",D870&lt;20000,"15000 to 19999",D870&lt;25000,"20000 to 24999",D870 &lt;30000,"25000 to 29999",D870&lt;35000,"30000 to 34999",D870&lt;40000,"35000 to 39999",D870&lt;45000,"40000 to 44999",D870&lt;50000,"45000 to 49999",TRUE,"Greater than 50000"),"")</f>
        <v/>
      </c>
      <c r="Y870" t="str">
        <f t="shared" si="136"/>
        <v/>
      </c>
      <c r="Z870">
        <f t="shared" si="137"/>
        <v>648</v>
      </c>
      <c r="AA870" t="str">
        <f t="shared" si="138"/>
        <v/>
      </c>
      <c r="AB870">
        <f t="shared" si="139"/>
        <v>1</v>
      </c>
    </row>
    <row r="871" spans="1:28" x14ac:dyDescent="0.25">
      <c r="A871">
        <v>621</v>
      </c>
      <c r="B871" t="s">
        <v>1284</v>
      </c>
      <c r="C871" s="3" t="s">
        <v>1285</v>
      </c>
      <c r="D871">
        <v>25600</v>
      </c>
      <c r="E871">
        <v>158669</v>
      </c>
      <c r="F871" t="s">
        <v>20</v>
      </c>
      <c r="G871">
        <v>2144</v>
      </c>
      <c r="H871" t="s">
        <v>21</v>
      </c>
      <c r="I871" t="s">
        <v>22</v>
      </c>
      <c r="J871">
        <v>1473742800</v>
      </c>
      <c r="K871">
        <v>1474174800</v>
      </c>
      <c r="L871" t="b">
        <v>0</v>
      </c>
      <c r="M871" t="b">
        <v>0</v>
      </c>
      <c r="N871" t="s">
        <v>33</v>
      </c>
      <c r="O871" s="4">
        <f t="shared" si="130"/>
        <v>6.1980078125000002</v>
      </c>
      <c r="P871" s="5">
        <f t="shared" si="131"/>
        <v>74.006063432835816</v>
      </c>
      <c r="Q871" t="str">
        <f t="shared" si="132"/>
        <v>theater</v>
      </c>
      <c r="R871" t="str">
        <f t="shared" si="133"/>
        <v>plays</v>
      </c>
      <c r="S871" s="9">
        <f t="shared" si="134"/>
        <v>42626.208333333328</v>
      </c>
      <c r="T871" s="9">
        <f t="shared" si="135"/>
        <v>42631.208333333328</v>
      </c>
      <c r="U871" t="str" cm="1">
        <f t="array" ref="U871">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</f>
        <v>25000 to 29999</v>
      </c>
      <c r="V871" t="str" cm="1">
        <f t="array" ref="V871">IF(F871="failed",_xlfn.IFS(D871&lt;1000,"0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/>
      </c>
      <c r="W871" t="str" cm="1">
        <f t="array" ref="W871">IF(F871="successful",_xlfn.IFS(D871&lt;1000,"0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>25000 to 29999</v>
      </c>
      <c r="X871" t="str" cm="1">
        <f t="array" ref="X871">IF(F871="canceled",_xlfn.IFS(D871&lt;1000,"0 to 1000",D871&lt;5000,"1000 to 4999",D871&lt;10000,"5000 to 9999",D871&lt;15000,"10000 to 14999",D871&lt;20000,"15000 to 19999",D871&lt;25000,"20000 to 24999",D871 &lt;30000,"25000 to 29999",D871&lt;35000,"30000 to 34999",D871&lt;40000,"35000 to 39999",D871&lt;45000,"40000 to 44999",D871&lt;50000,"45000 to 49999",TRUE,"Greater than 50000"),"")</f>
        <v/>
      </c>
      <c r="Y871">
        <f t="shared" si="136"/>
        <v>2144</v>
      </c>
      <c r="Z871" t="str">
        <f t="shared" si="137"/>
        <v/>
      </c>
      <c r="AA871">
        <f t="shared" si="138"/>
        <v>1</v>
      </c>
      <c r="AB871" t="str">
        <f t="shared" si="139"/>
        <v/>
      </c>
    </row>
    <row r="872" spans="1:28" x14ac:dyDescent="0.25">
      <c r="A872">
        <v>623</v>
      </c>
      <c r="B872" t="s">
        <v>1288</v>
      </c>
      <c r="C872" s="3" t="s">
        <v>1289</v>
      </c>
      <c r="D872">
        <v>94300</v>
      </c>
      <c r="E872">
        <v>150806</v>
      </c>
      <c r="F872" t="s">
        <v>20</v>
      </c>
      <c r="G872">
        <v>2693</v>
      </c>
      <c r="H872" t="s">
        <v>40</v>
      </c>
      <c r="I872" t="s">
        <v>41</v>
      </c>
      <c r="J872">
        <v>1437022800</v>
      </c>
      <c r="K872">
        <v>1437454800</v>
      </c>
      <c r="L872" t="b">
        <v>0</v>
      </c>
      <c r="M872" t="b">
        <v>0</v>
      </c>
      <c r="N872" t="s">
        <v>33</v>
      </c>
      <c r="O872" s="4">
        <f t="shared" si="130"/>
        <v>1.5992152704135738</v>
      </c>
      <c r="P872" s="5">
        <f t="shared" si="131"/>
        <v>55.999257333828446</v>
      </c>
      <c r="Q872" t="str">
        <f t="shared" si="132"/>
        <v>theater</v>
      </c>
      <c r="R872" t="str">
        <f t="shared" si="133"/>
        <v>plays</v>
      </c>
      <c r="S872" s="9">
        <f t="shared" si="134"/>
        <v>42201.208333333328</v>
      </c>
      <c r="T872" s="9">
        <f t="shared" si="135"/>
        <v>42206.208333333328</v>
      </c>
      <c r="U872" t="str" cm="1">
        <f t="array" ref="U872">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</f>
        <v>Greater than 50000</v>
      </c>
      <c r="V872" t="str" cm="1">
        <f t="array" ref="V872">IF(F872="failed",_xlfn.IFS(D872&lt;1000,"0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/>
      </c>
      <c r="W872" t="str" cm="1">
        <f t="array" ref="W872">IF(F872="successful",_xlfn.IFS(D872&lt;1000,"0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>Greater than 50000</v>
      </c>
      <c r="X872" t="str" cm="1">
        <f t="array" ref="X872">IF(F872="canceled",_xlfn.IFS(D872&lt;1000,"0 to 1000",D872&lt;5000,"1000 to 4999",D872&lt;10000,"5000 to 9999",D872&lt;15000,"10000 to 14999",D872&lt;20000,"15000 to 19999",D872&lt;25000,"20000 to 24999",D872 &lt;30000,"25000 to 29999",D872&lt;35000,"30000 to 34999",D872&lt;40000,"35000 to 39999",D872&lt;45000,"40000 to 44999",D872&lt;50000,"45000 to 49999",TRUE,"Greater than 50000"),"")</f>
        <v/>
      </c>
      <c r="Y872">
        <f t="shared" si="136"/>
        <v>2693</v>
      </c>
      <c r="Z872" t="str">
        <f t="shared" si="137"/>
        <v/>
      </c>
      <c r="AA872">
        <f t="shared" si="138"/>
        <v>1</v>
      </c>
      <c r="AB872" t="str">
        <f t="shared" si="139"/>
        <v/>
      </c>
    </row>
    <row r="873" spans="1:28" ht="31.5" x14ac:dyDescent="0.25">
      <c r="A873">
        <v>625</v>
      </c>
      <c r="B873" t="s">
        <v>1292</v>
      </c>
      <c r="C873" s="3" t="s">
        <v>1293</v>
      </c>
      <c r="D873">
        <v>7500</v>
      </c>
      <c r="E873">
        <v>5803</v>
      </c>
      <c r="F873" t="s">
        <v>14</v>
      </c>
      <c r="G873">
        <v>62</v>
      </c>
      <c r="H873" t="s">
        <v>21</v>
      </c>
      <c r="I873" t="s">
        <v>22</v>
      </c>
      <c r="J873">
        <v>1580104800</v>
      </c>
      <c r="K873">
        <v>1581314400</v>
      </c>
      <c r="L873" t="b">
        <v>0</v>
      </c>
      <c r="M873" t="b">
        <v>0</v>
      </c>
      <c r="N873" t="s">
        <v>33</v>
      </c>
      <c r="O873" s="4">
        <f t="shared" si="130"/>
        <v>0.77373333333333338</v>
      </c>
      <c r="P873" s="5">
        <f t="shared" si="131"/>
        <v>93.596774193548384</v>
      </c>
      <c r="Q873" t="str">
        <f t="shared" si="132"/>
        <v>theater</v>
      </c>
      <c r="R873" t="str">
        <f t="shared" si="133"/>
        <v>plays</v>
      </c>
      <c r="S873" s="9">
        <f t="shared" si="134"/>
        <v>43857.25</v>
      </c>
      <c r="T873" s="9">
        <f t="shared" si="135"/>
        <v>43871.25</v>
      </c>
      <c r="U873" t="str" cm="1">
        <f t="array" ref="U873">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</f>
        <v>5000 to 9999</v>
      </c>
      <c r="V873" t="str" cm="1">
        <f t="array" ref="V873">IF(F873="failed",_xlfn.IFS(D873&lt;1000,"0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>5000 to 9999</v>
      </c>
      <c r="W873" t="str" cm="1">
        <f t="array" ref="W873">IF(F873="successful",_xlfn.IFS(D873&lt;1000,"0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/>
      </c>
      <c r="X873" t="str" cm="1">
        <f t="array" ref="X873">IF(F873="canceled",_xlfn.IFS(D873&lt;1000,"0 to 1000",D873&lt;5000,"1000 to 4999",D873&lt;10000,"5000 to 9999",D873&lt;15000,"10000 to 14999",D873&lt;20000,"15000 to 19999",D873&lt;25000,"20000 to 24999",D873 &lt;30000,"25000 to 29999",D873&lt;35000,"30000 to 34999",D873&lt;40000,"35000 to 39999",D873&lt;45000,"40000 to 44999",D873&lt;50000,"45000 to 49999",TRUE,"Greater than 50000"),"")</f>
        <v/>
      </c>
      <c r="Y873" t="str">
        <f t="shared" si="136"/>
        <v/>
      </c>
      <c r="Z873">
        <f t="shared" si="137"/>
        <v>62</v>
      </c>
      <c r="AA873" t="str">
        <f t="shared" si="138"/>
        <v/>
      </c>
      <c r="AB873">
        <f t="shared" si="139"/>
        <v>1</v>
      </c>
    </row>
    <row r="874" spans="1:28" ht="31.5" x14ac:dyDescent="0.25">
      <c r="A874">
        <v>626</v>
      </c>
      <c r="B874" t="s">
        <v>1294</v>
      </c>
      <c r="C874" s="3" t="s">
        <v>1295</v>
      </c>
      <c r="D874">
        <v>6400</v>
      </c>
      <c r="E874">
        <v>13205</v>
      </c>
      <c r="F874" t="s">
        <v>20</v>
      </c>
      <c r="G874">
        <v>189</v>
      </c>
      <c r="H874" t="s">
        <v>21</v>
      </c>
      <c r="I874" t="s">
        <v>22</v>
      </c>
      <c r="J874">
        <v>1285650000</v>
      </c>
      <c r="K874">
        <v>1286427600</v>
      </c>
      <c r="L874" t="b">
        <v>0</v>
      </c>
      <c r="M874" t="b">
        <v>1</v>
      </c>
      <c r="N874" t="s">
        <v>33</v>
      </c>
      <c r="O874" s="4">
        <f t="shared" si="130"/>
        <v>2.0632812500000002</v>
      </c>
      <c r="P874" s="5">
        <f t="shared" si="131"/>
        <v>69.867724867724874</v>
      </c>
      <c r="Q874" t="str">
        <f t="shared" si="132"/>
        <v>theater</v>
      </c>
      <c r="R874" t="str">
        <f t="shared" si="133"/>
        <v>plays</v>
      </c>
      <c r="S874" s="9">
        <f t="shared" si="134"/>
        <v>40449.208333333336</v>
      </c>
      <c r="T874" s="9">
        <f t="shared" si="135"/>
        <v>40458.208333333336</v>
      </c>
      <c r="U874" t="str" cm="1">
        <f t="array" ref="U874">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</f>
        <v>5000 to 9999</v>
      </c>
      <c r="V874" t="str" cm="1">
        <f t="array" ref="V874">IF(F874="failed",_xlfn.IFS(D874&lt;1000,"0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/>
      </c>
      <c r="W874" t="str" cm="1">
        <f t="array" ref="W874">IF(F874="successful",_xlfn.IFS(D874&lt;1000,"0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>5000 to 9999</v>
      </c>
      <c r="X874" t="str" cm="1">
        <f t="array" ref="X874">IF(F874="canceled",_xlfn.IFS(D874&lt;1000,"0 to 1000",D874&lt;5000,"1000 to 4999",D874&lt;10000,"5000 to 9999",D874&lt;15000,"10000 to 14999",D874&lt;20000,"15000 to 19999",D874&lt;25000,"20000 to 24999",D874 &lt;30000,"25000 to 29999",D874&lt;35000,"30000 to 34999",D874&lt;40000,"35000 to 39999",D874&lt;45000,"40000 to 44999",D874&lt;50000,"45000 to 49999",TRUE,"Greater than 50000"),"")</f>
        <v/>
      </c>
      <c r="Y874">
        <f t="shared" si="136"/>
        <v>189</v>
      </c>
      <c r="Z874" t="str">
        <f t="shared" si="137"/>
        <v/>
      </c>
      <c r="AA874">
        <f t="shared" si="138"/>
        <v>1</v>
      </c>
      <c r="AB874" t="str">
        <f t="shared" si="139"/>
        <v/>
      </c>
    </row>
    <row r="875" spans="1:28" x14ac:dyDescent="0.25">
      <c r="A875">
        <v>629</v>
      </c>
      <c r="B875" t="s">
        <v>1300</v>
      </c>
      <c r="C875" s="3" t="s">
        <v>1301</v>
      </c>
      <c r="D875">
        <v>85900</v>
      </c>
      <c r="E875">
        <v>55476</v>
      </c>
      <c r="F875" t="s">
        <v>14</v>
      </c>
      <c r="G875">
        <v>750</v>
      </c>
      <c r="H875" t="s">
        <v>21</v>
      </c>
      <c r="I875" t="s">
        <v>22</v>
      </c>
      <c r="J875">
        <v>1467781200</v>
      </c>
      <c r="K875">
        <v>1467954000</v>
      </c>
      <c r="L875" t="b">
        <v>0</v>
      </c>
      <c r="M875" t="b">
        <v>1</v>
      </c>
      <c r="N875" t="s">
        <v>33</v>
      </c>
      <c r="O875" s="4">
        <f t="shared" si="130"/>
        <v>0.64582072176949945</v>
      </c>
      <c r="P875" s="5">
        <f t="shared" si="131"/>
        <v>73.968000000000004</v>
      </c>
      <c r="Q875" t="str">
        <f t="shared" si="132"/>
        <v>theater</v>
      </c>
      <c r="R875" t="str">
        <f t="shared" si="133"/>
        <v>plays</v>
      </c>
      <c r="S875" s="9">
        <f t="shared" si="134"/>
        <v>42557.208333333328</v>
      </c>
      <c r="T875" s="9">
        <f t="shared" si="135"/>
        <v>42559.208333333328</v>
      </c>
      <c r="U875" t="str" cm="1">
        <f t="array" ref="U875">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</f>
        <v>Greater than 50000</v>
      </c>
      <c r="V875" t="str" cm="1">
        <f t="array" ref="V875">IF(F875="failed",_xlfn.IFS(D875&lt;1000,"0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>Greater than 50000</v>
      </c>
      <c r="W875" t="str" cm="1">
        <f t="array" ref="W875">IF(F875="successful",_xlfn.IFS(D875&lt;1000,"0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/>
      </c>
      <c r="X875" t="str" cm="1">
        <f t="array" ref="X875">IF(F875="canceled",_xlfn.IFS(D875&lt;1000,"0 to 1000",D875&lt;5000,"1000 to 4999",D875&lt;10000,"5000 to 9999",D875&lt;15000,"10000 to 14999",D875&lt;20000,"15000 to 19999",D875&lt;25000,"20000 to 24999",D875 &lt;30000,"25000 to 29999",D875&lt;35000,"30000 to 34999",D875&lt;40000,"35000 to 39999",D875&lt;45000,"40000 to 44999",D875&lt;50000,"45000 to 49999",TRUE,"Greater than 50000"),"")</f>
        <v/>
      </c>
      <c r="Y875" t="str">
        <f t="shared" si="136"/>
        <v/>
      </c>
      <c r="Z875">
        <f t="shared" si="137"/>
        <v>750</v>
      </c>
      <c r="AA875" t="str">
        <f t="shared" si="138"/>
        <v/>
      </c>
      <c r="AB875">
        <f t="shared" si="139"/>
        <v>1</v>
      </c>
    </row>
    <row r="876" spans="1:28" x14ac:dyDescent="0.25">
      <c r="A876">
        <v>630</v>
      </c>
      <c r="B876" t="s">
        <v>1302</v>
      </c>
      <c r="C876" s="3" t="s">
        <v>1303</v>
      </c>
      <c r="D876">
        <v>9500</v>
      </c>
      <c r="E876">
        <v>5973</v>
      </c>
      <c r="F876" t="s">
        <v>74</v>
      </c>
      <c r="G876">
        <v>87</v>
      </c>
      <c r="H876" t="s">
        <v>21</v>
      </c>
      <c r="I876" t="s">
        <v>22</v>
      </c>
      <c r="J876">
        <v>1556686800</v>
      </c>
      <c r="K876">
        <v>1557637200</v>
      </c>
      <c r="L876" t="b">
        <v>0</v>
      </c>
      <c r="M876" t="b">
        <v>1</v>
      </c>
      <c r="N876" t="s">
        <v>33</v>
      </c>
      <c r="O876" s="4">
        <f t="shared" si="130"/>
        <v>0.62873684210526315</v>
      </c>
      <c r="P876" s="5">
        <f t="shared" si="131"/>
        <v>68.65517241379311</v>
      </c>
      <c r="Q876" t="str">
        <f t="shared" si="132"/>
        <v>theater</v>
      </c>
      <c r="R876" t="str">
        <f t="shared" si="133"/>
        <v>plays</v>
      </c>
      <c r="S876" s="9">
        <f t="shared" si="134"/>
        <v>43586.208333333328</v>
      </c>
      <c r="T876" s="9">
        <f t="shared" si="135"/>
        <v>43597.208333333328</v>
      </c>
      <c r="U876" t="str" cm="1">
        <f t="array" ref="U876">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</f>
        <v>5000 to 9999</v>
      </c>
      <c r="V876" t="str" cm="1">
        <f t="array" ref="V876">IF(F876="failed",_xlfn.IFS(D876&lt;1000,"0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/>
      </c>
      <c r="W876" t="str" cm="1">
        <f t="array" ref="W876">IF(F876="successful",_xlfn.IFS(D876&lt;1000,"0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/>
      </c>
      <c r="X876" t="str" cm="1">
        <f t="array" ref="X876">IF(F876="canceled",_xlfn.IFS(D876&lt;1000,"0 to 1000",D876&lt;5000,"1000 to 4999",D876&lt;10000,"5000 to 9999",D876&lt;15000,"10000 to 14999",D876&lt;20000,"15000 to 19999",D876&lt;25000,"20000 to 24999",D876 &lt;30000,"25000 to 29999",D876&lt;35000,"30000 to 34999",D876&lt;40000,"35000 to 39999",D876&lt;45000,"40000 to 44999",D876&lt;50000,"45000 to 49999",TRUE,"Greater than 50000"),"")</f>
        <v>5000 to 9999</v>
      </c>
      <c r="Y876" t="str">
        <f t="shared" si="136"/>
        <v/>
      </c>
      <c r="Z876" t="str">
        <f t="shared" si="137"/>
        <v/>
      </c>
      <c r="AA876" t="str">
        <f t="shared" si="138"/>
        <v/>
      </c>
      <c r="AB876" t="str">
        <f t="shared" si="139"/>
        <v/>
      </c>
    </row>
    <row r="877" spans="1:28" x14ac:dyDescent="0.25">
      <c r="A877">
        <v>631</v>
      </c>
      <c r="B877" t="s">
        <v>1304</v>
      </c>
      <c r="C877" s="3" t="s">
        <v>1305</v>
      </c>
      <c r="D877">
        <v>59200</v>
      </c>
      <c r="E877">
        <v>183756</v>
      </c>
      <c r="F877" t="s">
        <v>20</v>
      </c>
      <c r="G877">
        <v>3063</v>
      </c>
      <c r="H877" t="s">
        <v>21</v>
      </c>
      <c r="I877" t="s">
        <v>22</v>
      </c>
      <c r="J877">
        <v>1553576400</v>
      </c>
      <c r="K877">
        <v>1553922000</v>
      </c>
      <c r="L877" t="b">
        <v>0</v>
      </c>
      <c r="M877" t="b">
        <v>0</v>
      </c>
      <c r="N877" t="s">
        <v>33</v>
      </c>
      <c r="O877" s="4">
        <f t="shared" si="130"/>
        <v>3.1039864864864866</v>
      </c>
      <c r="P877" s="5">
        <f t="shared" si="131"/>
        <v>59.992164544564154</v>
      </c>
      <c r="Q877" t="str">
        <f t="shared" si="132"/>
        <v>theater</v>
      </c>
      <c r="R877" t="str">
        <f t="shared" si="133"/>
        <v>plays</v>
      </c>
      <c r="S877" s="9">
        <f t="shared" si="134"/>
        <v>43550.208333333328</v>
      </c>
      <c r="T877" s="9">
        <f t="shared" si="135"/>
        <v>43554.208333333328</v>
      </c>
      <c r="U877" t="str" cm="1">
        <f t="array" ref="U877">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</f>
        <v>Greater than 50000</v>
      </c>
      <c r="V877" t="str" cm="1">
        <f t="array" ref="V877">IF(F877="failed",_xlfn.IFS(D877&lt;1000,"0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/>
      </c>
      <c r="W877" t="str" cm="1">
        <f t="array" ref="W877">IF(F877="successful",_xlfn.IFS(D877&lt;1000,"0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>Greater than 50000</v>
      </c>
      <c r="X877" t="str" cm="1">
        <f t="array" ref="X877">IF(F877="canceled",_xlfn.IFS(D877&lt;1000,"0 to 1000",D877&lt;5000,"1000 to 4999",D877&lt;10000,"5000 to 9999",D877&lt;15000,"10000 to 14999",D877&lt;20000,"15000 to 19999",D877&lt;25000,"20000 to 24999",D877 &lt;30000,"25000 to 29999",D877&lt;35000,"30000 to 34999",D877&lt;40000,"35000 to 39999",D877&lt;45000,"40000 to 44999",D877&lt;50000,"45000 to 49999",TRUE,"Greater than 50000"),"")</f>
        <v/>
      </c>
      <c r="Y877">
        <f t="shared" si="136"/>
        <v>3063</v>
      </c>
      <c r="Z877" t="str">
        <f t="shared" si="137"/>
        <v/>
      </c>
      <c r="AA877">
        <f t="shared" si="138"/>
        <v>1</v>
      </c>
      <c r="AB877" t="str">
        <f t="shared" si="139"/>
        <v/>
      </c>
    </row>
    <row r="878" spans="1:28" x14ac:dyDescent="0.25">
      <c r="A878">
        <v>632</v>
      </c>
      <c r="B878" t="s">
        <v>1306</v>
      </c>
      <c r="C878" s="3" t="s">
        <v>1307</v>
      </c>
      <c r="D878">
        <v>72100</v>
      </c>
      <c r="E878">
        <v>30902</v>
      </c>
      <c r="F878" t="s">
        <v>47</v>
      </c>
      <c r="G878">
        <v>278</v>
      </c>
      <c r="H878" t="s">
        <v>21</v>
      </c>
      <c r="I878" t="s">
        <v>22</v>
      </c>
      <c r="J878">
        <v>1414904400</v>
      </c>
      <c r="K878">
        <v>1416463200</v>
      </c>
      <c r="L878" t="b">
        <v>0</v>
      </c>
      <c r="M878" t="b">
        <v>0</v>
      </c>
      <c r="N878" t="s">
        <v>33</v>
      </c>
      <c r="O878" s="4">
        <f t="shared" si="130"/>
        <v>0.42859916782246882</v>
      </c>
      <c r="P878" s="5">
        <f t="shared" si="131"/>
        <v>111.15827338129496</v>
      </c>
      <c r="Q878" t="str">
        <f t="shared" si="132"/>
        <v>theater</v>
      </c>
      <c r="R878" t="str">
        <f t="shared" si="133"/>
        <v>plays</v>
      </c>
      <c r="S878" s="9">
        <f t="shared" si="134"/>
        <v>41945.208333333336</v>
      </c>
      <c r="T878" s="9">
        <f t="shared" si="135"/>
        <v>41963.25</v>
      </c>
      <c r="U878" t="str" cm="1">
        <f t="array" ref="U878">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</f>
        <v>Greater than 50000</v>
      </c>
      <c r="V878" t="str" cm="1">
        <f t="array" ref="V878">IF(F878="failed",_xlfn.IFS(D878&lt;1000,"0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W878" t="str" cm="1">
        <f t="array" ref="W878">IF(F878="successful",_xlfn.IFS(D878&lt;1000,"0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X878" t="str" cm="1">
        <f t="array" ref="X878">IF(F878="canceled",_xlfn.IFS(D878&lt;1000,"0 to 1000",D878&lt;5000,"1000 to 4999",D878&lt;10000,"5000 to 9999",D878&lt;15000,"10000 to 14999",D878&lt;20000,"15000 to 19999",D878&lt;25000,"20000 to 24999",D878 &lt;30000,"25000 to 29999",D878&lt;35000,"30000 to 34999",D878&lt;40000,"35000 to 39999",D878&lt;45000,"40000 to 44999",D878&lt;50000,"45000 to 49999",TRUE,"Greater than 50000"),"")</f>
        <v/>
      </c>
      <c r="Y878" t="str">
        <f t="shared" si="136"/>
        <v/>
      </c>
      <c r="Z878" t="str">
        <f t="shared" si="137"/>
        <v/>
      </c>
      <c r="AA878" t="str">
        <f t="shared" si="138"/>
        <v/>
      </c>
      <c r="AB878" t="str">
        <f t="shared" si="139"/>
        <v/>
      </c>
    </row>
    <row r="879" spans="1:28" x14ac:dyDescent="0.25">
      <c r="A879">
        <v>637</v>
      </c>
      <c r="B879" t="s">
        <v>1316</v>
      </c>
      <c r="C879" s="3" t="s">
        <v>1317</v>
      </c>
      <c r="D879">
        <v>8500</v>
      </c>
      <c r="E879">
        <v>6750</v>
      </c>
      <c r="F879" t="s">
        <v>14</v>
      </c>
      <c r="G879">
        <v>65</v>
      </c>
      <c r="H879" t="s">
        <v>21</v>
      </c>
      <c r="I879" t="s">
        <v>22</v>
      </c>
      <c r="J879">
        <v>1479103200</v>
      </c>
      <c r="K879">
        <v>1479794400</v>
      </c>
      <c r="L879" t="b">
        <v>0</v>
      </c>
      <c r="M879" t="b">
        <v>0</v>
      </c>
      <c r="N879" t="s">
        <v>33</v>
      </c>
      <c r="O879" s="4">
        <f t="shared" si="130"/>
        <v>0.79411764705882348</v>
      </c>
      <c r="P879" s="5">
        <f t="shared" si="131"/>
        <v>103.84615384615384</v>
      </c>
      <c r="Q879" t="str">
        <f t="shared" si="132"/>
        <v>theater</v>
      </c>
      <c r="R879" t="str">
        <f t="shared" si="133"/>
        <v>plays</v>
      </c>
      <c r="S879" s="9">
        <f t="shared" si="134"/>
        <v>42688.25</v>
      </c>
      <c r="T879" s="9">
        <f t="shared" si="135"/>
        <v>42696.25</v>
      </c>
      <c r="U879" t="str" cm="1">
        <f t="array" ref="U879">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</f>
        <v>5000 to 9999</v>
      </c>
      <c r="V879" t="str" cm="1">
        <f t="array" ref="V879">IF(F879="failed",_xlfn.IFS(D879&lt;1000,"0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>5000 to 9999</v>
      </c>
      <c r="W879" t="str" cm="1">
        <f t="array" ref="W879">IF(F879="successful",_xlfn.IFS(D879&lt;1000,"0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/>
      </c>
      <c r="X879" t="str" cm="1">
        <f t="array" ref="X879">IF(F879="canceled",_xlfn.IFS(D879&lt;1000,"0 to 1000",D879&lt;5000,"1000 to 4999",D879&lt;10000,"5000 to 9999",D879&lt;15000,"10000 to 14999",D879&lt;20000,"15000 to 19999",D879&lt;25000,"20000 to 24999",D879 &lt;30000,"25000 to 29999",D879&lt;35000,"30000 to 34999",D879&lt;40000,"35000 to 39999",D879&lt;45000,"40000 to 44999",D879&lt;50000,"45000 to 49999",TRUE,"Greater than 50000"),"")</f>
        <v/>
      </c>
      <c r="Y879" t="str">
        <f t="shared" si="136"/>
        <v/>
      </c>
      <c r="Z879">
        <f t="shared" si="137"/>
        <v>65</v>
      </c>
      <c r="AA879" t="str">
        <f t="shared" si="138"/>
        <v/>
      </c>
      <c r="AB879">
        <f t="shared" si="139"/>
        <v>1</v>
      </c>
    </row>
    <row r="880" spans="1:28" x14ac:dyDescent="0.25">
      <c r="A880">
        <v>638</v>
      </c>
      <c r="B880" t="s">
        <v>1318</v>
      </c>
      <c r="C880" s="3" t="s">
        <v>1319</v>
      </c>
      <c r="D880">
        <v>81600</v>
      </c>
      <c r="E880">
        <v>9318</v>
      </c>
      <c r="F880" t="s">
        <v>14</v>
      </c>
      <c r="G880">
        <v>94</v>
      </c>
      <c r="H880" t="s">
        <v>21</v>
      </c>
      <c r="I880" t="s">
        <v>22</v>
      </c>
      <c r="J880">
        <v>1280206800</v>
      </c>
      <c r="K880">
        <v>1281243600</v>
      </c>
      <c r="L880" t="b">
        <v>0</v>
      </c>
      <c r="M880" t="b">
        <v>1</v>
      </c>
      <c r="N880" t="s">
        <v>33</v>
      </c>
      <c r="O880" s="4">
        <f t="shared" si="130"/>
        <v>0.11419117647058824</v>
      </c>
      <c r="P880" s="5">
        <f t="shared" si="131"/>
        <v>99.127659574468083</v>
      </c>
      <c r="Q880" t="str">
        <f t="shared" si="132"/>
        <v>theater</v>
      </c>
      <c r="R880" t="str">
        <f t="shared" si="133"/>
        <v>plays</v>
      </c>
      <c r="S880" s="9">
        <f t="shared" si="134"/>
        <v>40386.208333333336</v>
      </c>
      <c r="T880" s="9">
        <f t="shared" si="135"/>
        <v>40398.208333333336</v>
      </c>
      <c r="U880" t="str" cm="1">
        <f t="array" ref="U880">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</f>
        <v>Greater than 50000</v>
      </c>
      <c r="V880" t="str" cm="1">
        <f t="array" ref="V880">IF(F880="failed",_xlfn.IFS(D880&lt;1000,"0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>Greater than 50000</v>
      </c>
      <c r="W880" t="str" cm="1">
        <f t="array" ref="W880">IF(F880="successful",_xlfn.IFS(D880&lt;1000,"0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/>
      </c>
      <c r="X880" t="str" cm="1">
        <f t="array" ref="X880">IF(F880="canceled",_xlfn.IFS(D880&lt;1000,"0 to 1000",D880&lt;5000,"1000 to 4999",D880&lt;10000,"5000 to 9999",D880&lt;15000,"10000 to 14999",D880&lt;20000,"15000 to 19999",D880&lt;25000,"20000 to 24999",D880 &lt;30000,"25000 to 29999",D880&lt;35000,"30000 to 34999",D880&lt;40000,"35000 to 39999",D880&lt;45000,"40000 to 44999",D880&lt;50000,"45000 to 49999",TRUE,"Greater than 50000"),"")</f>
        <v/>
      </c>
      <c r="Y880" t="str">
        <f t="shared" si="136"/>
        <v/>
      </c>
      <c r="Z880">
        <f t="shared" si="137"/>
        <v>94</v>
      </c>
      <c r="AA880" t="str">
        <f t="shared" si="138"/>
        <v/>
      </c>
      <c r="AB880">
        <f t="shared" si="139"/>
        <v>1</v>
      </c>
    </row>
    <row r="881" spans="1:28" x14ac:dyDescent="0.25">
      <c r="A881">
        <v>640</v>
      </c>
      <c r="B881" t="s">
        <v>1322</v>
      </c>
      <c r="C881" s="3" t="s">
        <v>1323</v>
      </c>
      <c r="D881">
        <v>119800</v>
      </c>
      <c r="E881">
        <v>19769</v>
      </c>
      <c r="F881" t="s">
        <v>14</v>
      </c>
      <c r="G881">
        <v>257</v>
      </c>
      <c r="H881" t="s">
        <v>21</v>
      </c>
      <c r="I881" t="s">
        <v>22</v>
      </c>
      <c r="J881">
        <v>1453096800</v>
      </c>
      <c r="K881">
        <v>1453356000</v>
      </c>
      <c r="L881" t="b">
        <v>0</v>
      </c>
      <c r="M881" t="b">
        <v>0</v>
      </c>
      <c r="N881" t="s">
        <v>33</v>
      </c>
      <c r="O881" s="4">
        <f t="shared" si="130"/>
        <v>0.16501669449081802</v>
      </c>
      <c r="P881" s="5">
        <f t="shared" si="131"/>
        <v>76.922178988326849</v>
      </c>
      <c r="Q881" t="str">
        <f t="shared" si="132"/>
        <v>theater</v>
      </c>
      <c r="R881" t="str">
        <f t="shared" si="133"/>
        <v>plays</v>
      </c>
      <c r="S881" s="9">
        <f t="shared" si="134"/>
        <v>42387.25</v>
      </c>
      <c r="T881" s="9">
        <f t="shared" si="135"/>
        <v>42390.25</v>
      </c>
      <c r="U881" t="str" cm="1">
        <f t="array" ref="U881">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</f>
        <v>Greater than 50000</v>
      </c>
      <c r="V881" t="str" cm="1">
        <f t="array" ref="V881">IF(F881="failed",_xlfn.IFS(D881&lt;1000,"0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>Greater than 50000</v>
      </c>
      <c r="W881" t="str" cm="1">
        <f t="array" ref="W881">IF(F881="successful",_xlfn.IFS(D881&lt;1000,"0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/>
      </c>
      <c r="X881" t="str" cm="1">
        <f t="array" ref="X881">IF(F881="canceled",_xlfn.IFS(D881&lt;1000,"0 to 1000",D881&lt;5000,"1000 to 4999",D881&lt;10000,"5000 to 9999",D881&lt;15000,"10000 to 14999",D881&lt;20000,"15000 to 19999",D881&lt;25000,"20000 to 24999",D881 &lt;30000,"25000 to 29999",D881&lt;35000,"30000 to 34999",D881&lt;40000,"35000 to 39999",D881&lt;45000,"40000 to 44999",D881&lt;50000,"45000 to 49999",TRUE,"Greater than 50000"),"")</f>
        <v/>
      </c>
      <c r="Y881" t="str">
        <f t="shared" si="136"/>
        <v/>
      </c>
      <c r="Z881">
        <f t="shared" si="137"/>
        <v>257</v>
      </c>
      <c r="AA881" t="str">
        <f t="shared" si="138"/>
        <v/>
      </c>
      <c r="AB881">
        <f t="shared" si="139"/>
        <v>1</v>
      </c>
    </row>
    <row r="882" spans="1:28" ht="31.5" x14ac:dyDescent="0.25">
      <c r="A882">
        <v>641</v>
      </c>
      <c r="B882" t="s">
        <v>1324</v>
      </c>
      <c r="C882" s="3" t="s">
        <v>1325</v>
      </c>
      <c r="D882">
        <v>9400</v>
      </c>
      <c r="E882">
        <v>11277</v>
      </c>
      <c r="F882" t="s">
        <v>20</v>
      </c>
      <c r="G882">
        <v>194</v>
      </c>
      <c r="H882" t="s">
        <v>98</v>
      </c>
      <c r="I882" t="s">
        <v>99</v>
      </c>
      <c r="J882">
        <v>1487570400</v>
      </c>
      <c r="K882">
        <v>1489986000</v>
      </c>
      <c r="L882" t="b">
        <v>0</v>
      </c>
      <c r="M882" t="b">
        <v>0</v>
      </c>
      <c r="N882" t="s">
        <v>33</v>
      </c>
      <c r="O882" s="4">
        <f t="shared" si="130"/>
        <v>1.1996808510638297</v>
      </c>
      <c r="P882" s="5">
        <f t="shared" si="131"/>
        <v>58.128865979381445</v>
      </c>
      <c r="Q882" t="str">
        <f t="shared" si="132"/>
        <v>theater</v>
      </c>
      <c r="R882" t="str">
        <f t="shared" si="133"/>
        <v>plays</v>
      </c>
      <c r="S882" s="9">
        <f t="shared" si="134"/>
        <v>42786.25</v>
      </c>
      <c r="T882" s="9">
        <f t="shared" si="135"/>
        <v>42814.208333333328</v>
      </c>
      <c r="U882" t="str" cm="1">
        <f t="array" ref="U882">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</f>
        <v>5000 to 9999</v>
      </c>
      <c r="V882" t="str" cm="1">
        <f t="array" ref="V882">IF(F882="failed",_xlfn.IFS(D882&lt;1000,"0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/>
      </c>
      <c r="W882" t="str" cm="1">
        <f t="array" ref="W882">IF(F882="successful",_xlfn.IFS(D882&lt;1000,"0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>5000 to 9999</v>
      </c>
      <c r="X882" t="str" cm="1">
        <f t="array" ref="X882">IF(F882="canceled",_xlfn.IFS(D882&lt;1000,"0 to 1000",D882&lt;5000,"1000 to 4999",D882&lt;10000,"5000 to 9999",D882&lt;15000,"10000 to 14999",D882&lt;20000,"15000 to 19999",D882&lt;25000,"20000 to 24999",D882 &lt;30000,"25000 to 29999",D882&lt;35000,"30000 to 34999",D882&lt;40000,"35000 to 39999",D882&lt;45000,"40000 to 44999",D882&lt;50000,"45000 to 49999",TRUE,"Greater than 50000"),"")</f>
        <v/>
      </c>
      <c r="Y882">
        <f t="shared" si="136"/>
        <v>194</v>
      </c>
      <c r="Z882" t="str">
        <f t="shared" si="137"/>
        <v/>
      </c>
      <c r="AA882">
        <f t="shared" si="138"/>
        <v>1</v>
      </c>
      <c r="AB882" t="str">
        <f t="shared" si="139"/>
        <v/>
      </c>
    </row>
    <row r="883" spans="1:28" x14ac:dyDescent="0.25">
      <c r="A883">
        <v>643</v>
      </c>
      <c r="B883" t="s">
        <v>1328</v>
      </c>
      <c r="C883" s="3" t="s">
        <v>1329</v>
      </c>
      <c r="D883">
        <v>14900</v>
      </c>
      <c r="E883">
        <v>32986</v>
      </c>
      <c r="F883" t="s">
        <v>20</v>
      </c>
      <c r="G883">
        <v>375</v>
      </c>
      <c r="H883" t="s">
        <v>21</v>
      </c>
      <c r="I883" t="s">
        <v>22</v>
      </c>
      <c r="J883">
        <v>1488348000</v>
      </c>
      <c r="K883">
        <v>1489899600</v>
      </c>
      <c r="L883" t="b">
        <v>0</v>
      </c>
      <c r="M883" t="b">
        <v>0</v>
      </c>
      <c r="N883" t="s">
        <v>33</v>
      </c>
      <c r="O883" s="4">
        <f t="shared" si="130"/>
        <v>2.2138255033557046</v>
      </c>
      <c r="P883" s="5">
        <f t="shared" si="131"/>
        <v>87.962666666666664</v>
      </c>
      <c r="Q883" t="str">
        <f t="shared" si="132"/>
        <v>theater</v>
      </c>
      <c r="R883" t="str">
        <f t="shared" si="133"/>
        <v>plays</v>
      </c>
      <c r="S883" s="9">
        <f t="shared" si="134"/>
        <v>42795.25</v>
      </c>
      <c r="T883" s="9">
        <f t="shared" si="135"/>
        <v>42813.208333333328</v>
      </c>
      <c r="U883" t="str" cm="1">
        <f t="array" ref="U883">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</f>
        <v>10000 to 14999</v>
      </c>
      <c r="V883" t="str" cm="1">
        <f t="array" ref="V883">IF(F883="failed",_xlfn.IFS(D883&lt;1000,"0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/>
      </c>
      <c r="W883" t="str" cm="1">
        <f t="array" ref="W883">IF(F883="successful",_xlfn.IFS(D883&lt;1000,"0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>10000 to 14999</v>
      </c>
      <c r="X883" t="str" cm="1">
        <f t="array" ref="X883">IF(F883="canceled",_xlfn.IFS(D883&lt;1000,"0 to 1000",D883&lt;5000,"1000 to 4999",D883&lt;10000,"5000 to 9999",D883&lt;15000,"10000 to 14999",D883&lt;20000,"15000 to 19999",D883&lt;25000,"20000 to 24999",D883 &lt;30000,"25000 to 29999",D883&lt;35000,"30000 to 34999",D883&lt;40000,"35000 to 39999",D883&lt;45000,"40000 to 44999",D883&lt;50000,"45000 to 49999",TRUE,"Greater than 50000"),"")</f>
        <v/>
      </c>
      <c r="Y883">
        <f t="shared" si="136"/>
        <v>375</v>
      </c>
      <c r="Z883" t="str">
        <f t="shared" si="137"/>
        <v/>
      </c>
      <c r="AA883">
        <f t="shared" si="138"/>
        <v>1</v>
      </c>
      <c r="AB883" t="str">
        <f t="shared" si="139"/>
        <v/>
      </c>
    </row>
    <row r="884" spans="1:28" x14ac:dyDescent="0.25">
      <c r="A884">
        <v>644</v>
      </c>
      <c r="B884" t="s">
        <v>1330</v>
      </c>
      <c r="C884" s="3" t="s">
        <v>1331</v>
      </c>
      <c r="D884">
        <v>169400</v>
      </c>
      <c r="E884">
        <v>81984</v>
      </c>
      <c r="F884" t="s">
        <v>14</v>
      </c>
      <c r="G884">
        <v>2928</v>
      </c>
      <c r="H884" t="s">
        <v>15</v>
      </c>
      <c r="I884" t="s">
        <v>16</v>
      </c>
      <c r="J884">
        <v>1545112800</v>
      </c>
      <c r="K884">
        <v>1546495200</v>
      </c>
      <c r="L884" t="b">
        <v>0</v>
      </c>
      <c r="M884" t="b">
        <v>0</v>
      </c>
      <c r="N884" t="s">
        <v>33</v>
      </c>
      <c r="O884" s="4">
        <f t="shared" si="130"/>
        <v>0.48396694214876035</v>
      </c>
      <c r="P884" s="5">
        <f t="shared" si="131"/>
        <v>28</v>
      </c>
      <c r="Q884" t="str">
        <f t="shared" si="132"/>
        <v>theater</v>
      </c>
      <c r="R884" t="str">
        <f t="shared" si="133"/>
        <v>plays</v>
      </c>
      <c r="S884" s="9">
        <f t="shared" si="134"/>
        <v>43452.25</v>
      </c>
      <c r="T884" s="9">
        <f t="shared" si="135"/>
        <v>43468.25</v>
      </c>
      <c r="U884" t="str" cm="1">
        <f t="array" ref="U884">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</f>
        <v>Greater than 50000</v>
      </c>
      <c r="V884" t="str" cm="1">
        <f t="array" ref="V884">IF(F884="failed",_xlfn.IFS(D884&lt;1000,"0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>Greater than 50000</v>
      </c>
      <c r="W884" t="str" cm="1">
        <f t="array" ref="W884">IF(F884="successful",_xlfn.IFS(D884&lt;1000,"0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/>
      </c>
      <c r="X884" t="str" cm="1">
        <f t="array" ref="X884">IF(F884="canceled",_xlfn.IFS(D884&lt;1000,"0 to 1000",D884&lt;5000,"1000 to 4999",D884&lt;10000,"5000 to 9999",D884&lt;15000,"10000 to 14999",D884&lt;20000,"15000 to 19999",D884&lt;25000,"20000 to 24999",D884 &lt;30000,"25000 to 29999",D884&lt;35000,"30000 to 34999",D884&lt;40000,"35000 to 39999",D884&lt;45000,"40000 to 44999",D884&lt;50000,"45000 to 49999",TRUE,"Greater than 50000"),"")</f>
        <v/>
      </c>
      <c r="Y884" t="str">
        <f t="shared" si="136"/>
        <v/>
      </c>
      <c r="Z884">
        <f t="shared" si="137"/>
        <v>2928</v>
      </c>
      <c r="AA884" t="str">
        <f t="shared" si="138"/>
        <v/>
      </c>
      <c r="AB884">
        <f t="shared" si="139"/>
        <v>1</v>
      </c>
    </row>
    <row r="885" spans="1:28" x14ac:dyDescent="0.25">
      <c r="A885">
        <v>649</v>
      </c>
      <c r="B885" t="s">
        <v>1340</v>
      </c>
      <c r="C885" s="3" t="s">
        <v>1341</v>
      </c>
      <c r="D885">
        <v>121700</v>
      </c>
      <c r="E885">
        <v>59003</v>
      </c>
      <c r="F885" t="s">
        <v>14</v>
      </c>
      <c r="G885">
        <v>602</v>
      </c>
      <c r="H885" t="s">
        <v>98</v>
      </c>
      <c r="I885" t="s">
        <v>99</v>
      </c>
      <c r="J885">
        <v>1287550800</v>
      </c>
      <c r="K885">
        <v>1288501200</v>
      </c>
      <c r="L885" t="b">
        <v>1</v>
      </c>
      <c r="M885" t="b">
        <v>1</v>
      </c>
      <c r="N885" t="s">
        <v>33</v>
      </c>
      <c r="O885" s="4">
        <f t="shared" si="130"/>
        <v>0.48482333607230893</v>
      </c>
      <c r="P885" s="5">
        <f t="shared" si="131"/>
        <v>98.011627906976742</v>
      </c>
      <c r="Q885" t="str">
        <f t="shared" si="132"/>
        <v>theater</v>
      </c>
      <c r="R885" t="str">
        <f t="shared" si="133"/>
        <v>plays</v>
      </c>
      <c r="S885" s="9">
        <f t="shared" si="134"/>
        <v>40471.208333333336</v>
      </c>
      <c r="T885" s="9">
        <f t="shared" si="135"/>
        <v>40482.208333333336</v>
      </c>
      <c r="U885" t="str" cm="1">
        <f t="array" ref="U885">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</f>
        <v>Greater than 50000</v>
      </c>
      <c r="V885" t="str" cm="1">
        <f t="array" ref="V885">IF(F885="failed",_xlfn.IFS(D885&lt;1000,"0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>Greater than 50000</v>
      </c>
      <c r="W885" t="str" cm="1">
        <f t="array" ref="W885">IF(F885="successful",_xlfn.IFS(D885&lt;1000,"0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/>
      </c>
      <c r="X885" t="str" cm="1">
        <f t="array" ref="X885">IF(F885="canceled",_xlfn.IFS(D885&lt;1000,"0 to 1000",D885&lt;5000,"1000 to 4999",D885&lt;10000,"5000 to 9999",D885&lt;15000,"10000 to 14999",D885&lt;20000,"15000 to 19999",D885&lt;25000,"20000 to 24999",D885 &lt;30000,"25000 to 29999",D885&lt;35000,"30000 to 34999",D885&lt;40000,"35000 to 39999",D885&lt;45000,"40000 to 44999",D885&lt;50000,"45000 to 49999",TRUE,"Greater than 50000"),"")</f>
        <v/>
      </c>
      <c r="Y885" t="str">
        <f t="shared" si="136"/>
        <v/>
      </c>
      <c r="Z885">
        <f t="shared" si="137"/>
        <v>602</v>
      </c>
      <c r="AA885" t="str">
        <f t="shared" si="138"/>
        <v/>
      </c>
      <c r="AB885">
        <f t="shared" si="139"/>
        <v>1</v>
      </c>
    </row>
    <row r="886" spans="1:28" x14ac:dyDescent="0.25">
      <c r="A886">
        <v>660</v>
      </c>
      <c r="B886" t="s">
        <v>1362</v>
      </c>
      <c r="C886" s="3" t="s">
        <v>1363</v>
      </c>
      <c r="D886">
        <v>9100</v>
      </c>
      <c r="E886">
        <v>7438</v>
      </c>
      <c r="F886" t="s">
        <v>14</v>
      </c>
      <c r="G886">
        <v>77</v>
      </c>
      <c r="H886" t="s">
        <v>21</v>
      </c>
      <c r="I886" t="s">
        <v>22</v>
      </c>
      <c r="J886">
        <v>1440133200</v>
      </c>
      <c r="K886">
        <v>1440910800</v>
      </c>
      <c r="L886" t="b">
        <v>1</v>
      </c>
      <c r="M886" t="b">
        <v>0</v>
      </c>
      <c r="N886" t="s">
        <v>33</v>
      </c>
      <c r="O886" s="4">
        <f t="shared" si="130"/>
        <v>0.81736263736263737</v>
      </c>
      <c r="P886" s="5">
        <f t="shared" si="131"/>
        <v>96.597402597402592</v>
      </c>
      <c r="Q886" t="str">
        <f t="shared" si="132"/>
        <v>theater</v>
      </c>
      <c r="R886" t="str">
        <f t="shared" si="133"/>
        <v>plays</v>
      </c>
      <c r="S886" s="9">
        <f t="shared" si="134"/>
        <v>42237.208333333328</v>
      </c>
      <c r="T886" s="9">
        <f t="shared" si="135"/>
        <v>42246.208333333328</v>
      </c>
      <c r="U886" t="str" cm="1">
        <f t="array" ref="U886">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</f>
        <v>5000 to 9999</v>
      </c>
      <c r="V886" t="str" cm="1">
        <f t="array" ref="V886">IF(F886="failed",_xlfn.IFS(D886&lt;1000,"0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>5000 to 9999</v>
      </c>
      <c r="W886" t="str" cm="1">
        <f t="array" ref="W886">IF(F886="successful",_xlfn.IFS(D886&lt;1000,"0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/>
      </c>
      <c r="X886" t="str" cm="1">
        <f t="array" ref="X886">IF(F886="canceled",_xlfn.IFS(D886&lt;1000,"0 to 1000",D886&lt;5000,"1000 to 4999",D886&lt;10000,"5000 to 9999",D886&lt;15000,"10000 to 14999",D886&lt;20000,"15000 to 19999",D886&lt;25000,"20000 to 24999",D886 &lt;30000,"25000 to 29999",D886&lt;35000,"30000 to 34999",D886&lt;40000,"35000 to 39999",D886&lt;45000,"40000 to 44999",D886&lt;50000,"45000 to 49999",TRUE,"Greater than 50000"),"")</f>
        <v/>
      </c>
      <c r="Y886" t="str">
        <f t="shared" si="136"/>
        <v/>
      </c>
      <c r="Z886">
        <f t="shared" si="137"/>
        <v>77</v>
      </c>
      <c r="AA886" t="str">
        <f t="shared" si="138"/>
        <v/>
      </c>
      <c r="AB886">
        <f t="shared" si="139"/>
        <v>1</v>
      </c>
    </row>
    <row r="887" spans="1:28" x14ac:dyDescent="0.25">
      <c r="A887">
        <v>662</v>
      </c>
      <c r="B887" t="s">
        <v>1366</v>
      </c>
      <c r="C887" s="3" t="s">
        <v>1367</v>
      </c>
      <c r="D887">
        <v>9100</v>
      </c>
      <c r="E887">
        <v>8906</v>
      </c>
      <c r="F887" t="s">
        <v>14</v>
      </c>
      <c r="G887">
        <v>131</v>
      </c>
      <c r="H887" t="s">
        <v>21</v>
      </c>
      <c r="I887" t="s">
        <v>22</v>
      </c>
      <c r="J887">
        <v>1544335200</v>
      </c>
      <c r="K887">
        <v>1544680800</v>
      </c>
      <c r="L887" t="b">
        <v>0</v>
      </c>
      <c r="M887" t="b">
        <v>0</v>
      </c>
      <c r="N887" t="s">
        <v>33</v>
      </c>
      <c r="O887" s="4">
        <f t="shared" si="130"/>
        <v>0.97868131868131869</v>
      </c>
      <c r="P887" s="5">
        <f t="shared" si="131"/>
        <v>67.984732824427482</v>
      </c>
      <c r="Q887" t="str">
        <f t="shared" si="132"/>
        <v>theater</v>
      </c>
      <c r="R887" t="str">
        <f t="shared" si="133"/>
        <v>plays</v>
      </c>
      <c r="S887" s="9">
        <f t="shared" si="134"/>
        <v>43443.25</v>
      </c>
      <c r="T887" s="9">
        <f t="shared" si="135"/>
        <v>43447.25</v>
      </c>
      <c r="U887" t="str" cm="1">
        <f t="array" ref="U887">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</f>
        <v>5000 to 9999</v>
      </c>
      <c r="V887" t="str" cm="1">
        <f t="array" ref="V887">IF(F887="failed",_xlfn.IFS(D887&lt;1000,"0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>5000 to 9999</v>
      </c>
      <c r="W887" t="str" cm="1">
        <f t="array" ref="W887">IF(F887="successful",_xlfn.IFS(D887&lt;1000,"0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/>
      </c>
      <c r="X887" t="str" cm="1">
        <f t="array" ref="X887">IF(F887="canceled",_xlfn.IFS(D887&lt;1000,"0 to 1000",D887&lt;5000,"1000 to 4999",D887&lt;10000,"5000 to 9999",D887&lt;15000,"10000 to 14999",D887&lt;20000,"15000 to 19999",D887&lt;25000,"20000 to 24999",D887 &lt;30000,"25000 to 29999",D887&lt;35000,"30000 to 34999",D887&lt;40000,"35000 to 39999",D887&lt;45000,"40000 to 44999",D887&lt;50000,"45000 to 49999",TRUE,"Greater than 50000"),"")</f>
        <v/>
      </c>
      <c r="Y887" t="str">
        <f t="shared" si="136"/>
        <v/>
      </c>
      <c r="Z887">
        <f t="shared" si="137"/>
        <v>131</v>
      </c>
      <c r="AA887" t="str">
        <f t="shared" si="138"/>
        <v/>
      </c>
      <c r="AB887">
        <f t="shared" si="139"/>
        <v>1</v>
      </c>
    </row>
    <row r="888" spans="1:28" x14ac:dyDescent="0.25">
      <c r="A888">
        <v>663</v>
      </c>
      <c r="B888" t="s">
        <v>1368</v>
      </c>
      <c r="C888" s="3" t="s">
        <v>1369</v>
      </c>
      <c r="D888">
        <v>10000</v>
      </c>
      <c r="E888">
        <v>7724</v>
      </c>
      <c r="F888" t="s">
        <v>14</v>
      </c>
      <c r="G888">
        <v>87</v>
      </c>
      <c r="H888" t="s">
        <v>21</v>
      </c>
      <c r="I888" t="s">
        <v>22</v>
      </c>
      <c r="J888">
        <v>1286427600</v>
      </c>
      <c r="K888">
        <v>1288414800</v>
      </c>
      <c r="L888" t="b">
        <v>0</v>
      </c>
      <c r="M888" t="b">
        <v>0</v>
      </c>
      <c r="N888" t="s">
        <v>33</v>
      </c>
      <c r="O888" s="4">
        <f t="shared" si="130"/>
        <v>0.77239999999999998</v>
      </c>
      <c r="P888" s="5">
        <f t="shared" si="131"/>
        <v>88.781609195402297</v>
      </c>
      <c r="Q888" t="str">
        <f t="shared" si="132"/>
        <v>theater</v>
      </c>
      <c r="R888" t="str">
        <f t="shared" si="133"/>
        <v>plays</v>
      </c>
      <c r="S888" s="9">
        <f t="shared" si="134"/>
        <v>40458.208333333336</v>
      </c>
      <c r="T888" s="9">
        <f t="shared" si="135"/>
        <v>40481.208333333336</v>
      </c>
      <c r="U888" t="str" cm="1">
        <f t="array" ref="U888">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</f>
        <v>10000 to 14999</v>
      </c>
      <c r="V888" t="str" cm="1">
        <f t="array" ref="V888">IF(F888="failed",_xlfn.IFS(D888&lt;1000,"0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>10000 to 14999</v>
      </c>
      <c r="W888" t="str" cm="1">
        <f t="array" ref="W888">IF(F888="successful",_xlfn.IFS(D888&lt;1000,"0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/>
      </c>
      <c r="X888" t="str" cm="1">
        <f t="array" ref="X888">IF(F888="canceled",_xlfn.IFS(D888&lt;1000,"0 to 1000",D888&lt;5000,"1000 to 4999",D888&lt;10000,"5000 to 9999",D888&lt;15000,"10000 to 14999",D888&lt;20000,"15000 to 19999",D888&lt;25000,"20000 to 24999",D888 &lt;30000,"25000 to 29999",D888&lt;35000,"30000 to 34999",D888&lt;40000,"35000 to 39999",D888&lt;45000,"40000 to 44999",D888&lt;50000,"45000 to 49999",TRUE,"Greater than 50000"),"")</f>
        <v/>
      </c>
      <c r="Y888" t="str">
        <f t="shared" si="136"/>
        <v/>
      </c>
      <c r="Z888">
        <f t="shared" si="137"/>
        <v>87</v>
      </c>
      <c r="AA888" t="str">
        <f t="shared" si="138"/>
        <v/>
      </c>
      <c r="AB888">
        <f t="shared" si="139"/>
        <v>1</v>
      </c>
    </row>
    <row r="889" spans="1:28" x14ac:dyDescent="0.25">
      <c r="A889">
        <v>666</v>
      </c>
      <c r="B889" t="s">
        <v>1373</v>
      </c>
      <c r="C889" s="3" t="s">
        <v>1374</v>
      </c>
      <c r="D889">
        <v>3100</v>
      </c>
      <c r="E889">
        <v>1985</v>
      </c>
      <c r="F889" t="s">
        <v>74</v>
      </c>
      <c r="G889">
        <v>25</v>
      </c>
      <c r="H889" t="s">
        <v>21</v>
      </c>
      <c r="I889" t="s">
        <v>22</v>
      </c>
      <c r="J889">
        <v>1377838800</v>
      </c>
      <c r="K889">
        <v>1378357200</v>
      </c>
      <c r="L889" t="b">
        <v>0</v>
      </c>
      <c r="M889" t="b">
        <v>1</v>
      </c>
      <c r="N889" t="s">
        <v>33</v>
      </c>
      <c r="O889" s="4">
        <f t="shared" si="130"/>
        <v>0.64032258064516134</v>
      </c>
      <c r="P889" s="5">
        <f t="shared" si="131"/>
        <v>79.400000000000006</v>
      </c>
      <c r="Q889" t="str">
        <f t="shared" si="132"/>
        <v>theater</v>
      </c>
      <c r="R889" t="str">
        <f t="shared" si="133"/>
        <v>plays</v>
      </c>
      <c r="S889" s="9">
        <f t="shared" si="134"/>
        <v>41516.208333333336</v>
      </c>
      <c r="T889" s="9">
        <f t="shared" si="135"/>
        <v>41522.208333333336</v>
      </c>
      <c r="U889" t="str" cm="1">
        <f t="array" ref="U889">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</f>
        <v>1000 to 4999</v>
      </c>
      <c r="V889" t="str" cm="1">
        <f t="array" ref="V889">IF(F889="failed",_xlfn.IFS(D889&lt;1000,"0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/>
      </c>
      <c r="W889" t="str" cm="1">
        <f t="array" ref="W889">IF(F889="successful",_xlfn.IFS(D889&lt;1000,"0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/>
      </c>
      <c r="X889" t="str" cm="1">
        <f t="array" ref="X889">IF(F889="canceled",_xlfn.IFS(D889&lt;1000,"0 to 1000",D889&lt;5000,"1000 to 4999",D889&lt;10000,"5000 to 9999",D889&lt;15000,"10000 to 14999",D889&lt;20000,"15000 to 19999",D889&lt;25000,"20000 to 24999",D889 &lt;30000,"25000 to 29999",D889&lt;35000,"30000 to 34999",D889&lt;40000,"35000 to 39999",D889&lt;45000,"40000 to 44999",D889&lt;50000,"45000 to 49999",TRUE,"Greater than 50000"),"")</f>
        <v>1000 to 4999</v>
      </c>
      <c r="Y889" t="str">
        <f t="shared" si="136"/>
        <v/>
      </c>
      <c r="Z889" t="str">
        <f t="shared" si="137"/>
        <v/>
      </c>
      <c r="AA889" t="str">
        <f t="shared" si="138"/>
        <v/>
      </c>
      <c r="AB889" t="str">
        <f t="shared" si="139"/>
        <v/>
      </c>
    </row>
    <row r="890" spans="1:28" ht="31.5" x14ac:dyDescent="0.25">
      <c r="A890">
        <v>668</v>
      </c>
      <c r="B890" t="s">
        <v>1377</v>
      </c>
      <c r="C890" s="3" t="s">
        <v>1378</v>
      </c>
      <c r="D890">
        <v>27500</v>
      </c>
      <c r="E890">
        <v>5593</v>
      </c>
      <c r="F890" t="s">
        <v>14</v>
      </c>
      <c r="G890">
        <v>76</v>
      </c>
      <c r="H890" t="s">
        <v>21</v>
      </c>
      <c r="I890" t="s">
        <v>22</v>
      </c>
      <c r="J890">
        <v>1343797200</v>
      </c>
      <c r="K890">
        <v>1344834000</v>
      </c>
      <c r="L890" t="b">
        <v>0</v>
      </c>
      <c r="M890" t="b">
        <v>0</v>
      </c>
      <c r="N890" t="s">
        <v>33</v>
      </c>
      <c r="O890" s="4">
        <f t="shared" si="130"/>
        <v>0.20338181818181819</v>
      </c>
      <c r="P890" s="5">
        <f t="shared" si="131"/>
        <v>73.59210526315789</v>
      </c>
      <c r="Q890" t="str">
        <f t="shared" si="132"/>
        <v>theater</v>
      </c>
      <c r="R890" t="str">
        <f t="shared" si="133"/>
        <v>plays</v>
      </c>
      <c r="S890" s="9">
        <f t="shared" si="134"/>
        <v>41122.208333333336</v>
      </c>
      <c r="T890" s="9">
        <f t="shared" si="135"/>
        <v>41134.208333333336</v>
      </c>
      <c r="U890" t="str" cm="1">
        <f t="array" ref="U890">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</f>
        <v>25000 to 29999</v>
      </c>
      <c r="V890" t="str" cm="1">
        <f t="array" ref="V890">IF(F890="failed",_xlfn.IFS(D890&lt;1000,"0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>25000 to 29999</v>
      </c>
      <c r="W890" t="str" cm="1">
        <f t="array" ref="W890">IF(F890="successful",_xlfn.IFS(D890&lt;1000,"0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/>
      </c>
      <c r="X890" t="str" cm="1">
        <f t="array" ref="X890">IF(F890="canceled",_xlfn.IFS(D890&lt;1000,"0 to 1000",D890&lt;5000,"1000 to 4999",D890&lt;10000,"5000 to 9999",D890&lt;15000,"10000 to 14999",D890&lt;20000,"15000 to 19999",D890&lt;25000,"20000 to 24999",D890 &lt;30000,"25000 to 29999",D890&lt;35000,"30000 to 34999",D890&lt;40000,"35000 to 39999",D890&lt;45000,"40000 to 44999",D890&lt;50000,"45000 to 49999",TRUE,"Greater than 50000"),"")</f>
        <v/>
      </c>
      <c r="Y890" t="str">
        <f t="shared" si="136"/>
        <v/>
      </c>
      <c r="Z890">
        <f t="shared" si="137"/>
        <v>76</v>
      </c>
      <c r="AA890" t="str">
        <f t="shared" si="138"/>
        <v/>
      </c>
      <c r="AB890">
        <f t="shared" si="139"/>
        <v>1</v>
      </c>
    </row>
    <row r="891" spans="1:28" x14ac:dyDescent="0.25">
      <c r="A891">
        <v>669</v>
      </c>
      <c r="B891" t="s">
        <v>1379</v>
      </c>
      <c r="C891" s="3" t="s">
        <v>1380</v>
      </c>
      <c r="D891">
        <v>48800</v>
      </c>
      <c r="E891">
        <v>175020</v>
      </c>
      <c r="F891" t="s">
        <v>20</v>
      </c>
      <c r="G891">
        <v>1621</v>
      </c>
      <c r="H891" t="s">
        <v>107</v>
      </c>
      <c r="I891" t="s">
        <v>108</v>
      </c>
      <c r="J891">
        <v>1498453200</v>
      </c>
      <c r="K891">
        <v>1499230800</v>
      </c>
      <c r="L891" t="b">
        <v>0</v>
      </c>
      <c r="M891" t="b">
        <v>0</v>
      </c>
      <c r="N891" t="s">
        <v>33</v>
      </c>
      <c r="O891" s="4">
        <f t="shared" si="130"/>
        <v>3.5864754098360656</v>
      </c>
      <c r="P891" s="5">
        <f t="shared" si="131"/>
        <v>107.97038864898211</v>
      </c>
      <c r="Q891" t="str">
        <f t="shared" si="132"/>
        <v>theater</v>
      </c>
      <c r="R891" t="str">
        <f t="shared" si="133"/>
        <v>plays</v>
      </c>
      <c r="S891" s="9">
        <f t="shared" si="134"/>
        <v>42912.208333333328</v>
      </c>
      <c r="T891" s="9">
        <f t="shared" si="135"/>
        <v>42921.208333333328</v>
      </c>
      <c r="U891" t="str" cm="1">
        <f t="array" ref="U891">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</f>
        <v>45000 to 49999</v>
      </c>
      <c r="V891" t="str" cm="1">
        <f t="array" ref="V891">IF(F891="failed",_xlfn.IFS(D891&lt;1000,"0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/>
      </c>
      <c r="W891" t="str" cm="1">
        <f t="array" ref="W891">IF(F891="successful",_xlfn.IFS(D891&lt;1000,"0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>45000 to 49999</v>
      </c>
      <c r="X891" t="str" cm="1">
        <f t="array" ref="X891">IF(F891="canceled",_xlfn.IFS(D891&lt;1000,"0 to 1000",D891&lt;5000,"1000 to 4999",D891&lt;10000,"5000 to 9999",D891&lt;15000,"10000 to 14999",D891&lt;20000,"15000 to 19999",D891&lt;25000,"20000 to 24999",D891 &lt;30000,"25000 to 29999",D891&lt;35000,"30000 to 34999",D891&lt;40000,"35000 to 39999",D891&lt;45000,"40000 to 44999",D891&lt;50000,"45000 to 49999",TRUE,"Greater than 50000"),"")</f>
        <v/>
      </c>
      <c r="Y891">
        <f t="shared" si="136"/>
        <v>1621</v>
      </c>
      <c r="Z891" t="str">
        <f t="shared" si="137"/>
        <v/>
      </c>
      <c r="AA891">
        <f t="shared" si="138"/>
        <v>1</v>
      </c>
      <c r="AB891" t="str">
        <f t="shared" si="139"/>
        <v/>
      </c>
    </row>
    <row r="892" spans="1:28" ht="31.5" x14ac:dyDescent="0.25">
      <c r="A892">
        <v>671</v>
      </c>
      <c r="B892" t="s">
        <v>1382</v>
      </c>
      <c r="C892" s="3" t="s">
        <v>1383</v>
      </c>
      <c r="D892">
        <v>97600</v>
      </c>
      <c r="E892">
        <v>119127</v>
      </c>
      <c r="F892" t="s">
        <v>20</v>
      </c>
      <c r="G892">
        <v>1073</v>
      </c>
      <c r="H892" t="s">
        <v>21</v>
      </c>
      <c r="I892" t="s">
        <v>22</v>
      </c>
      <c r="J892">
        <v>1280552400</v>
      </c>
      <c r="K892">
        <v>1280898000</v>
      </c>
      <c r="L892" t="b">
        <v>0</v>
      </c>
      <c r="M892" t="b">
        <v>1</v>
      </c>
      <c r="N892" t="s">
        <v>33</v>
      </c>
      <c r="O892" s="4">
        <f t="shared" si="130"/>
        <v>1.220563524590164</v>
      </c>
      <c r="P892" s="5">
        <f t="shared" si="131"/>
        <v>111.02236719478098</v>
      </c>
      <c r="Q892" t="str">
        <f t="shared" si="132"/>
        <v>theater</v>
      </c>
      <c r="R892" t="str">
        <f t="shared" si="133"/>
        <v>plays</v>
      </c>
      <c r="S892" s="9">
        <f t="shared" si="134"/>
        <v>40390.208333333336</v>
      </c>
      <c r="T892" s="9">
        <f t="shared" si="135"/>
        <v>40394.208333333336</v>
      </c>
      <c r="U892" t="str" cm="1">
        <f t="array" ref="U892">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</f>
        <v>Greater than 50000</v>
      </c>
      <c r="V892" t="str" cm="1">
        <f t="array" ref="V892">IF(F892="failed",_xlfn.IFS(D892&lt;1000,"0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/>
      </c>
      <c r="W892" t="str" cm="1">
        <f t="array" ref="W892">IF(F892="successful",_xlfn.IFS(D892&lt;1000,"0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>Greater than 50000</v>
      </c>
      <c r="X892" t="str" cm="1">
        <f t="array" ref="X892">IF(F892="canceled",_xlfn.IFS(D892&lt;1000,"0 to 1000",D892&lt;5000,"1000 to 4999",D892&lt;10000,"5000 to 9999",D892&lt;15000,"10000 to 14999",D892&lt;20000,"15000 to 19999",D892&lt;25000,"20000 to 24999",D892 &lt;30000,"25000 to 29999",D892&lt;35000,"30000 to 34999",D892&lt;40000,"35000 to 39999",D892&lt;45000,"40000 to 44999",D892&lt;50000,"45000 to 49999",TRUE,"Greater than 50000"),"")</f>
        <v/>
      </c>
      <c r="Y892">
        <f t="shared" si="136"/>
        <v>1073</v>
      </c>
      <c r="Z892" t="str">
        <f t="shared" si="137"/>
        <v/>
      </c>
      <c r="AA892">
        <f t="shared" si="138"/>
        <v>1</v>
      </c>
      <c r="AB892" t="str">
        <f t="shared" si="139"/>
        <v/>
      </c>
    </row>
    <row r="893" spans="1:28" x14ac:dyDescent="0.25">
      <c r="A893">
        <v>672</v>
      </c>
      <c r="B893" t="s">
        <v>1384</v>
      </c>
      <c r="C893" s="3" t="s">
        <v>1385</v>
      </c>
      <c r="D893">
        <v>197900</v>
      </c>
      <c r="E893">
        <v>110689</v>
      </c>
      <c r="F893" t="s">
        <v>14</v>
      </c>
      <c r="G893">
        <v>4428</v>
      </c>
      <c r="H893" t="s">
        <v>26</v>
      </c>
      <c r="I893" t="s">
        <v>27</v>
      </c>
      <c r="J893">
        <v>1521608400</v>
      </c>
      <c r="K893">
        <v>1522472400</v>
      </c>
      <c r="L893" t="b">
        <v>0</v>
      </c>
      <c r="M893" t="b">
        <v>0</v>
      </c>
      <c r="N893" t="s">
        <v>33</v>
      </c>
      <c r="O893" s="4">
        <f t="shared" si="130"/>
        <v>0.55931783729156137</v>
      </c>
      <c r="P893" s="5">
        <f t="shared" si="131"/>
        <v>24.997515808491418</v>
      </c>
      <c r="Q893" t="str">
        <f t="shared" si="132"/>
        <v>theater</v>
      </c>
      <c r="R893" t="str">
        <f t="shared" si="133"/>
        <v>plays</v>
      </c>
      <c r="S893" s="9">
        <f t="shared" si="134"/>
        <v>43180.208333333328</v>
      </c>
      <c r="T893" s="9">
        <f t="shared" si="135"/>
        <v>43190.208333333328</v>
      </c>
      <c r="U893" t="str" cm="1">
        <f t="array" ref="U893">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</f>
        <v>Greater than 50000</v>
      </c>
      <c r="V893" t="str" cm="1">
        <f t="array" ref="V893">IF(F893="failed",_xlfn.IFS(D893&lt;1000,"0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>Greater than 50000</v>
      </c>
      <c r="W893" t="str" cm="1">
        <f t="array" ref="W893">IF(F893="successful",_xlfn.IFS(D893&lt;1000,"0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/>
      </c>
      <c r="X893" t="str" cm="1">
        <f t="array" ref="X893">IF(F893="canceled",_xlfn.IFS(D893&lt;1000,"0 to 1000",D893&lt;5000,"1000 to 4999",D893&lt;10000,"5000 to 9999",D893&lt;15000,"10000 to 14999",D893&lt;20000,"15000 to 19999",D893&lt;25000,"20000 to 24999",D893 &lt;30000,"25000 to 29999",D893&lt;35000,"30000 to 34999",D893&lt;40000,"35000 to 39999",D893&lt;45000,"40000 to 44999",D893&lt;50000,"45000 to 49999",TRUE,"Greater than 50000"),"")</f>
        <v/>
      </c>
      <c r="Y893" t="str">
        <f t="shared" si="136"/>
        <v/>
      </c>
      <c r="Z893">
        <f t="shared" si="137"/>
        <v>4428</v>
      </c>
      <c r="AA893" t="str">
        <f t="shared" si="138"/>
        <v/>
      </c>
      <c r="AB893">
        <f t="shared" si="139"/>
        <v>1</v>
      </c>
    </row>
    <row r="894" spans="1:28" ht="31.5" x14ac:dyDescent="0.25">
      <c r="A894">
        <v>681</v>
      </c>
      <c r="B894" t="s">
        <v>1401</v>
      </c>
      <c r="C894" s="3" t="s">
        <v>1402</v>
      </c>
      <c r="D894">
        <v>184100</v>
      </c>
      <c r="E894">
        <v>159037</v>
      </c>
      <c r="F894" t="s">
        <v>14</v>
      </c>
      <c r="G894">
        <v>1657</v>
      </c>
      <c r="H894" t="s">
        <v>21</v>
      </c>
      <c r="I894" t="s">
        <v>22</v>
      </c>
      <c r="J894">
        <v>1324447200</v>
      </c>
      <c r="K894">
        <v>1324965600</v>
      </c>
      <c r="L894" t="b">
        <v>0</v>
      </c>
      <c r="M894" t="b">
        <v>0</v>
      </c>
      <c r="N894" t="s">
        <v>33</v>
      </c>
      <c r="O894" s="4">
        <f t="shared" si="130"/>
        <v>0.86386203150461705</v>
      </c>
      <c r="P894" s="5">
        <f t="shared" si="131"/>
        <v>95.978877489438744</v>
      </c>
      <c r="Q894" t="str">
        <f t="shared" si="132"/>
        <v>theater</v>
      </c>
      <c r="R894" t="str">
        <f t="shared" si="133"/>
        <v>plays</v>
      </c>
      <c r="S894" s="9">
        <f t="shared" si="134"/>
        <v>40898.25</v>
      </c>
      <c r="T894" s="9">
        <f t="shared" si="135"/>
        <v>40904.25</v>
      </c>
      <c r="U894" t="str" cm="1">
        <f t="array" ref="U894">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</f>
        <v>Greater than 50000</v>
      </c>
      <c r="V894" t="str" cm="1">
        <f t="array" ref="V894">IF(F894="failed",_xlfn.IFS(D894&lt;1000,"0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>Greater than 50000</v>
      </c>
      <c r="W894" t="str" cm="1">
        <f t="array" ref="W894">IF(F894="successful",_xlfn.IFS(D894&lt;1000,"0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/>
      </c>
      <c r="X894" t="str" cm="1">
        <f t="array" ref="X894">IF(F894="canceled",_xlfn.IFS(D894&lt;1000,"0 to 1000",D894&lt;5000,"1000 to 4999",D894&lt;10000,"5000 to 9999",D894&lt;15000,"10000 to 14999",D894&lt;20000,"15000 to 19999",D894&lt;25000,"20000 to 24999",D894 &lt;30000,"25000 to 29999",D894&lt;35000,"30000 to 34999",D894&lt;40000,"35000 to 39999",D894&lt;45000,"40000 to 44999",D894&lt;50000,"45000 to 49999",TRUE,"Greater than 50000"),"")</f>
        <v/>
      </c>
      <c r="Y894" t="str">
        <f t="shared" si="136"/>
        <v/>
      </c>
      <c r="Z894">
        <f t="shared" si="137"/>
        <v>1657</v>
      </c>
      <c r="AA894" t="str">
        <f t="shared" si="138"/>
        <v/>
      </c>
      <c r="AB894">
        <f t="shared" si="139"/>
        <v>1</v>
      </c>
    </row>
    <row r="895" spans="1:28" x14ac:dyDescent="0.25">
      <c r="A895">
        <v>682</v>
      </c>
      <c r="B895" t="s">
        <v>1403</v>
      </c>
      <c r="C895" s="3" t="s">
        <v>1404</v>
      </c>
      <c r="D895">
        <v>5400</v>
      </c>
      <c r="E895">
        <v>8109</v>
      </c>
      <c r="F895" t="s">
        <v>20</v>
      </c>
      <c r="G895">
        <v>103</v>
      </c>
      <c r="H895" t="s">
        <v>21</v>
      </c>
      <c r="I895" t="s">
        <v>22</v>
      </c>
      <c r="J895">
        <v>1386741600</v>
      </c>
      <c r="K895">
        <v>1387519200</v>
      </c>
      <c r="L895" t="b">
        <v>0</v>
      </c>
      <c r="M895" t="b">
        <v>0</v>
      </c>
      <c r="N895" t="s">
        <v>33</v>
      </c>
      <c r="O895" s="4">
        <f t="shared" si="130"/>
        <v>1.5016666666666667</v>
      </c>
      <c r="P895" s="5">
        <f t="shared" si="131"/>
        <v>78.728155339805824</v>
      </c>
      <c r="Q895" t="str">
        <f t="shared" si="132"/>
        <v>theater</v>
      </c>
      <c r="R895" t="str">
        <f t="shared" si="133"/>
        <v>plays</v>
      </c>
      <c r="S895" s="9">
        <f t="shared" si="134"/>
        <v>41619.25</v>
      </c>
      <c r="T895" s="9">
        <f t="shared" si="135"/>
        <v>41628.25</v>
      </c>
      <c r="U895" t="str" cm="1">
        <f t="array" ref="U895">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</f>
        <v>5000 to 9999</v>
      </c>
      <c r="V895" t="str" cm="1">
        <f t="array" ref="V895">IF(F895="failed",_xlfn.IFS(D895&lt;1000,"0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/>
      </c>
      <c r="W895" t="str" cm="1">
        <f t="array" ref="W895">IF(F895="successful",_xlfn.IFS(D895&lt;1000,"0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>5000 to 9999</v>
      </c>
      <c r="X895" t="str" cm="1">
        <f t="array" ref="X895">IF(F895="canceled",_xlfn.IFS(D895&lt;1000,"0 to 1000",D895&lt;5000,"1000 to 4999",D895&lt;10000,"5000 to 9999",D895&lt;15000,"10000 to 14999",D895&lt;20000,"15000 to 19999",D895&lt;25000,"20000 to 24999",D895 &lt;30000,"25000 to 29999",D895&lt;35000,"30000 to 34999",D895&lt;40000,"35000 to 39999",D895&lt;45000,"40000 to 44999",D895&lt;50000,"45000 to 49999",TRUE,"Greater than 50000"),"")</f>
        <v/>
      </c>
      <c r="Y895">
        <f t="shared" si="136"/>
        <v>103</v>
      </c>
      <c r="Z895" t="str">
        <f t="shared" si="137"/>
        <v/>
      </c>
      <c r="AA895">
        <f t="shared" si="138"/>
        <v>1</v>
      </c>
      <c r="AB895" t="str">
        <f t="shared" si="139"/>
        <v/>
      </c>
    </row>
    <row r="896" spans="1:28" x14ac:dyDescent="0.25">
      <c r="A896">
        <v>683</v>
      </c>
      <c r="B896" t="s">
        <v>1405</v>
      </c>
      <c r="C896" s="3" t="s">
        <v>1406</v>
      </c>
      <c r="D896">
        <v>2300</v>
      </c>
      <c r="E896">
        <v>8244</v>
      </c>
      <c r="F896" t="s">
        <v>20</v>
      </c>
      <c r="G896">
        <v>147</v>
      </c>
      <c r="H896" t="s">
        <v>21</v>
      </c>
      <c r="I896" t="s">
        <v>22</v>
      </c>
      <c r="J896">
        <v>1537074000</v>
      </c>
      <c r="K896">
        <v>1537246800</v>
      </c>
      <c r="L896" t="b">
        <v>0</v>
      </c>
      <c r="M896" t="b">
        <v>0</v>
      </c>
      <c r="N896" t="s">
        <v>33</v>
      </c>
      <c r="O896" s="4">
        <f t="shared" si="130"/>
        <v>3.5843478260869563</v>
      </c>
      <c r="P896" s="5">
        <f t="shared" si="131"/>
        <v>56.081632653061227</v>
      </c>
      <c r="Q896" t="str">
        <f t="shared" si="132"/>
        <v>theater</v>
      </c>
      <c r="R896" t="str">
        <f t="shared" si="133"/>
        <v>plays</v>
      </c>
      <c r="S896" s="9">
        <f t="shared" si="134"/>
        <v>43359.208333333328</v>
      </c>
      <c r="T896" s="9">
        <f t="shared" si="135"/>
        <v>43361.208333333328</v>
      </c>
      <c r="U896" t="str" cm="1">
        <f t="array" ref="U896">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</f>
        <v>1000 to 4999</v>
      </c>
      <c r="V896" t="str" cm="1">
        <f t="array" ref="V896">IF(F896="failed",_xlfn.IFS(D896&lt;1000,"0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/>
      </c>
      <c r="W896" t="str" cm="1">
        <f t="array" ref="W896">IF(F896="successful",_xlfn.IFS(D896&lt;1000,"0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>1000 to 4999</v>
      </c>
      <c r="X896" t="str" cm="1">
        <f t="array" ref="X896">IF(F896="canceled",_xlfn.IFS(D896&lt;1000,"0 to 1000",D896&lt;5000,"1000 to 4999",D896&lt;10000,"5000 to 9999",D896&lt;15000,"10000 to 14999",D896&lt;20000,"15000 to 19999",D896&lt;25000,"20000 to 24999",D896 &lt;30000,"25000 to 29999",D896&lt;35000,"30000 to 34999",D896&lt;40000,"35000 to 39999",D896&lt;45000,"40000 to 44999",D896&lt;50000,"45000 to 49999",TRUE,"Greater than 50000"),"")</f>
        <v/>
      </c>
      <c r="Y896">
        <f t="shared" si="136"/>
        <v>147</v>
      </c>
      <c r="Z896" t="str">
        <f t="shared" si="137"/>
        <v/>
      </c>
      <c r="AA896">
        <f t="shared" si="138"/>
        <v>1</v>
      </c>
      <c r="AB896" t="str">
        <f t="shared" si="139"/>
        <v/>
      </c>
    </row>
    <row r="897" spans="1:28" x14ac:dyDescent="0.25">
      <c r="A897">
        <v>685</v>
      </c>
      <c r="B897" t="s">
        <v>1409</v>
      </c>
      <c r="C897" s="3" t="s">
        <v>1410</v>
      </c>
      <c r="D897">
        <v>140000</v>
      </c>
      <c r="E897">
        <v>94501</v>
      </c>
      <c r="F897" t="s">
        <v>14</v>
      </c>
      <c r="G897">
        <v>926</v>
      </c>
      <c r="H897" t="s">
        <v>15</v>
      </c>
      <c r="I897" t="s">
        <v>16</v>
      </c>
      <c r="J897">
        <v>1440306000</v>
      </c>
      <c r="K897">
        <v>1442379600</v>
      </c>
      <c r="L897" t="b">
        <v>0</v>
      </c>
      <c r="M897" t="b">
        <v>0</v>
      </c>
      <c r="N897" t="s">
        <v>33</v>
      </c>
      <c r="O897" s="4">
        <f t="shared" si="130"/>
        <v>0.67500714285714281</v>
      </c>
      <c r="P897" s="5">
        <f t="shared" si="131"/>
        <v>102.05291576673866</v>
      </c>
      <c r="Q897" t="str">
        <f t="shared" si="132"/>
        <v>theater</v>
      </c>
      <c r="R897" t="str">
        <f t="shared" si="133"/>
        <v>plays</v>
      </c>
      <c r="S897" s="9">
        <f t="shared" si="134"/>
        <v>42239.208333333328</v>
      </c>
      <c r="T897" s="9">
        <f t="shared" si="135"/>
        <v>42263.208333333328</v>
      </c>
      <c r="U897" t="str" cm="1">
        <f t="array" ref="U897">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</f>
        <v>Greater than 50000</v>
      </c>
      <c r="V897" t="str" cm="1">
        <f t="array" ref="V897">IF(F897="failed",_xlfn.IFS(D897&lt;1000,"0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>Greater than 50000</v>
      </c>
      <c r="W897" t="str" cm="1">
        <f t="array" ref="W897">IF(F897="successful",_xlfn.IFS(D897&lt;1000,"0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/>
      </c>
      <c r="X897" t="str" cm="1">
        <f t="array" ref="X897">IF(F897="canceled",_xlfn.IFS(D897&lt;1000,"0 to 1000",D897&lt;5000,"1000 to 4999",D897&lt;10000,"5000 to 9999",D897&lt;15000,"10000 to 14999",D897&lt;20000,"15000 to 19999",D897&lt;25000,"20000 to 24999",D897 &lt;30000,"25000 to 29999",D897&lt;35000,"30000 to 34999",D897&lt;40000,"35000 to 39999",D897&lt;45000,"40000 to 44999",D897&lt;50000,"45000 to 49999",TRUE,"Greater than 50000"),"")</f>
        <v/>
      </c>
      <c r="Y897" t="str">
        <f t="shared" si="136"/>
        <v/>
      </c>
      <c r="Z897">
        <f t="shared" si="137"/>
        <v>926</v>
      </c>
      <c r="AA897" t="str">
        <f t="shared" si="138"/>
        <v/>
      </c>
      <c r="AB897">
        <f t="shared" si="139"/>
        <v>1</v>
      </c>
    </row>
    <row r="898" spans="1:28" x14ac:dyDescent="0.25">
      <c r="A898">
        <v>687</v>
      </c>
      <c r="B898" t="s">
        <v>1413</v>
      </c>
      <c r="C898" s="3" t="s">
        <v>1414</v>
      </c>
      <c r="D898">
        <v>1500</v>
      </c>
      <c r="E898">
        <v>13980</v>
      </c>
      <c r="F898" t="s">
        <v>20</v>
      </c>
      <c r="G898">
        <v>269</v>
      </c>
      <c r="H898" t="s">
        <v>21</v>
      </c>
      <c r="I898" t="s">
        <v>22</v>
      </c>
      <c r="J898">
        <v>1489298400</v>
      </c>
      <c r="K898">
        <v>1489554000</v>
      </c>
      <c r="L898" t="b">
        <v>0</v>
      </c>
      <c r="M898" t="b">
        <v>0</v>
      </c>
      <c r="N898" t="s">
        <v>33</v>
      </c>
      <c r="O898" s="4">
        <f t="shared" ref="O898:O961" si="140">+E898/D898</f>
        <v>9.32</v>
      </c>
      <c r="P898" s="5">
        <f t="shared" ref="P898:P961" si="141">+IF(G898&gt;0,E898/G898,"no backers")</f>
        <v>51.970260223048328</v>
      </c>
      <c r="Q898" t="str">
        <f t="shared" ref="Q898:Q961" si="142">VLOOKUP(N898,CategoryTable,2,FALSE)</f>
        <v>theater</v>
      </c>
      <c r="R898" t="str">
        <f t="shared" ref="R898:R961" si="143">VLOOKUP(N898,CategoryTable,3,FALSE)</f>
        <v>plays</v>
      </c>
      <c r="S898" s="9">
        <f t="shared" si="134"/>
        <v>42806.25</v>
      </c>
      <c r="T898" s="9">
        <f t="shared" si="135"/>
        <v>42809.208333333328</v>
      </c>
      <c r="U898" t="str" cm="1">
        <f t="array" ref="U898">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</f>
        <v>1000 to 4999</v>
      </c>
      <c r="V898" t="str" cm="1">
        <f t="array" ref="V898">IF(F898="failed",_xlfn.IFS(D898&lt;1000,"0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/>
      </c>
      <c r="W898" t="str" cm="1">
        <f t="array" ref="W898">IF(F898="successful",_xlfn.IFS(D898&lt;1000,"0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>1000 to 4999</v>
      </c>
      <c r="X898" t="str" cm="1">
        <f t="array" ref="X898">IF(F898="canceled",_xlfn.IFS(D898&lt;1000,"0 to 1000",D898&lt;5000,"1000 to 4999",D898&lt;10000,"5000 to 9999",D898&lt;15000,"10000 to 14999",D898&lt;20000,"15000 to 19999",D898&lt;25000,"20000 to 24999",D898 &lt;30000,"25000 to 29999",D898&lt;35000,"30000 to 34999",D898&lt;40000,"35000 to 39999",D898&lt;45000,"40000 to 44999",D898&lt;50000,"45000 to 49999",TRUE,"Greater than 50000"),"")</f>
        <v/>
      </c>
      <c r="Y898">
        <f t="shared" si="136"/>
        <v>269</v>
      </c>
      <c r="Z898" t="str">
        <f t="shared" si="137"/>
        <v/>
      </c>
      <c r="AA898">
        <f t="shared" si="138"/>
        <v>1</v>
      </c>
      <c r="AB898" t="str">
        <f t="shared" si="139"/>
        <v/>
      </c>
    </row>
    <row r="899" spans="1:28" ht="31.5" x14ac:dyDescent="0.25">
      <c r="A899">
        <v>693</v>
      </c>
      <c r="B899" t="s">
        <v>1425</v>
      </c>
      <c r="C899" s="3" t="s">
        <v>1426</v>
      </c>
      <c r="D899">
        <v>180400</v>
      </c>
      <c r="E899">
        <v>115396</v>
      </c>
      <c r="F899" t="s">
        <v>14</v>
      </c>
      <c r="G899">
        <v>1748</v>
      </c>
      <c r="H899" t="s">
        <v>21</v>
      </c>
      <c r="I899" t="s">
        <v>22</v>
      </c>
      <c r="J899">
        <v>1508216400</v>
      </c>
      <c r="K899">
        <v>1509685200</v>
      </c>
      <c r="L899" t="b">
        <v>0</v>
      </c>
      <c r="M899" t="b">
        <v>0</v>
      </c>
      <c r="N899" t="s">
        <v>33</v>
      </c>
      <c r="O899" s="4">
        <f t="shared" si="140"/>
        <v>0.63966740576496672</v>
      </c>
      <c r="P899" s="5">
        <f t="shared" si="141"/>
        <v>66.016018306636155</v>
      </c>
      <c r="Q899" t="str">
        <f t="shared" si="142"/>
        <v>theater</v>
      </c>
      <c r="R899" t="str">
        <f t="shared" si="143"/>
        <v>plays</v>
      </c>
      <c r="S899" s="9">
        <f t="shared" ref="S899:S962" si="144">(((J899/60/60)/24)+DATE(1970,1,1))</f>
        <v>43025.208333333328</v>
      </c>
      <c r="T899" s="9">
        <f t="shared" ref="T899:T962" si="145">(((K899/60)/60/24)+DATE(1970,1,1))</f>
        <v>43042.208333333328</v>
      </c>
      <c r="U899" t="str" cm="1">
        <f t="array" ref="U899">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</f>
        <v>Greater than 50000</v>
      </c>
      <c r="V899" t="str" cm="1">
        <f t="array" ref="V899">IF(F899="failed",_xlfn.IFS(D899&lt;1000,"0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>Greater than 50000</v>
      </c>
      <c r="W899" t="str" cm="1">
        <f t="array" ref="W899">IF(F899="successful",_xlfn.IFS(D899&lt;1000,"0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/>
      </c>
      <c r="X899" t="str" cm="1">
        <f t="array" ref="X899">IF(F899="canceled",_xlfn.IFS(D899&lt;1000,"0 to 1000",D899&lt;5000,"1000 to 4999",D899&lt;10000,"5000 to 9999",D899&lt;15000,"10000 to 14999",D899&lt;20000,"15000 to 19999",D899&lt;25000,"20000 to 24999",D899 &lt;30000,"25000 to 29999",D899&lt;35000,"30000 to 34999",D899&lt;40000,"35000 to 39999",D899&lt;45000,"40000 to 44999",D899&lt;50000,"45000 to 49999",TRUE,"Greater than 50000"),"")</f>
        <v/>
      </c>
      <c r="Y899" t="str">
        <f t="shared" ref="Y899:Y962" si="146">+IF(F899="successful",G899,"")</f>
        <v/>
      </c>
      <c r="Z899">
        <f t="shared" ref="Z899:Z962" si="147">+IF(F899="failed",G899,"")</f>
        <v>1748</v>
      </c>
      <c r="AA899" t="str">
        <f t="shared" ref="AA899:AA962" si="148">+IF(F899="successful",1,"")</f>
        <v/>
      </c>
      <c r="AB899">
        <f t="shared" ref="AB899:AB962" si="149">+IF(F899="failed",1,"")</f>
        <v>1</v>
      </c>
    </row>
    <row r="900" spans="1:28" x14ac:dyDescent="0.25">
      <c r="A900">
        <v>694</v>
      </c>
      <c r="B900" t="s">
        <v>1427</v>
      </c>
      <c r="C900" s="3" t="s">
        <v>1428</v>
      </c>
      <c r="D900">
        <v>9100</v>
      </c>
      <c r="E900">
        <v>7656</v>
      </c>
      <c r="F900" t="s">
        <v>14</v>
      </c>
      <c r="G900">
        <v>79</v>
      </c>
      <c r="H900" t="s">
        <v>21</v>
      </c>
      <c r="I900" t="s">
        <v>22</v>
      </c>
      <c r="J900">
        <v>1511762400</v>
      </c>
      <c r="K900">
        <v>1514959200</v>
      </c>
      <c r="L900" t="b">
        <v>0</v>
      </c>
      <c r="M900" t="b">
        <v>0</v>
      </c>
      <c r="N900" t="s">
        <v>33</v>
      </c>
      <c r="O900" s="4">
        <f t="shared" si="140"/>
        <v>0.84131868131868137</v>
      </c>
      <c r="P900" s="5">
        <f t="shared" si="141"/>
        <v>96.911392405063296</v>
      </c>
      <c r="Q900" t="str">
        <f t="shared" si="142"/>
        <v>theater</v>
      </c>
      <c r="R900" t="str">
        <f t="shared" si="143"/>
        <v>plays</v>
      </c>
      <c r="S900" s="9">
        <f t="shared" si="144"/>
        <v>43066.25</v>
      </c>
      <c r="T900" s="9">
        <f t="shared" si="145"/>
        <v>43103.25</v>
      </c>
      <c r="U900" t="str" cm="1">
        <f t="array" ref="U900">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</f>
        <v>5000 to 9999</v>
      </c>
      <c r="V900" t="str" cm="1">
        <f t="array" ref="V900">IF(F900="failed",_xlfn.IFS(D900&lt;1000,"0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>5000 to 9999</v>
      </c>
      <c r="W900" t="str" cm="1">
        <f t="array" ref="W900">IF(F900="successful",_xlfn.IFS(D900&lt;1000,"0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/>
      </c>
      <c r="X900" t="str" cm="1">
        <f t="array" ref="X900">IF(F900="canceled",_xlfn.IFS(D900&lt;1000,"0 to 1000",D900&lt;5000,"1000 to 4999",D900&lt;10000,"5000 to 9999",D900&lt;15000,"10000 to 14999",D900&lt;20000,"15000 to 19999",D900&lt;25000,"20000 to 24999",D900 &lt;30000,"25000 to 29999",D900&lt;35000,"30000 to 34999",D900&lt;40000,"35000 to 39999",D900&lt;45000,"40000 to 44999",D900&lt;50000,"45000 to 49999",TRUE,"Greater than 50000"),"")</f>
        <v/>
      </c>
      <c r="Y900" t="str">
        <f t="shared" si="146"/>
        <v/>
      </c>
      <c r="Z900">
        <f t="shared" si="147"/>
        <v>79</v>
      </c>
      <c r="AA900" t="str">
        <f t="shared" si="148"/>
        <v/>
      </c>
      <c r="AB900">
        <f t="shared" si="149"/>
        <v>1</v>
      </c>
    </row>
    <row r="901" spans="1:28" x14ac:dyDescent="0.25">
      <c r="A901">
        <v>696</v>
      </c>
      <c r="B901" t="s">
        <v>1431</v>
      </c>
      <c r="C901" s="3" t="s">
        <v>1432</v>
      </c>
      <c r="D901">
        <v>164100</v>
      </c>
      <c r="E901">
        <v>96888</v>
      </c>
      <c r="F901" t="s">
        <v>14</v>
      </c>
      <c r="G901">
        <v>889</v>
      </c>
      <c r="H901" t="s">
        <v>21</v>
      </c>
      <c r="I901" t="s">
        <v>22</v>
      </c>
      <c r="J901">
        <v>1429506000</v>
      </c>
      <c r="K901">
        <v>1429592400</v>
      </c>
      <c r="L901" t="b">
        <v>0</v>
      </c>
      <c r="M901" t="b">
        <v>1</v>
      </c>
      <c r="N901" t="s">
        <v>33</v>
      </c>
      <c r="O901" s="4">
        <f t="shared" si="140"/>
        <v>0.59042047531992692</v>
      </c>
      <c r="P901" s="5">
        <f t="shared" si="141"/>
        <v>108.98537682789652</v>
      </c>
      <c r="Q901" t="str">
        <f t="shared" si="142"/>
        <v>theater</v>
      </c>
      <c r="R901" t="str">
        <f t="shared" si="143"/>
        <v>plays</v>
      </c>
      <c r="S901" s="9">
        <f t="shared" si="144"/>
        <v>42114.208333333328</v>
      </c>
      <c r="T901" s="9">
        <f t="shared" si="145"/>
        <v>42115.208333333328</v>
      </c>
      <c r="U901" t="str" cm="1">
        <f t="array" ref="U901">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</f>
        <v>Greater than 50000</v>
      </c>
      <c r="V901" t="str" cm="1">
        <f t="array" ref="V901">IF(F901="failed",_xlfn.IFS(D901&lt;1000,"0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>Greater than 50000</v>
      </c>
      <c r="W901" t="str" cm="1">
        <f t="array" ref="W901">IF(F901="successful",_xlfn.IFS(D901&lt;1000,"0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/>
      </c>
      <c r="X901" t="str" cm="1">
        <f t="array" ref="X901">IF(F901="canceled",_xlfn.IFS(D901&lt;1000,"0 to 1000",D901&lt;5000,"1000 to 4999",D901&lt;10000,"5000 to 9999",D901&lt;15000,"10000 to 14999",D901&lt;20000,"15000 to 19999",D901&lt;25000,"20000 to 24999",D901 &lt;30000,"25000 to 29999",D901&lt;35000,"30000 to 34999",D901&lt;40000,"35000 to 39999",D901&lt;45000,"40000 to 44999",D901&lt;50000,"45000 to 49999",TRUE,"Greater than 50000"),"")</f>
        <v/>
      </c>
      <c r="Y901" t="str">
        <f t="shared" si="146"/>
        <v/>
      </c>
      <c r="Z901">
        <f t="shared" si="147"/>
        <v>889</v>
      </c>
      <c r="AA901" t="str">
        <f t="shared" si="148"/>
        <v/>
      </c>
      <c r="AB901">
        <f t="shared" si="149"/>
        <v>1</v>
      </c>
    </row>
    <row r="902" spans="1:28" ht="31.5" x14ac:dyDescent="0.25">
      <c r="A902">
        <v>701</v>
      </c>
      <c r="B902" t="s">
        <v>1440</v>
      </c>
      <c r="C902" s="3" t="s">
        <v>1441</v>
      </c>
      <c r="D902">
        <v>52000</v>
      </c>
      <c r="E902">
        <v>91014</v>
      </c>
      <c r="F902" t="s">
        <v>20</v>
      </c>
      <c r="G902">
        <v>820</v>
      </c>
      <c r="H902" t="s">
        <v>21</v>
      </c>
      <c r="I902" t="s">
        <v>22</v>
      </c>
      <c r="J902">
        <v>1301202000</v>
      </c>
      <c r="K902">
        <v>1301806800</v>
      </c>
      <c r="L902" t="b">
        <v>1</v>
      </c>
      <c r="M902" t="b">
        <v>0</v>
      </c>
      <c r="N902" t="s">
        <v>33</v>
      </c>
      <c r="O902" s="4">
        <f t="shared" si="140"/>
        <v>1.7502692307692307</v>
      </c>
      <c r="P902" s="5">
        <f t="shared" si="141"/>
        <v>110.99268292682927</v>
      </c>
      <c r="Q902" t="str">
        <f t="shared" si="142"/>
        <v>theater</v>
      </c>
      <c r="R902" t="str">
        <f t="shared" si="143"/>
        <v>plays</v>
      </c>
      <c r="S902" s="9">
        <f t="shared" si="144"/>
        <v>40629.208333333336</v>
      </c>
      <c r="T902" s="9">
        <f t="shared" si="145"/>
        <v>40636.208333333336</v>
      </c>
      <c r="U902" t="str" cm="1">
        <f t="array" ref="U902">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</f>
        <v>Greater than 50000</v>
      </c>
      <c r="V902" t="str" cm="1">
        <f t="array" ref="V902">IF(F902="failed",_xlfn.IFS(D902&lt;1000,"0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/>
      </c>
      <c r="W902" t="str" cm="1">
        <f t="array" ref="W902">IF(F902="successful",_xlfn.IFS(D902&lt;1000,"0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>Greater than 50000</v>
      </c>
      <c r="X902" t="str" cm="1">
        <f t="array" ref="X902">IF(F902="canceled",_xlfn.IFS(D902&lt;1000,"0 to 1000",D902&lt;5000,"1000 to 4999",D902&lt;10000,"5000 to 9999",D902&lt;15000,"10000 to 14999",D902&lt;20000,"15000 to 19999",D902&lt;25000,"20000 to 24999",D902 &lt;30000,"25000 to 29999",D902&lt;35000,"30000 to 34999",D902&lt;40000,"35000 to 39999",D902&lt;45000,"40000 to 44999",D902&lt;50000,"45000 to 49999",TRUE,"Greater than 50000"),"")</f>
        <v/>
      </c>
      <c r="Y902">
        <f t="shared" si="146"/>
        <v>820</v>
      </c>
      <c r="Z902" t="str">
        <f t="shared" si="147"/>
        <v/>
      </c>
      <c r="AA902">
        <f t="shared" si="148"/>
        <v>1</v>
      </c>
      <c r="AB902" t="str">
        <f t="shared" si="149"/>
        <v/>
      </c>
    </row>
    <row r="903" spans="1:28" x14ac:dyDescent="0.25">
      <c r="A903">
        <v>708</v>
      </c>
      <c r="B903" t="s">
        <v>1454</v>
      </c>
      <c r="C903" s="3" t="s">
        <v>1455</v>
      </c>
      <c r="D903">
        <v>1700</v>
      </c>
      <c r="E903">
        <v>12020</v>
      </c>
      <c r="F903" t="s">
        <v>20</v>
      </c>
      <c r="G903">
        <v>137</v>
      </c>
      <c r="H903" t="s">
        <v>98</v>
      </c>
      <c r="I903" t="s">
        <v>99</v>
      </c>
      <c r="J903">
        <v>1495429200</v>
      </c>
      <c r="K903">
        <v>1496293200</v>
      </c>
      <c r="L903" t="b">
        <v>0</v>
      </c>
      <c r="M903" t="b">
        <v>0</v>
      </c>
      <c r="N903" t="s">
        <v>33</v>
      </c>
      <c r="O903" s="4">
        <f t="shared" si="140"/>
        <v>7.0705882352941174</v>
      </c>
      <c r="P903" s="5">
        <f t="shared" si="141"/>
        <v>87.737226277372258</v>
      </c>
      <c r="Q903" t="str">
        <f t="shared" si="142"/>
        <v>theater</v>
      </c>
      <c r="R903" t="str">
        <f t="shared" si="143"/>
        <v>plays</v>
      </c>
      <c r="S903" s="9">
        <f t="shared" si="144"/>
        <v>42877.208333333328</v>
      </c>
      <c r="T903" s="9">
        <f t="shared" si="145"/>
        <v>42887.208333333328</v>
      </c>
      <c r="U903" t="str" cm="1">
        <f t="array" ref="U903">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</f>
        <v>1000 to 4999</v>
      </c>
      <c r="V903" t="str" cm="1">
        <f t="array" ref="V903">IF(F903="failed",_xlfn.IFS(D903&lt;1000,"0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/>
      </c>
      <c r="W903" t="str" cm="1">
        <f t="array" ref="W903">IF(F903="successful",_xlfn.IFS(D903&lt;1000,"0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>1000 to 4999</v>
      </c>
      <c r="X903" t="str" cm="1">
        <f t="array" ref="X903">IF(F903="canceled",_xlfn.IFS(D903&lt;1000,"0 to 1000",D903&lt;5000,"1000 to 4999",D903&lt;10000,"5000 to 9999",D903&lt;15000,"10000 to 14999",D903&lt;20000,"15000 to 19999",D903&lt;25000,"20000 to 24999",D903 &lt;30000,"25000 to 29999",D903&lt;35000,"30000 to 34999",D903&lt;40000,"35000 to 39999",D903&lt;45000,"40000 to 44999",D903&lt;50000,"45000 to 49999",TRUE,"Greater than 50000"),"")</f>
        <v/>
      </c>
      <c r="Y903">
        <f t="shared" si="146"/>
        <v>137</v>
      </c>
      <c r="Z903" t="str">
        <f t="shared" si="147"/>
        <v/>
      </c>
      <c r="AA903">
        <f t="shared" si="148"/>
        <v>1</v>
      </c>
      <c r="AB903" t="str">
        <f t="shared" si="149"/>
        <v/>
      </c>
    </row>
    <row r="904" spans="1:28" x14ac:dyDescent="0.25">
      <c r="A904">
        <v>709</v>
      </c>
      <c r="B904" t="s">
        <v>1456</v>
      </c>
      <c r="C904" s="3" t="s">
        <v>1457</v>
      </c>
      <c r="D904">
        <v>9800</v>
      </c>
      <c r="E904">
        <v>13954</v>
      </c>
      <c r="F904" t="s">
        <v>20</v>
      </c>
      <c r="G904">
        <v>186</v>
      </c>
      <c r="H904" t="s">
        <v>107</v>
      </c>
      <c r="I904" t="s">
        <v>108</v>
      </c>
      <c r="J904">
        <v>1334811600</v>
      </c>
      <c r="K904">
        <v>1335416400</v>
      </c>
      <c r="L904" t="b">
        <v>0</v>
      </c>
      <c r="M904" t="b">
        <v>0</v>
      </c>
      <c r="N904" t="s">
        <v>33</v>
      </c>
      <c r="O904" s="4">
        <f t="shared" si="140"/>
        <v>1.4238775510204082</v>
      </c>
      <c r="P904" s="5">
        <f t="shared" si="141"/>
        <v>75.021505376344081</v>
      </c>
      <c r="Q904" t="str">
        <f t="shared" si="142"/>
        <v>theater</v>
      </c>
      <c r="R904" t="str">
        <f t="shared" si="143"/>
        <v>plays</v>
      </c>
      <c r="S904" s="9">
        <f t="shared" si="144"/>
        <v>41018.208333333336</v>
      </c>
      <c r="T904" s="9">
        <f t="shared" si="145"/>
        <v>41025.208333333336</v>
      </c>
      <c r="U904" t="str" cm="1">
        <f t="array" ref="U904">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</f>
        <v>5000 to 9999</v>
      </c>
      <c r="V904" t="str" cm="1">
        <f t="array" ref="V904">IF(F904="failed",_xlfn.IFS(D904&lt;1000,"0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/>
      </c>
      <c r="W904" t="str" cm="1">
        <f t="array" ref="W904">IF(F904="successful",_xlfn.IFS(D904&lt;1000,"0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>5000 to 9999</v>
      </c>
      <c r="X904" t="str" cm="1">
        <f t="array" ref="X904">IF(F904="canceled",_xlfn.IFS(D904&lt;1000,"0 to 1000",D904&lt;5000,"1000 to 4999",D904&lt;10000,"5000 to 9999",D904&lt;15000,"10000 to 14999",D904&lt;20000,"15000 to 19999",D904&lt;25000,"20000 to 24999",D904 &lt;30000,"25000 to 29999",D904&lt;35000,"30000 to 34999",D904&lt;40000,"35000 to 39999",D904&lt;45000,"40000 to 44999",D904&lt;50000,"45000 to 49999",TRUE,"Greater than 50000"),"")</f>
        <v/>
      </c>
      <c r="Y904">
        <f t="shared" si="146"/>
        <v>186</v>
      </c>
      <c r="Z904" t="str">
        <f t="shared" si="147"/>
        <v/>
      </c>
      <c r="AA904">
        <f t="shared" si="148"/>
        <v>1</v>
      </c>
      <c r="AB904" t="str">
        <f t="shared" si="149"/>
        <v/>
      </c>
    </row>
    <row r="905" spans="1:28" ht="31.5" x14ac:dyDescent="0.25">
      <c r="A905">
        <v>710</v>
      </c>
      <c r="B905" t="s">
        <v>1458</v>
      </c>
      <c r="C905" s="3" t="s">
        <v>1459</v>
      </c>
      <c r="D905">
        <v>4300</v>
      </c>
      <c r="E905">
        <v>6358</v>
      </c>
      <c r="F905" t="s">
        <v>20</v>
      </c>
      <c r="G905">
        <v>125</v>
      </c>
      <c r="H905" t="s">
        <v>21</v>
      </c>
      <c r="I905" t="s">
        <v>22</v>
      </c>
      <c r="J905">
        <v>1531544400</v>
      </c>
      <c r="K905">
        <v>1532149200</v>
      </c>
      <c r="L905" t="b">
        <v>0</v>
      </c>
      <c r="M905" t="b">
        <v>1</v>
      </c>
      <c r="N905" t="s">
        <v>33</v>
      </c>
      <c r="O905" s="4">
        <f t="shared" si="140"/>
        <v>1.4786046511627906</v>
      </c>
      <c r="P905" s="5">
        <f t="shared" si="141"/>
        <v>50.863999999999997</v>
      </c>
      <c r="Q905" t="str">
        <f t="shared" si="142"/>
        <v>theater</v>
      </c>
      <c r="R905" t="str">
        <f t="shared" si="143"/>
        <v>plays</v>
      </c>
      <c r="S905" s="9">
        <f t="shared" si="144"/>
        <v>43295.208333333328</v>
      </c>
      <c r="T905" s="9">
        <f t="shared" si="145"/>
        <v>43302.208333333328</v>
      </c>
      <c r="U905" t="str" cm="1">
        <f t="array" ref="U905">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</f>
        <v>1000 to 4999</v>
      </c>
      <c r="V905" t="str" cm="1">
        <f t="array" ref="V905">IF(F905="failed",_xlfn.IFS(D905&lt;1000,"0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/>
      </c>
      <c r="W905" t="str" cm="1">
        <f t="array" ref="W905">IF(F905="successful",_xlfn.IFS(D905&lt;1000,"0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>1000 to 4999</v>
      </c>
      <c r="X905" t="str" cm="1">
        <f t="array" ref="X905">IF(F905="canceled",_xlfn.IFS(D905&lt;1000,"0 to 1000",D905&lt;5000,"1000 to 4999",D905&lt;10000,"5000 to 9999",D905&lt;15000,"10000 to 14999",D905&lt;20000,"15000 to 19999",D905&lt;25000,"20000 to 24999",D905 &lt;30000,"25000 to 29999",D905&lt;35000,"30000 to 34999",D905&lt;40000,"35000 to 39999",D905&lt;45000,"40000 to 44999",D905&lt;50000,"45000 to 49999",TRUE,"Greater than 50000"),"")</f>
        <v/>
      </c>
      <c r="Y905">
        <f t="shared" si="146"/>
        <v>125</v>
      </c>
      <c r="Z905" t="str">
        <f t="shared" si="147"/>
        <v/>
      </c>
      <c r="AA905">
        <f t="shared" si="148"/>
        <v>1</v>
      </c>
      <c r="AB905" t="str">
        <f t="shared" si="149"/>
        <v/>
      </c>
    </row>
    <row r="906" spans="1:28" ht="31.5" x14ac:dyDescent="0.25">
      <c r="A906">
        <v>711</v>
      </c>
      <c r="B906" t="s">
        <v>1460</v>
      </c>
      <c r="C906" s="3" t="s">
        <v>1461</v>
      </c>
      <c r="D906">
        <v>6200</v>
      </c>
      <c r="E906">
        <v>1260</v>
      </c>
      <c r="F906" t="s">
        <v>14</v>
      </c>
      <c r="G906">
        <v>14</v>
      </c>
      <c r="H906" t="s">
        <v>107</v>
      </c>
      <c r="I906" t="s">
        <v>108</v>
      </c>
      <c r="J906">
        <v>1453615200</v>
      </c>
      <c r="K906">
        <v>1453788000</v>
      </c>
      <c r="L906" t="b">
        <v>1</v>
      </c>
      <c r="M906" t="b">
        <v>1</v>
      </c>
      <c r="N906" t="s">
        <v>33</v>
      </c>
      <c r="O906" s="4">
        <f t="shared" si="140"/>
        <v>0.20322580645161289</v>
      </c>
      <c r="P906" s="5">
        <f t="shared" si="141"/>
        <v>90</v>
      </c>
      <c r="Q906" t="str">
        <f t="shared" si="142"/>
        <v>theater</v>
      </c>
      <c r="R906" t="str">
        <f t="shared" si="143"/>
        <v>plays</v>
      </c>
      <c r="S906" s="9">
        <f t="shared" si="144"/>
        <v>42393.25</v>
      </c>
      <c r="T906" s="9">
        <f t="shared" si="145"/>
        <v>42395.25</v>
      </c>
      <c r="U906" t="str" cm="1">
        <f t="array" ref="U906">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</f>
        <v>5000 to 9999</v>
      </c>
      <c r="V906" t="str" cm="1">
        <f t="array" ref="V906">IF(F906="failed",_xlfn.IFS(D906&lt;1000,"0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>5000 to 9999</v>
      </c>
      <c r="W906" t="str" cm="1">
        <f t="array" ref="W906">IF(F906="successful",_xlfn.IFS(D906&lt;1000,"0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/>
      </c>
      <c r="X906" t="str" cm="1">
        <f t="array" ref="X906">IF(F906="canceled",_xlfn.IFS(D906&lt;1000,"0 to 1000",D906&lt;5000,"1000 to 4999",D906&lt;10000,"5000 to 9999",D906&lt;15000,"10000 to 14999",D906&lt;20000,"15000 to 19999",D906&lt;25000,"20000 to 24999",D906 &lt;30000,"25000 to 29999",D906&lt;35000,"30000 to 34999",D906&lt;40000,"35000 to 39999",D906&lt;45000,"40000 to 44999",D906&lt;50000,"45000 to 49999",TRUE,"Greater than 50000"),"")</f>
        <v/>
      </c>
      <c r="Y906" t="str">
        <f t="shared" si="146"/>
        <v/>
      </c>
      <c r="Z906">
        <f t="shared" si="147"/>
        <v>14</v>
      </c>
      <c r="AA906" t="str">
        <f t="shared" si="148"/>
        <v/>
      </c>
      <c r="AB906">
        <f t="shared" si="149"/>
        <v>1</v>
      </c>
    </row>
    <row r="907" spans="1:28" ht="31.5" x14ac:dyDescent="0.25">
      <c r="A907">
        <v>712</v>
      </c>
      <c r="B907" t="s">
        <v>1462</v>
      </c>
      <c r="C907" s="3" t="s">
        <v>1463</v>
      </c>
      <c r="D907">
        <v>800</v>
      </c>
      <c r="E907">
        <v>14725</v>
      </c>
      <c r="F907" t="s">
        <v>20</v>
      </c>
      <c r="G907">
        <v>202</v>
      </c>
      <c r="H907" t="s">
        <v>21</v>
      </c>
      <c r="I907" t="s">
        <v>22</v>
      </c>
      <c r="J907">
        <v>1467954000</v>
      </c>
      <c r="K907">
        <v>1471496400</v>
      </c>
      <c r="L907" t="b">
        <v>0</v>
      </c>
      <c r="M907" t="b">
        <v>0</v>
      </c>
      <c r="N907" t="s">
        <v>33</v>
      </c>
      <c r="O907" s="4">
        <f t="shared" si="140"/>
        <v>18.40625</v>
      </c>
      <c r="P907" s="5">
        <f t="shared" si="141"/>
        <v>72.896039603960389</v>
      </c>
      <c r="Q907" t="str">
        <f t="shared" si="142"/>
        <v>theater</v>
      </c>
      <c r="R907" t="str">
        <f t="shared" si="143"/>
        <v>plays</v>
      </c>
      <c r="S907" s="9">
        <f t="shared" si="144"/>
        <v>42559.208333333328</v>
      </c>
      <c r="T907" s="9">
        <f t="shared" si="145"/>
        <v>42600.208333333328</v>
      </c>
      <c r="U907" t="str" cm="1">
        <f t="array" ref="U907">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</f>
        <v>0 to 1000</v>
      </c>
      <c r="V907" t="str" cm="1">
        <f t="array" ref="V907">IF(F907="failed",_xlfn.IFS(D907&lt;1000,"0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/>
      </c>
      <c r="W907" t="str" cm="1">
        <f t="array" ref="W907">IF(F907="successful",_xlfn.IFS(D907&lt;1000,"0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>0 to 1000</v>
      </c>
      <c r="X907" t="str" cm="1">
        <f t="array" ref="X907">IF(F907="canceled",_xlfn.IFS(D907&lt;1000,"0 to 1000",D907&lt;5000,"1000 to 4999",D907&lt;10000,"5000 to 9999",D907&lt;15000,"10000 to 14999",D907&lt;20000,"15000 to 19999",D907&lt;25000,"20000 to 24999",D907 &lt;30000,"25000 to 29999",D907&lt;35000,"30000 to 34999",D907&lt;40000,"35000 to 39999",D907&lt;45000,"40000 to 44999",D907&lt;50000,"45000 to 49999",TRUE,"Greater than 50000"),"")</f>
        <v/>
      </c>
      <c r="Y907">
        <f t="shared" si="146"/>
        <v>202</v>
      </c>
      <c r="Z907" t="str">
        <f t="shared" si="147"/>
        <v/>
      </c>
      <c r="AA907">
        <f t="shared" si="148"/>
        <v>1</v>
      </c>
      <c r="AB907" t="str">
        <f t="shared" si="149"/>
        <v/>
      </c>
    </row>
    <row r="908" spans="1:28" x14ac:dyDescent="0.25">
      <c r="A908">
        <v>716</v>
      </c>
      <c r="B908" t="s">
        <v>1470</v>
      </c>
      <c r="C908" s="3" t="s">
        <v>1471</v>
      </c>
      <c r="D908">
        <v>2000</v>
      </c>
      <c r="E908">
        <v>10353</v>
      </c>
      <c r="F908" t="s">
        <v>20</v>
      </c>
      <c r="G908">
        <v>157</v>
      </c>
      <c r="H908" t="s">
        <v>21</v>
      </c>
      <c r="I908" t="s">
        <v>22</v>
      </c>
      <c r="J908">
        <v>1373432400</v>
      </c>
      <c r="K908">
        <v>1375851600</v>
      </c>
      <c r="L908" t="b">
        <v>0</v>
      </c>
      <c r="M908" t="b">
        <v>1</v>
      </c>
      <c r="N908" t="s">
        <v>33</v>
      </c>
      <c r="O908" s="4">
        <f t="shared" si="140"/>
        <v>5.1764999999999999</v>
      </c>
      <c r="P908" s="5">
        <f t="shared" si="141"/>
        <v>65.942675159235662</v>
      </c>
      <c r="Q908" t="str">
        <f t="shared" si="142"/>
        <v>theater</v>
      </c>
      <c r="R908" t="str">
        <f t="shared" si="143"/>
        <v>plays</v>
      </c>
      <c r="S908" s="9">
        <f t="shared" si="144"/>
        <v>41465.208333333336</v>
      </c>
      <c r="T908" s="9">
        <f t="shared" si="145"/>
        <v>41493.208333333336</v>
      </c>
      <c r="U908" t="str" cm="1">
        <f t="array" ref="U908">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</f>
        <v>1000 to 4999</v>
      </c>
      <c r="V908" t="str" cm="1">
        <f t="array" ref="V908">IF(F908="failed",_xlfn.IFS(D908&lt;1000,"0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/>
      </c>
      <c r="W908" t="str" cm="1">
        <f t="array" ref="W908">IF(F908="successful",_xlfn.IFS(D908&lt;1000,"0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>1000 to 4999</v>
      </c>
      <c r="X908" t="str" cm="1">
        <f t="array" ref="X908">IF(F908="canceled",_xlfn.IFS(D908&lt;1000,"0 to 1000",D908&lt;5000,"1000 to 4999",D908&lt;10000,"5000 to 9999",D908&lt;15000,"10000 to 14999",D908&lt;20000,"15000 to 19999",D908&lt;25000,"20000 to 24999",D908 &lt;30000,"25000 to 29999",D908&lt;35000,"30000 to 34999",D908&lt;40000,"35000 to 39999",D908&lt;45000,"40000 to 44999",D908&lt;50000,"45000 to 49999",TRUE,"Greater than 50000"),"")</f>
        <v/>
      </c>
      <c r="Y908">
        <f t="shared" si="146"/>
        <v>157</v>
      </c>
      <c r="Z908" t="str">
        <f t="shared" si="147"/>
        <v/>
      </c>
      <c r="AA908">
        <f t="shared" si="148"/>
        <v>1</v>
      </c>
      <c r="AB908" t="str">
        <f t="shared" si="149"/>
        <v/>
      </c>
    </row>
    <row r="909" spans="1:28" ht="31.5" x14ac:dyDescent="0.25">
      <c r="A909">
        <v>720</v>
      </c>
      <c r="B909" t="s">
        <v>1478</v>
      </c>
      <c r="C909" s="3" t="s">
        <v>1479</v>
      </c>
      <c r="D909">
        <v>8700</v>
      </c>
      <c r="E909">
        <v>3227</v>
      </c>
      <c r="F909" t="s">
        <v>74</v>
      </c>
      <c r="G909">
        <v>38</v>
      </c>
      <c r="H909" t="s">
        <v>36</v>
      </c>
      <c r="I909" t="s">
        <v>37</v>
      </c>
      <c r="J909">
        <v>1519192800</v>
      </c>
      <c r="K909">
        <v>1520402400</v>
      </c>
      <c r="L909" t="b">
        <v>0</v>
      </c>
      <c r="M909" t="b">
        <v>1</v>
      </c>
      <c r="N909" t="s">
        <v>33</v>
      </c>
      <c r="O909" s="4">
        <f t="shared" si="140"/>
        <v>0.37091954022988505</v>
      </c>
      <c r="P909" s="5">
        <f t="shared" si="141"/>
        <v>84.921052631578945</v>
      </c>
      <c r="Q909" t="str">
        <f t="shared" si="142"/>
        <v>theater</v>
      </c>
      <c r="R909" t="str">
        <f t="shared" si="143"/>
        <v>plays</v>
      </c>
      <c r="S909" s="9">
        <f t="shared" si="144"/>
        <v>43152.25</v>
      </c>
      <c r="T909" s="9">
        <f t="shared" si="145"/>
        <v>43166.25</v>
      </c>
      <c r="U909" t="str" cm="1">
        <f t="array" ref="U909">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</f>
        <v>5000 to 9999</v>
      </c>
      <c r="V909" t="str" cm="1">
        <f t="array" ref="V909">IF(F909="failed",_xlfn.IFS(D909&lt;1000,"0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/>
      </c>
      <c r="W909" t="str" cm="1">
        <f t="array" ref="W909">IF(F909="successful",_xlfn.IFS(D909&lt;1000,"0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/>
      </c>
      <c r="X909" t="str" cm="1">
        <f t="array" ref="X909">IF(F909="canceled",_xlfn.IFS(D909&lt;1000,"0 to 1000",D909&lt;5000,"1000 to 4999",D909&lt;10000,"5000 to 9999",D909&lt;15000,"10000 to 14999",D909&lt;20000,"15000 to 19999",D909&lt;25000,"20000 to 24999",D909 &lt;30000,"25000 to 29999",D909&lt;35000,"30000 to 34999",D909&lt;40000,"35000 to 39999",D909&lt;45000,"40000 to 44999",D909&lt;50000,"45000 to 49999",TRUE,"Greater than 50000"),"")</f>
        <v>5000 to 9999</v>
      </c>
      <c r="Y909" t="str">
        <f t="shared" si="146"/>
        <v/>
      </c>
      <c r="Z909" t="str">
        <f t="shared" si="147"/>
        <v/>
      </c>
      <c r="AA909" t="str">
        <f t="shared" si="148"/>
        <v/>
      </c>
      <c r="AB909" t="str">
        <f t="shared" si="149"/>
        <v/>
      </c>
    </row>
    <row r="910" spans="1:28" x14ac:dyDescent="0.25">
      <c r="A910">
        <v>723</v>
      </c>
      <c r="B910" t="s">
        <v>1484</v>
      </c>
      <c r="C910" s="3" t="s">
        <v>1485</v>
      </c>
      <c r="D910">
        <v>4900</v>
      </c>
      <c r="E910">
        <v>13250</v>
      </c>
      <c r="F910" t="s">
        <v>20</v>
      </c>
      <c r="G910">
        <v>144</v>
      </c>
      <c r="H910" t="s">
        <v>26</v>
      </c>
      <c r="I910" t="s">
        <v>27</v>
      </c>
      <c r="J910">
        <v>1456898400</v>
      </c>
      <c r="K910">
        <v>1458709200</v>
      </c>
      <c r="L910" t="b">
        <v>0</v>
      </c>
      <c r="M910" t="b">
        <v>0</v>
      </c>
      <c r="N910" t="s">
        <v>33</v>
      </c>
      <c r="O910" s="4">
        <f t="shared" si="140"/>
        <v>2.704081632653061</v>
      </c>
      <c r="P910" s="5">
        <f t="shared" si="141"/>
        <v>92.013888888888886</v>
      </c>
      <c r="Q910" t="str">
        <f t="shared" si="142"/>
        <v>theater</v>
      </c>
      <c r="R910" t="str">
        <f t="shared" si="143"/>
        <v>plays</v>
      </c>
      <c r="S910" s="9">
        <f t="shared" si="144"/>
        <v>42431.25</v>
      </c>
      <c r="T910" s="9">
        <f t="shared" si="145"/>
        <v>42452.208333333328</v>
      </c>
      <c r="U910" t="str" cm="1">
        <f t="array" ref="U910">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</f>
        <v>1000 to 4999</v>
      </c>
      <c r="V910" t="str" cm="1">
        <f t="array" ref="V910">IF(F910="failed",_xlfn.IFS(D910&lt;1000,"0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/>
      </c>
      <c r="W910" t="str" cm="1">
        <f t="array" ref="W910">IF(F910="successful",_xlfn.IFS(D910&lt;1000,"0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>1000 to 4999</v>
      </c>
      <c r="X910" t="str" cm="1">
        <f t="array" ref="X910">IF(F910="canceled",_xlfn.IFS(D910&lt;1000,"0 to 1000",D910&lt;5000,"1000 to 4999",D910&lt;10000,"5000 to 9999",D910&lt;15000,"10000 to 14999",D910&lt;20000,"15000 to 19999",D910&lt;25000,"20000 to 24999",D910 &lt;30000,"25000 to 29999",D910&lt;35000,"30000 to 34999",D910&lt;40000,"35000 to 39999",D910&lt;45000,"40000 to 44999",D910&lt;50000,"45000 to 49999",TRUE,"Greater than 50000"),"")</f>
        <v/>
      </c>
      <c r="Y910">
        <f t="shared" si="146"/>
        <v>144</v>
      </c>
      <c r="Z910" t="str">
        <f t="shared" si="147"/>
        <v/>
      </c>
      <c r="AA910">
        <f t="shared" si="148"/>
        <v>1</v>
      </c>
      <c r="AB910" t="str">
        <f t="shared" si="149"/>
        <v/>
      </c>
    </row>
    <row r="911" spans="1:28" ht="31.5" x14ac:dyDescent="0.25">
      <c r="A911">
        <v>724</v>
      </c>
      <c r="B911" t="s">
        <v>1486</v>
      </c>
      <c r="C911" s="3" t="s">
        <v>1487</v>
      </c>
      <c r="D911">
        <v>8400</v>
      </c>
      <c r="E911">
        <v>11261</v>
      </c>
      <c r="F911" t="s">
        <v>20</v>
      </c>
      <c r="G911">
        <v>121</v>
      </c>
      <c r="H911" t="s">
        <v>40</v>
      </c>
      <c r="I911" t="s">
        <v>41</v>
      </c>
      <c r="J911">
        <v>1413954000</v>
      </c>
      <c r="K911">
        <v>1414126800</v>
      </c>
      <c r="L911" t="b">
        <v>0</v>
      </c>
      <c r="M911" t="b">
        <v>1</v>
      </c>
      <c r="N911" t="s">
        <v>33</v>
      </c>
      <c r="O911" s="4">
        <f t="shared" si="140"/>
        <v>1.3405952380952382</v>
      </c>
      <c r="P911" s="5">
        <f t="shared" si="141"/>
        <v>93.066115702479337</v>
      </c>
      <c r="Q911" t="str">
        <f t="shared" si="142"/>
        <v>theater</v>
      </c>
      <c r="R911" t="str">
        <f t="shared" si="143"/>
        <v>plays</v>
      </c>
      <c r="S911" s="9">
        <f t="shared" si="144"/>
        <v>41934.208333333336</v>
      </c>
      <c r="T911" s="9">
        <f t="shared" si="145"/>
        <v>41936.208333333336</v>
      </c>
      <c r="U911" t="str" cm="1">
        <f t="array" ref="U911">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</f>
        <v>5000 to 9999</v>
      </c>
      <c r="V911" t="str" cm="1">
        <f t="array" ref="V911">IF(F911="failed",_xlfn.IFS(D911&lt;1000,"0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/>
      </c>
      <c r="W911" t="str" cm="1">
        <f t="array" ref="W911">IF(F911="successful",_xlfn.IFS(D911&lt;1000,"0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>5000 to 9999</v>
      </c>
      <c r="X911" t="str" cm="1">
        <f t="array" ref="X911">IF(F911="canceled",_xlfn.IFS(D911&lt;1000,"0 to 1000",D911&lt;5000,"1000 to 4999",D911&lt;10000,"5000 to 9999",D911&lt;15000,"10000 to 14999",D911&lt;20000,"15000 to 19999",D911&lt;25000,"20000 to 24999",D911 &lt;30000,"25000 to 29999",D911&lt;35000,"30000 to 34999",D911&lt;40000,"35000 to 39999",D911&lt;45000,"40000 to 44999",D911&lt;50000,"45000 to 49999",TRUE,"Greater than 50000"),"")</f>
        <v/>
      </c>
      <c r="Y911">
        <f t="shared" si="146"/>
        <v>121</v>
      </c>
      <c r="Z911" t="str">
        <f t="shared" si="147"/>
        <v/>
      </c>
      <c r="AA911">
        <f t="shared" si="148"/>
        <v>1</v>
      </c>
      <c r="AB911" t="str">
        <f t="shared" si="149"/>
        <v/>
      </c>
    </row>
    <row r="912" spans="1:28" x14ac:dyDescent="0.25">
      <c r="A912">
        <v>726</v>
      </c>
      <c r="B912" t="s">
        <v>1490</v>
      </c>
      <c r="C912" s="3" t="s">
        <v>1491</v>
      </c>
      <c r="D912">
        <v>54300</v>
      </c>
      <c r="E912">
        <v>48227</v>
      </c>
      <c r="F912" t="s">
        <v>74</v>
      </c>
      <c r="G912">
        <v>524</v>
      </c>
      <c r="H912" t="s">
        <v>21</v>
      </c>
      <c r="I912" t="s">
        <v>22</v>
      </c>
      <c r="J912">
        <v>1287982800</v>
      </c>
      <c r="K912">
        <v>1288501200</v>
      </c>
      <c r="L912" t="b">
        <v>0</v>
      </c>
      <c r="M912" t="b">
        <v>1</v>
      </c>
      <c r="N912" t="s">
        <v>33</v>
      </c>
      <c r="O912" s="4">
        <f t="shared" si="140"/>
        <v>0.88815837937384901</v>
      </c>
      <c r="P912" s="5">
        <f t="shared" si="141"/>
        <v>92.036259541984734</v>
      </c>
      <c r="Q912" t="str">
        <f t="shared" si="142"/>
        <v>theater</v>
      </c>
      <c r="R912" t="str">
        <f t="shared" si="143"/>
        <v>plays</v>
      </c>
      <c r="S912" s="9">
        <f t="shared" si="144"/>
        <v>40476.208333333336</v>
      </c>
      <c r="T912" s="9">
        <f t="shared" si="145"/>
        <v>40482.208333333336</v>
      </c>
      <c r="U912" t="str" cm="1">
        <f t="array" ref="U912">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</f>
        <v>Greater than 50000</v>
      </c>
      <c r="V912" t="str" cm="1">
        <f t="array" ref="V912">IF(F912="failed",_xlfn.IFS(D912&lt;1000,"0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/>
      </c>
      <c r="W912" t="str" cm="1">
        <f t="array" ref="W912">IF(F912="successful",_xlfn.IFS(D912&lt;1000,"0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/>
      </c>
      <c r="X912" t="str" cm="1">
        <f t="array" ref="X912">IF(F912="canceled",_xlfn.IFS(D912&lt;1000,"0 to 1000",D912&lt;5000,"1000 to 4999",D912&lt;10000,"5000 to 9999",D912&lt;15000,"10000 to 14999",D912&lt;20000,"15000 to 19999",D912&lt;25000,"20000 to 24999",D912 &lt;30000,"25000 to 29999",D912&lt;35000,"30000 to 34999",D912&lt;40000,"35000 to 39999",D912&lt;45000,"40000 to 44999",D912&lt;50000,"45000 to 49999",TRUE,"Greater than 50000"),"")</f>
        <v>Greater than 50000</v>
      </c>
      <c r="Y912" t="str">
        <f t="shared" si="146"/>
        <v/>
      </c>
      <c r="Z912" t="str">
        <f t="shared" si="147"/>
        <v/>
      </c>
      <c r="AA912" t="str">
        <f t="shared" si="148"/>
        <v/>
      </c>
      <c r="AB912" t="str">
        <f t="shared" si="149"/>
        <v/>
      </c>
    </row>
    <row r="913" spans="1:28" ht="31.5" x14ac:dyDescent="0.25">
      <c r="A913">
        <v>728</v>
      </c>
      <c r="B913" t="s">
        <v>1494</v>
      </c>
      <c r="C913" s="3" t="s">
        <v>1495</v>
      </c>
      <c r="D913">
        <v>4200</v>
      </c>
      <c r="E913">
        <v>735</v>
      </c>
      <c r="F913" t="s">
        <v>14</v>
      </c>
      <c r="G913">
        <v>10</v>
      </c>
      <c r="H913" t="s">
        <v>21</v>
      </c>
      <c r="I913" t="s">
        <v>22</v>
      </c>
      <c r="J913">
        <v>1464152400</v>
      </c>
      <c r="K913">
        <v>1465102800</v>
      </c>
      <c r="L913" t="b">
        <v>0</v>
      </c>
      <c r="M913" t="b">
        <v>0</v>
      </c>
      <c r="N913" t="s">
        <v>33</v>
      </c>
      <c r="O913" s="4">
        <f t="shared" si="140"/>
        <v>0.17499999999999999</v>
      </c>
      <c r="P913" s="5">
        <f t="shared" si="141"/>
        <v>73.5</v>
      </c>
      <c r="Q913" t="str">
        <f t="shared" si="142"/>
        <v>theater</v>
      </c>
      <c r="R913" t="str">
        <f t="shared" si="143"/>
        <v>plays</v>
      </c>
      <c r="S913" s="9">
        <f t="shared" si="144"/>
        <v>42515.208333333328</v>
      </c>
      <c r="T913" s="9">
        <f t="shared" si="145"/>
        <v>42526.208333333328</v>
      </c>
      <c r="U913" t="str" cm="1">
        <f t="array" ref="U913">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</f>
        <v>1000 to 4999</v>
      </c>
      <c r="V913" t="str" cm="1">
        <f t="array" ref="V913">IF(F913="failed",_xlfn.IFS(D913&lt;1000,"0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>1000 to 4999</v>
      </c>
      <c r="W913" t="str" cm="1">
        <f t="array" ref="W913">IF(F913="successful",_xlfn.IFS(D913&lt;1000,"0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/>
      </c>
      <c r="X913" t="str" cm="1">
        <f t="array" ref="X913">IF(F913="canceled",_xlfn.IFS(D913&lt;1000,"0 to 1000",D913&lt;5000,"1000 to 4999",D913&lt;10000,"5000 to 9999",D913&lt;15000,"10000 to 14999",D913&lt;20000,"15000 to 19999",D913&lt;25000,"20000 to 24999",D913 &lt;30000,"25000 to 29999",D913&lt;35000,"30000 to 34999",D913&lt;40000,"35000 to 39999",D913&lt;45000,"40000 to 44999",D913&lt;50000,"45000 to 49999",TRUE,"Greater than 50000"),"")</f>
        <v/>
      </c>
      <c r="Y913" t="str">
        <f t="shared" si="146"/>
        <v/>
      </c>
      <c r="Z913">
        <f t="shared" si="147"/>
        <v>10</v>
      </c>
      <c r="AA913" t="str">
        <f t="shared" si="148"/>
        <v/>
      </c>
      <c r="AB913">
        <f t="shared" si="149"/>
        <v>1</v>
      </c>
    </row>
    <row r="914" spans="1:28" x14ac:dyDescent="0.25">
      <c r="A914">
        <v>734</v>
      </c>
      <c r="B914" t="s">
        <v>1506</v>
      </c>
      <c r="C914" s="3" t="s">
        <v>1507</v>
      </c>
      <c r="D914">
        <v>4200</v>
      </c>
      <c r="E914">
        <v>13404</v>
      </c>
      <c r="F914" t="s">
        <v>20</v>
      </c>
      <c r="G914">
        <v>536</v>
      </c>
      <c r="H914" t="s">
        <v>21</v>
      </c>
      <c r="I914" t="s">
        <v>22</v>
      </c>
      <c r="J914">
        <v>1485583200</v>
      </c>
      <c r="K914">
        <v>1486620000</v>
      </c>
      <c r="L914" t="b">
        <v>0</v>
      </c>
      <c r="M914" t="b">
        <v>1</v>
      </c>
      <c r="N914" t="s">
        <v>33</v>
      </c>
      <c r="O914" s="4">
        <f t="shared" si="140"/>
        <v>3.1914285714285713</v>
      </c>
      <c r="P914" s="5">
        <f t="shared" si="141"/>
        <v>25.007462686567163</v>
      </c>
      <c r="Q914" t="str">
        <f t="shared" si="142"/>
        <v>theater</v>
      </c>
      <c r="R914" t="str">
        <f t="shared" si="143"/>
        <v>plays</v>
      </c>
      <c r="S914" s="9">
        <f t="shared" si="144"/>
        <v>42763.25</v>
      </c>
      <c r="T914" s="9">
        <f t="shared" si="145"/>
        <v>42775.25</v>
      </c>
      <c r="U914" t="str" cm="1">
        <f t="array" ref="U914">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</f>
        <v>1000 to 4999</v>
      </c>
      <c r="V914" t="str" cm="1">
        <f t="array" ref="V914">IF(F914="failed",_xlfn.IFS(D914&lt;1000,"0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/>
      </c>
      <c r="W914" t="str" cm="1">
        <f t="array" ref="W914">IF(F914="successful",_xlfn.IFS(D914&lt;1000,"0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>1000 to 4999</v>
      </c>
      <c r="X914" t="str" cm="1">
        <f t="array" ref="X914">IF(F914="canceled",_xlfn.IFS(D914&lt;1000,"0 to 1000",D914&lt;5000,"1000 to 4999",D914&lt;10000,"5000 to 9999",D914&lt;15000,"10000 to 14999",D914&lt;20000,"15000 to 19999",D914&lt;25000,"20000 to 24999",D914 &lt;30000,"25000 to 29999",D914&lt;35000,"30000 to 34999",D914&lt;40000,"35000 to 39999",D914&lt;45000,"40000 to 44999",D914&lt;50000,"45000 to 49999",TRUE,"Greater than 50000"),"")</f>
        <v/>
      </c>
      <c r="Y914">
        <f t="shared" si="146"/>
        <v>536</v>
      </c>
      <c r="Z914" t="str">
        <f t="shared" si="147"/>
        <v/>
      </c>
      <c r="AA914">
        <f t="shared" si="148"/>
        <v>1</v>
      </c>
      <c r="AB914" t="str">
        <f t="shared" si="149"/>
        <v/>
      </c>
    </row>
    <row r="915" spans="1:28" x14ac:dyDescent="0.25">
      <c r="A915">
        <v>738</v>
      </c>
      <c r="B915" t="s">
        <v>1032</v>
      </c>
      <c r="C915" s="3" t="s">
        <v>1514</v>
      </c>
      <c r="D915">
        <v>74700</v>
      </c>
      <c r="E915">
        <v>1557</v>
      </c>
      <c r="F915" t="s">
        <v>14</v>
      </c>
      <c r="G915">
        <v>15</v>
      </c>
      <c r="H915" t="s">
        <v>21</v>
      </c>
      <c r="I915" t="s">
        <v>22</v>
      </c>
      <c r="J915">
        <v>1416117600</v>
      </c>
      <c r="K915">
        <v>1418018400</v>
      </c>
      <c r="L915" t="b">
        <v>0</v>
      </c>
      <c r="M915" t="b">
        <v>1</v>
      </c>
      <c r="N915" t="s">
        <v>33</v>
      </c>
      <c r="O915" s="4">
        <f t="shared" si="140"/>
        <v>2.0843373493975904E-2</v>
      </c>
      <c r="P915" s="5">
        <f t="shared" si="141"/>
        <v>103.8</v>
      </c>
      <c r="Q915" t="str">
        <f t="shared" si="142"/>
        <v>theater</v>
      </c>
      <c r="R915" t="str">
        <f t="shared" si="143"/>
        <v>plays</v>
      </c>
      <c r="S915" s="9">
        <f t="shared" si="144"/>
        <v>41959.25</v>
      </c>
      <c r="T915" s="9">
        <f t="shared" si="145"/>
        <v>41981.25</v>
      </c>
      <c r="U915" t="str" cm="1">
        <f t="array" ref="U915">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</f>
        <v>Greater than 50000</v>
      </c>
      <c r="V915" t="str" cm="1">
        <f t="array" ref="V915">IF(F915="failed",_xlfn.IFS(D915&lt;1000,"0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>Greater than 50000</v>
      </c>
      <c r="W915" t="str" cm="1">
        <f t="array" ref="W915">IF(F915="successful",_xlfn.IFS(D915&lt;1000,"0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/>
      </c>
      <c r="X915" t="str" cm="1">
        <f t="array" ref="X915">IF(F915="canceled",_xlfn.IFS(D915&lt;1000,"0 to 1000",D915&lt;5000,"1000 to 4999",D915&lt;10000,"5000 to 9999",D915&lt;15000,"10000 to 14999",D915&lt;20000,"15000 to 19999",D915&lt;25000,"20000 to 24999",D915 &lt;30000,"25000 to 29999",D915&lt;35000,"30000 to 34999",D915&lt;40000,"35000 to 39999",D915&lt;45000,"40000 to 44999",D915&lt;50000,"45000 to 49999",TRUE,"Greater than 50000"),"")</f>
        <v/>
      </c>
      <c r="Y915" t="str">
        <f t="shared" si="146"/>
        <v/>
      </c>
      <c r="Z915">
        <f t="shared" si="147"/>
        <v>15</v>
      </c>
      <c r="AA915" t="str">
        <f t="shared" si="148"/>
        <v/>
      </c>
      <c r="AB915">
        <f t="shared" si="149"/>
        <v>1</v>
      </c>
    </row>
    <row r="916" spans="1:28" x14ac:dyDescent="0.25">
      <c r="A916">
        <v>740</v>
      </c>
      <c r="B916" t="s">
        <v>1517</v>
      </c>
      <c r="C916" s="3" t="s">
        <v>1518</v>
      </c>
      <c r="D916">
        <v>5300</v>
      </c>
      <c r="E916">
        <v>1592</v>
      </c>
      <c r="F916" t="s">
        <v>14</v>
      </c>
      <c r="G916">
        <v>16</v>
      </c>
      <c r="H916" t="s">
        <v>21</v>
      </c>
      <c r="I916" t="s">
        <v>22</v>
      </c>
      <c r="J916">
        <v>1486101600</v>
      </c>
      <c r="K916">
        <v>1486360800</v>
      </c>
      <c r="L916" t="b">
        <v>0</v>
      </c>
      <c r="M916" t="b">
        <v>0</v>
      </c>
      <c r="N916" t="s">
        <v>33</v>
      </c>
      <c r="O916" s="4">
        <f t="shared" si="140"/>
        <v>0.30037735849056602</v>
      </c>
      <c r="P916" s="5">
        <f t="shared" si="141"/>
        <v>99.5</v>
      </c>
      <c r="Q916" t="str">
        <f t="shared" si="142"/>
        <v>theater</v>
      </c>
      <c r="R916" t="str">
        <f t="shared" si="143"/>
        <v>plays</v>
      </c>
      <c r="S916" s="9">
        <f t="shared" si="144"/>
        <v>42769.25</v>
      </c>
      <c r="T916" s="9">
        <f t="shared" si="145"/>
        <v>42772.25</v>
      </c>
      <c r="U916" t="str" cm="1">
        <f t="array" ref="U916">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</f>
        <v>5000 to 9999</v>
      </c>
      <c r="V916" t="str" cm="1">
        <f t="array" ref="V916">IF(F916="failed",_xlfn.IFS(D916&lt;1000,"0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>5000 to 9999</v>
      </c>
      <c r="W916" t="str" cm="1">
        <f t="array" ref="W916">IF(F916="successful",_xlfn.IFS(D916&lt;1000,"0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/>
      </c>
      <c r="X916" t="str" cm="1">
        <f t="array" ref="X916">IF(F916="canceled",_xlfn.IFS(D916&lt;1000,"0 to 1000",D916&lt;5000,"1000 to 4999",D916&lt;10000,"5000 to 9999",D916&lt;15000,"10000 to 14999",D916&lt;20000,"15000 to 19999",D916&lt;25000,"20000 to 24999",D916 &lt;30000,"25000 to 29999",D916&lt;35000,"30000 to 34999",D916&lt;40000,"35000 to 39999",D916&lt;45000,"40000 to 44999",D916&lt;50000,"45000 to 49999",TRUE,"Greater than 50000"),"")</f>
        <v/>
      </c>
      <c r="Y916" t="str">
        <f t="shared" si="146"/>
        <v/>
      </c>
      <c r="Z916">
        <f t="shared" si="147"/>
        <v>16</v>
      </c>
      <c r="AA916" t="str">
        <f t="shared" si="148"/>
        <v/>
      </c>
      <c r="AB916">
        <f t="shared" si="149"/>
        <v>1</v>
      </c>
    </row>
    <row r="917" spans="1:28" x14ac:dyDescent="0.25">
      <c r="A917">
        <v>741</v>
      </c>
      <c r="B917" t="s">
        <v>628</v>
      </c>
      <c r="C917" s="3" t="s">
        <v>1519</v>
      </c>
      <c r="D917">
        <v>1200</v>
      </c>
      <c r="E917">
        <v>14150</v>
      </c>
      <c r="F917" t="s">
        <v>20</v>
      </c>
      <c r="G917">
        <v>130</v>
      </c>
      <c r="H917" t="s">
        <v>21</v>
      </c>
      <c r="I917" t="s">
        <v>22</v>
      </c>
      <c r="J917">
        <v>1274590800</v>
      </c>
      <c r="K917">
        <v>1274677200</v>
      </c>
      <c r="L917" t="b">
        <v>0</v>
      </c>
      <c r="M917" t="b">
        <v>0</v>
      </c>
      <c r="N917" t="s">
        <v>33</v>
      </c>
      <c r="O917" s="4">
        <f t="shared" si="140"/>
        <v>11.791666666666666</v>
      </c>
      <c r="P917" s="5">
        <f t="shared" si="141"/>
        <v>108.84615384615384</v>
      </c>
      <c r="Q917" t="str">
        <f t="shared" si="142"/>
        <v>theater</v>
      </c>
      <c r="R917" t="str">
        <f t="shared" si="143"/>
        <v>plays</v>
      </c>
      <c r="S917" s="9">
        <f t="shared" si="144"/>
        <v>40321.208333333336</v>
      </c>
      <c r="T917" s="9">
        <f t="shared" si="145"/>
        <v>40322.208333333336</v>
      </c>
      <c r="U917" t="str" cm="1">
        <f t="array" ref="U917">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</f>
        <v>1000 to 4999</v>
      </c>
      <c r="V917" t="str" cm="1">
        <f t="array" ref="V917">IF(F917="failed",_xlfn.IFS(D917&lt;1000,"0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/>
      </c>
      <c r="W917" t="str" cm="1">
        <f t="array" ref="W917">IF(F917="successful",_xlfn.IFS(D917&lt;1000,"0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>1000 to 4999</v>
      </c>
      <c r="X917" t="str" cm="1">
        <f t="array" ref="X917">IF(F917="canceled",_xlfn.IFS(D917&lt;1000,"0 to 1000",D917&lt;5000,"1000 to 4999",D917&lt;10000,"5000 to 9999",D917&lt;15000,"10000 to 14999",D917&lt;20000,"15000 to 19999",D917&lt;25000,"20000 to 24999",D917 &lt;30000,"25000 to 29999",D917&lt;35000,"30000 to 34999",D917&lt;40000,"35000 to 39999",D917&lt;45000,"40000 to 44999",D917&lt;50000,"45000 to 49999",TRUE,"Greater than 50000"),"")</f>
        <v/>
      </c>
      <c r="Y917">
        <f t="shared" si="146"/>
        <v>130</v>
      </c>
      <c r="Z917" t="str">
        <f t="shared" si="147"/>
        <v/>
      </c>
      <c r="AA917">
        <f t="shared" si="148"/>
        <v>1</v>
      </c>
      <c r="AB917" t="str">
        <f t="shared" si="149"/>
        <v/>
      </c>
    </row>
    <row r="918" spans="1:28" ht="31.5" x14ac:dyDescent="0.25">
      <c r="A918">
        <v>743</v>
      </c>
      <c r="B918" t="s">
        <v>1522</v>
      </c>
      <c r="C918" s="3" t="s">
        <v>1523</v>
      </c>
      <c r="D918">
        <v>3900</v>
      </c>
      <c r="E918">
        <v>504</v>
      </c>
      <c r="F918" t="s">
        <v>14</v>
      </c>
      <c r="G918">
        <v>17</v>
      </c>
      <c r="H918" t="s">
        <v>21</v>
      </c>
      <c r="I918" t="s">
        <v>22</v>
      </c>
      <c r="J918">
        <v>1445403600</v>
      </c>
      <c r="K918">
        <v>1445922000</v>
      </c>
      <c r="L918" t="b">
        <v>0</v>
      </c>
      <c r="M918" t="b">
        <v>1</v>
      </c>
      <c r="N918" t="s">
        <v>33</v>
      </c>
      <c r="O918" s="4">
        <f t="shared" si="140"/>
        <v>0.12923076923076923</v>
      </c>
      <c r="P918" s="5">
        <f t="shared" si="141"/>
        <v>29.647058823529413</v>
      </c>
      <c r="Q918" t="str">
        <f t="shared" si="142"/>
        <v>theater</v>
      </c>
      <c r="R918" t="str">
        <f t="shared" si="143"/>
        <v>plays</v>
      </c>
      <c r="S918" s="9">
        <f t="shared" si="144"/>
        <v>42298.208333333328</v>
      </c>
      <c r="T918" s="9">
        <f t="shared" si="145"/>
        <v>42304.208333333328</v>
      </c>
      <c r="U918" t="str" cm="1">
        <f t="array" ref="U918">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</f>
        <v>1000 to 4999</v>
      </c>
      <c r="V918" t="str" cm="1">
        <f t="array" ref="V918">IF(F918="failed",_xlfn.IFS(D918&lt;1000,"0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>1000 to 4999</v>
      </c>
      <c r="W918" t="str" cm="1">
        <f t="array" ref="W918">IF(F918="successful",_xlfn.IFS(D918&lt;1000,"0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/>
      </c>
      <c r="X918" t="str" cm="1">
        <f t="array" ref="X918">IF(F918="canceled",_xlfn.IFS(D918&lt;1000,"0 to 1000",D918&lt;5000,"1000 to 4999",D918&lt;10000,"5000 to 9999",D918&lt;15000,"10000 to 14999",D918&lt;20000,"15000 to 19999",D918&lt;25000,"20000 to 24999",D918 &lt;30000,"25000 to 29999",D918&lt;35000,"30000 to 34999",D918&lt;40000,"35000 to 39999",D918&lt;45000,"40000 to 44999",D918&lt;50000,"45000 to 49999",TRUE,"Greater than 50000"),"")</f>
        <v/>
      </c>
      <c r="Y918" t="str">
        <f t="shared" si="146"/>
        <v/>
      </c>
      <c r="Z918">
        <f t="shared" si="147"/>
        <v>17</v>
      </c>
      <c r="AA918" t="str">
        <f t="shared" si="148"/>
        <v/>
      </c>
      <c r="AB918">
        <f t="shared" si="149"/>
        <v>1</v>
      </c>
    </row>
    <row r="919" spans="1:28" x14ac:dyDescent="0.25">
      <c r="A919">
        <v>744</v>
      </c>
      <c r="B919" t="s">
        <v>1524</v>
      </c>
      <c r="C919" s="3" t="s">
        <v>1525</v>
      </c>
      <c r="D919">
        <v>2000</v>
      </c>
      <c r="E919">
        <v>14240</v>
      </c>
      <c r="F919" t="s">
        <v>20</v>
      </c>
      <c r="G919">
        <v>140</v>
      </c>
      <c r="H919" t="s">
        <v>21</v>
      </c>
      <c r="I919" t="s">
        <v>22</v>
      </c>
      <c r="J919">
        <v>1533877200</v>
      </c>
      <c r="K919">
        <v>1534050000</v>
      </c>
      <c r="L919" t="b">
        <v>0</v>
      </c>
      <c r="M919" t="b">
        <v>1</v>
      </c>
      <c r="N919" t="s">
        <v>33</v>
      </c>
      <c r="O919" s="4">
        <f t="shared" si="140"/>
        <v>7.12</v>
      </c>
      <c r="P919" s="5">
        <f t="shared" si="141"/>
        <v>101.71428571428571</v>
      </c>
      <c r="Q919" t="str">
        <f t="shared" si="142"/>
        <v>theater</v>
      </c>
      <c r="R919" t="str">
        <f t="shared" si="143"/>
        <v>plays</v>
      </c>
      <c r="S919" s="9">
        <f t="shared" si="144"/>
        <v>43322.208333333328</v>
      </c>
      <c r="T919" s="9">
        <f t="shared" si="145"/>
        <v>43324.208333333328</v>
      </c>
      <c r="U919" t="str" cm="1">
        <f t="array" ref="U919">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</f>
        <v>1000 to 4999</v>
      </c>
      <c r="V919" t="str" cm="1">
        <f t="array" ref="V919">IF(F919="failed",_xlfn.IFS(D919&lt;1000,"0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/>
      </c>
      <c r="W919" t="str" cm="1">
        <f t="array" ref="W919">IF(F919="successful",_xlfn.IFS(D919&lt;1000,"0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>1000 to 4999</v>
      </c>
      <c r="X919" t="str" cm="1">
        <f t="array" ref="X919">IF(F919="canceled",_xlfn.IFS(D919&lt;1000,"0 to 1000",D919&lt;5000,"1000 to 4999",D919&lt;10000,"5000 to 9999",D919&lt;15000,"10000 to 14999",D919&lt;20000,"15000 to 19999",D919&lt;25000,"20000 to 24999",D919 &lt;30000,"25000 to 29999",D919&lt;35000,"30000 to 34999",D919&lt;40000,"35000 to 39999",D919&lt;45000,"40000 to 44999",D919&lt;50000,"45000 to 49999",TRUE,"Greater than 50000"),"")</f>
        <v/>
      </c>
      <c r="Y919">
        <f t="shared" si="146"/>
        <v>140</v>
      </c>
      <c r="Z919" t="str">
        <f t="shared" si="147"/>
        <v/>
      </c>
      <c r="AA919">
        <f t="shared" si="148"/>
        <v>1</v>
      </c>
      <c r="AB919" t="str">
        <f t="shared" si="149"/>
        <v/>
      </c>
    </row>
    <row r="920" spans="1:28" x14ac:dyDescent="0.25">
      <c r="A920">
        <v>747</v>
      </c>
      <c r="B920" t="s">
        <v>1530</v>
      </c>
      <c r="C920" s="3" t="s">
        <v>1531</v>
      </c>
      <c r="D920">
        <v>4900</v>
      </c>
      <c r="E920">
        <v>11214</v>
      </c>
      <c r="F920" t="s">
        <v>20</v>
      </c>
      <c r="G920">
        <v>280</v>
      </c>
      <c r="H920" t="s">
        <v>21</v>
      </c>
      <c r="I920" t="s">
        <v>22</v>
      </c>
      <c r="J920">
        <v>1283403600</v>
      </c>
      <c r="K920">
        <v>1284354000</v>
      </c>
      <c r="L920" t="b">
        <v>0</v>
      </c>
      <c r="M920" t="b">
        <v>0</v>
      </c>
      <c r="N920" t="s">
        <v>33</v>
      </c>
      <c r="O920" s="4">
        <f t="shared" si="140"/>
        <v>2.2885714285714287</v>
      </c>
      <c r="P920" s="5">
        <f t="shared" si="141"/>
        <v>40.049999999999997</v>
      </c>
      <c r="Q920" t="str">
        <f t="shared" si="142"/>
        <v>theater</v>
      </c>
      <c r="R920" t="str">
        <f t="shared" si="143"/>
        <v>plays</v>
      </c>
      <c r="S920" s="9">
        <f t="shared" si="144"/>
        <v>40423.208333333336</v>
      </c>
      <c r="T920" s="9">
        <f t="shared" si="145"/>
        <v>40434.208333333336</v>
      </c>
      <c r="U920" t="str" cm="1">
        <f t="array" ref="U920">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</f>
        <v>1000 to 4999</v>
      </c>
      <c r="V920" t="str" cm="1">
        <f t="array" ref="V920">IF(F920="failed",_xlfn.IFS(D920&lt;1000,"0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/>
      </c>
      <c r="W920" t="str" cm="1">
        <f t="array" ref="W920">IF(F920="successful",_xlfn.IFS(D920&lt;1000,"0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>1000 to 4999</v>
      </c>
      <c r="X920" t="str" cm="1">
        <f t="array" ref="X920">IF(F920="canceled",_xlfn.IFS(D920&lt;1000,"0 to 1000",D920&lt;5000,"1000 to 4999",D920&lt;10000,"5000 to 9999",D920&lt;15000,"10000 to 14999",D920&lt;20000,"15000 to 19999",D920&lt;25000,"20000 to 24999",D920 &lt;30000,"25000 to 29999",D920&lt;35000,"30000 to 34999",D920&lt;40000,"35000 to 39999",D920&lt;45000,"40000 to 44999",D920&lt;50000,"45000 to 49999",TRUE,"Greater than 50000"),"")</f>
        <v/>
      </c>
      <c r="Y920">
        <f t="shared" si="146"/>
        <v>280</v>
      </c>
      <c r="Z920" t="str">
        <f t="shared" si="147"/>
        <v/>
      </c>
      <c r="AA920">
        <f t="shared" si="148"/>
        <v>1</v>
      </c>
      <c r="AB920" t="str">
        <f t="shared" si="149"/>
        <v/>
      </c>
    </row>
    <row r="921" spans="1:28" x14ac:dyDescent="0.25">
      <c r="A921">
        <v>752</v>
      </c>
      <c r="B921" t="s">
        <v>1540</v>
      </c>
      <c r="C921" s="3" t="s">
        <v>1541</v>
      </c>
      <c r="D921">
        <v>5800</v>
      </c>
      <c r="E921">
        <v>5362</v>
      </c>
      <c r="F921" t="s">
        <v>74</v>
      </c>
      <c r="G921">
        <v>114</v>
      </c>
      <c r="H921" t="s">
        <v>21</v>
      </c>
      <c r="I921" t="s">
        <v>22</v>
      </c>
      <c r="J921">
        <v>1280984400</v>
      </c>
      <c r="K921">
        <v>1282539600</v>
      </c>
      <c r="L921" t="b">
        <v>0</v>
      </c>
      <c r="M921" t="b">
        <v>1</v>
      </c>
      <c r="N921" t="s">
        <v>33</v>
      </c>
      <c r="O921" s="4">
        <f t="shared" si="140"/>
        <v>0.92448275862068963</v>
      </c>
      <c r="P921" s="5">
        <f t="shared" si="141"/>
        <v>47.035087719298247</v>
      </c>
      <c r="Q921" t="str">
        <f t="shared" si="142"/>
        <v>theater</v>
      </c>
      <c r="R921" t="str">
        <f t="shared" si="143"/>
        <v>plays</v>
      </c>
      <c r="S921" s="9">
        <f t="shared" si="144"/>
        <v>40395.208333333336</v>
      </c>
      <c r="T921" s="9">
        <f t="shared" si="145"/>
        <v>40413.208333333336</v>
      </c>
      <c r="U921" t="str" cm="1">
        <f t="array" ref="U921">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</f>
        <v>5000 to 9999</v>
      </c>
      <c r="V921" t="str" cm="1">
        <f t="array" ref="V921">IF(F921="failed",_xlfn.IFS(D921&lt;1000,"0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/>
      </c>
      <c r="W921" t="str" cm="1">
        <f t="array" ref="W921">IF(F921="successful",_xlfn.IFS(D921&lt;1000,"0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/>
      </c>
      <c r="X921" t="str" cm="1">
        <f t="array" ref="X921">IF(F921="canceled",_xlfn.IFS(D921&lt;1000,"0 to 1000",D921&lt;5000,"1000 to 4999",D921&lt;10000,"5000 to 9999",D921&lt;15000,"10000 to 14999",D921&lt;20000,"15000 to 19999",D921&lt;25000,"20000 to 24999",D921 &lt;30000,"25000 to 29999",D921&lt;35000,"30000 to 34999",D921&lt;40000,"35000 to 39999",D921&lt;45000,"40000 to 44999",D921&lt;50000,"45000 to 49999",TRUE,"Greater than 50000"),"")</f>
        <v>5000 to 9999</v>
      </c>
      <c r="Y921" t="str">
        <f t="shared" si="146"/>
        <v/>
      </c>
      <c r="Z921" t="str">
        <f t="shared" si="147"/>
        <v/>
      </c>
      <c r="AA921" t="str">
        <f t="shared" si="148"/>
        <v/>
      </c>
      <c r="AB921" t="str">
        <f t="shared" si="149"/>
        <v/>
      </c>
    </row>
    <row r="922" spans="1:28" x14ac:dyDescent="0.25">
      <c r="A922">
        <v>754</v>
      </c>
      <c r="B922" t="s">
        <v>1544</v>
      </c>
      <c r="C922" s="3" t="s">
        <v>1545</v>
      </c>
      <c r="D922">
        <v>70400</v>
      </c>
      <c r="E922">
        <v>118603</v>
      </c>
      <c r="F922" t="s">
        <v>20</v>
      </c>
      <c r="G922">
        <v>3205</v>
      </c>
      <c r="H922" t="s">
        <v>21</v>
      </c>
      <c r="I922" t="s">
        <v>22</v>
      </c>
      <c r="J922">
        <v>1351400400</v>
      </c>
      <c r="K922">
        <v>1355983200</v>
      </c>
      <c r="L922" t="b">
        <v>0</v>
      </c>
      <c r="M922" t="b">
        <v>0</v>
      </c>
      <c r="N922" t="s">
        <v>33</v>
      </c>
      <c r="O922" s="4">
        <f t="shared" si="140"/>
        <v>1.6847017045454546</v>
      </c>
      <c r="P922" s="5">
        <f t="shared" si="141"/>
        <v>37.005616224648989</v>
      </c>
      <c r="Q922" t="str">
        <f t="shared" si="142"/>
        <v>theater</v>
      </c>
      <c r="R922" t="str">
        <f t="shared" si="143"/>
        <v>plays</v>
      </c>
      <c r="S922" s="9">
        <f t="shared" si="144"/>
        <v>41210.208333333336</v>
      </c>
      <c r="T922" s="9">
        <f t="shared" si="145"/>
        <v>41263.25</v>
      </c>
      <c r="U922" t="str" cm="1">
        <f t="array" ref="U922">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</f>
        <v>Greater than 50000</v>
      </c>
      <c r="V922" t="str" cm="1">
        <f t="array" ref="V922">IF(F922="failed",_xlfn.IFS(D922&lt;1000,"0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/>
      </c>
      <c r="W922" t="str" cm="1">
        <f t="array" ref="W922">IF(F922="successful",_xlfn.IFS(D922&lt;1000,"0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>Greater than 50000</v>
      </c>
      <c r="X922" t="str" cm="1">
        <f t="array" ref="X922">IF(F922="canceled",_xlfn.IFS(D922&lt;1000,"0 to 1000",D922&lt;5000,"1000 to 4999",D922&lt;10000,"5000 to 9999",D922&lt;15000,"10000 to 14999",D922&lt;20000,"15000 to 19999",D922&lt;25000,"20000 to 24999",D922 &lt;30000,"25000 to 29999",D922&lt;35000,"30000 to 34999",D922&lt;40000,"35000 to 39999",D922&lt;45000,"40000 to 44999",D922&lt;50000,"45000 to 49999",TRUE,"Greater than 50000"),"")</f>
        <v/>
      </c>
      <c r="Y922">
        <f t="shared" si="146"/>
        <v>3205</v>
      </c>
      <c r="Z922" t="str">
        <f t="shared" si="147"/>
        <v/>
      </c>
      <c r="AA922">
        <f t="shared" si="148"/>
        <v>1</v>
      </c>
      <c r="AB922" t="str">
        <f t="shared" si="149"/>
        <v/>
      </c>
    </row>
    <row r="923" spans="1:28" x14ac:dyDescent="0.25">
      <c r="A923">
        <v>755</v>
      </c>
      <c r="B923" t="s">
        <v>1546</v>
      </c>
      <c r="C923" s="3" t="s">
        <v>1547</v>
      </c>
      <c r="D923">
        <v>4500</v>
      </c>
      <c r="E923">
        <v>7496</v>
      </c>
      <c r="F923" t="s">
        <v>20</v>
      </c>
      <c r="G923">
        <v>288</v>
      </c>
      <c r="H923" t="s">
        <v>36</v>
      </c>
      <c r="I923" t="s">
        <v>37</v>
      </c>
      <c r="J923">
        <v>1514354400</v>
      </c>
      <c r="K923">
        <v>1515391200</v>
      </c>
      <c r="L923" t="b">
        <v>0</v>
      </c>
      <c r="M923" t="b">
        <v>1</v>
      </c>
      <c r="N923" t="s">
        <v>33</v>
      </c>
      <c r="O923" s="4">
        <f t="shared" si="140"/>
        <v>1.6657777777777778</v>
      </c>
      <c r="P923" s="5">
        <f t="shared" si="141"/>
        <v>26.027777777777779</v>
      </c>
      <c r="Q923" t="str">
        <f t="shared" si="142"/>
        <v>theater</v>
      </c>
      <c r="R923" t="str">
        <f t="shared" si="143"/>
        <v>plays</v>
      </c>
      <c r="S923" s="9">
        <f t="shared" si="144"/>
        <v>43096.25</v>
      </c>
      <c r="T923" s="9">
        <f t="shared" si="145"/>
        <v>43108.25</v>
      </c>
      <c r="U923" t="str" cm="1">
        <f t="array" ref="U923">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</f>
        <v>1000 to 4999</v>
      </c>
      <c r="V923" t="str" cm="1">
        <f t="array" ref="V923">IF(F923="failed",_xlfn.IFS(D923&lt;1000,"0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/>
      </c>
      <c r="W923" t="str" cm="1">
        <f t="array" ref="W923">IF(F923="successful",_xlfn.IFS(D923&lt;1000,"0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>1000 to 4999</v>
      </c>
      <c r="X923" t="str" cm="1">
        <f t="array" ref="X923">IF(F923="canceled",_xlfn.IFS(D923&lt;1000,"0 to 1000",D923&lt;5000,"1000 to 4999",D923&lt;10000,"5000 to 9999",D923&lt;15000,"10000 to 14999",D923&lt;20000,"15000 to 19999",D923&lt;25000,"20000 to 24999",D923 &lt;30000,"25000 to 29999",D923&lt;35000,"30000 to 34999",D923&lt;40000,"35000 to 39999",D923&lt;45000,"40000 to 44999",D923&lt;50000,"45000 to 49999",TRUE,"Greater than 50000"),"")</f>
        <v/>
      </c>
      <c r="Y923">
        <f t="shared" si="146"/>
        <v>288</v>
      </c>
      <c r="Z923" t="str">
        <f t="shared" si="147"/>
        <v/>
      </c>
      <c r="AA923">
        <f t="shared" si="148"/>
        <v>1</v>
      </c>
      <c r="AB923" t="str">
        <f t="shared" si="149"/>
        <v/>
      </c>
    </row>
    <row r="924" spans="1:28" x14ac:dyDescent="0.25">
      <c r="A924">
        <v>756</v>
      </c>
      <c r="B924" t="s">
        <v>1548</v>
      </c>
      <c r="C924" s="3" t="s">
        <v>1549</v>
      </c>
      <c r="D924">
        <v>1300</v>
      </c>
      <c r="E924">
        <v>10037</v>
      </c>
      <c r="F924" t="s">
        <v>20</v>
      </c>
      <c r="G924">
        <v>148</v>
      </c>
      <c r="H924" t="s">
        <v>21</v>
      </c>
      <c r="I924" t="s">
        <v>22</v>
      </c>
      <c r="J924">
        <v>1421733600</v>
      </c>
      <c r="K924">
        <v>1422252000</v>
      </c>
      <c r="L924" t="b">
        <v>0</v>
      </c>
      <c r="M924" t="b">
        <v>0</v>
      </c>
      <c r="N924" t="s">
        <v>33</v>
      </c>
      <c r="O924" s="4">
        <f t="shared" si="140"/>
        <v>7.7207692307692311</v>
      </c>
      <c r="P924" s="5">
        <f t="shared" si="141"/>
        <v>67.817567567567565</v>
      </c>
      <c r="Q924" t="str">
        <f t="shared" si="142"/>
        <v>theater</v>
      </c>
      <c r="R924" t="str">
        <f t="shared" si="143"/>
        <v>plays</v>
      </c>
      <c r="S924" s="9">
        <f t="shared" si="144"/>
        <v>42024.25</v>
      </c>
      <c r="T924" s="9">
        <f t="shared" si="145"/>
        <v>42030.25</v>
      </c>
      <c r="U924" t="str" cm="1">
        <f t="array" ref="U924">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</f>
        <v>1000 to 4999</v>
      </c>
      <c r="V924" t="str" cm="1">
        <f t="array" ref="V924">IF(F924="failed",_xlfn.IFS(D924&lt;1000,"0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/>
      </c>
      <c r="W924" t="str" cm="1">
        <f t="array" ref="W924">IF(F924="successful",_xlfn.IFS(D924&lt;1000,"0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>1000 to 4999</v>
      </c>
      <c r="X924" t="str" cm="1">
        <f t="array" ref="X924">IF(F924="canceled",_xlfn.IFS(D924&lt;1000,"0 to 1000",D924&lt;5000,"1000 to 4999",D924&lt;10000,"5000 to 9999",D924&lt;15000,"10000 to 14999",D924&lt;20000,"15000 to 19999",D924&lt;25000,"20000 to 24999",D924 &lt;30000,"25000 to 29999",D924&lt;35000,"30000 to 34999",D924&lt;40000,"35000 to 39999",D924&lt;45000,"40000 to 44999",D924&lt;50000,"45000 to 49999",TRUE,"Greater than 50000"),"")</f>
        <v/>
      </c>
      <c r="Y924">
        <f t="shared" si="146"/>
        <v>148</v>
      </c>
      <c r="Z924" t="str">
        <f t="shared" si="147"/>
        <v/>
      </c>
      <c r="AA924">
        <f t="shared" si="148"/>
        <v>1</v>
      </c>
      <c r="AB924" t="str">
        <f t="shared" si="149"/>
        <v/>
      </c>
    </row>
    <row r="925" spans="1:28" x14ac:dyDescent="0.25">
      <c r="A925">
        <v>763</v>
      </c>
      <c r="B925" t="s">
        <v>1561</v>
      </c>
      <c r="C925" s="3" t="s">
        <v>1562</v>
      </c>
      <c r="D925">
        <v>5600</v>
      </c>
      <c r="E925">
        <v>6338</v>
      </c>
      <c r="F925" t="s">
        <v>20</v>
      </c>
      <c r="G925">
        <v>235</v>
      </c>
      <c r="H925" t="s">
        <v>21</v>
      </c>
      <c r="I925" t="s">
        <v>22</v>
      </c>
      <c r="J925">
        <v>1336453200</v>
      </c>
      <c r="K925">
        <v>1339477200</v>
      </c>
      <c r="L925" t="b">
        <v>0</v>
      </c>
      <c r="M925" t="b">
        <v>1</v>
      </c>
      <c r="N925" t="s">
        <v>33</v>
      </c>
      <c r="O925" s="4">
        <f t="shared" si="140"/>
        <v>1.1317857142857144</v>
      </c>
      <c r="P925" s="5">
        <f t="shared" si="141"/>
        <v>26.970212765957445</v>
      </c>
      <c r="Q925" t="str">
        <f t="shared" si="142"/>
        <v>theater</v>
      </c>
      <c r="R925" t="str">
        <f t="shared" si="143"/>
        <v>plays</v>
      </c>
      <c r="S925" s="9">
        <f t="shared" si="144"/>
        <v>41037.208333333336</v>
      </c>
      <c r="T925" s="9">
        <f t="shared" si="145"/>
        <v>41072.208333333336</v>
      </c>
      <c r="U925" t="str" cm="1">
        <f t="array" ref="U925">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</f>
        <v>5000 to 9999</v>
      </c>
      <c r="V925" t="str" cm="1">
        <f t="array" ref="V925">IF(F925="failed",_xlfn.IFS(D925&lt;1000,"0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/>
      </c>
      <c r="W925" t="str" cm="1">
        <f t="array" ref="W925">IF(F925="successful",_xlfn.IFS(D925&lt;1000,"0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>5000 to 9999</v>
      </c>
      <c r="X925" t="str" cm="1">
        <f t="array" ref="X925">IF(F925="canceled",_xlfn.IFS(D925&lt;1000,"0 to 1000",D925&lt;5000,"1000 to 4999",D925&lt;10000,"5000 to 9999",D925&lt;15000,"10000 to 14999",D925&lt;20000,"15000 to 19999",D925&lt;25000,"20000 to 24999",D925 &lt;30000,"25000 to 29999",D925&lt;35000,"30000 to 34999",D925&lt;40000,"35000 to 39999",D925&lt;45000,"40000 to 44999",D925&lt;50000,"45000 to 49999",TRUE,"Greater than 50000"),"")</f>
        <v/>
      </c>
      <c r="Y925">
        <f t="shared" si="146"/>
        <v>235</v>
      </c>
      <c r="Z925" t="str">
        <f t="shared" si="147"/>
        <v/>
      </c>
      <c r="AA925">
        <f t="shared" si="148"/>
        <v>1</v>
      </c>
      <c r="AB925" t="str">
        <f t="shared" si="149"/>
        <v/>
      </c>
    </row>
    <row r="926" spans="1:28" x14ac:dyDescent="0.25">
      <c r="A926">
        <v>768</v>
      </c>
      <c r="B926" t="s">
        <v>1571</v>
      </c>
      <c r="C926" s="3" t="s">
        <v>1572</v>
      </c>
      <c r="D926">
        <v>4800</v>
      </c>
      <c r="E926">
        <v>11088</v>
      </c>
      <c r="F926" t="s">
        <v>20</v>
      </c>
      <c r="G926">
        <v>150</v>
      </c>
      <c r="H926" t="s">
        <v>21</v>
      </c>
      <c r="I926" t="s">
        <v>22</v>
      </c>
      <c r="J926">
        <v>1386741600</v>
      </c>
      <c r="K926">
        <v>1388037600</v>
      </c>
      <c r="L926" t="b">
        <v>0</v>
      </c>
      <c r="M926" t="b">
        <v>0</v>
      </c>
      <c r="N926" t="s">
        <v>33</v>
      </c>
      <c r="O926" s="4">
        <f t="shared" si="140"/>
        <v>2.31</v>
      </c>
      <c r="P926" s="5">
        <f t="shared" si="141"/>
        <v>73.92</v>
      </c>
      <c r="Q926" t="str">
        <f t="shared" si="142"/>
        <v>theater</v>
      </c>
      <c r="R926" t="str">
        <f t="shared" si="143"/>
        <v>plays</v>
      </c>
      <c r="S926" s="9">
        <f t="shared" si="144"/>
        <v>41619.25</v>
      </c>
      <c r="T926" s="9">
        <f t="shared" si="145"/>
        <v>41634.25</v>
      </c>
      <c r="U926" t="str" cm="1">
        <f t="array" ref="U926">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</f>
        <v>1000 to 4999</v>
      </c>
      <c r="V926" t="str" cm="1">
        <f t="array" ref="V926">IF(F926="failed",_xlfn.IFS(D926&lt;1000,"0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/>
      </c>
      <c r="W926" t="str" cm="1">
        <f t="array" ref="W926">IF(F926="successful",_xlfn.IFS(D926&lt;1000,"0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>1000 to 4999</v>
      </c>
      <c r="X926" t="str" cm="1">
        <f t="array" ref="X926">IF(F926="canceled",_xlfn.IFS(D926&lt;1000,"0 to 1000",D926&lt;5000,"1000 to 4999",D926&lt;10000,"5000 to 9999",D926&lt;15000,"10000 to 14999",D926&lt;20000,"15000 to 19999",D926&lt;25000,"20000 to 24999",D926 &lt;30000,"25000 to 29999",D926&lt;35000,"30000 to 34999",D926&lt;40000,"35000 to 39999",D926&lt;45000,"40000 to 44999",D926&lt;50000,"45000 to 49999",TRUE,"Greater than 50000"),"")</f>
        <v/>
      </c>
      <c r="Y926">
        <f t="shared" si="146"/>
        <v>150</v>
      </c>
      <c r="Z926" t="str">
        <f t="shared" si="147"/>
        <v/>
      </c>
      <c r="AA926">
        <f t="shared" si="148"/>
        <v>1</v>
      </c>
      <c r="AB926" t="str">
        <f t="shared" si="149"/>
        <v/>
      </c>
    </row>
    <row r="927" spans="1:28" x14ac:dyDescent="0.25">
      <c r="A927">
        <v>770</v>
      </c>
      <c r="B927" t="s">
        <v>1575</v>
      </c>
      <c r="C927" s="3" t="s">
        <v>1576</v>
      </c>
      <c r="D927">
        <v>4300</v>
      </c>
      <c r="E927">
        <v>11642</v>
      </c>
      <c r="F927" t="s">
        <v>20</v>
      </c>
      <c r="G927">
        <v>216</v>
      </c>
      <c r="H927" t="s">
        <v>107</v>
      </c>
      <c r="I927" t="s">
        <v>108</v>
      </c>
      <c r="J927">
        <v>1397451600</v>
      </c>
      <c r="K927">
        <v>1398056400</v>
      </c>
      <c r="L927" t="b">
        <v>0</v>
      </c>
      <c r="M927" t="b">
        <v>1</v>
      </c>
      <c r="N927" t="s">
        <v>33</v>
      </c>
      <c r="O927" s="4">
        <f t="shared" si="140"/>
        <v>2.7074418604651163</v>
      </c>
      <c r="P927" s="5">
        <f t="shared" si="141"/>
        <v>53.898148148148145</v>
      </c>
      <c r="Q927" t="str">
        <f t="shared" si="142"/>
        <v>theater</v>
      </c>
      <c r="R927" t="str">
        <f t="shared" si="143"/>
        <v>plays</v>
      </c>
      <c r="S927" s="9">
        <f t="shared" si="144"/>
        <v>41743.208333333336</v>
      </c>
      <c r="T927" s="9">
        <f t="shared" si="145"/>
        <v>41750.208333333336</v>
      </c>
      <c r="U927" t="str" cm="1">
        <f t="array" ref="U927">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</f>
        <v>1000 to 4999</v>
      </c>
      <c r="V927" t="str" cm="1">
        <f t="array" ref="V927">IF(F927="failed",_xlfn.IFS(D927&lt;1000,"0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/>
      </c>
      <c r="W927" t="str" cm="1">
        <f t="array" ref="W927">IF(F927="successful",_xlfn.IFS(D927&lt;1000,"0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>1000 to 4999</v>
      </c>
      <c r="X927" t="str" cm="1">
        <f t="array" ref="X927">IF(F927="canceled",_xlfn.IFS(D927&lt;1000,"0 to 1000",D927&lt;5000,"1000 to 4999",D927&lt;10000,"5000 to 9999",D927&lt;15000,"10000 to 14999",D927&lt;20000,"15000 to 19999",D927&lt;25000,"20000 to 24999",D927 &lt;30000,"25000 to 29999",D927&lt;35000,"30000 to 34999",D927&lt;40000,"35000 to 39999",D927&lt;45000,"40000 to 44999",D927&lt;50000,"45000 to 49999",TRUE,"Greater than 50000"),"")</f>
        <v/>
      </c>
      <c r="Y927">
        <f t="shared" si="146"/>
        <v>216</v>
      </c>
      <c r="Z927" t="str">
        <f t="shared" si="147"/>
        <v/>
      </c>
      <c r="AA927">
        <f t="shared" si="148"/>
        <v>1</v>
      </c>
      <c r="AB927" t="str">
        <f t="shared" si="149"/>
        <v/>
      </c>
    </row>
    <row r="928" spans="1:28" x14ac:dyDescent="0.25">
      <c r="A928">
        <v>771</v>
      </c>
      <c r="B928" t="s">
        <v>1577</v>
      </c>
      <c r="C928" s="3" t="s">
        <v>1578</v>
      </c>
      <c r="D928">
        <v>5600</v>
      </c>
      <c r="E928">
        <v>2769</v>
      </c>
      <c r="F928" t="s">
        <v>74</v>
      </c>
      <c r="G928">
        <v>26</v>
      </c>
      <c r="H928" t="s">
        <v>21</v>
      </c>
      <c r="I928" t="s">
        <v>22</v>
      </c>
      <c r="J928">
        <v>1548482400</v>
      </c>
      <c r="K928">
        <v>1550815200</v>
      </c>
      <c r="L928" t="b">
        <v>0</v>
      </c>
      <c r="M928" t="b">
        <v>0</v>
      </c>
      <c r="N928" t="s">
        <v>33</v>
      </c>
      <c r="O928" s="4">
        <f t="shared" si="140"/>
        <v>0.49446428571428569</v>
      </c>
      <c r="P928" s="5">
        <f t="shared" si="141"/>
        <v>106.5</v>
      </c>
      <c r="Q928" t="str">
        <f t="shared" si="142"/>
        <v>theater</v>
      </c>
      <c r="R928" t="str">
        <f t="shared" si="143"/>
        <v>plays</v>
      </c>
      <c r="S928" s="9">
        <f t="shared" si="144"/>
        <v>43491.25</v>
      </c>
      <c r="T928" s="9">
        <f t="shared" si="145"/>
        <v>43518.25</v>
      </c>
      <c r="U928" t="str" cm="1">
        <f t="array" ref="U928">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</f>
        <v>5000 to 9999</v>
      </c>
      <c r="V928" t="str" cm="1">
        <f t="array" ref="V928">IF(F928="failed",_xlfn.IFS(D928&lt;1000,"0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/>
      </c>
      <c r="W928" t="str" cm="1">
        <f t="array" ref="W928">IF(F928="successful",_xlfn.IFS(D928&lt;1000,"0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/>
      </c>
      <c r="X928" t="str" cm="1">
        <f t="array" ref="X928">IF(F928="canceled",_xlfn.IFS(D928&lt;1000,"0 to 1000",D928&lt;5000,"1000 to 4999",D928&lt;10000,"5000 to 9999",D928&lt;15000,"10000 to 14999",D928&lt;20000,"15000 to 19999",D928&lt;25000,"20000 to 24999",D928 &lt;30000,"25000 to 29999",D928&lt;35000,"30000 to 34999",D928&lt;40000,"35000 to 39999",D928&lt;45000,"40000 to 44999",D928&lt;50000,"45000 to 49999",TRUE,"Greater than 50000"),"")</f>
        <v>5000 to 9999</v>
      </c>
      <c r="Y928" t="str">
        <f t="shared" si="146"/>
        <v/>
      </c>
      <c r="Z928" t="str">
        <f t="shared" si="147"/>
        <v/>
      </c>
      <c r="AA928" t="str">
        <f t="shared" si="148"/>
        <v/>
      </c>
      <c r="AB928" t="str">
        <f t="shared" si="149"/>
        <v/>
      </c>
    </row>
    <row r="929" spans="1:28" x14ac:dyDescent="0.25">
      <c r="A929">
        <v>773</v>
      </c>
      <c r="B929" t="s">
        <v>1581</v>
      </c>
      <c r="C929" s="3" t="s">
        <v>1582</v>
      </c>
      <c r="D929">
        <v>53100</v>
      </c>
      <c r="E929">
        <v>101185</v>
      </c>
      <c r="F929" t="s">
        <v>20</v>
      </c>
      <c r="G929">
        <v>2353</v>
      </c>
      <c r="H929" t="s">
        <v>21</v>
      </c>
      <c r="I929" t="s">
        <v>22</v>
      </c>
      <c r="J929">
        <v>1492059600</v>
      </c>
      <c r="K929">
        <v>1492923600</v>
      </c>
      <c r="L929" t="b">
        <v>0</v>
      </c>
      <c r="M929" t="b">
        <v>0</v>
      </c>
      <c r="N929" t="s">
        <v>33</v>
      </c>
      <c r="O929" s="4">
        <f t="shared" si="140"/>
        <v>1.9055555555555554</v>
      </c>
      <c r="P929" s="5">
        <f t="shared" si="141"/>
        <v>43.00254993625159</v>
      </c>
      <c r="Q929" t="str">
        <f t="shared" si="142"/>
        <v>theater</v>
      </c>
      <c r="R929" t="str">
        <f t="shared" si="143"/>
        <v>plays</v>
      </c>
      <c r="S929" s="9">
        <f t="shared" si="144"/>
        <v>42838.208333333328</v>
      </c>
      <c r="T929" s="9">
        <f t="shared" si="145"/>
        <v>42848.208333333328</v>
      </c>
      <c r="U929" t="str" cm="1">
        <f t="array" ref="U929">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</f>
        <v>Greater than 50000</v>
      </c>
      <c r="V929" t="str" cm="1">
        <f t="array" ref="V929">IF(F929="failed",_xlfn.IFS(D929&lt;1000,"0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/>
      </c>
      <c r="W929" t="str" cm="1">
        <f t="array" ref="W929">IF(F929="successful",_xlfn.IFS(D929&lt;1000,"0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>Greater than 50000</v>
      </c>
      <c r="X929" t="str" cm="1">
        <f t="array" ref="X929">IF(F929="canceled",_xlfn.IFS(D929&lt;1000,"0 to 1000",D929&lt;5000,"1000 to 4999",D929&lt;10000,"5000 to 9999",D929&lt;15000,"10000 to 14999",D929&lt;20000,"15000 to 19999",D929&lt;25000,"20000 to 24999",D929 &lt;30000,"25000 to 29999",D929&lt;35000,"30000 to 34999",D929&lt;40000,"35000 to 39999",D929&lt;45000,"40000 to 44999",D929&lt;50000,"45000 to 49999",TRUE,"Greater than 50000"),"")</f>
        <v/>
      </c>
      <c r="Y929">
        <f t="shared" si="146"/>
        <v>2353</v>
      </c>
      <c r="Z929" t="str">
        <f t="shared" si="147"/>
        <v/>
      </c>
      <c r="AA929">
        <f t="shared" si="148"/>
        <v>1</v>
      </c>
      <c r="AB929" t="str">
        <f t="shared" si="149"/>
        <v/>
      </c>
    </row>
    <row r="930" spans="1:28" x14ac:dyDescent="0.25">
      <c r="A930">
        <v>776</v>
      </c>
      <c r="B930" t="s">
        <v>1587</v>
      </c>
      <c r="C930" s="3" t="s">
        <v>1588</v>
      </c>
      <c r="D930">
        <v>110800</v>
      </c>
      <c r="E930">
        <v>72623</v>
      </c>
      <c r="F930" t="s">
        <v>14</v>
      </c>
      <c r="G930">
        <v>2201</v>
      </c>
      <c r="H930" t="s">
        <v>21</v>
      </c>
      <c r="I930" t="s">
        <v>22</v>
      </c>
      <c r="J930">
        <v>1562216400</v>
      </c>
      <c r="K930">
        <v>1563771600</v>
      </c>
      <c r="L930" t="b">
        <v>0</v>
      </c>
      <c r="M930" t="b">
        <v>0</v>
      </c>
      <c r="N930" t="s">
        <v>33</v>
      </c>
      <c r="O930" s="4">
        <f t="shared" si="140"/>
        <v>0.65544223826714798</v>
      </c>
      <c r="P930" s="5">
        <f t="shared" si="141"/>
        <v>32.995456610631528</v>
      </c>
      <c r="Q930" t="str">
        <f t="shared" si="142"/>
        <v>theater</v>
      </c>
      <c r="R930" t="str">
        <f t="shared" si="143"/>
        <v>plays</v>
      </c>
      <c r="S930" s="9">
        <f t="shared" si="144"/>
        <v>43650.208333333328</v>
      </c>
      <c r="T930" s="9">
        <f t="shared" si="145"/>
        <v>43668.208333333328</v>
      </c>
      <c r="U930" t="str" cm="1">
        <f t="array" ref="U930">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</f>
        <v>Greater than 50000</v>
      </c>
      <c r="V930" t="str" cm="1">
        <f t="array" ref="V930">IF(F930="failed",_xlfn.IFS(D930&lt;1000,"0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>Greater than 50000</v>
      </c>
      <c r="W930" t="str" cm="1">
        <f t="array" ref="W930">IF(F930="successful",_xlfn.IFS(D930&lt;1000,"0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/>
      </c>
      <c r="X930" t="str" cm="1">
        <f t="array" ref="X930">IF(F930="canceled",_xlfn.IFS(D930&lt;1000,"0 to 1000",D930&lt;5000,"1000 to 4999",D930&lt;10000,"5000 to 9999",D930&lt;15000,"10000 to 14999",D930&lt;20000,"15000 to 19999",D930&lt;25000,"20000 to 24999",D930 &lt;30000,"25000 to 29999",D930&lt;35000,"30000 to 34999",D930&lt;40000,"35000 to 39999",D930&lt;45000,"40000 to 44999",D930&lt;50000,"45000 to 49999",TRUE,"Greater than 50000"),"")</f>
        <v/>
      </c>
      <c r="Y930" t="str">
        <f t="shared" si="146"/>
        <v/>
      </c>
      <c r="Z930">
        <f t="shared" si="147"/>
        <v>2201</v>
      </c>
      <c r="AA930" t="str">
        <f t="shared" si="148"/>
        <v/>
      </c>
      <c r="AB930">
        <f t="shared" si="149"/>
        <v>1</v>
      </c>
    </row>
    <row r="931" spans="1:28" x14ac:dyDescent="0.25">
      <c r="A931">
        <v>777</v>
      </c>
      <c r="B931" t="s">
        <v>1589</v>
      </c>
      <c r="C931" s="3" t="s">
        <v>1590</v>
      </c>
      <c r="D931">
        <v>93800</v>
      </c>
      <c r="E931">
        <v>45987</v>
      </c>
      <c r="F931" t="s">
        <v>14</v>
      </c>
      <c r="G931">
        <v>676</v>
      </c>
      <c r="H931" t="s">
        <v>21</v>
      </c>
      <c r="I931" t="s">
        <v>22</v>
      </c>
      <c r="J931">
        <v>1316754000</v>
      </c>
      <c r="K931">
        <v>1319259600</v>
      </c>
      <c r="L931" t="b">
        <v>0</v>
      </c>
      <c r="M931" t="b">
        <v>0</v>
      </c>
      <c r="N931" t="s">
        <v>33</v>
      </c>
      <c r="O931" s="4">
        <f t="shared" si="140"/>
        <v>0.49026652452025588</v>
      </c>
      <c r="P931" s="5">
        <f t="shared" si="141"/>
        <v>68.028106508875737</v>
      </c>
      <c r="Q931" t="str">
        <f t="shared" si="142"/>
        <v>theater</v>
      </c>
      <c r="R931" t="str">
        <f t="shared" si="143"/>
        <v>plays</v>
      </c>
      <c r="S931" s="9">
        <f t="shared" si="144"/>
        <v>40809.208333333336</v>
      </c>
      <c r="T931" s="9">
        <f t="shared" si="145"/>
        <v>40838.208333333336</v>
      </c>
      <c r="U931" t="str" cm="1">
        <f t="array" ref="U931">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</f>
        <v>Greater than 50000</v>
      </c>
      <c r="V931" t="str" cm="1">
        <f t="array" ref="V931">IF(F931="failed",_xlfn.IFS(D931&lt;1000,"0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>Greater than 50000</v>
      </c>
      <c r="W931" t="str" cm="1">
        <f t="array" ref="W931">IF(F931="successful",_xlfn.IFS(D931&lt;1000,"0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/>
      </c>
      <c r="X931" t="str" cm="1">
        <f t="array" ref="X931">IF(F931="canceled",_xlfn.IFS(D931&lt;1000,"0 to 1000",D931&lt;5000,"1000 to 4999",D931&lt;10000,"5000 to 9999",D931&lt;15000,"10000 to 14999",D931&lt;20000,"15000 to 19999",D931&lt;25000,"20000 to 24999",D931 &lt;30000,"25000 to 29999",D931&lt;35000,"30000 to 34999",D931&lt;40000,"35000 to 39999",D931&lt;45000,"40000 to 44999",D931&lt;50000,"45000 to 49999",TRUE,"Greater than 50000"),"")</f>
        <v/>
      </c>
      <c r="Y931" t="str">
        <f t="shared" si="146"/>
        <v/>
      </c>
      <c r="Z931">
        <f t="shared" si="147"/>
        <v>676</v>
      </c>
      <c r="AA931" t="str">
        <f t="shared" si="148"/>
        <v/>
      </c>
      <c r="AB931">
        <f t="shared" si="149"/>
        <v>1</v>
      </c>
    </row>
    <row r="932" spans="1:28" x14ac:dyDescent="0.25">
      <c r="A932">
        <v>779</v>
      </c>
      <c r="B932" t="s">
        <v>1593</v>
      </c>
      <c r="C932" s="3" t="s">
        <v>1594</v>
      </c>
      <c r="D932">
        <v>108700</v>
      </c>
      <c r="E932">
        <v>87293</v>
      </c>
      <c r="F932" t="s">
        <v>14</v>
      </c>
      <c r="G932">
        <v>831</v>
      </c>
      <c r="H932" t="s">
        <v>21</v>
      </c>
      <c r="I932" t="s">
        <v>22</v>
      </c>
      <c r="J932">
        <v>1439528400</v>
      </c>
      <c r="K932">
        <v>1440306000</v>
      </c>
      <c r="L932" t="b">
        <v>0</v>
      </c>
      <c r="M932" t="b">
        <v>1</v>
      </c>
      <c r="N932" t="s">
        <v>33</v>
      </c>
      <c r="O932" s="4">
        <f t="shared" si="140"/>
        <v>0.80306347746090156</v>
      </c>
      <c r="P932" s="5">
        <f t="shared" si="141"/>
        <v>105.04572803850782</v>
      </c>
      <c r="Q932" t="str">
        <f t="shared" si="142"/>
        <v>theater</v>
      </c>
      <c r="R932" t="str">
        <f t="shared" si="143"/>
        <v>plays</v>
      </c>
      <c r="S932" s="9">
        <f t="shared" si="144"/>
        <v>42230.208333333328</v>
      </c>
      <c r="T932" s="9">
        <f t="shared" si="145"/>
        <v>42239.208333333328</v>
      </c>
      <c r="U932" t="str" cm="1">
        <f t="array" ref="U932">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</f>
        <v>Greater than 50000</v>
      </c>
      <c r="V932" t="str" cm="1">
        <f t="array" ref="V932">IF(F932="failed",_xlfn.IFS(D932&lt;1000,"0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>Greater than 50000</v>
      </c>
      <c r="W932" t="str" cm="1">
        <f t="array" ref="W932">IF(F932="successful",_xlfn.IFS(D932&lt;1000,"0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/>
      </c>
      <c r="X932" t="str" cm="1">
        <f t="array" ref="X932">IF(F932="canceled",_xlfn.IFS(D932&lt;1000,"0 to 1000",D932&lt;5000,"1000 to 4999",D932&lt;10000,"5000 to 9999",D932&lt;15000,"10000 to 14999",D932&lt;20000,"15000 to 19999",D932&lt;25000,"20000 to 24999",D932 &lt;30000,"25000 to 29999",D932&lt;35000,"30000 to 34999",D932&lt;40000,"35000 to 39999",D932&lt;45000,"40000 to 44999",D932&lt;50000,"45000 to 49999",TRUE,"Greater than 50000"),"")</f>
        <v/>
      </c>
      <c r="Y932" t="str">
        <f t="shared" si="146"/>
        <v/>
      </c>
      <c r="Z932">
        <f t="shared" si="147"/>
        <v>831</v>
      </c>
      <c r="AA932" t="str">
        <f t="shared" si="148"/>
        <v/>
      </c>
      <c r="AB932">
        <f t="shared" si="149"/>
        <v>1</v>
      </c>
    </row>
    <row r="933" spans="1:28" x14ac:dyDescent="0.25">
      <c r="A933">
        <v>781</v>
      </c>
      <c r="B933" t="s">
        <v>1597</v>
      </c>
      <c r="C933" s="3" t="s">
        <v>1598</v>
      </c>
      <c r="D933">
        <v>8700</v>
      </c>
      <c r="E933">
        <v>4414</v>
      </c>
      <c r="F933" t="s">
        <v>74</v>
      </c>
      <c r="G933">
        <v>56</v>
      </c>
      <c r="H933" t="s">
        <v>98</v>
      </c>
      <c r="I933" t="s">
        <v>99</v>
      </c>
      <c r="J933">
        <v>1288501200</v>
      </c>
      <c r="K933">
        <v>1292911200</v>
      </c>
      <c r="L933" t="b">
        <v>0</v>
      </c>
      <c r="M933" t="b">
        <v>0</v>
      </c>
      <c r="N933" t="s">
        <v>33</v>
      </c>
      <c r="O933" s="4">
        <f t="shared" si="140"/>
        <v>0.50735632183908042</v>
      </c>
      <c r="P933" s="5">
        <f t="shared" si="141"/>
        <v>78.821428571428569</v>
      </c>
      <c r="Q933" t="str">
        <f t="shared" si="142"/>
        <v>theater</v>
      </c>
      <c r="R933" t="str">
        <f t="shared" si="143"/>
        <v>plays</v>
      </c>
      <c r="S933" s="9">
        <f t="shared" si="144"/>
        <v>40482.208333333336</v>
      </c>
      <c r="T933" s="9">
        <f t="shared" si="145"/>
        <v>40533.25</v>
      </c>
      <c r="U933" t="str" cm="1">
        <f t="array" ref="U933">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</f>
        <v>5000 to 9999</v>
      </c>
      <c r="V933" t="str" cm="1">
        <f t="array" ref="V933">IF(F933="failed",_xlfn.IFS(D933&lt;1000,"0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/>
      </c>
      <c r="W933" t="str" cm="1">
        <f t="array" ref="W933">IF(F933="successful",_xlfn.IFS(D933&lt;1000,"0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/>
      </c>
      <c r="X933" t="str" cm="1">
        <f t="array" ref="X933">IF(F933="canceled",_xlfn.IFS(D933&lt;1000,"0 to 1000",D933&lt;5000,"1000 to 4999",D933&lt;10000,"5000 to 9999",D933&lt;15000,"10000 to 14999",D933&lt;20000,"15000 to 19999",D933&lt;25000,"20000 to 24999",D933 &lt;30000,"25000 to 29999",D933&lt;35000,"30000 to 34999",D933&lt;40000,"35000 to 39999",D933&lt;45000,"40000 to 44999",D933&lt;50000,"45000 to 49999",TRUE,"Greater than 50000"),"")</f>
        <v>5000 to 9999</v>
      </c>
      <c r="Y933" t="str">
        <f t="shared" si="146"/>
        <v/>
      </c>
      <c r="Z933" t="str">
        <f t="shared" si="147"/>
        <v/>
      </c>
      <c r="AA933" t="str">
        <f t="shared" si="148"/>
        <v/>
      </c>
      <c r="AB933" t="str">
        <f t="shared" si="149"/>
        <v/>
      </c>
    </row>
    <row r="934" spans="1:28" x14ac:dyDescent="0.25">
      <c r="A934">
        <v>789</v>
      </c>
      <c r="B934" t="s">
        <v>1613</v>
      </c>
      <c r="C934" s="3" t="s">
        <v>1614</v>
      </c>
      <c r="D934">
        <v>9000</v>
      </c>
      <c r="E934">
        <v>3351</v>
      </c>
      <c r="F934" t="s">
        <v>14</v>
      </c>
      <c r="G934">
        <v>45</v>
      </c>
      <c r="H934" t="s">
        <v>21</v>
      </c>
      <c r="I934" t="s">
        <v>22</v>
      </c>
      <c r="J934">
        <v>1401166800</v>
      </c>
      <c r="K934">
        <v>1404363600</v>
      </c>
      <c r="L934" t="b">
        <v>0</v>
      </c>
      <c r="M934" t="b">
        <v>0</v>
      </c>
      <c r="N934" t="s">
        <v>33</v>
      </c>
      <c r="O934" s="4">
        <f t="shared" si="140"/>
        <v>0.37233333333333335</v>
      </c>
      <c r="P934" s="5">
        <f t="shared" si="141"/>
        <v>74.466666666666669</v>
      </c>
      <c r="Q934" t="str">
        <f t="shared" si="142"/>
        <v>theater</v>
      </c>
      <c r="R934" t="str">
        <f t="shared" si="143"/>
        <v>plays</v>
      </c>
      <c r="S934" s="9">
        <f t="shared" si="144"/>
        <v>41786.208333333336</v>
      </c>
      <c r="T934" s="9">
        <f t="shared" si="145"/>
        <v>41823.208333333336</v>
      </c>
      <c r="U934" t="str" cm="1">
        <f t="array" ref="U934">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</f>
        <v>5000 to 9999</v>
      </c>
      <c r="V934" t="str" cm="1">
        <f t="array" ref="V934">IF(F934="failed",_xlfn.IFS(D934&lt;1000,"0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>5000 to 9999</v>
      </c>
      <c r="W934" t="str" cm="1">
        <f t="array" ref="W934">IF(F934="successful",_xlfn.IFS(D934&lt;1000,"0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/>
      </c>
      <c r="X934" t="str" cm="1">
        <f t="array" ref="X934">IF(F934="canceled",_xlfn.IFS(D934&lt;1000,"0 to 1000",D934&lt;5000,"1000 to 4999",D934&lt;10000,"5000 to 9999",D934&lt;15000,"10000 to 14999",D934&lt;20000,"15000 to 19999",D934&lt;25000,"20000 to 24999",D934 &lt;30000,"25000 to 29999",D934&lt;35000,"30000 to 34999",D934&lt;40000,"35000 to 39999",D934&lt;45000,"40000 to 44999",D934&lt;50000,"45000 to 49999",TRUE,"Greater than 50000"),"")</f>
        <v/>
      </c>
      <c r="Y934" t="str">
        <f t="shared" si="146"/>
        <v/>
      </c>
      <c r="Z934">
        <f t="shared" si="147"/>
        <v>45</v>
      </c>
      <c r="AA934" t="str">
        <f t="shared" si="148"/>
        <v/>
      </c>
      <c r="AB934">
        <f t="shared" si="149"/>
        <v>1</v>
      </c>
    </row>
    <row r="935" spans="1:28" x14ac:dyDescent="0.25">
      <c r="A935">
        <v>790</v>
      </c>
      <c r="B935" t="s">
        <v>1615</v>
      </c>
      <c r="C935" s="3" t="s">
        <v>1616</v>
      </c>
      <c r="D935">
        <v>185900</v>
      </c>
      <c r="E935">
        <v>56774</v>
      </c>
      <c r="F935" t="s">
        <v>74</v>
      </c>
      <c r="G935">
        <v>1113</v>
      </c>
      <c r="H935" t="s">
        <v>21</v>
      </c>
      <c r="I935" t="s">
        <v>22</v>
      </c>
      <c r="J935">
        <v>1266127200</v>
      </c>
      <c r="K935">
        <v>1266645600</v>
      </c>
      <c r="L935" t="b">
        <v>0</v>
      </c>
      <c r="M935" t="b">
        <v>0</v>
      </c>
      <c r="N935" t="s">
        <v>33</v>
      </c>
      <c r="O935" s="4">
        <f t="shared" si="140"/>
        <v>0.30540075309306081</v>
      </c>
      <c r="P935" s="5">
        <f t="shared" si="141"/>
        <v>51.009883198562441</v>
      </c>
      <c r="Q935" t="str">
        <f t="shared" si="142"/>
        <v>theater</v>
      </c>
      <c r="R935" t="str">
        <f t="shared" si="143"/>
        <v>plays</v>
      </c>
      <c r="S935" s="9">
        <f t="shared" si="144"/>
        <v>40223.25</v>
      </c>
      <c r="T935" s="9">
        <f t="shared" si="145"/>
        <v>40229.25</v>
      </c>
      <c r="U935" t="str" cm="1">
        <f t="array" ref="U935">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</f>
        <v>Greater than 50000</v>
      </c>
      <c r="V935" t="str" cm="1">
        <f t="array" ref="V935">IF(F935="failed",_xlfn.IFS(D935&lt;1000,"0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/>
      </c>
      <c r="W935" t="str" cm="1">
        <f t="array" ref="W935">IF(F935="successful",_xlfn.IFS(D935&lt;1000,"0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/>
      </c>
      <c r="X935" t="str" cm="1">
        <f t="array" ref="X935">IF(F935="canceled",_xlfn.IFS(D935&lt;1000,"0 to 1000",D935&lt;5000,"1000 to 4999",D935&lt;10000,"5000 to 9999",D935&lt;15000,"10000 to 14999",D935&lt;20000,"15000 to 19999",D935&lt;25000,"20000 to 24999",D935 &lt;30000,"25000 to 29999",D935&lt;35000,"30000 to 34999",D935&lt;40000,"35000 to 39999",D935&lt;45000,"40000 to 44999",D935&lt;50000,"45000 to 49999",TRUE,"Greater than 50000"),"")</f>
        <v>Greater than 50000</v>
      </c>
      <c r="Y935" t="str">
        <f t="shared" si="146"/>
        <v/>
      </c>
      <c r="Z935" t="str">
        <f t="shared" si="147"/>
        <v/>
      </c>
      <c r="AA935" t="str">
        <f t="shared" si="148"/>
        <v/>
      </c>
      <c r="AB935" t="str">
        <f t="shared" si="149"/>
        <v/>
      </c>
    </row>
    <row r="936" spans="1:28" x14ac:dyDescent="0.25">
      <c r="A936">
        <v>792</v>
      </c>
      <c r="B936" t="s">
        <v>1619</v>
      </c>
      <c r="C936" s="3" t="s">
        <v>1620</v>
      </c>
      <c r="D936">
        <v>2000</v>
      </c>
      <c r="E936">
        <v>680</v>
      </c>
      <c r="F936" t="s">
        <v>14</v>
      </c>
      <c r="G936">
        <v>7</v>
      </c>
      <c r="H936" t="s">
        <v>21</v>
      </c>
      <c r="I936" t="s">
        <v>22</v>
      </c>
      <c r="J936">
        <v>1372222800</v>
      </c>
      <c r="K936">
        <v>1374642000</v>
      </c>
      <c r="L936" t="b">
        <v>0</v>
      </c>
      <c r="M936" t="b">
        <v>1</v>
      </c>
      <c r="N936" t="s">
        <v>33</v>
      </c>
      <c r="O936" s="4">
        <f t="shared" si="140"/>
        <v>0.34</v>
      </c>
      <c r="P936" s="5">
        <f t="shared" si="141"/>
        <v>97.142857142857139</v>
      </c>
      <c r="Q936" t="str">
        <f t="shared" si="142"/>
        <v>theater</v>
      </c>
      <c r="R936" t="str">
        <f t="shared" si="143"/>
        <v>plays</v>
      </c>
      <c r="S936" s="9">
        <f t="shared" si="144"/>
        <v>41451.208333333336</v>
      </c>
      <c r="T936" s="9">
        <f t="shared" si="145"/>
        <v>41479.208333333336</v>
      </c>
      <c r="U936" t="str" cm="1">
        <f t="array" ref="U936">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</f>
        <v>1000 to 4999</v>
      </c>
      <c r="V936" t="str" cm="1">
        <f t="array" ref="V936">IF(F936="failed",_xlfn.IFS(D936&lt;1000,"0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>1000 to 4999</v>
      </c>
      <c r="W936" t="str" cm="1">
        <f t="array" ref="W936">IF(F936="successful",_xlfn.IFS(D936&lt;1000,"0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/>
      </c>
      <c r="X936" t="str" cm="1">
        <f t="array" ref="X936">IF(F936="canceled",_xlfn.IFS(D936&lt;1000,"0 to 1000",D936&lt;5000,"1000 to 4999",D936&lt;10000,"5000 to 9999",D936&lt;15000,"10000 to 14999",D936&lt;20000,"15000 to 19999",D936&lt;25000,"20000 to 24999",D936 &lt;30000,"25000 to 29999",D936&lt;35000,"30000 to 34999",D936&lt;40000,"35000 to 39999",D936&lt;45000,"40000 to 44999",D936&lt;50000,"45000 to 49999",TRUE,"Greater than 50000"),"")</f>
        <v/>
      </c>
      <c r="Y936" t="str">
        <f t="shared" si="146"/>
        <v/>
      </c>
      <c r="Z936">
        <f t="shared" si="147"/>
        <v>7</v>
      </c>
      <c r="AA936" t="str">
        <f t="shared" si="148"/>
        <v/>
      </c>
      <c r="AB936">
        <f t="shared" si="149"/>
        <v>1</v>
      </c>
    </row>
    <row r="937" spans="1:28" x14ac:dyDescent="0.25">
      <c r="A937">
        <v>798</v>
      </c>
      <c r="B937" t="s">
        <v>1631</v>
      </c>
      <c r="C937" s="3" t="s">
        <v>1632</v>
      </c>
      <c r="D937">
        <v>3400</v>
      </c>
      <c r="E937">
        <v>6408</v>
      </c>
      <c r="F937" t="s">
        <v>20</v>
      </c>
      <c r="G937">
        <v>121</v>
      </c>
      <c r="H937" t="s">
        <v>21</v>
      </c>
      <c r="I937" t="s">
        <v>22</v>
      </c>
      <c r="J937">
        <v>1338440400</v>
      </c>
      <c r="K937">
        <v>1340859600</v>
      </c>
      <c r="L937" t="b">
        <v>0</v>
      </c>
      <c r="M937" t="b">
        <v>1</v>
      </c>
      <c r="N937" t="s">
        <v>33</v>
      </c>
      <c r="O937" s="4">
        <f t="shared" si="140"/>
        <v>1.8847058823529412</v>
      </c>
      <c r="P937" s="5">
        <f t="shared" si="141"/>
        <v>52.958677685950413</v>
      </c>
      <c r="Q937" t="str">
        <f t="shared" si="142"/>
        <v>theater</v>
      </c>
      <c r="R937" t="str">
        <f t="shared" si="143"/>
        <v>plays</v>
      </c>
      <c r="S937" s="9">
        <f t="shared" si="144"/>
        <v>41060.208333333336</v>
      </c>
      <c r="T937" s="9">
        <f t="shared" si="145"/>
        <v>41088.208333333336</v>
      </c>
      <c r="U937" t="str" cm="1">
        <f t="array" ref="U937">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</f>
        <v>1000 to 4999</v>
      </c>
      <c r="V937" t="str" cm="1">
        <f t="array" ref="V937">IF(F937="failed",_xlfn.IFS(D937&lt;1000,"0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/>
      </c>
      <c r="W937" t="str" cm="1">
        <f t="array" ref="W937">IF(F937="successful",_xlfn.IFS(D937&lt;1000,"0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>1000 to 4999</v>
      </c>
      <c r="X937" t="str" cm="1">
        <f t="array" ref="X937">IF(F937="canceled",_xlfn.IFS(D937&lt;1000,"0 to 1000",D937&lt;5000,"1000 to 4999",D937&lt;10000,"5000 to 9999",D937&lt;15000,"10000 to 14999",D937&lt;20000,"15000 to 19999",D937&lt;25000,"20000 to 24999",D937 &lt;30000,"25000 to 29999",D937&lt;35000,"30000 to 34999",D937&lt;40000,"35000 to 39999",D937&lt;45000,"40000 to 44999",D937&lt;50000,"45000 to 49999",TRUE,"Greater than 50000"),"")</f>
        <v/>
      </c>
      <c r="Y937">
        <f t="shared" si="146"/>
        <v>121</v>
      </c>
      <c r="Z937" t="str">
        <f t="shared" si="147"/>
        <v/>
      </c>
      <c r="AA937">
        <f t="shared" si="148"/>
        <v>1</v>
      </c>
      <c r="AB937" t="str">
        <f t="shared" si="149"/>
        <v/>
      </c>
    </row>
    <row r="938" spans="1:28" x14ac:dyDescent="0.25">
      <c r="A938">
        <v>799</v>
      </c>
      <c r="B938" t="s">
        <v>1633</v>
      </c>
      <c r="C938" s="3" t="s">
        <v>1634</v>
      </c>
      <c r="D938">
        <v>84500</v>
      </c>
      <c r="E938">
        <v>73522</v>
      </c>
      <c r="F938" t="s">
        <v>14</v>
      </c>
      <c r="G938">
        <v>1225</v>
      </c>
      <c r="H938" t="s">
        <v>40</v>
      </c>
      <c r="I938" t="s">
        <v>41</v>
      </c>
      <c r="J938">
        <v>1454133600</v>
      </c>
      <c r="K938">
        <v>1454479200</v>
      </c>
      <c r="L938" t="b">
        <v>0</v>
      </c>
      <c r="M938" t="b">
        <v>0</v>
      </c>
      <c r="N938" t="s">
        <v>33</v>
      </c>
      <c r="O938" s="4">
        <f t="shared" si="140"/>
        <v>0.87008284023668636</v>
      </c>
      <c r="P938" s="5">
        <f t="shared" si="141"/>
        <v>60.017959183673469</v>
      </c>
      <c r="Q938" t="str">
        <f t="shared" si="142"/>
        <v>theater</v>
      </c>
      <c r="R938" t="str">
        <f t="shared" si="143"/>
        <v>plays</v>
      </c>
      <c r="S938" s="9">
        <f t="shared" si="144"/>
        <v>42399.25</v>
      </c>
      <c r="T938" s="9">
        <f t="shared" si="145"/>
        <v>42403.25</v>
      </c>
      <c r="U938" t="str" cm="1">
        <f t="array" ref="U938">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</f>
        <v>Greater than 50000</v>
      </c>
      <c r="V938" t="str" cm="1">
        <f t="array" ref="V938">IF(F938="failed",_xlfn.IFS(D938&lt;1000,"0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>Greater than 50000</v>
      </c>
      <c r="W938" t="str" cm="1">
        <f t="array" ref="W938">IF(F938="successful",_xlfn.IFS(D938&lt;1000,"0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/>
      </c>
      <c r="X938" t="str" cm="1">
        <f t="array" ref="X938">IF(F938="canceled",_xlfn.IFS(D938&lt;1000,"0 to 1000",D938&lt;5000,"1000 to 4999",D938&lt;10000,"5000 to 9999",D938&lt;15000,"10000 to 14999",D938&lt;20000,"15000 to 19999",D938&lt;25000,"20000 to 24999",D938 &lt;30000,"25000 to 29999",D938&lt;35000,"30000 to 34999",D938&lt;40000,"35000 to 39999",D938&lt;45000,"40000 to 44999",D938&lt;50000,"45000 to 49999",TRUE,"Greater than 50000"),"")</f>
        <v/>
      </c>
      <c r="Y938" t="str">
        <f t="shared" si="146"/>
        <v/>
      </c>
      <c r="Z938">
        <f t="shared" si="147"/>
        <v>1225</v>
      </c>
      <c r="AA938" t="str">
        <f t="shared" si="148"/>
        <v/>
      </c>
      <c r="AB938">
        <f t="shared" si="149"/>
        <v>1</v>
      </c>
    </row>
    <row r="939" spans="1:28" ht="31.5" x14ac:dyDescent="0.25">
      <c r="A939">
        <v>803</v>
      </c>
      <c r="B939" t="s">
        <v>1641</v>
      </c>
      <c r="C939" s="3" t="s">
        <v>1642</v>
      </c>
      <c r="D939">
        <v>6100</v>
      </c>
      <c r="E939">
        <v>6527</v>
      </c>
      <c r="F939" t="s">
        <v>20</v>
      </c>
      <c r="G939">
        <v>233</v>
      </c>
      <c r="H939" t="s">
        <v>21</v>
      </c>
      <c r="I939" t="s">
        <v>22</v>
      </c>
      <c r="J939">
        <v>1548568800</v>
      </c>
      <c r="K939">
        <v>1551506400</v>
      </c>
      <c r="L939" t="b">
        <v>0</v>
      </c>
      <c r="M939" t="b">
        <v>0</v>
      </c>
      <c r="N939" t="s">
        <v>33</v>
      </c>
      <c r="O939" s="4">
        <f t="shared" si="140"/>
        <v>1.07</v>
      </c>
      <c r="P939" s="5">
        <f t="shared" si="141"/>
        <v>28.012875536480685</v>
      </c>
      <c r="Q939" t="str">
        <f t="shared" si="142"/>
        <v>theater</v>
      </c>
      <c r="R939" t="str">
        <f t="shared" si="143"/>
        <v>plays</v>
      </c>
      <c r="S939" s="9">
        <f t="shared" si="144"/>
        <v>43492.25</v>
      </c>
      <c r="T939" s="9">
        <f t="shared" si="145"/>
        <v>43526.25</v>
      </c>
      <c r="U939" t="str" cm="1">
        <f t="array" ref="U939">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</f>
        <v>5000 to 9999</v>
      </c>
      <c r="V939" t="str" cm="1">
        <f t="array" ref="V939">IF(F939="failed",_xlfn.IFS(D939&lt;1000,"0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/>
      </c>
      <c r="W939" t="str" cm="1">
        <f t="array" ref="W939">IF(F939="successful",_xlfn.IFS(D939&lt;1000,"0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>5000 to 9999</v>
      </c>
      <c r="X939" t="str" cm="1">
        <f t="array" ref="X939">IF(F939="canceled",_xlfn.IFS(D939&lt;1000,"0 to 1000",D939&lt;5000,"1000 to 4999",D939&lt;10000,"5000 to 9999",D939&lt;15000,"10000 to 14999",D939&lt;20000,"15000 to 19999",D939&lt;25000,"20000 to 24999",D939 &lt;30000,"25000 to 29999",D939&lt;35000,"30000 to 34999",D939&lt;40000,"35000 to 39999",D939&lt;45000,"40000 to 44999",D939&lt;50000,"45000 to 49999",TRUE,"Greater than 50000"),"")</f>
        <v/>
      </c>
      <c r="Y939">
        <f t="shared" si="146"/>
        <v>233</v>
      </c>
      <c r="Z939" t="str">
        <f t="shared" si="147"/>
        <v/>
      </c>
      <c r="AA939">
        <f t="shared" si="148"/>
        <v>1</v>
      </c>
      <c r="AB939" t="str">
        <f t="shared" si="149"/>
        <v/>
      </c>
    </row>
    <row r="940" spans="1:28" x14ac:dyDescent="0.25">
      <c r="A940">
        <v>807</v>
      </c>
      <c r="B940" t="s">
        <v>1649</v>
      </c>
      <c r="C940" s="3" t="s">
        <v>1650</v>
      </c>
      <c r="D940">
        <v>700</v>
      </c>
      <c r="E940">
        <v>1848</v>
      </c>
      <c r="F940" t="s">
        <v>20</v>
      </c>
      <c r="G940">
        <v>43</v>
      </c>
      <c r="H940" t="s">
        <v>21</v>
      </c>
      <c r="I940" t="s">
        <v>22</v>
      </c>
      <c r="J940">
        <v>1571115600</v>
      </c>
      <c r="K940">
        <v>1574920800</v>
      </c>
      <c r="L940" t="b">
        <v>0</v>
      </c>
      <c r="M940" t="b">
        <v>1</v>
      </c>
      <c r="N940" t="s">
        <v>33</v>
      </c>
      <c r="O940" s="4">
        <f t="shared" si="140"/>
        <v>2.64</v>
      </c>
      <c r="P940" s="5">
        <f t="shared" si="141"/>
        <v>42.97674418604651</v>
      </c>
      <c r="Q940" t="str">
        <f t="shared" si="142"/>
        <v>theater</v>
      </c>
      <c r="R940" t="str">
        <f t="shared" si="143"/>
        <v>plays</v>
      </c>
      <c r="S940" s="9">
        <f t="shared" si="144"/>
        <v>43753.208333333328</v>
      </c>
      <c r="T940" s="9">
        <f t="shared" si="145"/>
        <v>43797.25</v>
      </c>
      <c r="U940" t="str" cm="1">
        <f t="array" ref="U940">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</f>
        <v>0 to 1000</v>
      </c>
      <c r="V940" t="str" cm="1">
        <f t="array" ref="V940">IF(F940="failed",_xlfn.IFS(D940&lt;1000,"0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/>
      </c>
      <c r="W940" t="str" cm="1">
        <f t="array" ref="W940">IF(F940="successful",_xlfn.IFS(D940&lt;1000,"0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>0 to 1000</v>
      </c>
      <c r="X940" t="str" cm="1">
        <f t="array" ref="X940">IF(F940="canceled",_xlfn.IFS(D940&lt;1000,"0 to 1000",D940&lt;5000,"1000 to 4999",D940&lt;10000,"5000 to 9999",D940&lt;15000,"10000 to 14999",D940&lt;20000,"15000 to 19999",D940&lt;25000,"20000 to 24999",D940 &lt;30000,"25000 to 29999",D940&lt;35000,"30000 to 34999",D940&lt;40000,"35000 to 39999",D940&lt;45000,"40000 to 44999",D940&lt;50000,"45000 to 49999",TRUE,"Greater than 50000"),"")</f>
        <v/>
      </c>
      <c r="Y940">
        <f t="shared" si="146"/>
        <v>43</v>
      </c>
      <c r="Z940" t="str">
        <f t="shared" si="147"/>
        <v/>
      </c>
      <c r="AA940">
        <f t="shared" si="148"/>
        <v>1</v>
      </c>
      <c r="AB940" t="str">
        <f t="shared" si="149"/>
        <v/>
      </c>
    </row>
    <row r="941" spans="1:28" x14ac:dyDescent="0.25">
      <c r="A941">
        <v>810</v>
      </c>
      <c r="B941" t="s">
        <v>1654</v>
      </c>
      <c r="C941" s="3" t="s">
        <v>1655</v>
      </c>
      <c r="D941">
        <v>6400</v>
      </c>
      <c r="E941">
        <v>12360</v>
      </c>
      <c r="F941" t="s">
        <v>20</v>
      </c>
      <c r="G941">
        <v>221</v>
      </c>
      <c r="H941" t="s">
        <v>21</v>
      </c>
      <c r="I941" t="s">
        <v>22</v>
      </c>
      <c r="J941">
        <v>1511848800</v>
      </c>
      <c r="K941">
        <v>1512712800</v>
      </c>
      <c r="L941" t="b">
        <v>0</v>
      </c>
      <c r="M941" t="b">
        <v>1</v>
      </c>
      <c r="N941" t="s">
        <v>33</v>
      </c>
      <c r="O941" s="4">
        <f t="shared" si="140"/>
        <v>1.9312499999999999</v>
      </c>
      <c r="P941" s="5">
        <f t="shared" si="141"/>
        <v>55.927601809954751</v>
      </c>
      <c r="Q941" t="str">
        <f t="shared" si="142"/>
        <v>theater</v>
      </c>
      <c r="R941" t="str">
        <f t="shared" si="143"/>
        <v>plays</v>
      </c>
      <c r="S941" s="9">
        <f t="shared" si="144"/>
        <v>43067.25</v>
      </c>
      <c r="T941" s="9">
        <f t="shared" si="145"/>
        <v>43077.25</v>
      </c>
      <c r="U941" t="str" cm="1">
        <f t="array" ref="U941">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</f>
        <v>5000 to 9999</v>
      </c>
      <c r="V941" t="str" cm="1">
        <f t="array" ref="V941">IF(F941="failed",_xlfn.IFS(D941&lt;1000,"0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/>
      </c>
      <c r="W941" t="str" cm="1">
        <f t="array" ref="W941">IF(F941="successful",_xlfn.IFS(D941&lt;1000,"0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>5000 to 9999</v>
      </c>
      <c r="X941" t="str" cm="1">
        <f t="array" ref="X941">IF(F941="canceled",_xlfn.IFS(D941&lt;1000,"0 to 1000",D941&lt;5000,"1000 to 4999",D941&lt;10000,"5000 to 9999",D941&lt;15000,"10000 to 14999",D941&lt;20000,"15000 to 19999",D941&lt;25000,"20000 to 24999",D941 &lt;30000,"25000 to 29999",D941&lt;35000,"30000 to 34999",D941&lt;40000,"35000 to 39999",D941&lt;45000,"40000 to 44999",D941&lt;50000,"45000 to 49999",TRUE,"Greater than 50000"),"")</f>
        <v/>
      </c>
      <c r="Y941">
        <f t="shared" si="146"/>
        <v>221</v>
      </c>
      <c r="Z941" t="str">
        <f t="shared" si="147"/>
        <v/>
      </c>
      <c r="AA941">
        <f t="shared" si="148"/>
        <v>1</v>
      </c>
      <c r="AB941" t="str">
        <f t="shared" si="149"/>
        <v/>
      </c>
    </row>
    <row r="942" spans="1:28" x14ac:dyDescent="0.25">
      <c r="A942">
        <v>816</v>
      </c>
      <c r="B942" t="s">
        <v>1666</v>
      </c>
      <c r="C942" s="3" t="s">
        <v>1667</v>
      </c>
      <c r="D942">
        <v>2300</v>
      </c>
      <c r="E942">
        <v>14150</v>
      </c>
      <c r="F942" t="s">
        <v>20</v>
      </c>
      <c r="G942">
        <v>133</v>
      </c>
      <c r="H942" t="s">
        <v>21</v>
      </c>
      <c r="I942" t="s">
        <v>22</v>
      </c>
      <c r="J942">
        <v>1392012000</v>
      </c>
      <c r="K942">
        <v>1392184800</v>
      </c>
      <c r="L942" t="b">
        <v>1</v>
      </c>
      <c r="M942" t="b">
        <v>1</v>
      </c>
      <c r="N942" t="s">
        <v>33</v>
      </c>
      <c r="O942" s="4">
        <f t="shared" si="140"/>
        <v>6.1521739130434785</v>
      </c>
      <c r="P942" s="5">
        <f t="shared" si="141"/>
        <v>106.39097744360902</v>
      </c>
      <c r="Q942" t="str">
        <f t="shared" si="142"/>
        <v>theater</v>
      </c>
      <c r="R942" t="str">
        <f t="shared" si="143"/>
        <v>plays</v>
      </c>
      <c r="S942" s="9">
        <f t="shared" si="144"/>
        <v>41680.25</v>
      </c>
      <c r="T942" s="9">
        <f t="shared" si="145"/>
        <v>41682.25</v>
      </c>
      <c r="U942" t="str" cm="1">
        <f t="array" ref="U942">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</f>
        <v>1000 to 4999</v>
      </c>
      <c r="V942" t="str" cm="1">
        <f t="array" ref="V942">IF(F942="failed",_xlfn.IFS(D942&lt;1000,"0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/>
      </c>
      <c r="W942" t="str" cm="1">
        <f t="array" ref="W942">IF(F942="successful",_xlfn.IFS(D942&lt;1000,"0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>1000 to 4999</v>
      </c>
      <c r="X942" t="str" cm="1">
        <f t="array" ref="X942">IF(F942="canceled",_xlfn.IFS(D942&lt;1000,"0 to 1000",D942&lt;5000,"1000 to 4999",D942&lt;10000,"5000 to 9999",D942&lt;15000,"10000 to 14999",D942&lt;20000,"15000 to 19999",D942&lt;25000,"20000 to 24999",D942 &lt;30000,"25000 to 29999",D942&lt;35000,"30000 to 34999",D942&lt;40000,"35000 to 39999",D942&lt;45000,"40000 to 44999",D942&lt;50000,"45000 to 49999",TRUE,"Greater than 50000"),"")</f>
        <v/>
      </c>
      <c r="Y942">
        <f t="shared" si="146"/>
        <v>133</v>
      </c>
      <c r="Z942" t="str">
        <f t="shared" si="147"/>
        <v/>
      </c>
      <c r="AA942">
        <f t="shared" si="148"/>
        <v>1</v>
      </c>
      <c r="AB942" t="str">
        <f t="shared" si="149"/>
        <v/>
      </c>
    </row>
    <row r="943" spans="1:28" x14ac:dyDescent="0.25">
      <c r="A943">
        <v>818</v>
      </c>
      <c r="B943" t="s">
        <v>676</v>
      </c>
      <c r="C943" s="3" t="s">
        <v>1670</v>
      </c>
      <c r="D943">
        <v>700</v>
      </c>
      <c r="E943">
        <v>7664</v>
      </c>
      <c r="F943" t="s">
        <v>20</v>
      </c>
      <c r="G943">
        <v>69</v>
      </c>
      <c r="H943" t="s">
        <v>21</v>
      </c>
      <c r="I943" t="s">
        <v>22</v>
      </c>
      <c r="J943">
        <v>1548050400</v>
      </c>
      <c r="K943">
        <v>1549173600</v>
      </c>
      <c r="L943" t="b">
        <v>0</v>
      </c>
      <c r="M943" t="b">
        <v>1</v>
      </c>
      <c r="N943" t="s">
        <v>33</v>
      </c>
      <c r="O943" s="4">
        <f t="shared" si="140"/>
        <v>10.948571428571428</v>
      </c>
      <c r="P943" s="5">
        <f t="shared" si="141"/>
        <v>111.07246376811594</v>
      </c>
      <c r="Q943" t="str">
        <f t="shared" si="142"/>
        <v>theater</v>
      </c>
      <c r="R943" t="str">
        <f t="shared" si="143"/>
        <v>plays</v>
      </c>
      <c r="S943" s="9">
        <f t="shared" si="144"/>
        <v>43486.25</v>
      </c>
      <c r="T943" s="9">
        <f t="shared" si="145"/>
        <v>43499.25</v>
      </c>
      <c r="U943" t="str" cm="1">
        <f t="array" ref="U943">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</f>
        <v>0 to 1000</v>
      </c>
      <c r="V943" t="str" cm="1">
        <f t="array" ref="V943">IF(F943="failed",_xlfn.IFS(D943&lt;1000,"0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/>
      </c>
      <c r="W943" t="str" cm="1">
        <f t="array" ref="W943">IF(F943="successful",_xlfn.IFS(D943&lt;1000,"0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>0 to 1000</v>
      </c>
      <c r="X943" t="str" cm="1">
        <f t="array" ref="X943">IF(F943="canceled",_xlfn.IFS(D943&lt;1000,"0 to 1000",D943&lt;5000,"1000 to 4999",D943&lt;10000,"5000 to 9999",D943&lt;15000,"10000 to 14999",D943&lt;20000,"15000 to 19999",D943&lt;25000,"20000 to 24999",D943 &lt;30000,"25000 to 29999",D943&lt;35000,"30000 to 34999",D943&lt;40000,"35000 to 39999",D943&lt;45000,"40000 to 44999",D943&lt;50000,"45000 to 49999",TRUE,"Greater than 50000"),"")</f>
        <v/>
      </c>
      <c r="Y943">
        <f t="shared" si="146"/>
        <v>69</v>
      </c>
      <c r="Z943" t="str">
        <f t="shared" si="147"/>
        <v/>
      </c>
      <c r="AA943">
        <f t="shared" si="148"/>
        <v>1</v>
      </c>
      <c r="AB943" t="str">
        <f t="shared" si="149"/>
        <v/>
      </c>
    </row>
    <row r="944" spans="1:28" ht="31.5" x14ac:dyDescent="0.25">
      <c r="A944">
        <v>826</v>
      </c>
      <c r="B944" t="s">
        <v>1685</v>
      </c>
      <c r="C944" s="3" t="s">
        <v>1686</v>
      </c>
      <c r="D944">
        <v>2800</v>
      </c>
      <c r="E944">
        <v>12797</v>
      </c>
      <c r="F944" t="s">
        <v>20</v>
      </c>
      <c r="G944">
        <v>194</v>
      </c>
      <c r="H944" t="s">
        <v>21</v>
      </c>
      <c r="I944" t="s">
        <v>22</v>
      </c>
      <c r="J944">
        <v>1292220000</v>
      </c>
      <c r="K944">
        <v>1294639200</v>
      </c>
      <c r="L944" t="b">
        <v>0</v>
      </c>
      <c r="M944" t="b">
        <v>1</v>
      </c>
      <c r="N944" t="s">
        <v>33</v>
      </c>
      <c r="O944" s="4">
        <f t="shared" si="140"/>
        <v>4.5703571428571426</v>
      </c>
      <c r="P944" s="5">
        <f t="shared" si="141"/>
        <v>65.963917525773198</v>
      </c>
      <c r="Q944" t="str">
        <f t="shared" si="142"/>
        <v>theater</v>
      </c>
      <c r="R944" t="str">
        <f t="shared" si="143"/>
        <v>plays</v>
      </c>
      <c r="S944" s="9">
        <f t="shared" si="144"/>
        <v>40525.25</v>
      </c>
      <c r="T944" s="9">
        <f t="shared" si="145"/>
        <v>40553.25</v>
      </c>
      <c r="U944" t="str" cm="1">
        <f t="array" ref="U944">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</f>
        <v>1000 to 4999</v>
      </c>
      <c r="V944" t="str" cm="1">
        <f t="array" ref="V944">IF(F944="failed",_xlfn.IFS(D944&lt;1000,"0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/>
      </c>
      <c r="W944" t="str" cm="1">
        <f t="array" ref="W944">IF(F944="successful",_xlfn.IFS(D944&lt;1000,"0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>1000 to 4999</v>
      </c>
      <c r="X944" t="str" cm="1">
        <f t="array" ref="X944">IF(F944="canceled",_xlfn.IFS(D944&lt;1000,"0 to 1000",D944&lt;5000,"1000 to 4999",D944&lt;10000,"5000 to 9999",D944&lt;15000,"10000 to 14999",D944&lt;20000,"15000 to 19999",D944&lt;25000,"20000 to 24999",D944 &lt;30000,"25000 to 29999",D944&lt;35000,"30000 to 34999",D944&lt;40000,"35000 to 39999",D944&lt;45000,"40000 to 44999",D944&lt;50000,"45000 to 49999",TRUE,"Greater than 50000"),"")</f>
        <v/>
      </c>
      <c r="Y944">
        <f t="shared" si="146"/>
        <v>194</v>
      </c>
      <c r="Z944" t="str">
        <f t="shared" si="147"/>
        <v/>
      </c>
      <c r="AA944">
        <f t="shared" si="148"/>
        <v>1</v>
      </c>
      <c r="AB944" t="str">
        <f t="shared" si="149"/>
        <v/>
      </c>
    </row>
    <row r="945" spans="1:28" ht="31.5" x14ac:dyDescent="0.25">
      <c r="A945">
        <v>828</v>
      </c>
      <c r="B945" t="s">
        <v>1689</v>
      </c>
      <c r="C945" s="3" t="s">
        <v>1690</v>
      </c>
      <c r="D945">
        <v>7100</v>
      </c>
      <c r="E945">
        <v>4899</v>
      </c>
      <c r="F945" t="s">
        <v>14</v>
      </c>
      <c r="G945">
        <v>70</v>
      </c>
      <c r="H945" t="s">
        <v>21</v>
      </c>
      <c r="I945" t="s">
        <v>22</v>
      </c>
      <c r="J945">
        <v>1535432400</v>
      </c>
      <c r="K945">
        <v>1537592400</v>
      </c>
      <c r="L945" t="b">
        <v>0</v>
      </c>
      <c r="M945" t="b">
        <v>0</v>
      </c>
      <c r="N945" t="s">
        <v>33</v>
      </c>
      <c r="O945" s="4">
        <f t="shared" si="140"/>
        <v>0.69</v>
      </c>
      <c r="P945" s="5">
        <f t="shared" si="141"/>
        <v>69.98571428571428</v>
      </c>
      <c r="Q945" t="str">
        <f t="shared" si="142"/>
        <v>theater</v>
      </c>
      <c r="R945" t="str">
        <f t="shared" si="143"/>
        <v>plays</v>
      </c>
      <c r="S945" s="9">
        <f t="shared" si="144"/>
        <v>43340.208333333328</v>
      </c>
      <c r="T945" s="9">
        <f t="shared" si="145"/>
        <v>43365.208333333328</v>
      </c>
      <c r="U945" t="str" cm="1">
        <f t="array" ref="U945">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</f>
        <v>5000 to 9999</v>
      </c>
      <c r="V945" t="str" cm="1">
        <f t="array" ref="V945">IF(F945="failed",_xlfn.IFS(D945&lt;1000,"0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>5000 to 9999</v>
      </c>
      <c r="W945" t="str" cm="1">
        <f t="array" ref="W945">IF(F945="successful",_xlfn.IFS(D945&lt;1000,"0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/>
      </c>
      <c r="X945" t="str" cm="1">
        <f t="array" ref="X945">IF(F945="canceled",_xlfn.IFS(D945&lt;1000,"0 to 1000",D945&lt;5000,"1000 to 4999",D945&lt;10000,"5000 to 9999",D945&lt;15000,"10000 to 14999",D945&lt;20000,"15000 to 19999",D945&lt;25000,"20000 to 24999",D945 &lt;30000,"25000 to 29999",D945&lt;35000,"30000 to 34999",D945&lt;40000,"35000 to 39999",D945&lt;45000,"40000 to 44999",D945&lt;50000,"45000 to 49999",TRUE,"Greater than 50000"),"")</f>
        <v/>
      </c>
      <c r="Y945" t="str">
        <f t="shared" si="146"/>
        <v/>
      </c>
      <c r="Z945">
        <f t="shared" si="147"/>
        <v>70</v>
      </c>
      <c r="AA945" t="str">
        <f t="shared" si="148"/>
        <v/>
      </c>
      <c r="AB945">
        <f t="shared" si="149"/>
        <v>1</v>
      </c>
    </row>
    <row r="946" spans="1:28" x14ac:dyDescent="0.25">
      <c r="A946">
        <v>829</v>
      </c>
      <c r="B946" t="s">
        <v>1691</v>
      </c>
      <c r="C946" s="3" t="s">
        <v>1692</v>
      </c>
      <c r="D946">
        <v>9600</v>
      </c>
      <c r="E946">
        <v>4929</v>
      </c>
      <c r="F946" t="s">
        <v>14</v>
      </c>
      <c r="G946">
        <v>154</v>
      </c>
      <c r="H946" t="s">
        <v>21</v>
      </c>
      <c r="I946" t="s">
        <v>22</v>
      </c>
      <c r="J946">
        <v>1433826000</v>
      </c>
      <c r="K946">
        <v>1435122000</v>
      </c>
      <c r="L946" t="b">
        <v>0</v>
      </c>
      <c r="M946" t="b">
        <v>0</v>
      </c>
      <c r="N946" t="s">
        <v>33</v>
      </c>
      <c r="O946" s="4">
        <f t="shared" si="140"/>
        <v>0.51343749999999999</v>
      </c>
      <c r="P946" s="5">
        <f t="shared" si="141"/>
        <v>32.006493506493506</v>
      </c>
      <c r="Q946" t="str">
        <f t="shared" si="142"/>
        <v>theater</v>
      </c>
      <c r="R946" t="str">
        <f t="shared" si="143"/>
        <v>plays</v>
      </c>
      <c r="S946" s="9">
        <f t="shared" si="144"/>
        <v>42164.208333333328</v>
      </c>
      <c r="T946" s="9">
        <f t="shared" si="145"/>
        <v>42179.208333333328</v>
      </c>
      <c r="U946" t="str" cm="1">
        <f t="array" ref="U946">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</f>
        <v>5000 to 9999</v>
      </c>
      <c r="V946" t="str" cm="1">
        <f t="array" ref="V946">IF(F946="failed",_xlfn.IFS(D946&lt;1000,"0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>5000 to 9999</v>
      </c>
      <c r="W946" t="str" cm="1">
        <f t="array" ref="W946">IF(F946="successful",_xlfn.IFS(D946&lt;1000,"0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/>
      </c>
      <c r="X946" t="str" cm="1">
        <f t="array" ref="X946">IF(F946="canceled",_xlfn.IFS(D946&lt;1000,"0 to 1000",D946&lt;5000,"1000 to 4999",D946&lt;10000,"5000 to 9999",D946&lt;15000,"10000 to 14999",D946&lt;20000,"15000 to 19999",D946&lt;25000,"20000 to 24999",D946 &lt;30000,"25000 to 29999",D946&lt;35000,"30000 to 34999",D946&lt;40000,"35000 to 39999",D946&lt;45000,"40000 to 44999",D946&lt;50000,"45000 to 49999",TRUE,"Greater than 50000"),"")</f>
        <v/>
      </c>
      <c r="Y946" t="str">
        <f t="shared" si="146"/>
        <v/>
      </c>
      <c r="Z946">
        <f t="shared" si="147"/>
        <v>154</v>
      </c>
      <c r="AA946" t="str">
        <f t="shared" si="148"/>
        <v/>
      </c>
      <c r="AB946">
        <f t="shared" si="149"/>
        <v>1</v>
      </c>
    </row>
    <row r="947" spans="1:28" ht="31.5" x14ac:dyDescent="0.25">
      <c r="A947">
        <v>830</v>
      </c>
      <c r="B947" t="s">
        <v>1693</v>
      </c>
      <c r="C947" s="3" t="s">
        <v>1694</v>
      </c>
      <c r="D947">
        <v>121600</v>
      </c>
      <c r="E947">
        <v>1424</v>
      </c>
      <c r="F947" t="s">
        <v>14</v>
      </c>
      <c r="G947">
        <v>22</v>
      </c>
      <c r="H947" t="s">
        <v>21</v>
      </c>
      <c r="I947" t="s">
        <v>22</v>
      </c>
      <c r="J947">
        <v>1514959200</v>
      </c>
      <c r="K947">
        <v>1520056800</v>
      </c>
      <c r="L947" t="b">
        <v>0</v>
      </c>
      <c r="M947" t="b">
        <v>0</v>
      </c>
      <c r="N947" t="s">
        <v>33</v>
      </c>
      <c r="O947" s="4">
        <f t="shared" si="140"/>
        <v>1.1710526315789473E-2</v>
      </c>
      <c r="P947" s="5">
        <f t="shared" si="141"/>
        <v>64.727272727272734</v>
      </c>
      <c r="Q947" t="str">
        <f t="shared" si="142"/>
        <v>theater</v>
      </c>
      <c r="R947" t="str">
        <f t="shared" si="143"/>
        <v>plays</v>
      </c>
      <c r="S947" s="9">
        <f t="shared" si="144"/>
        <v>43103.25</v>
      </c>
      <c r="T947" s="9">
        <f t="shared" si="145"/>
        <v>43162.25</v>
      </c>
      <c r="U947" t="str" cm="1">
        <f t="array" ref="U947">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</f>
        <v>Greater than 50000</v>
      </c>
      <c r="V947" t="str" cm="1">
        <f t="array" ref="V947">IF(F947="failed",_xlfn.IFS(D947&lt;1000,"0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>Greater than 50000</v>
      </c>
      <c r="W947" t="str" cm="1">
        <f t="array" ref="W947">IF(F947="successful",_xlfn.IFS(D947&lt;1000,"0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/>
      </c>
      <c r="X947" t="str" cm="1">
        <f t="array" ref="X947">IF(F947="canceled",_xlfn.IFS(D947&lt;1000,"0 to 1000",D947&lt;5000,"1000 to 4999",D947&lt;10000,"5000 to 9999",D947&lt;15000,"10000 to 14999",D947&lt;20000,"15000 to 19999",D947&lt;25000,"20000 to 24999",D947 &lt;30000,"25000 to 29999",D947&lt;35000,"30000 to 34999",D947&lt;40000,"35000 to 39999",D947&lt;45000,"40000 to 44999",D947&lt;50000,"45000 to 49999",TRUE,"Greater than 50000"),"")</f>
        <v/>
      </c>
      <c r="Y947" t="str">
        <f t="shared" si="146"/>
        <v/>
      </c>
      <c r="Z947">
        <f t="shared" si="147"/>
        <v>22</v>
      </c>
      <c r="AA947" t="str">
        <f t="shared" si="148"/>
        <v/>
      </c>
      <c r="AB947">
        <f t="shared" si="149"/>
        <v>1</v>
      </c>
    </row>
    <row r="948" spans="1:28" x14ac:dyDescent="0.25">
      <c r="A948">
        <v>834</v>
      </c>
      <c r="B948" t="s">
        <v>1701</v>
      </c>
      <c r="C948" s="3" t="s">
        <v>1702</v>
      </c>
      <c r="D948">
        <v>7300</v>
      </c>
      <c r="E948">
        <v>11228</v>
      </c>
      <c r="F948" t="s">
        <v>20</v>
      </c>
      <c r="G948">
        <v>119</v>
      </c>
      <c r="H948" t="s">
        <v>21</v>
      </c>
      <c r="I948" t="s">
        <v>22</v>
      </c>
      <c r="J948">
        <v>1371963600</v>
      </c>
      <c r="K948">
        <v>1372482000</v>
      </c>
      <c r="L948" t="b">
        <v>0</v>
      </c>
      <c r="M948" t="b">
        <v>0</v>
      </c>
      <c r="N948" t="s">
        <v>33</v>
      </c>
      <c r="O948" s="4">
        <f t="shared" si="140"/>
        <v>1.5380821917808218</v>
      </c>
      <c r="P948" s="5">
        <f t="shared" si="141"/>
        <v>94.352941176470594</v>
      </c>
      <c r="Q948" t="str">
        <f t="shared" si="142"/>
        <v>theater</v>
      </c>
      <c r="R948" t="str">
        <f t="shared" si="143"/>
        <v>plays</v>
      </c>
      <c r="S948" s="9">
        <f t="shared" si="144"/>
        <v>41448.208333333336</v>
      </c>
      <c r="T948" s="9">
        <f t="shared" si="145"/>
        <v>41454.208333333336</v>
      </c>
      <c r="U948" t="str" cm="1">
        <f t="array" ref="U948">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</f>
        <v>5000 to 9999</v>
      </c>
      <c r="V948" t="str" cm="1">
        <f t="array" ref="V948">IF(F948="failed",_xlfn.IFS(D948&lt;1000,"0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/>
      </c>
      <c r="W948" t="str" cm="1">
        <f t="array" ref="W948">IF(F948="successful",_xlfn.IFS(D948&lt;1000,"0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>5000 to 9999</v>
      </c>
      <c r="X948" t="str" cm="1">
        <f t="array" ref="X948">IF(F948="canceled",_xlfn.IFS(D948&lt;1000,"0 to 1000",D948&lt;5000,"1000 to 4999",D948&lt;10000,"5000 to 9999",D948&lt;15000,"10000 to 14999",D948&lt;20000,"15000 to 19999",D948&lt;25000,"20000 to 24999",D948 &lt;30000,"25000 to 29999",D948&lt;35000,"30000 to 34999",D948&lt;40000,"35000 to 39999",D948&lt;45000,"40000 to 44999",D948&lt;50000,"45000 to 49999",TRUE,"Greater than 50000"),"")</f>
        <v/>
      </c>
      <c r="Y948">
        <f t="shared" si="146"/>
        <v>119</v>
      </c>
      <c r="Z948" t="str">
        <f t="shared" si="147"/>
        <v/>
      </c>
      <c r="AA948">
        <f t="shared" si="148"/>
        <v>1</v>
      </c>
      <c r="AB948" t="str">
        <f t="shared" si="149"/>
        <v/>
      </c>
    </row>
    <row r="949" spans="1:28" x14ac:dyDescent="0.25">
      <c r="A949">
        <v>838</v>
      </c>
      <c r="B949" t="s">
        <v>1709</v>
      </c>
      <c r="C949" s="3" t="s">
        <v>1710</v>
      </c>
      <c r="D949">
        <v>6400</v>
      </c>
      <c r="E949">
        <v>8890</v>
      </c>
      <c r="F949" t="s">
        <v>20</v>
      </c>
      <c r="G949">
        <v>261</v>
      </c>
      <c r="H949" t="s">
        <v>21</v>
      </c>
      <c r="I949" t="s">
        <v>22</v>
      </c>
      <c r="J949">
        <v>1538024400</v>
      </c>
      <c r="K949">
        <v>1538802000</v>
      </c>
      <c r="L949" t="b">
        <v>0</v>
      </c>
      <c r="M949" t="b">
        <v>0</v>
      </c>
      <c r="N949" t="s">
        <v>33</v>
      </c>
      <c r="O949" s="4">
        <f t="shared" si="140"/>
        <v>1.3890625000000001</v>
      </c>
      <c r="P949" s="5">
        <f t="shared" si="141"/>
        <v>34.061302681992338</v>
      </c>
      <c r="Q949" t="str">
        <f t="shared" si="142"/>
        <v>theater</v>
      </c>
      <c r="R949" t="str">
        <f t="shared" si="143"/>
        <v>plays</v>
      </c>
      <c r="S949" s="9">
        <f t="shared" si="144"/>
        <v>43370.208333333328</v>
      </c>
      <c r="T949" s="9">
        <f t="shared" si="145"/>
        <v>43379.208333333328</v>
      </c>
      <c r="U949" t="str" cm="1">
        <f t="array" ref="U949">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</f>
        <v>5000 to 9999</v>
      </c>
      <c r="V949" t="str" cm="1">
        <f t="array" ref="V949">IF(F949="failed",_xlfn.IFS(D949&lt;1000,"0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/>
      </c>
      <c r="W949" t="str" cm="1">
        <f t="array" ref="W949">IF(F949="successful",_xlfn.IFS(D949&lt;1000,"0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>5000 to 9999</v>
      </c>
      <c r="X949" t="str" cm="1">
        <f t="array" ref="X949">IF(F949="canceled",_xlfn.IFS(D949&lt;1000,"0 to 1000",D949&lt;5000,"1000 to 4999",D949&lt;10000,"5000 to 9999",D949&lt;15000,"10000 to 14999",D949&lt;20000,"15000 to 19999",D949&lt;25000,"20000 to 24999",D949 &lt;30000,"25000 to 29999",D949&lt;35000,"30000 to 34999",D949&lt;40000,"35000 to 39999",D949&lt;45000,"40000 to 44999",D949&lt;50000,"45000 to 49999",TRUE,"Greater than 50000"),"")</f>
        <v/>
      </c>
      <c r="Y949">
        <f t="shared" si="146"/>
        <v>261</v>
      </c>
      <c r="Z949" t="str">
        <f t="shared" si="147"/>
        <v/>
      </c>
      <c r="AA949">
        <f t="shared" si="148"/>
        <v>1</v>
      </c>
      <c r="AB949" t="str">
        <f t="shared" si="149"/>
        <v/>
      </c>
    </row>
    <row r="950" spans="1:28" x14ac:dyDescent="0.25">
      <c r="A950">
        <v>840</v>
      </c>
      <c r="B950" t="s">
        <v>1713</v>
      </c>
      <c r="C950" s="3" t="s">
        <v>1714</v>
      </c>
      <c r="D950">
        <v>116300</v>
      </c>
      <c r="E950">
        <v>116583</v>
      </c>
      <c r="F950" t="s">
        <v>20</v>
      </c>
      <c r="G950">
        <v>3533</v>
      </c>
      <c r="H950" t="s">
        <v>21</v>
      </c>
      <c r="I950" t="s">
        <v>22</v>
      </c>
      <c r="J950">
        <v>1405486800</v>
      </c>
      <c r="K950">
        <v>1405659600</v>
      </c>
      <c r="L950" t="b">
        <v>0</v>
      </c>
      <c r="M950" t="b">
        <v>1</v>
      </c>
      <c r="N950" t="s">
        <v>33</v>
      </c>
      <c r="O950" s="4">
        <f t="shared" si="140"/>
        <v>1.0024333619948409</v>
      </c>
      <c r="P950" s="5">
        <f t="shared" si="141"/>
        <v>32.998301726577978</v>
      </c>
      <c r="Q950" t="str">
        <f t="shared" si="142"/>
        <v>theater</v>
      </c>
      <c r="R950" t="str">
        <f t="shared" si="143"/>
        <v>plays</v>
      </c>
      <c r="S950" s="9">
        <f t="shared" si="144"/>
        <v>41836.208333333336</v>
      </c>
      <c r="T950" s="9">
        <f t="shared" si="145"/>
        <v>41838.208333333336</v>
      </c>
      <c r="U950" t="str" cm="1">
        <f t="array" ref="U950">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</f>
        <v>Greater than 50000</v>
      </c>
      <c r="V950" t="str" cm="1">
        <f t="array" ref="V950">IF(F950="failed",_xlfn.IFS(D950&lt;1000,"0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/>
      </c>
      <c r="W950" t="str" cm="1">
        <f t="array" ref="W950">IF(F950="successful",_xlfn.IFS(D950&lt;1000,"0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>Greater than 50000</v>
      </c>
      <c r="X950" t="str" cm="1">
        <f t="array" ref="X950">IF(F950="canceled",_xlfn.IFS(D950&lt;1000,"0 to 1000",D950&lt;5000,"1000 to 4999",D950&lt;10000,"5000 to 9999",D950&lt;15000,"10000 to 14999",D950&lt;20000,"15000 to 19999",D950&lt;25000,"20000 to 24999",D950 &lt;30000,"25000 to 29999",D950&lt;35000,"30000 to 34999",D950&lt;40000,"35000 to 39999",D950&lt;45000,"40000 to 44999",D950&lt;50000,"45000 to 49999",TRUE,"Greater than 50000"),"")</f>
        <v/>
      </c>
      <c r="Y950">
        <f t="shared" si="146"/>
        <v>3533</v>
      </c>
      <c r="Z950" t="str">
        <f t="shared" si="147"/>
        <v/>
      </c>
      <c r="AA950">
        <f t="shared" si="148"/>
        <v>1</v>
      </c>
      <c r="AB950" t="str">
        <f t="shared" si="149"/>
        <v/>
      </c>
    </row>
    <row r="951" spans="1:28" x14ac:dyDescent="0.25">
      <c r="A951">
        <v>855</v>
      </c>
      <c r="B951" t="s">
        <v>1743</v>
      </c>
      <c r="C951" s="3" t="s">
        <v>1744</v>
      </c>
      <c r="D951">
        <v>23400</v>
      </c>
      <c r="E951">
        <v>23956</v>
      </c>
      <c r="F951" t="s">
        <v>20</v>
      </c>
      <c r="G951">
        <v>452</v>
      </c>
      <c r="H951" t="s">
        <v>26</v>
      </c>
      <c r="I951" t="s">
        <v>27</v>
      </c>
      <c r="J951">
        <v>1308373200</v>
      </c>
      <c r="K951">
        <v>1311051600</v>
      </c>
      <c r="L951" t="b">
        <v>0</v>
      </c>
      <c r="M951" t="b">
        <v>0</v>
      </c>
      <c r="N951" t="s">
        <v>33</v>
      </c>
      <c r="O951" s="4">
        <f t="shared" si="140"/>
        <v>1.0237606837606839</v>
      </c>
      <c r="P951" s="5">
        <f t="shared" si="141"/>
        <v>53</v>
      </c>
      <c r="Q951" t="str">
        <f t="shared" si="142"/>
        <v>theater</v>
      </c>
      <c r="R951" t="str">
        <f t="shared" si="143"/>
        <v>plays</v>
      </c>
      <c r="S951" s="9">
        <f t="shared" si="144"/>
        <v>40712.208333333336</v>
      </c>
      <c r="T951" s="9">
        <f t="shared" si="145"/>
        <v>40743.208333333336</v>
      </c>
      <c r="U951" t="str" cm="1">
        <f t="array" ref="U951">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</f>
        <v>20000 to 24999</v>
      </c>
      <c r="V951" t="str" cm="1">
        <f t="array" ref="V951">IF(F951="failed",_xlfn.IFS(D951&lt;1000,"0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/>
      </c>
      <c r="W951" t="str" cm="1">
        <f t="array" ref="W951">IF(F951="successful",_xlfn.IFS(D951&lt;1000,"0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>20000 to 24999</v>
      </c>
      <c r="X951" t="str" cm="1">
        <f t="array" ref="X951">IF(F951="canceled",_xlfn.IFS(D951&lt;1000,"0 to 1000",D951&lt;5000,"1000 to 4999",D951&lt;10000,"5000 to 9999",D951&lt;15000,"10000 to 14999",D951&lt;20000,"15000 to 19999",D951&lt;25000,"20000 to 24999",D951 &lt;30000,"25000 to 29999",D951&lt;35000,"30000 to 34999",D951&lt;40000,"35000 to 39999",D951&lt;45000,"40000 to 44999",D951&lt;50000,"45000 to 49999",TRUE,"Greater than 50000"),"")</f>
        <v/>
      </c>
      <c r="Y951">
        <f t="shared" si="146"/>
        <v>452</v>
      </c>
      <c r="Z951" t="str">
        <f t="shared" si="147"/>
        <v/>
      </c>
      <c r="AA951">
        <f t="shared" si="148"/>
        <v>1</v>
      </c>
      <c r="AB951" t="str">
        <f t="shared" si="149"/>
        <v/>
      </c>
    </row>
    <row r="952" spans="1:28" ht="31.5" x14ac:dyDescent="0.25">
      <c r="A952">
        <v>859</v>
      </c>
      <c r="B952" t="s">
        <v>1750</v>
      </c>
      <c r="C952" s="3" t="s">
        <v>1751</v>
      </c>
      <c r="D952">
        <v>7300</v>
      </c>
      <c r="E952">
        <v>2594</v>
      </c>
      <c r="F952" t="s">
        <v>14</v>
      </c>
      <c r="G952">
        <v>63</v>
      </c>
      <c r="H952" t="s">
        <v>21</v>
      </c>
      <c r="I952" t="s">
        <v>22</v>
      </c>
      <c r="J952">
        <v>1362117600</v>
      </c>
      <c r="K952">
        <v>1363669200</v>
      </c>
      <c r="L952" t="b">
        <v>0</v>
      </c>
      <c r="M952" t="b">
        <v>1</v>
      </c>
      <c r="N952" t="s">
        <v>33</v>
      </c>
      <c r="O952" s="4">
        <f t="shared" si="140"/>
        <v>0.35534246575342465</v>
      </c>
      <c r="P952" s="5">
        <f t="shared" si="141"/>
        <v>41.174603174603178</v>
      </c>
      <c r="Q952" t="str">
        <f t="shared" si="142"/>
        <v>theater</v>
      </c>
      <c r="R952" t="str">
        <f t="shared" si="143"/>
        <v>plays</v>
      </c>
      <c r="S952" s="9">
        <f t="shared" si="144"/>
        <v>41334.25</v>
      </c>
      <c r="T952" s="9">
        <f t="shared" si="145"/>
        <v>41352.208333333336</v>
      </c>
      <c r="U952" t="str" cm="1">
        <f t="array" ref="U952">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</f>
        <v>5000 to 9999</v>
      </c>
      <c r="V952" t="str" cm="1">
        <f t="array" ref="V952">IF(F952="failed",_xlfn.IFS(D952&lt;1000,"0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>5000 to 9999</v>
      </c>
      <c r="W952" t="str" cm="1">
        <f t="array" ref="W952">IF(F952="successful",_xlfn.IFS(D952&lt;1000,"0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/>
      </c>
      <c r="X952" t="str" cm="1">
        <f t="array" ref="X952">IF(F952="canceled",_xlfn.IFS(D952&lt;1000,"0 to 1000",D952&lt;5000,"1000 to 4999",D952&lt;10000,"5000 to 9999",D952&lt;15000,"10000 to 14999",D952&lt;20000,"15000 to 19999",D952&lt;25000,"20000 to 24999",D952 &lt;30000,"25000 to 29999",D952&lt;35000,"30000 to 34999",D952&lt;40000,"35000 to 39999",D952&lt;45000,"40000 to 44999",D952&lt;50000,"45000 to 49999",TRUE,"Greater than 50000"),"")</f>
        <v/>
      </c>
      <c r="Y952" t="str">
        <f t="shared" si="146"/>
        <v/>
      </c>
      <c r="Z952">
        <f t="shared" si="147"/>
        <v>63</v>
      </c>
      <c r="AA952" t="str">
        <f t="shared" si="148"/>
        <v/>
      </c>
      <c r="AB952">
        <f t="shared" si="149"/>
        <v>1</v>
      </c>
    </row>
    <row r="953" spans="1:28" x14ac:dyDescent="0.25">
      <c r="A953">
        <v>861</v>
      </c>
      <c r="B953" t="s">
        <v>1754</v>
      </c>
      <c r="C953" s="3" t="s">
        <v>1755</v>
      </c>
      <c r="D953">
        <v>8800</v>
      </c>
      <c r="E953">
        <v>9317</v>
      </c>
      <c r="F953" t="s">
        <v>20</v>
      </c>
      <c r="G953">
        <v>163</v>
      </c>
      <c r="H953" t="s">
        <v>21</v>
      </c>
      <c r="I953" t="s">
        <v>22</v>
      </c>
      <c r="J953">
        <v>1269147600</v>
      </c>
      <c r="K953">
        <v>1269838800</v>
      </c>
      <c r="L953" t="b">
        <v>0</v>
      </c>
      <c r="M953" t="b">
        <v>0</v>
      </c>
      <c r="N953" t="s">
        <v>33</v>
      </c>
      <c r="O953" s="4">
        <f t="shared" si="140"/>
        <v>1.0587500000000001</v>
      </c>
      <c r="P953" s="5">
        <f t="shared" si="141"/>
        <v>57.159509202453989</v>
      </c>
      <c r="Q953" t="str">
        <f t="shared" si="142"/>
        <v>theater</v>
      </c>
      <c r="R953" t="str">
        <f t="shared" si="143"/>
        <v>plays</v>
      </c>
      <c r="S953" s="9">
        <f t="shared" si="144"/>
        <v>40258.208333333336</v>
      </c>
      <c r="T953" s="9">
        <f t="shared" si="145"/>
        <v>40266.208333333336</v>
      </c>
      <c r="U953" t="str" cm="1">
        <f t="array" ref="U953">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</f>
        <v>5000 to 9999</v>
      </c>
      <c r="V953" t="str" cm="1">
        <f t="array" ref="V953">IF(F953="failed",_xlfn.IFS(D953&lt;1000,"0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/>
      </c>
      <c r="W953" t="str" cm="1">
        <f t="array" ref="W953">IF(F953="successful",_xlfn.IFS(D953&lt;1000,"0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>5000 to 9999</v>
      </c>
      <c r="X953" t="str" cm="1">
        <f t="array" ref="X953">IF(F953="canceled",_xlfn.IFS(D953&lt;1000,"0 to 1000",D953&lt;5000,"1000 to 4999",D953&lt;10000,"5000 to 9999",D953&lt;15000,"10000 to 14999",D953&lt;20000,"15000 to 19999",D953&lt;25000,"20000 to 24999",D953 &lt;30000,"25000 to 29999",D953&lt;35000,"30000 to 34999",D953&lt;40000,"35000 to 39999",D953&lt;45000,"40000 to 44999",D953&lt;50000,"45000 to 49999",TRUE,"Greater than 50000"),"")</f>
        <v/>
      </c>
      <c r="Y953">
        <f t="shared" si="146"/>
        <v>163</v>
      </c>
      <c r="Z953" t="str">
        <f t="shared" si="147"/>
        <v/>
      </c>
      <c r="AA953">
        <f t="shared" si="148"/>
        <v>1</v>
      </c>
      <c r="AB953" t="str">
        <f t="shared" si="149"/>
        <v/>
      </c>
    </row>
    <row r="954" spans="1:28" x14ac:dyDescent="0.25">
      <c r="A954">
        <v>862</v>
      </c>
      <c r="B954" t="s">
        <v>1756</v>
      </c>
      <c r="C954" s="3" t="s">
        <v>1757</v>
      </c>
      <c r="D954">
        <v>3500</v>
      </c>
      <c r="E954">
        <v>6560</v>
      </c>
      <c r="F954" t="s">
        <v>20</v>
      </c>
      <c r="G954">
        <v>85</v>
      </c>
      <c r="H954" t="s">
        <v>21</v>
      </c>
      <c r="I954" t="s">
        <v>22</v>
      </c>
      <c r="J954">
        <v>1312174800</v>
      </c>
      <c r="K954">
        <v>1312520400</v>
      </c>
      <c r="L954" t="b">
        <v>0</v>
      </c>
      <c r="M954" t="b">
        <v>0</v>
      </c>
      <c r="N954" t="s">
        <v>33</v>
      </c>
      <c r="O954" s="4">
        <f t="shared" si="140"/>
        <v>1.8742857142857143</v>
      </c>
      <c r="P954" s="5">
        <f t="shared" si="141"/>
        <v>77.17647058823529</v>
      </c>
      <c r="Q954" t="str">
        <f t="shared" si="142"/>
        <v>theater</v>
      </c>
      <c r="R954" t="str">
        <f t="shared" si="143"/>
        <v>plays</v>
      </c>
      <c r="S954" s="9">
        <f t="shared" si="144"/>
        <v>40756.208333333336</v>
      </c>
      <c r="T954" s="9">
        <f t="shared" si="145"/>
        <v>40760.208333333336</v>
      </c>
      <c r="U954" t="str" cm="1">
        <f t="array" ref="U954">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</f>
        <v>1000 to 4999</v>
      </c>
      <c r="V954" t="str" cm="1">
        <f t="array" ref="V954">IF(F954="failed",_xlfn.IFS(D954&lt;1000,"0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/>
      </c>
      <c r="W954" t="str" cm="1">
        <f t="array" ref="W954">IF(F954="successful",_xlfn.IFS(D954&lt;1000,"0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>1000 to 4999</v>
      </c>
      <c r="X954" t="str" cm="1">
        <f t="array" ref="X954">IF(F954="canceled",_xlfn.IFS(D954&lt;1000,"0 to 1000",D954&lt;5000,"1000 to 4999",D954&lt;10000,"5000 to 9999",D954&lt;15000,"10000 to 14999",D954&lt;20000,"15000 to 19999",D954&lt;25000,"20000 to 24999",D954 &lt;30000,"25000 to 29999",D954&lt;35000,"30000 to 34999",D954&lt;40000,"35000 to 39999",D954&lt;45000,"40000 to 44999",D954&lt;50000,"45000 to 49999",TRUE,"Greater than 50000"),"")</f>
        <v/>
      </c>
      <c r="Y954">
        <f t="shared" si="146"/>
        <v>85</v>
      </c>
      <c r="Z954" t="str">
        <f t="shared" si="147"/>
        <v/>
      </c>
      <c r="AA954">
        <f t="shared" si="148"/>
        <v>1</v>
      </c>
      <c r="AB954" t="str">
        <f t="shared" si="149"/>
        <v/>
      </c>
    </row>
    <row r="955" spans="1:28" x14ac:dyDescent="0.25">
      <c r="A955">
        <v>865</v>
      </c>
      <c r="B955" t="s">
        <v>1762</v>
      </c>
      <c r="C955" s="3" t="s">
        <v>1763</v>
      </c>
      <c r="D955">
        <v>81000</v>
      </c>
      <c r="E955">
        <v>150515</v>
      </c>
      <c r="F955" t="s">
        <v>20</v>
      </c>
      <c r="G955">
        <v>3272</v>
      </c>
      <c r="H955" t="s">
        <v>21</v>
      </c>
      <c r="I955" t="s">
        <v>22</v>
      </c>
      <c r="J955">
        <v>1410757200</v>
      </c>
      <c r="K955">
        <v>1411534800</v>
      </c>
      <c r="L955" t="b">
        <v>0</v>
      </c>
      <c r="M955" t="b">
        <v>0</v>
      </c>
      <c r="N955" t="s">
        <v>33</v>
      </c>
      <c r="O955" s="4">
        <f t="shared" si="140"/>
        <v>1.8582098765432098</v>
      </c>
      <c r="P955" s="5">
        <f t="shared" si="141"/>
        <v>46.000916870415651</v>
      </c>
      <c r="Q955" t="str">
        <f t="shared" si="142"/>
        <v>theater</v>
      </c>
      <c r="R955" t="str">
        <f t="shared" si="143"/>
        <v>plays</v>
      </c>
      <c r="S955" s="9">
        <f t="shared" si="144"/>
        <v>41897.208333333336</v>
      </c>
      <c r="T955" s="9">
        <f t="shared" si="145"/>
        <v>41906.208333333336</v>
      </c>
      <c r="U955" t="str" cm="1">
        <f t="array" ref="U955">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</f>
        <v>Greater than 50000</v>
      </c>
      <c r="V955" t="str" cm="1">
        <f t="array" ref="V955">IF(F955="failed",_xlfn.IFS(D955&lt;1000,"0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/>
      </c>
      <c r="W955" t="str" cm="1">
        <f t="array" ref="W955">IF(F955="successful",_xlfn.IFS(D955&lt;1000,"0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>Greater than 50000</v>
      </c>
      <c r="X955" t="str" cm="1">
        <f t="array" ref="X955">IF(F955="canceled",_xlfn.IFS(D955&lt;1000,"0 to 1000",D955&lt;5000,"1000 to 4999",D955&lt;10000,"5000 to 9999",D955&lt;15000,"10000 to 14999",D955&lt;20000,"15000 to 19999",D955&lt;25000,"20000 to 24999",D955 &lt;30000,"25000 to 29999",D955&lt;35000,"30000 to 34999",D955&lt;40000,"35000 to 39999",D955&lt;45000,"40000 to 44999",D955&lt;50000,"45000 to 49999",TRUE,"Greater than 50000"),"")</f>
        <v/>
      </c>
      <c r="Y955">
        <f t="shared" si="146"/>
        <v>3272</v>
      </c>
      <c r="Z955" t="str">
        <f t="shared" si="147"/>
        <v/>
      </c>
      <c r="AA955">
        <f t="shared" si="148"/>
        <v>1</v>
      </c>
      <c r="AB955" t="str">
        <f t="shared" si="149"/>
        <v/>
      </c>
    </row>
    <row r="956" spans="1:28" x14ac:dyDescent="0.25">
      <c r="A956">
        <v>868</v>
      </c>
      <c r="B956" t="s">
        <v>1768</v>
      </c>
      <c r="C956" s="3" t="s">
        <v>1769</v>
      </c>
      <c r="D956">
        <v>7000</v>
      </c>
      <c r="E956">
        <v>12939</v>
      </c>
      <c r="F956" t="s">
        <v>20</v>
      </c>
      <c r="G956">
        <v>126</v>
      </c>
      <c r="H956" t="s">
        <v>21</v>
      </c>
      <c r="I956" t="s">
        <v>22</v>
      </c>
      <c r="J956">
        <v>1381554000</v>
      </c>
      <c r="K956">
        <v>1382504400</v>
      </c>
      <c r="L956" t="b">
        <v>0</v>
      </c>
      <c r="M956" t="b">
        <v>0</v>
      </c>
      <c r="N956" t="s">
        <v>33</v>
      </c>
      <c r="O956" s="4">
        <f t="shared" si="140"/>
        <v>1.8484285714285715</v>
      </c>
      <c r="P956" s="5">
        <f t="shared" si="141"/>
        <v>102.69047619047619</v>
      </c>
      <c r="Q956" t="str">
        <f t="shared" si="142"/>
        <v>theater</v>
      </c>
      <c r="R956" t="str">
        <f t="shared" si="143"/>
        <v>plays</v>
      </c>
      <c r="S956" s="9">
        <f t="shared" si="144"/>
        <v>41559.208333333336</v>
      </c>
      <c r="T956" s="9">
        <f t="shared" si="145"/>
        <v>41570.208333333336</v>
      </c>
      <c r="U956" t="str" cm="1">
        <f t="array" ref="U956">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</f>
        <v>5000 to 9999</v>
      </c>
      <c r="V956" t="str" cm="1">
        <f t="array" ref="V956">IF(F956="failed",_xlfn.IFS(D956&lt;1000,"0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/>
      </c>
      <c r="W956" t="str" cm="1">
        <f t="array" ref="W956">IF(F956="successful",_xlfn.IFS(D956&lt;1000,"0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>5000 to 9999</v>
      </c>
      <c r="X956" t="str" cm="1">
        <f t="array" ref="X956">IF(F956="canceled",_xlfn.IFS(D956&lt;1000,"0 to 1000",D956&lt;5000,"1000 to 4999",D956&lt;10000,"5000 to 9999",D956&lt;15000,"10000 to 14999",D956&lt;20000,"15000 to 19999",D956&lt;25000,"20000 to 24999",D956 &lt;30000,"25000 to 29999",D956&lt;35000,"30000 to 34999",D956&lt;40000,"35000 to 39999",D956&lt;45000,"40000 to 44999",D956&lt;50000,"45000 to 49999",TRUE,"Greater than 50000"),"")</f>
        <v/>
      </c>
      <c r="Y956">
        <f t="shared" si="146"/>
        <v>126</v>
      </c>
      <c r="Z956" t="str">
        <f t="shared" si="147"/>
        <v/>
      </c>
      <c r="AA956">
        <f t="shared" si="148"/>
        <v>1</v>
      </c>
      <c r="AB956" t="str">
        <f t="shared" si="149"/>
        <v/>
      </c>
    </row>
    <row r="957" spans="1:28" x14ac:dyDescent="0.25">
      <c r="A957">
        <v>870</v>
      </c>
      <c r="B957" t="s">
        <v>1772</v>
      </c>
      <c r="C957" s="3" t="s">
        <v>1773</v>
      </c>
      <c r="D957">
        <v>7700</v>
      </c>
      <c r="E957">
        <v>6920</v>
      </c>
      <c r="F957" t="s">
        <v>14</v>
      </c>
      <c r="G957">
        <v>121</v>
      </c>
      <c r="H957" t="s">
        <v>21</v>
      </c>
      <c r="I957" t="s">
        <v>22</v>
      </c>
      <c r="J957">
        <v>1440392400</v>
      </c>
      <c r="K957">
        <v>1442552400</v>
      </c>
      <c r="L957" t="b">
        <v>0</v>
      </c>
      <c r="M957" t="b">
        <v>0</v>
      </c>
      <c r="N957" t="s">
        <v>33</v>
      </c>
      <c r="O957" s="4">
        <f t="shared" si="140"/>
        <v>0.89870129870129867</v>
      </c>
      <c r="P957" s="5">
        <f t="shared" si="141"/>
        <v>57.190082644628099</v>
      </c>
      <c r="Q957" t="str">
        <f t="shared" si="142"/>
        <v>theater</v>
      </c>
      <c r="R957" t="str">
        <f t="shared" si="143"/>
        <v>plays</v>
      </c>
      <c r="S957" s="9">
        <f t="shared" si="144"/>
        <v>42240.208333333328</v>
      </c>
      <c r="T957" s="9">
        <f t="shared" si="145"/>
        <v>42265.208333333328</v>
      </c>
      <c r="U957" t="str" cm="1">
        <f t="array" ref="U957">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</f>
        <v>5000 to 9999</v>
      </c>
      <c r="V957" t="str" cm="1">
        <f t="array" ref="V957">IF(F957="failed",_xlfn.IFS(D957&lt;1000,"0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>5000 to 9999</v>
      </c>
      <c r="W957" t="str" cm="1">
        <f t="array" ref="W957">IF(F957="successful",_xlfn.IFS(D957&lt;1000,"0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/>
      </c>
      <c r="X957" t="str" cm="1">
        <f t="array" ref="X957">IF(F957="canceled",_xlfn.IFS(D957&lt;1000,"0 to 1000",D957&lt;5000,"1000 to 4999",D957&lt;10000,"5000 to 9999",D957&lt;15000,"10000 to 14999",D957&lt;20000,"15000 to 19999",D957&lt;25000,"20000 to 24999",D957 &lt;30000,"25000 to 29999",D957&lt;35000,"30000 to 34999",D957&lt;40000,"35000 to 39999",D957&lt;45000,"40000 to 44999",D957&lt;50000,"45000 to 49999",TRUE,"Greater than 50000"),"")</f>
        <v/>
      </c>
      <c r="Y957" t="str">
        <f t="shared" si="146"/>
        <v/>
      </c>
      <c r="Z957">
        <f t="shared" si="147"/>
        <v>121</v>
      </c>
      <c r="AA957" t="str">
        <f t="shared" si="148"/>
        <v/>
      </c>
      <c r="AB957">
        <f t="shared" si="149"/>
        <v>1</v>
      </c>
    </row>
    <row r="958" spans="1:28" ht="31.5" x14ac:dyDescent="0.25">
      <c r="A958">
        <v>871</v>
      </c>
      <c r="B958" t="s">
        <v>1774</v>
      </c>
      <c r="C958" s="3" t="s">
        <v>1775</v>
      </c>
      <c r="D958">
        <v>71500</v>
      </c>
      <c r="E958">
        <v>194912</v>
      </c>
      <c r="F958" t="s">
        <v>20</v>
      </c>
      <c r="G958">
        <v>2320</v>
      </c>
      <c r="H958" t="s">
        <v>21</v>
      </c>
      <c r="I958" t="s">
        <v>22</v>
      </c>
      <c r="J958">
        <v>1509512400</v>
      </c>
      <c r="K958">
        <v>1511071200</v>
      </c>
      <c r="L958" t="b">
        <v>0</v>
      </c>
      <c r="M958" t="b">
        <v>1</v>
      </c>
      <c r="N958" t="s">
        <v>33</v>
      </c>
      <c r="O958" s="4">
        <f t="shared" si="140"/>
        <v>2.7260419580419581</v>
      </c>
      <c r="P958" s="5">
        <f t="shared" si="141"/>
        <v>84.013793103448279</v>
      </c>
      <c r="Q958" t="str">
        <f t="shared" si="142"/>
        <v>theater</v>
      </c>
      <c r="R958" t="str">
        <f t="shared" si="143"/>
        <v>plays</v>
      </c>
      <c r="S958" s="9">
        <f t="shared" si="144"/>
        <v>43040.208333333328</v>
      </c>
      <c r="T958" s="9">
        <f t="shared" si="145"/>
        <v>43058.25</v>
      </c>
      <c r="U958" t="str" cm="1">
        <f t="array" ref="U958">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</f>
        <v>Greater than 50000</v>
      </c>
      <c r="V958" t="str" cm="1">
        <f t="array" ref="V958">IF(F958="failed",_xlfn.IFS(D958&lt;1000,"0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/>
      </c>
      <c r="W958" t="str" cm="1">
        <f t="array" ref="W958">IF(F958="successful",_xlfn.IFS(D958&lt;1000,"0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>Greater than 50000</v>
      </c>
      <c r="X958" t="str" cm="1">
        <f t="array" ref="X958">IF(F958="canceled",_xlfn.IFS(D958&lt;1000,"0 to 1000",D958&lt;5000,"1000 to 4999",D958&lt;10000,"5000 to 9999",D958&lt;15000,"10000 to 14999",D958&lt;20000,"15000 to 19999",D958&lt;25000,"20000 to 24999",D958 &lt;30000,"25000 to 29999",D958&lt;35000,"30000 to 34999",D958&lt;40000,"35000 to 39999",D958&lt;45000,"40000 to 44999",D958&lt;50000,"45000 to 49999",TRUE,"Greater than 50000"),"")</f>
        <v/>
      </c>
      <c r="Y958">
        <f t="shared" si="146"/>
        <v>2320</v>
      </c>
      <c r="Z958" t="str">
        <f t="shared" si="147"/>
        <v/>
      </c>
      <c r="AA958">
        <f t="shared" si="148"/>
        <v>1</v>
      </c>
      <c r="AB958" t="str">
        <f t="shared" si="149"/>
        <v/>
      </c>
    </row>
    <row r="959" spans="1:28" x14ac:dyDescent="0.25">
      <c r="A959">
        <v>881</v>
      </c>
      <c r="B959" t="s">
        <v>1794</v>
      </c>
      <c r="C959" s="3" t="s">
        <v>1795</v>
      </c>
      <c r="D959">
        <v>81300</v>
      </c>
      <c r="E959">
        <v>31665</v>
      </c>
      <c r="F959" t="s">
        <v>14</v>
      </c>
      <c r="G959">
        <v>452</v>
      </c>
      <c r="H959" t="s">
        <v>21</v>
      </c>
      <c r="I959" t="s">
        <v>22</v>
      </c>
      <c r="J959">
        <v>1436418000</v>
      </c>
      <c r="K959">
        <v>1438923600</v>
      </c>
      <c r="L959" t="b">
        <v>0</v>
      </c>
      <c r="M959" t="b">
        <v>1</v>
      </c>
      <c r="N959" t="s">
        <v>33</v>
      </c>
      <c r="O959" s="4">
        <f t="shared" si="140"/>
        <v>0.38948339483394834</v>
      </c>
      <c r="P959" s="5">
        <f t="shared" si="141"/>
        <v>70.055309734513273</v>
      </c>
      <c r="Q959" t="str">
        <f t="shared" si="142"/>
        <v>theater</v>
      </c>
      <c r="R959" t="str">
        <f t="shared" si="143"/>
        <v>plays</v>
      </c>
      <c r="S959" s="9">
        <f t="shared" si="144"/>
        <v>42194.208333333328</v>
      </c>
      <c r="T959" s="9">
        <f t="shared" si="145"/>
        <v>42223.208333333328</v>
      </c>
      <c r="U959" t="str" cm="1">
        <f t="array" ref="U959">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</f>
        <v>Greater than 50000</v>
      </c>
      <c r="V959" t="str" cm="1">
        <f t="array" ref="V959">IF(F959="failed",_xlfn.IFS(D959&lt;1000,"0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>Greater than 50000</v>
      </c>
      <c r="W959" t="str" cm="1">
        <f t="array" ref="W959">IF(F959="successful",_xlfn.IFS(D959&lt;1000,"0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/>
      </c>
      <c r="X959" t="str" cm="1">
        <f t="array" ref="X959">IF(F959="canceled",_xlfn.IFS(D959&lt;1000,"0 to 1000",D959&lt;5000,"1000 to 4999",D959&lt;10000,"5000 to 9999",D959&lt;15000,"10000 to 14999",D959&lt;20000,"15000 to 19999",D959&lt;25000,"20000 to 24999",D959 &lt;30000,"25000 to 29999",D959&lt;35000,"30000 to 34999",D959&lt;40000,"35000 to 39999",D959&lt;45000,"40000 to 44999",D959&lt;50000,"45000 to 49999",TRUE,"Greater than 50000"),"")</f>
        <v/>
      </c>
      <c r="Y959" t="str">
        <f t="shared" si="146"/>
        <v/>
      </c>
      <c r="Z959">
        <f t="shared" si="147"/>
        <v>452</v>
      </c>
      <c r="AA959" t="str">
        <f t="shared" si="148"/>
        <v/>
      </c>
      <c r="AB959">
        <f t="shared" si="149"/>
        <v>1</v>
      </c>
    </row>
    <row r="960" spans="1:28" x14ac:dyDescent="0.25">
      <c r="A960">
        <v>882</v>
      </c>
      <c r="B960" t="s">
        <v>1796</v>
      </c>
      <c r="C960" s="3" t="s">
        <v>1797</v>
      </c>
      <c r="D960">
        <v>800</v>
      </c>
      <c r="E960">
        <v>2960</v>
      </c>
      <c r="F960" t="s">
        <v>20</v>
      </c>
      <c r="G960">
        <v>80</v>
      </c>
      <c r="H960" t="s">
        <v>21</v>
      </c>
      <c r="I960" t="s">
        <v>22</v>
      </c>
      <c r="J960">
        <v>1421820000</v>
      </c>
      <c r="K960">
        <v>1422165600</v>
      </c>
      <c r="L960" t="b">
        <v>0</v>
      </c>
      <c r="M960" t="b">
        <v>0</v>
      </c>
      <c r="N960" t="s">
        <v>33</v>
      </c>
      <c r="O960" s="4">
        <f t="shared" si="140"/>
        <v>3.7</v>
      </c>
      <c r="P960" s="5">
        <f t="shared" si="141"/>
        <v>37</v>
      </c>
      <c r="Q960" t="str">
        <f t="shared" si="142"/>
        <v>theater</v>
      </c>
      <c r="R960" t="str">
        <f t="shared" si="143"/>
        <v>plays</v>
      </c>
      <c r="S960" s="9">
        <f t="shared" si="144"/>
        <v>42025.25</v>
      </c>
      <c r="T960" s="9">
        <f t="shared" si="145"/>
        <v>42029.25</v>
      </c>
      <c r="U960" t="str" cm="1">
        <f t="array" ref="U960">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</f>
        <v>0 to 1000</v>
      </c>
      <c r="V960" t="str" cm="1">
        <f t="array" ref="V960">IF(F960="failed",_xlfn.IFS(D960&lt;1000,"0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/>
      </c>
      <c r="W960" t="str" cm="1">
        <f t="array" ref="W960">IF(F960="successful",_xlfn.IFS(D960&lt;1000,"0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>0 to 1000</v>
      </c>
      <c r="X960" t="str" cm="1">
        <f t="array" ref="X960">IF(F960="canceled",_xlfn.IFS(D960&lt;1000,"0 to 1000",D960&lt;5000,"1000 to 4999",D960&lt;10000,"5000 to 9999",D960&lt;15000,"10000 to 14999",D960&lt;20000,"15000 to 19999",D960&lt;25000,"20000 to 24999",D960 &lt;30000,"25000 to 29999",D960&lt;35000,"30000 to 34999",D960&lt;40000,"35000 to 39999",D960&lt;45000,"40000 to 44999",D960&lt;50000,"45000 to 49999",TRUE,"Greater than 50000"),"")</f>
        <v/>
      </c>
      <c r="Y960">
        <f t="shared" si="146"/>
        <v>80</v>
      </c>
      <c r="Z960" t="str">
        <f t="shared" si="147"/>
        <v/>
      </c>
      <c r="AA960">
        <f t="shared" si="148"/>
        <v>1</v>
      </c>
      <c r="AB960" t="str">
        <f t="shared" si="149"/>
        <v/>
      </c>
    </row>
    <row r="961" spans="1:28" x14ac:dyDescent="0.25">
      <c r="A961">
        <v>884</v>
      </c>
      <c r="B961" t="s">
        <v>1800</v>
      </c>
      <c r="C961" s="3" t="s">
        <v>1801</v>
      </c>
      <c r="D961">
        <v>170800</v>
      </c>
      <c r="E961">
        <v>109374</v>
      </c>
      <c r="F961" t="s">
        <v>14</v>
      </c>
      <c r="G961">
        <v>1886</v>
      </c>
      <c r="H961" t="s">
        <v>21</v>
      </c>
      <c r="I961" t="s">
        <v>22</v>
      </c>
      <c r="J961">
        <v>1399179600</v>
      </c>
      <c r="K961">
        <v>1399352400</v>
      </c>
      <c r="L961" t="b">
        <v>0</v>
      </c>
      <c r="M961" t="b">
        <v>1</v>
      </c>
      <c r="N961" t="s">
        <v>33</v>
      </c>
      <c r="O961" s="4">
        <f t="shared" si="140"/>
        <v>0.64036299765807958</v>
      </c>
      <c r="P961" s="5">
        <f t="shared" si="141"/>
        <v>57.992576882290564</v>
      </c>
      <c r="Q961" t="str">
        <f t="shared" si="142"/>
        <v>theater</v>
      </c>
      <c r="R961" t="str">
        <f t="shared" si="143"/>
        <v>plays</v>
      </c>
      <c r="S961" s="9">
        <f t="shared" si="144"/>
        <v>41763.208333333336</v>
      </c>
      <c r="T961" s="9">
        <f t="shared" si="145"/>
        <v>41765.208333333336</v>
      </c>
      <c r="U961" t="str" cm="1">
        <f t="array" ref="U961">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</f>
        <v>Greater than 50000</v>
      </c>
      <c r="V961" t="str" cm="1">
        <f t="array" ref="V961">IF(F961="failed",_xlfn.IFS(D961&lt;1000,"0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>Greater than 50000</v>
      </c>
      <c r="W961" t="str" cm="1">
        <f t="array" ref="W961">IF(F961="successful",_xlfn.IFS(D961&lt;1000,"0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/>
      </c>
      <c r="X961" t="str" cm="1">
        <f t="array" ref="X961">IF(F961="canceled",_xlfn.IFS(D961&lt;1000,"0 to 1000",D961&lt;5000,"1000 to 4999",D961&lt;10000,"5000 to 9999",D961&lt;15000,"10000 to 14999",D961&lt;20000,"15000 to 19999",D961&lt;25000,"20000 to 24999",D961 &lt;30000,"25000 to 29999",D961&lt;35000,"30000 to 34999",D961&lt;40000,"35000 to 39999",D961&lt;45000,"40000 to 44999",D961&lt;50000,"45000 to 49999",TRUE,"Greater than 50000"),"")</f>
        <v/>
      </c>
      <c r="Y961" t="str">
        <f t="shared" si="146"/>
        <v/>
      </c>
      <c r="Z961">
        <f t="shared" si="147"/>
        <v>1886</v>
      </c>
      <c r="AA961" t="str">
        <f t="shared" si="148"/>
        <v/>
      </c>
      <c r="AB961">
        <f t="shared" si="149"/>
        <v>1</v>
      </c>
    </row>
    <row r="962" spans="1:28" x14ac:dyDescent="0.25">
      <c r="A962">
        <v>885</v>
      </c>
      <c r="B962" t="s">
        <v>1802</v>
      </c>
      <c r="C962" s="3" t="s">
        <v>1803</v>
      </c>
      <c r="D962">
        <v>1800</v>
      </c>
      <c r="E962">
        <v>2129</v>
      </c>
      <c r="F962" t="s">
        <v>20</v>
      </c>
      <c r="G962">
        <v>52</v>
      </c>
      <c r="H962" t="s">
        <v>21</v>
      </c>
      <c r="I962" t="s">
        <v>22</v>
      </c>
      <c r="J962">
        <v>1275800400</v>
      </c>
      <c r="K962">
        <v>1279083600</v>
      </c>
      <c r="L962" t="b">
        <v>0</v>
      </c>
      <c r="M962" t="b">
        <v>0</v>
      </c>
      <c r="N962" t="s">
        <v>33</v>
      </c>
      <c r="O962" s="4">
        <f t="shared" ref="O962:O1001" si="150">+E962/D962</f>
        <v>1.1827777777777777</v>
      </c>
      <c r="P962" s="5">
        <f t="shared" ref="P962:P1001" si="151">+IF(G962&gt;0,E962/G962,"no backers")</f>
        <v>40.942307692307693</v>
      </c>
      <c r="Q962" t="str">
        <f t="shared" ref="Q962:Q1001" si="152">VLOOKUP(N962,CategoryTable,2,FALSE)</f>
        <v>theater</v>
      </c>
      <c r="R962" t="str">
        <f t="shared" ref="R962:R1001" si="153">VLOOKUP(N962,CategoryTable,3,FALSE)</f>
        <v>plays</v>
      </c>
      <c r="S962" s="9">
        <f t="shared" si="144"/>
        <v>40335.208333333336</v>
      </c>
      <c r="T962" s="9">
        <f t="shared" si="145"/>
        <v>40373.208333333336</v>
      </c>
      <c r="U962" t="str" cm="1">
        <f t="array" ref="U962">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</f>
        <v>1000 to 4999</v>
      </c>
      <c r="V962" t="str" cm="1">
        <f t="array" ref="V962">IF(F962="failed",_xlfn.IFS(D962&lt;1000,"0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/>
      </c>
      <c r="W962" t="str" cm="1">
        <f t="array" ref="W962">IF(F962="successful",_xlfn.IFS(D962&lt;1000,"0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>1000 to 4999</v>
      </c>
      <c r="X962" t="str" cm="1">
        <f t="array" ref="X962">IF(F962="canceled",_xlfn.IFS(D962&lt;1000,"0 to 1000",D962&lt;5000,"1000 to 4999",D962&lt;10000,"5000 to 9999",D962&lt;15000,"10000 to 14999",D962&lt;20000,"15000 to 19999",D962&lt;25000,"20000 to 24999",D962 &lt;30000,"25000 to 29999",D962&lt;35000,"30000 to 34999",D962&lt;40000,"35000 to 39999",D962&lt;45000,"40000 to 44999",D962&lt;50000,"45000 to 49999",TRUE,"Greater than 50000"),"")</f>
        <v/>
      </c>
      <c r="Y962">
        <f t="shared" si="146"/>
        <v>52</v>
      </c>
      <c r="Z962" t="str">
        <f t="shared" si="147"/>
        <v/>
      </c>
      <c r="AA962">
        <f t="shared" si="148"/>
        <v>1</v>
      </c>
      <c r="AB962" t="str">
        <f t="shared" si="149"/>
        <v/>
      </c>
    </row>
    <row r="963" spans="1:28" ht="31.5" x14ac:dyDescent="0.25">
      <c r="A963">
        <v>887</v>
      </c>
      <c r="B963" t="s">
        <v>1806</v>
      </c>
      <c r="C963" s="3" t="s">
        <v>1807</v>
      </c>
      <c r="D963">
        <v>7800</v>
      </c>
      <c r="E963">
        <v>2289</v>
      </c>
      <c r="F963" t="s">
        <v>14</v>
      </c>
      <c r="G963">
        <v>31</v>
      </c>
      <c r="H963" t="s">
        <v>21</v>
      </c>
      <c r="I963" t="s">
        <v>22</v>
      </c>
      <c r="J963">
        <v>1437109200</v>
      </c>
      <c r="K963">
        <v>1441170000</v>
      </c>
      <c r="L963" t="b">
        <v>0</v>
      </c>
      <c r="M963" t="b">
        <v>1</v>
      </c>
      <c r="N963" t="s">
        <v>33</v>
      </c>
      <c r="O963" s="4">
        <f t="shared" si="150"/>
        <v>0.29346153846153844</v>
      </c>
      <c r="P963" s="5">
        <f t="shared" si="151"/>
        <v>73.838709677419359</v>
      </c>
      <c r="Q963" t="str">
        <f t="shared" si="152"/>
        <v>theater</v>
      </c>
      <c r="R963" t="str">
        <f t="shared" si="153"/>
        <v>plays</v>
      </c>
      <c r="S963" s="9">
        <f t="shared" ref="S963:S1001" si="154">(((J963/60/60)/24)+DATE(1970,1,1))</f>
        <v>42202.208333333328</v>
      </c>
      <c r="T963" s="9">
        <f t="shared" ref="T963:T1001" si="155">(((K963/60)/60/24)+DATE(1970,1,1))</f>
        <v>42249.208333333328</v>
      </c>
      <c r="U963" t="str" cm="1">
        <f t="array" ref="U963">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</f>
        <v>5000 to 9999</v>
      </c>
      <c r="V963" t="str" cm="1">
        <f t="array" ref="V963">IF(F963="failed",_xlfn.IFS(D963&lt;1000,"0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>5000 to 9999</v>
      </c>
      <c r="W963" t="str" cm="1">
        <f t="array" ref="W963">IF(F963="successful",_xlfn.IFS(D963&lt;1000,"0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/>
      </c>
      <c r="X963" t="str" cm="1">
        <f t="array" ref="X963">IF(F963="canceled",_xlfn.IFS(D963&lt;1000,"0 to 1000",D963&lt;5000,"1000 to 4999",D963&lt;10000,"5000 to 9999",D963&lt;15000,"10000 to 14999",D963&lt;20000,"15000 to 19999",D963&lt;25000,"20000 to 24999",D963 &lt;30000,"25000 to 29999",D963&lt;35000,"30000 to 34999",D963&lt;40000,"35000 to 39999",D963&lt;45000,"40000 to 44999",D963&lt;50000,"45000 to 49999",TRUE,"Greater than 50000"),"")</f>
        <v/>
      </c>
      <c r="Y963" t="str">
        <f t="shared" ref="Y963:Y1001" si="156">+IF(F963="successful",G963,"")</f>
        <v/>
      </c>
      <c r="Z963">
        <f t="shared" ref="Z963:Z1001" si="157">+IF(F963="failed",G963,"")</f>
        <v>31</v>
      </c>
      <c r="AA963" t="str">
        <f t="shared" ref="AA963:AA1001" si="158">+IF(F963="successful",1,"")</f>
        <v/>
      </c>
      <c r="AB963">
        <f t="shared" ref="AB963:AB1001" si="159">+IF(F963="failed",1,"")</f>
        <v>1</v>
      </c>
    </row>
    <row r="964" spans="1:28" ht="31.5" x14ac:dyDescent="0.25">
      <c r="A964">
        <v>888</v>
      </c>
      <c r="B964" t="s">
        <v>1808</v>
      </c>
      <c r="C964" s="3" t="s">
        <v>1809</v>
      </c>
      <c r="D964">
        <v>5800</v>
      </c>
      <c r="E964">
        <v>12174</v>
      </c>
      <c r="F964" t="s">
        <v>20</v>
      </c>
      <c r="G964">
        <v>290</v>
      </c>
      <c r="H964" t="s">
        <v>21</v>
      </c>
      <c r="I964" t="s">
        <v>22</v>
      </c>
      <c r="J964">
        <v>1491886800</v>
      </c>
      <c r="K964">
        <v>1493528400</v>
      </c>
      <c r="L964" t="b">
        <v>0</v>
      </c>
      <c r="M964" t="b">
        <v>0</v>
      </c>
      <c r="N964" t="s">
        <v>33</v>
      </c>
      <c r="O964" s="4">
        <f t="shared" si="150"/>
        <v>2.0989655172413793</v>
      </c>
      <c r="P964" s="5">
        <f t="shared" si="151"/>
        <v>41.979310344827589</v>
      </c>
      <c r="Q964" t="str">
        <f t="shared" si="152"/>
        <v>theater</v>
      </c>
      <c r="R964" t="str">
        <f t="shared" si="153"/>
        <v>plays</v>
      </c>
      <c r="S964" s="9">
        <f t="shared" si="154"/>
        <v>42836.208333333328</v>
      </c>
      <c r="T964" s="9">
        <f t="shared" si="155"/>
        <v>42855.208333333328</v>
      </c>
      <c r="U964" t="str" cm="1">
        <f t="array" ref="U964">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</f>
        <v>5000 to 9999</v>
      </c>
      <c r="V964" t="str" cm="1">
        <f t="array" ref="V964">IF(F964="failed",_xlfn.IFS(D964&lt;1000,"0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/>
      </c>
      <c r="W964" t="str" cm="1">
        <f t="array" ref="W964">IF(F964="successful",_xlfn.IFS(D964&lt;1000,"0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>5000 to 9999</v>
      </c>
      <c r="X964" t="str" cm="1">
        <f t="array" ref="X964">IF(F964="canceled",_xlfn.IFS(D964&lt;1000,"0 to 1000",D964&lt;5000,"1000 to 4999",D964&lt;10000,"5000 to 9999",D964&lt;15000,"10000 to 14999",D964&lt;20000,"15000 to 19999",D964&lt;25000,"20000 to 24999",D964 &lt;30000,"25000 to 29999",D964&lt;35000,"30000 to 34999",D964&lt;40000,"35000 to 39999",D964&lt;45000,"40000 to 44999",D964&lt;50000,"45000 to 49999",TRUE,"Greater than 50000"),"")</f>
        <v/>
      </c>
      <c r="Y964">
        <f t="shared" si="156"/>
        <v>290</v>
      </c>
      <c r="Z964" t="str">
        <f t="shared" si="157"/>
        <v/>
      </c>
      <c r="AA964">
        <f t="shared" si="158"/>
        <v>1</v>
      </c>
      <c r="AB964" t="str">
        <f t="shared" si="159"/>
        <v/>
      </c>
    </row>
    <row r="965" spans="1:28" ht="31.5" x14ac:dyDescent="0.25">
      <c r="A965">
        <v>895</v>
      </c>
      <c r="B965" t="s">
        <v>1822</v>
      </c>
      <c r="C965" s="3" t="s">
        <v>1823</v>
      </c>
      <c r="D965">
        <v>159800</v>
      </c>
      <c r="E965">
        <v>11108</v>
      </c>
      <c r="F965" t="s">
        <v>14</v>
      </c>
      <c r="G965">
        <v>107</v>
      </c>
      <c r="H965" t="s">
        <v>21</v>
      </c>
      <c r="I965" t="s">
        <v>22</v>
      </c>
      <c r="J965">
        <v>1517637600</v>
      </c>
      <c r="K965">
        <v>1518415200</v>
      </c>
      <c r="L965" t="b">
        <v>0</v>
      </c>
      <c r="M965" t="b">
        <v>0</v>
      </c>
      <c r="N965" t="s">
        <v>33</v>
      </c>
      <c r="O965" s="4">
        <f t="shared" si="150"/>
        <v>6.9511889862327911E-2</v>
      </c>
      <c r="P965" s="5">
        <f t="shared" si="151"/>
        <v>103.81308411214954</v>
      </c>
      <c r="Q965" t="str">
        <f t="shared" si="152"/>
        <v>theater</v>
      </c>
      <c r="R965" t="str">
        <f t="shared" si="153"/>
        <v>plays</v>
      </c>
      <c r="S965" s="9">
        <f t="shared" si="154"/>
        <v>43134.25</v>
      </c>
      <c r="T965" s="9">
        <f t="shared" si="155"/>
        <v>43143.25</v>
      </c>
      <c r="U965" t="str" cm="1">
        <f t="array" ref="U965">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</f>
        <v>Greater than 50000</v>
      </c>
      <c r="V965" t="str" cm="1">
        <f t="array" ref="V965">IF(F965="failed",_xlfn.IFS(D965&lt;1000,"0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>Greater than 50000</v>
      </c>
      <c r="W965" t="str" cm="1">
        <f t="array" ref="W965">IF(F965="successful",_xlfn.IFS(D965&lt;1000,"0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/>
      </c>
      <c r="X965" t="str" cm="1">
        <f t="array" ref="X965">IF(F965="canceled",_xlfn.IFS(D965&lt;1000,"0 to 1000",D965&lt;5000,"1000 to 4999",D965&lt;10000,"5000 to 9999",D965&lt;15000,"10000 to 14999",D965&lt;20000,"15000 to 19999",D965&lt;25000,"20000 to 24999",D965 &lt;30000,"25000 to 29999",D965&lt;35000,"30000 to 34999",D965&lt;40000,"35000 to 39999",D965&lt;45000,"40000 to 44999",D965&lt;50000,"45000 to 49999",TRUE,"Greater than 50000"),"")</f>
        <v/>
      </c>
      <c r="Y965" t="str">
        <f t="shared" si="156"/>
        <v/>
      </c>
      <c r="Z965">
        <f t="shared" si="157"/>
        <v>107</v>
      </c>
      <c r="AA965" t="str">
        <f t="shared" si="158"/>
        <v/>
      </c>
      <c r="AB965">
        <f t="shared" si="159"/>
        <v>1</v>
      </c>
    </row>
    <row r="966" spans="1:28" x14ac:dyDescent="0.25">
      <c r="A966">
        <v>897</v>
      </c>
      <c r="B966" t="s">
        <v>1826</v>
      </c>
      <c r="C966" s="3" t="s">
        <v>1827</v>
      </c>
      <c r="D966">
        <v>8800</v>
      </c>
      <c r="E966">
        <v>2437</v>
      </c>
      <c r="F966" t="s">
        <v>14</v>
      </c>
      <c r="G966">
        <v>27</v>
      </c>
      <c r="H966" t="s">
        <v>21</v>
      </c>
      <c r="I966" t="s">
        <v>22</v>
      </c>
      <c r="J966">
        <v>1556427600</v>
      </c>
      <c r="K966">
        <v>1556600400</v>
      </c>
      <c r="L966" t="b">
        <v>0</v>
      </c>
      <c r="M966" t="b">
        <v>0</v>
      </c>
      <c r="N966" t="s">
        <v>33</v>
      </c>
      <c r="O966" s="4">
        <f t="shared" si="150"/>
        <v>0.27693181818181817</v>
      </c>
      <c r="P966" s="5">
        <f t="shared" si="151"/>
        <v>90.259259259259252</v>
      </c>
      <c r="Q966" t="str">
        <f t="shared" si="152"/>
        <v>theater</v>
      </c>
      <c r="R966" t="str">
        <f t="shared" si="153"/>
        <v>plays</v>
      </c>
      <c r="S966" s="9">
        <f t="shared" si="154"/>
        <v>43583.208333333328</v>
      </c>
      <c r="T966" s="9">
        <f t="shared" si="155"/>
        <v>43585.208333333328</v>
      </c>
      <c r="U966" t="str" cm="1">
        <f t="array" ref="U966">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</f>
        <v>5000 to 9999</v>
      </c>
      <c r="V966" t="str" cm="1">
        <f t="array" ref="V966">IF(F966="failed",_xlfn.IFS(D966&lt;1000,"0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>5000 to 9999</v>
      </c>
      <c r="W966" t="str" cm="1">
        <f t="array" ref="W966">IF(F966="successful",_xlfn.IFS(D966&lt;1000,"0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/>
      </c>
      <c r="X966" t="str" cm="1">
        <f t="array" ref="X966">IF(F966="canceled",_xlfn.IFS(D966&lt;1000,"0 to 1000",D966&lt;5000,"1000 to 4999",D966&lt;10000,"5000 to 9999",D966&lt;15000,"10000 to 14999",D966&lt;20000,"15000 to 19999",D966&lt;25000,"20000 to 24999",D966 &lt;30000,"25000 to 29999",D966&lt;35000,"30000 to 34999",D966&lt;40000,"35000 to 39999",D966&lt;45000,"40000 to 44999",D966&lt;50000,"45000 to 49999",TRUE,"Greater than 50000"),"")</f>
        <v/>
      </c>
      <c r="Y966" t="str">
        <f t="shared" si="156"/>
        <v/>
      </c>
      <c r="Z966">
        <f t="shared" si="157"/>
        <v>27</v>
      </c>
      <c r="AA966" t="str">
        <f t="shared" si="158"/>
        <v/>
      </c>
      <c r="AB966">
        <f t="shared" si="159"/>
        <v>1</v>
      </c>
    </row>
    <row r="967" spans="1:28" x14ac:dyDescent="0.25">
      <c r="A967">
        <v>905</v>
      </c>
      <c r="B967" t="s">
        <v>1842</v>
      </c>
      <c r="C967" s="3" t="s">
        <v>1843</v>
      </c>
      <c r="D967">
        <v>7900</v>
      </c>
      <c r="E967">
        <v>12955</v>
      </c>
      <c r="F967" t="s">
        <v>20</v>
      </c>
      <c r="G967">
        <v>236</v>
      </c>
      <c r="H967" t="s">
        <v>21</v>
      </c>
      <c r="I967" t="s">
        <v>22</v>
      </c>
      <c r="J967">
        <v>1379566800</v>
      </c>
      <c r="K967">
        <v>1379826000</v>
      </c>
      <c r="L967" t="b">
        <v>0</v>
      </c>
      <c r="M967" t="b">
        <v>0</v>
      </c>
      <c r="N967" t="s">
        <v>33</v>
      </c>
      <c r="O967" s="4">
        <f t="shared" si="150"/>
        <v>1.6398734177215191</v>
      </c>
      <c r="P967" s="5">
        <f t="shared" si="151"/>
        <v>54.894067796610166</v>
      </c>
      <c r="Q967" t="str">
        <f t="shared" si="152"/>
        <v>theater</v>
      </c>
      <c r="R967" t="str">
        <f t="shared" si="153"/>
        <v>plays</v>
      </c>
      <c r="S967" s="9">
        <f t="shared" si="154"/>
        <v>41536.208333333336</v>
      </c>
      <c r="T967" s="9">
        <f t="shared" si="155"/>
        <v>41539.208333333336</v>
      </c>
      <c r="U967" t="str" cm="1">
        <f t="array" ref="U967">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</f>
        <v>5000 to 9999</v>
      </c>
      <c r="V967" t="str" cm="1">
        <f t="array" ref="V967">IF(F967="failed",_xlfn.IFS(D967&lt;1000,"0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/>
      </c>
      <c r="W967" t="str" cm="1">
        <f t="array" ref="W967">IF(F967="successful",_xlfn.IFS(D967&lt;1000,"0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>5000 to 9999</v>
      </c>
      <c r="X967" t="str" cm="1">
        <f t="array" ref="X967">IF(F967="canceled",_xlfn.IFS(D967&lt;1000,"0 to 1000",D967&lt;5000,"1000 to 4999",D967&lt;10000,"5000 to 9999",D967&lt;15000,"10000 to 14999",D967&lt;20000,"15000 to 19999",D967&lt;25000,"20000 to 24999",D967 &lt;30000,"25000 to 29999",D967&lt;35000,"30000 to 34999",D967&lt;40000,"35000 to 39999",D967&lt;45000,"40000 to 44999",D967&lt;50000,"45000 to 49999",TRUE,"Greater than 50000"),"")</f>
        <v/>
      </c>
      <c r="Y967">
        <f t="shared" si="156"/>
        <v>236</v>
      </c>
      <c r="Z967" t="str">
        <f t="shared" si="157"/>
        <v/>
      </c>
      <c r="AA967">
        <f t="shared" si="158"/>
        <v>1</v>
      </c>
      <c r="AB967" t="str">
        <f t="shared" si="159"/>
        <v/>
      </c>
    </row>
    <row r="968" spans="1:28" x14ac:dyDescent="0.25">
      <c r="A968">
        <v>907</v>
      </c>
      <c r="B968" t="s">
        <v>1846</v>
      </c>
      <c r="C968" s="3" t="s">
        <v>1847</v>
      </c>
      <c r="D968">
        <v>9100</v>
      </c>
      <c r="E968">
        <v>1843</v>
      </c>
      <c r="F968" t="s">
        <v>14</v>
      </c>
      <c r="G968">
        <v>41</v>
      </c>
      <c r="H968" t="s">
        <v>21</v>
      </c>
      <c r="I968" t="s">
        <v>22</v>
      </c>
      <c r="J968">
        <v>1303880400</v>
      </c>
      <c r="K968">
        <v>1304485200</v>
      </c>
      <c r="L968" t="b">
        <v>0</v>
      </c>
      <c r="M968" t="b">
        <v>0</v>
      </c>
      <c r="N968" t="s">
        <v>33</v>
      </c>
      <c r="O968" s="4">
        <f t="shared" si="150"/>
        <v>0.20252747252747252</v>
      </c>
      <c r="P968" s="5">
        <f t="shared" si="151"/>
        <v>44.951219512195124</v>
      </c>
      <c r="Q968" t="str">
        <f t="shared" si="152"/>
        <v>theater</v>
      </c>
      <c r="R968" t="str">
        <f t="shared" si="153"/>
        <v>plays</v>
      </c>
      <c r="S968" s="9">
        <f t="shared" si="154"/>
        <v>40660.208333333336</v>
      </c>
      <c r="T968" s="9">
        <f t="shared" si="155"/>
        <v>40667.208333333336</v>
      </c>
      <c r="U968" t="str" cm="1">
        <f t="array" ref="U968">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</f>
        <v>5000 to 9999</v>
      </c>
      <c r="V968" t="str" cm="1">
        <f t="array" ref="V968">IF(F968="failed",_xlfn.IFS(D968&lt;1000,"0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>5000 to 9999</v>
      </c>
      <c r="W968" t="str" cm="1">
        <f t="array" ref="W968">IF(F968="successful",_xlfn.IFS(D968&lt;1000,"0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/>
      </c>
      <c r="X968" t="str" cm="1">
        <f t="array" ref="X968">IF(F968="canceled",_xlfn.IFS(D968&lt;1000,"0 to 1000",D968&lt;5000,"1000 to 4999",D968&lt;10000,"5000 to 9999",D968&lt;15000,"10000 to 14999",D968&lt;20000,"15000 to 19999",D968&lt;25000,"20000 to 24999",D968 &lt;30000,"25000 to 29999",D968&lt;35000,"30000 to 34999",D968&lt;40000,"35000 to 39999",D968&lt;45000,"40000 to 44999",D968&lt;50000,"45000 to 49999",TRUE,"Greater than 50000"),"")</f>
        <v/>
      </c>
      <c r="Y968" t="str">
        <f t="shared" si="156"/>
        <v/>
      </c>
      <c r="Z968">
        <f t="shared" si="157"/>
        <v>41</v>
      </c>
      <c r="AA968" t="str">
        <f t="shared" si="158"/>
        <v/>
      </c>
      <c r="AB968">
        <f t="shared" si="159"/>
        <v>1</v>
      </c>
    </row>
    <row r="969" spans="1:28" x14ac:dyDescent="0.25">
      <c r="A969">
        <v>909</v>
      </c>
      <c r="B969" t="s">
        <v>1850</v>
      </c>
      <c r="C969" s="3" t="s">
        <v>1851</v>
      </c>
      <c r="D969">
        <v>1800</v>
      </c>
      <c r="E969">
        <v>8621</v>
      </c>
      <c r="F969" t="s">
        <v>20</v>
      </c>
      <c r="G969">
        <v>80</v>
      </c>
      <c r="H969" t="s">
        <v>15</v>
      </c>
      <c r="I969" t="s">
        <v>16</v>
      </c>
      <c r="J969">
        <v>1528088400</v>
      </c>
      <c r="K969">
        <v>1530421200</v>
      </c>
      <c r="L969" t="b">
        <v>0</v>
      </c>
      <c r="M969" t="b">
        <v>1</v>
      </c>
      <c r="N969" t="s">
        <v>33</v>
      </c>
      <c r="O969" s="4">
        <f t="shared" si="150"/>
        <v>4.7894444444444444</v>
      </c>
      <c r="P969" s="5">
        <f t="shared" si="151"/>
        <v>107.7625</v>
      </c>
      <c r="Q969" t="str">
        <f t="shared" si="152"/>
        <v>theater</v>
      </c>
      <c r="R969" t="str">
        <f t="shared" si="153"/>
        <v>plays</v>
      </c>
      <c r="S969" s="9">
        <f t="shared" si="154"/>
        <v>43255.208333333328</v>
      </c>
      <c r="T969" s="9">
        <f t="shared" si="155"/>
        <v>43282.208333333328</v>
      </c>
      <c r="U969" t="str" cm="1">
        <f t="array" ref="U969">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</f>
        <v>1000 to 4999</v>
      </c>
      <c r="V969" t="str" cm="1">
        <f t="array" ref="V969">IF(F969="failed",_xlfn.IFS(D969&lt;1000,"0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/>
      </c>
      <c r="W969" t="str" cm="1">
        <f t="array" ref="W969">IF(F969="successful",_xlfn.IFS(D969&lt;1000,"0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>1000 to 4999</v>
      </c>
      <c r="X969" t="str" cm="1">
        <f t="array" ref="X969">IF(F969="canceled",_xlfn.IFS(D969&lt;1000,"0 to 1000",D969&lt;5000,"1000 to 4999",D969&lt;10000,"5000 to 9999",D969&lt;15000,"10000 to 14999",D969&lt;20000,"15000 to 19999",D969&lt;25000,"20000 to 24999",D969 &lt;30000,"25000 to 29999",D969&lt;35000,"30000 to 34999",D969&lt;40000,"35000 to 39999",D969&lt;45000,"40000 to 44999",D969&lt;50000,"45000 to 49999",TRUE,"Greater than 50000"),"")</f>
        <v/>
      </c>
      <c r="Y969">
        <f t="shared" si="156"/>
        <v>80</v>
      </c>
      <c r="Z969" t="str">
        <f t="shared" si="157"/>
        <v/>
      </c>
      <c r="AA969">
        <f t="shared" si="158"/>
        <v>1</v>
      </c>
      <c r="AB969" t="str">
        <f t="shared" si="159"/>
        <v/>
      </c>
    </row>
    <row r="970" spans="1:28" x14ac:dyDescent="0.25">
      <c r="A970">
        <v>910</v>
      </c>
      <c r="B970" t="s">
        <v>1852</v>
      </c>
      <c r="C970" s="3" t="s">
        <v>1853</v>
      </c>
      <c r="D970">
        <v>154500</v>
      </c>
      <c r="E970">
        <v>30215</v>
      </c>
      <c r="F970" t="s">
        <v>74</v>
      </c>
      <c r="G970">
        <v>296</v>
      </c>
      <c r="H970" t="s">
        <v>21</v>
      </c>
      <c r="I970" t="s">
        <v>22</v>
      </c>
      <c r="J970">
        <v>1421906400</v>
      </c>
      <c r="K970">
        <v>1421992800</v>
      </c>
      <c r="L970" t="b">
        <v>0</v>
      </c>
      <c r="M970" t="b">
        <v>0</v>
      </c>
      <c r="N970" t="s">
        <v>33</v>
      </c>
      <c r="O970" s="4">
        <f t="shared" si="150"/>
        <v>0.19556634304207121</v>
      </c>
      <c r="P970" s="5">
        <f t="shared" si="151"/>
        <v>102.07770270270271</v>
      </c>
      <c r="Q970" t="str">
        <f t="shared" si="152"/>
        <v>theater</v>
      </c>
      <c r="R970" t="str">
        <f t="shared" si="153"/>
        <v>plays</v>
      </c>
      <c r="S970" s="9">
        <f t="shared" si="154"/>
        <v>42026.25</v>
      </c>
      <c r="T970" s="9">
        <f t="shared" si="155"/>
        <v>42027.25</v>
      </c>
      <c r="U970" t="str" cm="1">
        <f t="array" ref="U970">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</f>
        <v>Greater than 50000</v>
      </c>
      <c r="V970" t="str" cm="1">
        <f t="array" ref="V970">IF(F970="failed",_xlfn.IFS(D970&lt;1000,"0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/>
      </c>
      <c r="W970" t="str" cm="1">
        <f t="array" ref="W970">IF(F970="successful",_xlfn.IFS(D970&lt;1000,"0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/>
      </c>
      <c r="X970" t="str" cm="1">
        <f t="array" ref="X970">IF(F970="canceled",_xlfn.IFS(D970&lt;1000,"0 to 1000",D970&lt;5000,"1000 to 4999",D970&lt;10000,"5000 to 9999",D970&lt;15000,"10000 to 14999",D970&lt;20000,"15000 to 19999",D970&lt;25000,"20000 to 24999",D970 &lt;30000,"25000 to 29999",D970&lt;35000,"30000 to 34999",D970&lt;40000,"35000 to 39999",D970&lt;45000,"40000 to 44999",D970&lt;50000,"45000 to 49999",TRUE,"Greater than 50000"),"")</f>
        <v>Greater than 50000</v>
      </c>
      <c r="Y970" t="str">
        <f t="shared" si="156"/>
        <v/>
      </c>
      <c r="Z970" t="str">
        <f t="shared" si="157"/>
        <v/>
      </c>
      <c r="AA970" t="str">
        <f t="shared" si="158"/>
        <v/>
      </c>
      <c r="AB970" t="str">
        <f t="shared" si="159"/>
        <v/>
      </c>
    </row>
    <row r="971" spans="1:28" x14ac:dyDescent="0.25">
      <c r="A971">
        <v>914</v>
      </c>
      <c r="B971" t="s">
        <v>1860</v>
      </c>
      <c r="C971" s="3" t="s">
        <v>1861</v>
      </c>
      <c r="D971">
        <v>6400</v>
      </c>
      <c r="E971">
        <v>3676</v>
      </c>
      <c r="F971" t="s">
        <v>14</v>
      </c>
      <c r="G971">
        <v>141</v>
      </c>
      <c r="H971" t="s">
        <v>40</v>
      </c>
      <c r="I971" t="s">
        <v>41</v>
      </c>
      <c r="J971">
        <v>1375592400</v>
      </c>
      <c r="K971">
        <v>1376629200</v>
      </c>
      <c r="L971" t="b">
        <v>0</v>
      </c>
      <c r="M971" t="b">
        <v>0</v>
      </c>
      <c r="N971" t="s">
        <v>33</v>
      </c>
      <c r="O971" s="4">
        <f t="shared" si="150"/>
        <v>0.57437499999999997</v>
      </c>
      <c r="P971" s="5">
        <f t="shared" si="151"/>
        <v>26.070921985815602</v>
      </c>
      <c r="Q971" t="str">
        <f t="shared" si="152"/>
        <v>theater</v>
      </c>
      <c r="R971" t="str">
        <f t="shared" si="153"/>
        <v>plays</v>
      </c>
      <c r="S971" s="9">
        <f t="shared" si="154"/>
        <v>41490.208333333336</v>
      </c>
      <c r="T971" s="9">
        <f t="shared" si="155"/>
        <v>41502.208333333336</v>
      </c>
      <c r="U971" t="str" cm="1">
        <f t="array" ref="U971">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</f>
        <v>5000 to 9999</v>
      </c>
      <c r="V971" t="str" cm="1">
        <f t="array" ref="V971">IF(F971="failed",_xlfn.IFS(D971&lt;1000,"0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>5000 to 9999</v>
      </c>
      <c r="W971" t="str" cm="1">
        <f t="array" ref="W971">IF(F971="successful",_xlfn.IFS(D971&lt;1000,"0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/>
      </c>
      <c r="X971" t="str" cm="1">
        <f t="array" ref="X971">IF(F971="canceled",_xlfn.IFS(D971&lt;1000,"0 to 1000",D971&lt;5000,"1000 to 4999",D971&lt;10000,"5000 to 9999",D971&lt;15000,"10000 to 14999",D971&lt;20000,"15000 to 19999",D971&lt;25000,"20000 to 24999",D971 &lt;30000,"25000 to 29999",D971&lt;35000,"30000 to 34999",D971&lt;40000,"35000 to 39999",D971&lt;45000,"40000 to 44999",D971&lt;50000,"45000 to 49999",TRUE,"Greater than 50000"),"")</f>
        <v/>
      </c>
      <c r="Y971" t="str">
        <f t="shared" si="156"/>
        <v/>
      </c>
      <c r="Z971">
        <f t="shared" si="157"/>
        <v>141</v>
      </c>
      <c r="AA971" t="str">
        <f t="shared" si="158"/>
        <v/>
      </c>
      <c r="AB971">
        <f t="shared" si="159"/>
        <v>1</v>
      </c>
    </row>
    <row r="972" spans="1:28" x14ac:dyDescent="0.25">
      <c r="A972">
        <v>919</v>
      </c>
      <c r="B972" t="s">
        <v>1870</v>
      </c>
      <c r="C972" s="3" t="s">
        <v>1871</v>
      </c>
      <c r="D972">
        <v>35600</v>
      </c>
      <c r="E972">
        <v>20915</v>
      </c>
      <c r="F972" t="s">
        <v>14</v>
      </c>
      <c r="G972">
        <v>225</v>
      </c>
      <c r="H972" t="s">
        <v>26</v>
      </c>
      <c r="I972" t="s">
        <v>27</v>
      </c>
      <c r="J972">
        <v>1507957200</v>
      </c>
      <c r="K972">
        <v>1510725600</v>
      </c>
      <c r="L972" t="b">
        <v>0</v>
      </c>
      <c r="M972" t="b">
        <v>1</v>
      </c>
      <c r="N972" t="s">
        <v>33</v>
      </c>
      <c r="O972" s="4">
        <f t="shared" si="150"/>
        <v>0.58750000000000002</v>
      </c>
      <c r="P972" s="5">
        <f t="shared" si="151"/>
        <v>92.955555555555549</v>
      </c>
      <c r="Q972" t="str">
        <f t="shared" si="152"/>
        <v>theater</v>
      </c>
      <c r="R972" t="str">
        <f t="shared" si="153"/>
        <v>plays</v>
      </c>
      <c r="S972" s="9">
        <f t="shared" si="154"/>
        <v>43022.208333333328</v>
      </c>
      <c r="T972" s="9">
        <f t="shared" si="155"/>
        <v>43054.25</v>
      </c>
      <c r="U972" t="str" cm="1">
        <f t="array" ref="U972">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</f>
        <v>35000 to 39999</v>
      </c>
      <c r="V972" t="str" cm="1">
        <f t="array" ref="V972">IF(F972="failed",_xlfn.IFS(D972&lt;1000,"0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>35000 to 39999</v>
      </c>
      <c r="W972" t="str" cm="1">
        <f t="array" ref="W972">IF(F972="successful",_xlfn.IFS(D972&lt;1000,"0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/>
      </c>
      <c r="X972" t="str" cm="1">
        <f t="array" ref="X972">IF(F972="canceled",_xlfn.IFS(D972&lt;1000,"0 to 1000",D972&lt;5000,"1000 to 4999",D972&lt;10000,"5000 to 9999",D972&lt;15000,"10000 to 14999",D972&lt;20000,"15000 to 19999",D972&lt;25000,"20000 to 24999",D972 &lt;30000,"25000 to 29999",D972&lt;35000,"30000 to 34999",D972&lt;40000,"35000 to 39999",D972&lt;45000,"40000 to 44999",D972&lt;50000,"45000 to 49999",TRUE,"Greater than 50000"),"")</f>
        <v/>
      </c>
      <c r="Y972" t="str">
        <f t="shared" si="156"/>
        <v/>
      </c>
      <c r="Z972">
        <f t="shared" si="157"/>
        <v>225</v>
      </c>
      <c r="AA972" t="str">
        <f t="shared" si="158"/>
        <v/>
      </c>
      <c r="AB972">
        <f t="shared" si="159"/>
        <v>1</v>
      </c>
    </row>
    <row r="973" spans="1:28" x14ac:dyDescent="0.25">
      <c r="A973">
        <v>923</v>
      </c>
      <c r="B973" t="s">
        <v>1878</v>
      </c>
      <c r="C973" s="3" t="s">
        <v>1879</v>
      </c>
      <c r="D973">
        <v>1700</v>
      </c>
      <c r="E973">
        <v>4044</v>
      </c>
      <c r="F973" t="s">
        <v>20</v>
      </c>
      <c r="G973">
        <v>40</v>
      </c>
      <c r="H973" t="s">
        <v>21</v>
      </c>
      <c r="I973" t="s">
        <v>22</v>
      </c>
      <c r="J973">
        <v>1279083600</v>
      </c>
      <c r="K973">
        <v>1279170000</v>
      </c>
      <c r="L973" t="b">
        <v>0</v>
      </c>
      <c r="M973" t="b">
        <v>0</v>
      </c>
      <c r="N973" t="s">
        <v>33</v>
      </c>
      <c r="O973" s="4">
        <f t="shared" si="150"/>
        <v>2.3788235294117648</v>
      </c>
      <c r="P973" s="5">
        <f t="shared" si="151"/>
        <v>101.1</v>
      </c>
      <c r="Q973" t="str">
        <f t="shared" si="152"/>
        <v>theater</v>
      </c>
      <c r="R973" t="str">
        <f t="shared" si="153"/>
        <v>plays</v>
      </c>
      <c r="S973" s="9">
        <f t="shared" si="154"/>
        <v>40373.208333333336</v>
      </c>
      <c r="T973" s="9">
        <f t="shared" si="155"/>
        <v>40374.208333333336</v>
      </c>
      <c r="U973" t="str" cm="1">
        <f t="array" ref="U973">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</f>
        <v>1000 to 4999</v>
      </c>
      <c r="V973" t="str" cm="1">
        <f t="array" ref="V973">IF(F973="failed",_xlfn.IFS(D973&lt;1000,"0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/>
      </c>
      <c r="W973" t="str" cm="1">
        <f t="array" ref="W973">IF(F973="successful",_xlfn.IFS(D973&lt;1000,"0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>1000 to 4999</v>
      </c>
      <c r="X973" t="str" cm="1">
        <f t="array" ref="X973">IF(F973="canceled",_xlfn.IFS(D973&lt;1000,"0 to 1000",D973&lt;5000,"1000 to 4999",D973&lt;10000,"5000 to 9999",D973&lt;15000,"10000 to 14999",D973&lt;20000,"15000 to 19999",D973&lt;25000,"20000 to 24999",D973 &lt;30000,"25000 to 29999",D973&lt;35000,"30000 to 34999",D973&lt;40000,"35000 to 39999",D973&lt;45000,"40000 to 44999",D973&lt;50000,"45000 to 49999",TRUE,"Greater than 50000"),"")</f>
        <v/>
      </c>
      <c r="Y973">
        <f t="shared" si="156"/>
        <v>40</v>
      </c>
      <c r="Z973" t="str">
        <f t="shared" si="157"/>
        <v/>
      </c>
      <c r="AA973">
        <f t="shared" si="158"/>
        <v>1</v>
      </c>
      <c r="AB973" t="str">
        <f t="shared" si="159"/>
        <v/>
      </c>
    </row>
    <row r="974" spans="1:28" x14ac:dyDescent="0.25">
      <c r="A974">
        <v>924</v>
      </c>
      <c r="B974" t="s">
        <v>1880</v>
      </c>
      <c r="C974" s="3" t="s">
        <v>1881</v>
      </c>
      <c r="D974">
        <v>39400</v>
      </c>
      <c r="E974">
        <v>192292</v>
      </c>
      <c r="F974" t="s">
        <v>20</v>
      </c>
      <c r="G974">
        <v>2289</v>
      </c>
      <c r="H974" t="s">
        <v>107</v>
      </c>
      <c r="I974" t="s">
        <v>108</v>
      </c>
      <c r="J974">
        <v>1572498000</v>
      </c>
      <c r="K974">
        <v>1573452000</v>
      </c>
      <c r="L974" t="b">
        <v>0</v>
      </c>
      <c r="M974" t="b">
        <v>0</v>
      </c>
      <c r="N974" t="s">
        <v>33</v>
      </c>
      <c r="O974" s="4">
        <f t="shared" si="150"/>
        <v>4.8805076142131982</v>
      </c>
      <c r="P974" s="5">
        <f t="shared" si="151"/>
        <v>84.006989951944078</v>
      </c>
      <c r="Q974" t="str">
        <f t="shared" si="152"/>
        <v>theater</v>
      </c>
      <c r="R974" t="str">
        <f t="shared" si="153"/>
        <v>plays</v>
      </c>
      <c r="S974" s="9">
        <f t="shared" si="154"/>
        <v>43769.208333333328</v>
      </c>
      <c r="T974" s="9">
        <f t="shared" si="155"/>
        <v>43780.25</v>
      </c>
      <c r="U974" t="str" cm="1">
        <f t="array" ref="U974">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</f>
        <v>35000 to 39999</v>
      </c>
      <c r="V974" t="str" cm="1">
        <f t="array" ref="V974">IF(F974="failed",_xlfn.IFS(D974&lt;1000,"0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/>
      </c>
      <c r="W974" t="str" cm="1">
        <f t="array" ref="W974">IF(F974="successful",_xlfn.IFS(D974&lt;1000,"0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>35000 to 39999</v>
      </c>
      <c r="X974" t="str" cm="1">
        <f t="array" ref="X974">IF(F974="canceled",_xlfn.IFS(D974&lt;1000,"0 to 1000",D974&lt;5000,"1000 to 4999",D974&lt;10000,"5000 to 9999",D974&lt;15000,"10000 to 14999",D974&lt;20000,"15000 to 19999",D974&lt;25000,"20000 to 24999",D974 &lt;30000,"25000 to 29999",D974&lt;35000,"30000 to 34999",D974&lt;40000,"35000 to 39999",D974&lt;45000,"40000 to 44999",D974&lt;50000,"45000 to 49999",TRUE,"Greater than 50000"),"")</f>
        <v/>
      </c>
      <c r="Y974">
        <f t="shared" si="156"/>
        <v>2289</v>
      </c>
      <c r="Z974" t="str">
        <f t="shared" si="157"/>
        <v/>
      </c>
      <c r="AA974">
        <f t="shared" si="158"/>
        <v>1</v>
      </c>
      <c r="AB974" t="str">
        <f t="shared" si="159"/>
        <v/>
      </c>
    </row>
    <row r="975" spans="1:28" ht="31.5" x14ac:dyDescent="0.25">
      <c r="A975">
        <v>925</v>
      </c>
      <c r="B975" t="s">
        <v>1882</v>
      </c>
      <c r="C975" s="3" t="s">
        <v>1883</v>
      </c>
      <c r="D975">
        <v>3000</v>
      </c>
      <c r="E975">
        <v>6722</v>
      </c>
      <c r="F975" t="s">
        <v>20</v>
      </c>
      <c r="G975">
        <v>65</v>
      </c>
      <c r="H975" t="s">
        <v>21</v>
      </c>
      <c r="I975" t="s">
        <v>22</v>
      </c>
      <c r="J975">
        <v>1506056400</v>
      </c>
      <c r="K975">
        <v>1507093200</v>
      </c>
      <c r="L975" t="b">
        <v>0</v>
      </c>
      <c r="M975" t="b">
        <v>0</v>
      </c>
      <c r="N975" t="s">
        <v>33</v>
      </c>
      <c r="O975" s="4">
        <f t="shared" si="150"/>
        <v>2.2406666666666668</v>
      </c>
      <c r="P975" s="5">
        <f t="shared" si="151"/>
        <v>103.41538461538461</v>
      </c>
      <c r="Q975" t="str">
        <f t="shared" si="152"/>
        <v>theater</v>
      </c>
      <c r="R975" t="str">
        <f t="shared" si="153"/>
        <v>plays</v>
      </c>
      <c r="S975" s="9">
        <f t="shared" si="154"/>
        <v>43000.208333333328</v>
      </c>
      <c r="T975" s="9">
        <f t="shared" si="155"/>
        <v>43012.208333333328</v>
      </c>
      <c r="U975" t="str" cm="1">
        <f t="array" ref="U975">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</f>
        <v>1000 to 4999</v>
      </c>
      <c r="V975" t="str" cm="1">
        <f t="array" ref="V975">IF(F975="failed",_xlfn.IFS(D975&lt;1000,"0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/>
      </c>
      <c r="W975" t="str" cm="1">
        <f t="array" ref="W975">IF(F975="successful",_xlfn.IFS(D975&lt;1000,"0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>1000 to 4999</v>
      </c>
      <c r="X975" t="str" cm="1">
        <f t="array" ref="X975">IF(F975="canceled",_xlfn.IFS(D975&lt;1000,"0 to 1000",D975&lt;5000,"1000 to 4999",D975&lt;10000,"5000 to 9999",D975&lt;15000,"10000 to 14999",D975&lt;20000,"15000 to 19999",D975&lt;25000,"20000 to 24999",D975 &lt;30000,"25000 to 29999",D975&lt;35000,"30000 to 34999",D975&lt;40000,"35000 to 39999",D975&lt;45000,"40000 to 44999",D975&lt;50000,"45000 to 49999",TRUE,"Greater than 50000"),"")</f>
        <v/>
      </c>
      <c r="Y975">
        <f t="shared" si="156"/>
        <v>65</v>
      </c>
      <c r="Z975" t="str">
        <f t="shared" si="157"/>
        <v/>
      </c>
      <c r="AA975">
        <f t="shared" si="158"/>
        <v>1</v>
      </c>
      <c r="AB975" t="str">
        <f t="shared" si="159"/>
        <v/>
      </c>
    </row>
    <row r="976" spans="1:28" x14ac:dyDescent="0.25">
      <c r="A976">
        <v>927</v>
      </c>
      <c r="B976" t="s">
        <v>1886</v>
      </c>
      <c r="C976" s="3" t="s">
        <v>1887</v>
      </c>
      <c r="D976">
        <v>7200</v>
      </c>
      <c r="E976">
        <v>3301</v>
      </c>
      <c r="F976" t="s">
        <v>14</v>
      </c>
      <c r="G976">
        <v>37</v>
      </c>
      <c r="H976" t="s">
        <v>21</v>
      </c>
      <c r="I976" t="s">
        <v>22</v>
      </c>
      <c r="J976">
        <v>1342069200</v>
      </c>
      <c r="K976">
        <v>1344574800</v>
      </c>
      <c r="L976" t="b">
        <v>0</v>
      </c>
      <c r="M976" t="b">
        <v>0</v>
      </c>
      <c r="N976" t="s">
        <v>33</v>
      </c>
      <c r="O976" s="4">
        <f t="shared" si="150"/>
        <v>0.45847222222222223</v>
      </c>
      <c r="P976" s="5">
        <f t="shared" si="151"/>
        <v>89.21621621621621</v>
      </c>
      <c r="Q976" t="str">
        <f t="shared" si="152"/>
        <v>theater</v>
      </c>
      <c r="R976" t="str">
        <f t="shared" si="153"/>
        <v>plays</v>
      </c>
      <c r="S976" s="9">
        <f t="shared" si="154"/>
        <v>41102.208333333336</v>
      </c>
      <c r="T976" s="9">
        <f t="shared" si="155"/>
        <v>41131.208333333336</v>
      </c>
      <c r="U976" t="str" cm="1">
        <f t="array" ref="U976">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</f>
        <v>5000 to 9999</v>
      </c>
      <c r="V976" t="str" cm="1">
        <f t="array" ref="V976">IF(F976="failed",_xlfn.IFS(D976&lt;1000,"0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>5000 to 9999</v>
      </c>
      <c r="W976" t="str" cm="1">
        <f t="array" ref="W976">IF(F976="successful",_xlfn.IFS(D976&lt;1000,"0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/>
      </c>
      <c r="X976" t="str" cm="1">
        <f t="array" ref="X976">IF(F976="canceled",_xlfn.IFS(D976&lt;1000,"0 to 1000",D976&lt;5000,"1000 to 4999",D976&lt;10000,"5000 to 9999",D976&lt;15000,"10000 to 14999",D976&lt;20000,"15000 to 19999",D976&lt;25000,"20000 to 24999",D976 &lt;30000,"25000 to 29999",D976&lt;35000,"30000 to 34999",D976&lt;40000,"35000 to 39999",D976&lt;45000,"40000 to 44999",D976&lt;50000,"45000 to 49999",TRUE,"Greater than 50000"),"")</f>
        <v/>
      </c>
      <c r="Y976" t="str">
        <f t="shared" si="156"/>
        <v/>
      </c>
      <c r="Z976">
        <f t="shared" si="157"/>
        <v>37</v>
      </c>
      <c r="AA976" t="str">
        <f t="shared" si="158"/>
        <v/>
      </c>
      <c r="AB976">
        <f t="shared" si="159"/>
        <v>1</v>
      </c>
    </row>
    <row r="977" spans="1:28" x14ac:dyDescent="0.25">
      <c r="A977">
        <v>929</v>
      </c>
      <c r="B977" t="s">
        <v>1890</v>
      </c>
      <c r="C977" s="3" t="s">
        <v>1891</v>
      </c>
      <c r="D977">
        <v>5500</v>
      </c>
      <c r="E977">
        <v>11952</v>
      </c>
      <c r="F977" t="s">
        <v>20</v>
      </c>
      <c r="G977">
        <v>184</v>
      </c>
      <c r="H977" t="s">
        <v>40</v>
      </c>
      <c r="I977" t="s">
        <v>41</v>
      </c>
      <c r="J977">
        <v>1493787600</v>
      </c>
      <c r="K977">
        <v>1494997200</v>
      </c>
      <c r="L977" t="b">
        <v>0</v>
      </c>
      <c r="M977" t="b">
        <v>0</v>
      </c>
      <c r="N977" t="s">
        <v>33</v>
      </c>
      <c r="O977" s="4">
        <f t="shared" si="150"/>
        <v>2.173090909090909</v>
      </c>
      <c r="P977" s="5">
        <f t="shared" si="151"/>
        <v>64.956521739130437</v>
      </c>
      <c r="Q977" t="str">
        <f t="shared" si="152"/>
        <v>theater</v>
      </c>
      <c r="R977" t="str">
        <f t="shared" si="153"/>
        <v>plays</v>
      </c>
      <c r="S977" s="9">
        <f t="shared" si="154"/>
        <v>42858.208333333328</v>
      </c>
      <c r="T977" s="9">
        <f t="shared" si="155"/>
        <v>42872.208333333328</v>
      </c>
      <c r="U977" t="str" cm="1">
        <f t="array" ref="U977">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</f>
        <v>5000 to 9999</v>
      </c>
      <c r="V977" t="str" cm="1">
        <f t="array" ref="V977">IF(F977="failed",_xlfn.IFS(D977&lt;1000,"0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/>
      </c>
      <c r="W977" t="str" cm="1">
        <f t="array" ref="W977">IF(F977="successful",_xlfn.IFS(D977&lt;1000,"0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>5000 to 9999</v>
      </c>
      <c r="X977" t="str" cm="1">
        <f t="array" ref="X977">IF(F977="canceled",_xlfn.IFS(D977&lt;1000,"0 to 1000",D977&lt;5000,"1000 to 4999",D977&lt;10000,"5000 to 9999",D977&lt;15000,"10000 to 14999",D977&lt;20000,"15000 to 19999",D977&lt;25000,"20000 to 24999",D977 &lt;30000,"25000 to 29999",D977&lt;35000,"30000 to 34999",D977&lt;40000,"35000 to 39999",D977&lt;45000,"40000 to 44999",D977&lt;50000,"45000 to 49999",TRUE,"Greater than 50000"),"")</f>
        <v/>
      </c>
      <c r="Y977">
        <f t="shared" si="156"/>
        <v>184</v>
      </c>
      <c r="Z977" t="str">
        <f t="shared" si="157"/>
        <v/>
      </c>
      <c r="AA977">
        <f t="shared" si="158"/>
        <v>1</v>
      </c>
      <c r="AB977" t="str">
        <f t="shared" si="159"/>
        <v/>
      </c>
    </row>
    <row r="978" spans="1:28" x14ac:dyDescent="0.25">
      <c r="A978">
        <v>930</v>
      </c>
      <c r="B978" t="s">
        <v>1892</v>
      </c>
      <c r="C978" s="3" t="s">
        <v>1893</v>
      </c>
      <c r="D978">
        <v>3500</v>
      </c>
      <c r="E978">
        <v>3930</v>
      </c>
      <c r="F978" t="s">
        <v>20</v>
      </c>
      <c r="G978">
        <v>85</v>
      </c>
      <c r="H978" t="s">
        <v>21</v>
      </c>
      <c r="I978" t="s">
        <v>22</v>
      </c>
      <c r="J978">
        <v>1424844000</v>
      </c>
      <c r="K978">
        <v>1425448800</v>
      </c>
      <c r="L978" t="b">
        <v>0</v>
      </c>
      <c r="M978" t="b">
        <v>1</v>
      </c>
      <c r="N978" t="s">
        <v>33</v>
      </c>
      <c r="O978" s="4">
        <f t="shared" si="150"/>
        <v>1.1228571428571428</v>
      </c>
      <c r="P978" s="5">
        <f t="shared" si="151"/>
        <v>46.235294117647058</v>
      </c>
      <c r="Q978" t="str">
        <f t="shared" si="152"/>
        <v>theater</v>
      </c>
      <c r="R978" t="str">
        <f t="shared" si="153"/>
        <v>plays</v>
      </c>
      <c r="S978" s="9">
        <f t="shared" si="154"/>
        <v>42060.25</v>
      </c>
      <c r="T978" s="9">
        <f t="shared" si="155"/>
        <v>42067.25</v>
      </c>
      <c r="U978" t="str" cm="1">
        <f t="array" ref="U978">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</f>
        <v>1000 to 4999</v>
      </c>
      <c r="V978" t="str" cm="1">
        <f t="array" ref="V978">IF(F978="failed",_xlfn.IFS(D978&lt;1000,"0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/>
      </c>
      <c r="W978" t="str" cm="1">
        <f t="array" ref="W978">IF(F978="successful",_xlfn.IFS(D978&lt;1000,"0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>1000 to 4999</v>
      </c>
      <c r="X978" t="str" cm="1">
        <f t="array" ref="X978">IF(F978="canceled",_xlfn.IFS(D978&lt;1000,"0 to 1000",D978&lt;5000,"1000 to 4999",D978&lt;10000,"5000 to 9999",D978&lt;15000,"10000 to 14999",D978&lt;20000,"15000 to 19999",D978&lt;25000,"20000 to 24999",D978 &lt;30000,"25000 to 29999",D978&lt;35000,"30000 to 34999",D978&lt;40000,"35000 to 39999",D978&lt;45000,"40000 to 44999",D978&lt;50000,"45000 to 49999",TRUE,"Greater than 50000"),"")</f>
        <v/>
      </c>
      <c r="Y978">
        <f t="shared" si="156"/>
        <v>85</v>
      </c>
      <c r="Z978" t="str">
        <f t="shared" si="157"/>
        <v/>
      </c>
      <c r="AA978">
        <f t="shared" si="158"/>
        <v>1</v>
      </c>
      <c r="AB978" t="str">
        <f t="shared" si="159"/>
        <v/>
      </c>
    </row>
    <row r="979" spans="1:28" x14ac:dyDescent="0.25">
      <c r="A979">
        <v>931</v>
      </c>
      <c r="B979" t="s">
        <v>1894</v>
      </c>
      <c r="C979" s="3" t="s">
        <v>1895</v>
      </c>
      <c r="D979">
        <v>7900</v>
      </c>
      <c r="E979">
        <v>5729</v>
      </c>
      <c r="F979" t="s">
        <v>14</v>
      </c>
      <c r="G979">
        <v>112</v>
      </c>
      <c r="H979" t="s">
        <v>21</v>
      </c>
      <c r="I979" t="s">
        <v>22</v>
      </c>
      <c r="J979">
        <v>1403931600</v>
      </c>
      <c r="K979">
        <v>1404104400</v>
      </c>
      <c r="L979" t="b">
        <v>0</v>
      </c>
      <c r="M979" t="b">
        <v>1</v>
      </c>
      <c r="N979" t="s">
        <v>33</v>
      </c>
      <c r="O979" s="4">
        <f t="shared" si="150"/>
        <v>0.72518987341772156</v>
      </c>
      <c r="P979" s="5">
        <f t="shared" si="151"/>
        <v>51.151785714285715</v>
      </c>
      <c r="Q979" t="str">
        <f t="shared" si="152"/>
        <v>theater</v>
      </c>
      <c r="R979" t="str">
        <f t="shared" si="153"/>
        <v>plays</v>
      </c>
      <c r="S979" s="9">
        <f t="shared" si="154"/>
        <v>41818.208333333336</v>
      </c>
      <c r="T979" s="9">
        <f t="shared" si="155"/>
        <v>41820.208333333336</v>
      </c>
      <c r="U979" t="str" cm="1">
        <f t="array" ref="U979">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</f>
        <v>5000 to 9999</v>
      </c>
      <c r="V979" t="str" cm="1">
        <f t="array" ref="V979">IF(F979="failed",_xlfn.IFS(D979&lt;1000,"0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>5000 to 9999</v>
      </c>
      <c r="W979" t="str" cm="1">
        <f t="array" ref="W979">IF(F979="successful",_xlfn.IFS(D979&lt;1000,"0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/>
      </c>
      <c r="X979" t="str" cm="1">
        <f t="array" ref="X979">IF(F979="canceled",_xlfn.IFS(D979&lt;1000,"0 to 1000",D979&lt;5000,"1000 to 4999",D979&lt;10000,"5000 to 9999",D979&lt;15000,"10000 to 14999",D979&lt;20000,"15000 to 19999",D979&lt;25000,"20000 to 24999",D979 &lt;30000,"25000 to 29999",D979&lt;35000,"30000 to 34999",D979&lt;40000,"35000 to 39999",D979&lt;45000,"40000 to 44999",D979&lt;50000,"45000 to 49999",TRUE,"Greater than 50000"),"")</f>
        <v/>
      </c>
      <c r="Y979" t="str">
        <f t="shared" si="156"/>
        <v/>
      </c>
      <c r="Z979">
        <f t="shared" si="157"/>
        <v>112</v>
      </c>
      <c r="AA979" t="str">
        <f t="shared" si="158"/>
        <v/>
      </c>
      <c r="AB979">
        <f t="shared" si="159"/>
        <v>1</v>
      </c>
    </row>
    <row r="980" spans="1:28" x14ac:dyDescent="0.25">
      <c r="A980">
        <v>933</v>
      </c>
      <c r="B980" t="s">
        <v>1898</v>
      </c>
      <c r="C980" s="3" t="s">
        <v>1899</v>
      </c>
      <c r="D980">
        <v>73000</v>
      </c>
      <c r="E980">
        <v>175015</v>
      </c>
      <c r="F980" t="s">
        <v>20</v>
      </c>
      <c r="G980">
        <v>1902</v>
      </c>
      <c r="H980" t="s">
        <v>21</v>
      </c>
      <c r="I980" t="s">
        <v>22</v>
      </c>
      <c r="J980">
        <v>1365397200</v>
      </c>
      <c r="K980">
        <v>1366520400</v>
      </c>
      <c r="L980" t="b">
        <v>0</v>
      </c>
      <c r="M980" t="b">
        <v>0</v>
      </c>
      <c r="N980" t="s">
        <v>33</v>
      </c>
      <c r="O980" s="4">
        <f t="shared" si="150"/>
        <v>2.3974657534246577</v>
      </c>
      <c r="P980" s="5">
        <f t="shared" si="151"/>
        <v>92.016298633017882</v>
      </c>
      <c r="Q980" t="str">
        <f t="shared" si="152"/>
        <v>theater</v>
      </c>
      <c r="R980" t="str">
        <f t="shared" si="153"/>
        <v>plays</v>
      </c>
      <c r="S980" s="9">
        <f t="shared" si="154"/>
        <v>41372.208333333336</v>
      </c>
      <c r="T980" s="9">
        <f t="shared" si="155"/>
        <v>41385.208333333336</v>
      </c>
      <c r="U980" t="str" cm="1">
        <f t="array" ref="U980">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</f>
        <v>Greater than 50000</v>
      </c>
      <c r="V980" t="str" cm="1">
        <f t="array" ref="V980">IF(F980="failed",_xlfn.IFS(D980&lt;1000,"0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/>
      </c>
      <c r="W980" t="str" cm="1">
        <f t="array" ref="W980">IF(F980="successful",_xlfn.IFS(D980&lt;1000,"0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>Greater than 50000</v>
      </c>
      <c r="X980" t="str" cm="1">
        <f t="array" ref="X980">IF(F980="canceled",_xlfn.IFS(D980&lt;1000,"0 to 1000",D980&lt;5000,"1000 to 4999",D980&lt;10000,"5000 to 9999",D980&lt;15000,"10000 to 14999",D980&lt;20000,"15000 to 19999",D980&lt;25000,"20000 to 24999",D980 &lt;30000,"25000 to 29999",D980&lt;35000,"30000 to 34999",D980&lt;40000,"35000 to 39999",D980&lt;45000,"40000 to 44999",D980&lt;50000,"45000 to 49999",TRUE,"Greater than 50000"),"")</f>
        <v/>
      </c>
      <c r="Y980">
        <f t="shared" si="156"/>
        <v>1902</v>
      </c>
      <c r="Z980" t="str">
        <f t="shared" si="157"/>
        <v/>
      </c>
      <c r="AA980">
        <f t="shared" si="158"/>
        <v>1</v>
      </c>
      <c r="AB980" t="str">
        <f t="shared" si="159"/>
        <v/>
      </c>
    </row>
    <row r="981" spans="1:28" x14ac:dyDescent="0.25">
      <c r="A981">
        <v>934</v>
      </c>
      <c r="B981" t="s">
        <v>1900</v>
      </c>
      <c r="C981" s="3" t="s">
        <v>1901</v>
      </c>
      <c r="D981">
        <v>6200</v>
      </c>
      <c r="E981">
        <v>11280</v>
      </c>
      <c r="F981" t="s">
        <v>20</v>
      </c>
      <c r="G981">
        <v>105</v>
      </c>
      <c r="H981" t="s">
        <v>21</v>
      </c>
      <c r="I981" t="s">
        <v>22</v>
      </c>
      <c r="J981">
        <v>1456120800</v>
      </c>
      <c r="K981">
        <v>1456639200</v>
      </c>
      <c r="L981" t="b">
        <v>0</v>
      </c>
      <c r="M981" t="b">
        <v>0</v>
      </c>
      <c r="N981" t="s">
        <v>33</v>
      </c>
      <c r="O981" s="4">
        <f t="shared" si="150"/>
        <v>1.8193548387096774</v>
      </c>
      <c r="P981" s="5">
        <f t="shared" si="151"/>
        <v>107.42857142857143</v>
      </c>
      <c r="Q981" t="str">
        <f t="shared" si="152"/>
        <v>theater</v>
      </c>
      <c r="R981" t="str">
        <f t="shared" si="153"/>
        <v>plays</v>
      </c>
      <c r="S981" s="9">
        <f t="shared" si="154"/>
        <v>42422.25</v>
      </c>
      <c r="T981" s="9">
        <f t="shared" si="155"/>
        <v>42428.25</v>
      </c>
      <c r="U981" t="str" cm="1">
        <f t="array" ref="U981">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</f>
        <v>5000 to 9999</v>
      </c>
      <c r="V981" t="str" cm="1">
        <f t="array" ref="V981">IF(F981="failed",_xlfn.IFS(D981&lt;1000,"0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/>
      </c>
      <c r="W981" t="str" cm="1">
        <f t="array" ref="W981">IF(F981="successful",_xlfn.IFS(D981&lt;1000,"0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>5000 to 9999</v>
      </c>
      <c r="X981" t="str" cm="1">
        <f t="array" ref="X981">IF(F981="canceled",_xlfn.IFS(D981&lt;1000,"0 to 1000",D981&lt;5000,"1000 to 4999",D981&lt;10000,"5000 to 9999",D981&lt;15000,"10000 to 14999",D981&lt;20000,"15000 to 19999",D981&lt;25000,"20000 to 24999",D981 &lt;30000,"25000 to 29999",D981&lt;35000,"30000 to 34999",D981&lt;40000,"35000 to 39999",D981&lt;45000,"40000 to 44999",D981&lt;50000,"45000 to 49999",TRUE,"Greater than 50000"),"")</f>
        <v/>
      </c>
      <c r="Y981">
        <f t="shared" si="156"/>
        <v>105</v>
      </c>
      <c r="Z981" t="str">
        <f t="shared" si="157"/>
        <v/>
      </c>
      <c r="AA981">
        <f t="shared" si="158"/>
        <v>1</v>
      </c>
      <c r="AB981" t="str">
        <f t="shared" si="159"/>
        <v/>
      </c>
    </row>
    <row r="982" spans="1:28" ht="31.5" x14ac:dyDescent="0.25">
      <c r="A982">
        <v>935</v>
      </c>
      <c r="B982" t="s">
        <v>1902</v>
      </c>
      <c r="C982" s="3" t="s">
        <v>1903</v>
      </c>
      <c r="D982">
        <v>6100</v>
      </c>
      <c r="E982">
        <v>10012</v>
      </c>
      <c r="F982" t="s">
        <v>20</v>
      </c>
      <c r="G982">
        <v>132</v>
      </c>
      <c r="H982" t="s">
        <v>21</v>
      </c>
      <c r="I982" t="s">
        <v>22</v>
      </c>
      <c r="J982">
        <v>1437714000</v>
      </c>
      <c r="K982">
        <v>1438318800</v>
      </c>
      <c r="L982" t="b">
        <v>0</v>
      </c>
      <c r="M982" t="b">
        <v>0</v>
      </c>
      <c r="N982" t="s">
        <v>33</v>
      </c>
      <c r="O982" s="4">
        <f t="shared" si="150"/>
        <v>1.6413114754098361</v>
      </c>
      <c r="P982" s="5">
        <f t="shared" si="151"/>
        <v>75.848484848484844</v>
      </c>
      <c r="Q982" t="str">
        <f t="shared" si="152"/>
        <v>theater</v>
      </c>
      <c r="R982" t="str">
        <f t="shared" si="153"/>
        <v>plays</v>
      </c>
      <c r="S982" s="9">
        <f t="shared" si="154"/>
        <v>42209.208333333328</v>
      </c>
      <c r="T982" s="9">
        <f t="shared" si="155"/>
        <v>42216.208333333328</v>
      </c>
      <c r="U982" t="str" cm="1">
        <f t="array" ref="U982">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</f>
        <v>5000 to 9999</v>
      </c>
      <c r="V982" t="str" cm="1">
        <f t="array" ref="V982">IF(F982="failed",_xlfn.IFS(D982&lt;1000,"0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/>
      </c>
      <c r="W982" t="str" cm="1">
        <f t="array" ref="W982">IF(F982="successful",_xlfn.IFS(D982&lt;1000,"0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>5000 to 9999</v>
      </c>
      <c r="X982" t="str" cm="1">
        <f t="array" ref="X982">IF(F982="canceled",_xlfn.IFS(D982&lt;1000,"0 to 1000",D982&lt;5000,"1000 to 4999",D982&lt;10000,"5000 to 9999",D982&lt;15000,"10000 to 14999",D982&lt;20000,"15000 to 19999",D982&lt;25000,"20000 to 24999",D982 &lt;30000,"25000 to 29999",D982&lt;35000,"30000 to 34999",D982&lt;40000,"35000 to 39999",D982&lt;45000,"40000 to 44999",D982&lt;50000,"45000 to 49999",TRUE,"Greater than 50000"),"")</f>
        <v/>
      </c>
      <c r="Y982">
        <f t="shared" si="156"/>
        <v>132</v>
      </c>
      <c r="Z982" t="str">
        <f t="shared" si="157"/>
        <v/>
      </c>
      <c r="AA982">
        <f t="shared" si="158"/>
        <v>1</v>
      </c>
      <c r="AB982" t="str">
        <f t="shared" si="159"/>
        <v/>
      </c>
    </row>
    <row r="983" spans="1:28" x14ac:dyDescent="0.25">
      <c r="A983">
        <v>936</v>
      </c>
      <c r="B983" t="s">
        <v>1246</v>
      </c>
      <c r="C983" s="3" t="s">
        <v>1904</v>
      </c>
      <c r="D983">
        <v>103200</v>
      </c>
      <c r="E983">
        <v>1690</v>
      </c>
      <c r="F983" t="s">
        <v>14</v>
      </c>
      <c r="G983">
        <v>21</v>
      </c>
      <c r="H983" t="s">
        <v>21</v>
      </c>
      <c r="I983" t="s">
        <v>22</v>
      </c>
      <c r="J983">
        <v>1563771600</v>
      </c>
      <c r="K983">
        <v>1564030800</v>
      </c>
      <c r="L983" t="b">
        <v>1</v>
      </c>
      <c r="M983" t="b">
        <v>0</v>
      </c>
      <c r="N983" t="s">
        <v>33</v>
      </c>
      <c r="O983" s="4">
        <f t="shared" si="150"/>
        <v>1.6375968992248063E-2</v>
      </c>
      <c r="P983" s="5">
        <f t="shared" si="151"/>
        <v>80.476190476190482</v>
      </c>
      <c r="Q983" t="str">
        <f t="shared" si="152"/>
        <v>theater</v>
      </c>
      <c r="R983" t="str">
        <f t="shared" si="153"/>
        <v>plays</v>
      </c>
      <c r="S983" s="9">
        <f t="shared" si="154"/>
        <v>43668.208333333328</v>
      </c>
      <c r="T983" s="9">
        <f t="shared" si="155"/>
        <v>43671.208333333328</v>
      </c>
      <c r="U983" t="str" cm="1">
        <f t="array" ref="U983">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</f>
        <v>Greater than 50000</v>
      </c>
      <c r="V983" t="str" cm="1">
        <f t="array" ref="V983">IF(F983="failed",_xlfn.IFS(D983&lt;1000,"0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>Greater than 50000</v>
      </c>
      <c r="W983" t="str" cm="1">
        <f t="array" ref="W983">IF(F983="successful",_xlfn.IFS(D983&lt;1000,"0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/>
      </c>
      <c r="X983" t="str" cm="1">
        <f t="array" ref="X983">IF(F983="canceled",_xlfn.IFS(D983&lt;1000,"0 to 1000",D983&lt;5000,"1000 to 4999",D983&lt;10000,"5000 to 9999",D983&lt;15000,"10000 to 14999",D983&lt;20000,"15000 to 19999",D983&lt;25000,"20000 to 24999",D983 &lt;30000,"25000 to 29999",D983&lt;35000,"30000 to 34999",D983&lt;40000,"35000 to 39999",D983&lt;45000,"40000 to 44999",D983&lt;50000,"45000 to 49999",TRUE,"Greater than 50000"),"")</f>
        <v/>
      </c>
      <c r="Y983" t="str">
        <f t="shared" si="156"/>
        <v/>
      </c>
      <c r="Z983">
        <f t="shared" si="157"/>
        <v>21</v>
      </c>
      <c r="AA983" t="str">
        <f t="shared" si="158"/>
        <v/>
      </c>
      <c r="AB983">
        <f t="shared" si="159"/>
        <v>1</v>
      </c>
    </row>
    <row r="984" spans="1:28" x14ac:dyDescent="0.25">
      <c r="A984">
        <v>941</v>
      </c>
      <c r="B984" t="s">
        <v>1913</v>
      </c>
      <c r="C984" s="3" t="s">
        <v>1914</v>
      </c>
      <c r="D984">
        <v>43000</v>
      </c>
      <c r="E984">
        <v>5615</v>
      </c>
      <c r="F984" t="s">
        <v>14</v>
      </c>
      <c r="G984">
        <v>78</v>
      </c>
      <c r="H984" t="s">
        <v>21</v>
      </c>
      <c r="I984" t="s">
        <v>22</v>
      </c>
      <c r="J984">
        <v>1294552800</v>
      </c>
      <c r="K984">
        <v>1297576800</v>
      </c>
      <c r="L984" t="b">
        <v>1</v>
      </c>
      <c r="M984" t="b">
        <v>0</v>
      </c>
      <c r="N984" t="s">
        <v>33</v>
      </c>
      <c r="O984" s="4">
        <f t="shared" si="150"/>
        <v>0.1305813953488372</v>
      </c>
      <c r="P984" s="5">
        <f t="shared" si="151"/>
        <v>71.987179487179489</v>
      </c>
      <c r="Q984" t="str">
        <f t="shared" si="152"/>
        <v>theater</v>
      </c>
      <c r="R984" t="str">
        <f t="shared" si="153"/>
        <v>plays</v>
      </c>
      <c r="S984" s="9">
        <f t="shared" si="154"/>
        <v>40552.25</v>
      </c>
      <c r="T984" s="9">
        <f t="shared" si="155"/>
        <v>40587.25</v>
      </c>
      <c r="U984" t="str" cm="1">
        <f t="array" ref="U984">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</f>
        <v>40000 to 44999</v>
      </c>
      <c r="V984" t="str" cm="1">
        <f t="array" ref="V984">IF(F984="failed",_xlfn.IFS(D984&lt;1000,"0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>40000 to 44999</v>
      </c>
      <c r="W984" t="str" cm="1">
        <f t="array" ref="W984">IF(F984="successful",_xlfn.IFS(D984&lt;1000,"0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/>
      </c>
      <c r="X984" t="str" cm="1">
        <f t="array" ref="X984">IF(F984="canceled",_xlfn.IFS(D984&lt;1000,"0 to 1000",D984&lt;5000,"1000 to 4999",D984&lt;10000,"5000 to 9999",D984&lt;15000,"10000 to 14999",D984&lt;20000,"15000 to 19999",D984&lt;25000,"20000 to 24999",D984 &lt;30000,"25000 to 29999",D984&lt;35000,"30000 to 34999",D984&lt;40000,"35000 to 39999",D984&lt;45000,"40000 to 44999",D984&lt;50000,"45000 to 49999",TRUE,"Greater than 50000"),"")</f>
        <v/>
      </c>
      <c r="Y984" t="str">
        <f t="shared" si="156"/>
        <v/>
      </c>
      <c r="Z984">
        <f t="shared" si="157"/>
        <v>78</v>
      </c>
      <c r="AA984" t="str">
        <f t="shared" si="158"/>
        <v/>
      </c>
      <c r="AB984">
        <f t="shared" si="159"/>
        <v>1</v>
      </c>
    </row>
    <row r="985" spans="1:28" x14ac:dyDescent="0.25">
      <c r="A985">
        <v>942</v>
      </c>
      <c r="B985" t="s">
        <v>1907</v>
      </c>
      <c r="C985" s="3" t="s">
        <v>1915</v>
      </c>
      <c r="D985">
        <v>9600</v>
      </c>
      <c r="E985">
        <v>6205</v>
      </c>
      <c r="F985" t="s">
        <v>14</v>
      </c>
      <c r="G985">
        <v>67</v>
      </c>
      <c r="H985" t="s">
        <v>26</v>
      </c>
      <c r="I985" t="s">
        <v>27</v>
      </c>
      <c r="J985">
        <v>1295935200</v>
      </c>
      <c r="K985">
        <v>1296194400</v>
      </c>
      <c r="L985" t="b">
        <v>0</v>
      </c>
      <c r="M985" t="b">
        <v>0</v>
      </c>
      <c r="N985" t="s">
        <v>33</v>
      </c>
      <c r="O985" s="4">
        <f t="shared" si="150"/>
        <v>0.64635416666666667</v>
      </c>
      <c r="P985" s="5">
        <f t="shared" si="151"/>
        <v>92.611940298507463</v>
      </c>
      <c r="Q985" t="str">
        <f t="shared" si="152"/>
        <v>theater</v>
      </c>
      <c r="R985" t="str">
        <f t="shared" si="153"/>
        <v>plays</v>
      </c>
      <c r="S985" s="9">
        <f t="shared" si="154"/>
        <v>40568.25</v>
      </c>
      <c r="T985" s="9">
        <f t="shared" si="155"/>
        <v>40571.25</v>
      </c>
      <c r="U985" t="str" cm="1">
        <f t="array" ref="U985">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</f>
        <v>5000 to 9999</v>
      </c>
      <c r="V985" t="str" cm="1">
        <f t="array" ref="V985">IF(F985="failed",_xlfn.IFS(D985&lt;1000,"0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>5000 to 9999</v>
      </c>
      <c r="W985" t="str" cm="1">
        <f t="array" ref="W985">IF(F985="successful",_xlfn.IFS(D985&lt;1000,"0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/>
      </c>
      <c r="X985" t="str" cm="1">
        <f t="array" ref="X985">IF(F985="canceled",_xlfn.IFS(D985&lt;1000,"0 to 1000",D985&lt;5000,"1000 to 4999",D985&lt;10000,"5000 to 9999",D985&lt;15000,"10000 to 14999",D985&lt;20000,"15000 to 19999",D985&lt;25000,"20000 to 24999",D985 &lt;30000,"25000 to 29999",D985&lt;35000,"30000 to 34999",D985&lt;40000,"35000 to 39999",D985&lt;45000,"40000 to 44999",D985&lt;50000,"45000 to 49999",TRUE,"Greater than 50000"),"")</f>
        <v/>
      </c>
      <c r="Y985" t="str">
        <f t="shared" si="156"/>
        <v/>
      </c>
      <c r="Z985">
        <f t="shared" si="157"/>
        <v>67</v>
      </c>
      <c r="AA985" t="str">
        <f t="shared" si="158"/>
        <v/>
      </c>
      <c r="AB985">
        <f t="shared" si="159"/>
        <v>1</v>
      </c>
    </row>
    <row r="986" spans="1:28" ht="31.5" x14ac:dyDescent="0.25">
      <c r="A986">
        <v>946</v>
      </c>
      <c r="B986" t="s">
        <v>1922</v>
      </c>
      <c r="C986" s="3" t="s">
        <v>1923</v>
      </c>
      <c r="D986">
        <v>153700</v>
      </c>
      <c r="E986">
        <v>15238</v>
      </c>
      <c r="F986" t="s">
        <v>14</v>
      </c>
      <c r="G986">
        <v>181</v>
      </c>
      <c r="H986" t="s">
        <v>21</v>
      </c>
      <c r="I986" t="s">
        <v>22</v>
      </c>
      <c r="J986">
        <v>1308200400</v>
      </c>
      <c r="K986">
        <v>1308373200</v>
      </c>
      <c r="L986" t="b">
        <v>0</v>
      </c>
      <c r="M986" t="b">
        <v>0</v>
      </c>
      <c r="N986" t="s">
        <v>33</v>
      </c>
      <c r="O986" s="4">
        <f t="shared" si="150"/>
        <v>9.9141184124918666E-2</v>
      </c>
      <c r="P986" s="5">
        <f t="shared" si="151"/>
        <v>84.187845303867405</v>
      </c>
      <c r="Q986" t="str">
        <f t="shared" si="152"/>
        <v>theater</v>
      </c>
      <c r="R986" t="str">
        <f t="shared" si="153"/>
        <v>plays</v>
      </c>
      <c r="S986" s="9">
        <f t="shared" si="154"/>
        <v>40710.208333333336</v>
      </c>
      <c r="T986" s="9">
        <f t="shared" si="155"/>
        <v>40712.208333333336</v>
      </c>
      <c r="U986" t="str" cm="1">
        <f t="array" ref="U986">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</f>
        <v>Greater than 50000</v>
      </c>
      <c r="V986" t="str" cm="1">
        <f t="array" ref="V986">IF(F986="failed",_xlfn.IFS(D986&lt;1000,"0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>Greater than 50000</v>
      </c>
      <c r="W986" t="str" cm="1">
        <f t="array" ref="W986">IF(F986="successful",_xlfn.IFS(D986&lt;1000,"0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/>
      </c>
      <c r="X986" t="str" cm="1">
        <f t="array" ref="X986">IF(F986="canceled",_xlfn.IFS(D986&lt;1000,"0 to 1000",D986&lt;5000,"1000 to 4999",D986&lt;10000,"5000 to 9999",D986&lt;15000,"10000 to 14999",D986&lt;20000,"15000 to 19999",D986&lt;25000,"20000 to 24999",D986 &lt;30000,"25000 to 29999",D986&lt;35000,"30000 to 34999",D986&lt;40000,"35000 to 39999",D986&lt;45000,"40000 to 44999",D986&lt;50000,"45000 to 49999",TRUE,"Greater than 50000"),"")</f>
        <v/>
      </c>
      <c r="Y986" t="str">
        <f t="shared" si="156"/>
        <v/>
      </c>
      <c r="Z986">
        <f t="shared" si="157"/>
        <v>181</v>
      </c>
      <c r="AA986" t="str">
        <f t="shared" si="158"/>
        <v/>
      </c>
      <c r="AB986">
        <f t="shared" si="159"/>
        <v>1</v>
      </c>
    </row>
    <row r="987" spans="1:28" x14ac:dyDescent="0.25">
      <c r="A987">
        <v>947</v>
      </c>
      <c r="B987" t="s">
        <v>1924</v>
      </c>
      <c r="C987" s="3" t="s">
        <v>1925</v>
      </c>
      <c r="D987">
        <v>3600</v>
      </c>
      <c r="E987">
        <v>961</v>
      </c>
      <c r="F987" t="s">
        <v>14</v>
      </c>
      <c r="G987">
        <v>13</v>
      </c>
      <c r="H987" t="s">
        <v>21</v>
      </c>
      <c r="I987" t="s">
        <v>22</v>
      </c>
      <c r="J987">
        <v>1411707600</v>
      </c>
      <c r="K987">
        <v>1412312400</v>
      </c>
      <c r="L987" t="b">
        <v>0</v>
      </c>
      <c r="M987" t="b">
        <v>0</v>
      </c>
      <c r="N987" t="s">
        <v>33</v>
      </c>
      <c r="O987" s="4">
        <f t="shared" si="150"/>
        <v>0.26694444444444443</v>
      </c>
      <c r="P987" s="5">
        <f t="shared" si="151"/>
        <v>73.92307692307692</v>
      </c>
      <c r="Q987" t="str">
        <f t="shared" si="152"/>
        <v>theater</v>
      </c>
      <c r="R987" t="str">
        <f t="shared" si="153"/>
        <v>plays</v>
      </c>
      <c r="S987" s="9">
        <f t="shared" si="154"/>
        <v>41908.208333333336</v>
      </c>
      <c r="T987" s="9">
        <f t="shared" si="155"/>
        <v>41915.208333333336</v>
      </c>
      <c r="U987" t="str" cm="1">
        <f t="array" ref="U987">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</f>
        <v>1000 to 4999</v>
      </c>
      <c r="V987" t="str" cm="1">
        <f t="array" ref="V987">IF(F987="failed",_xlfn.IFS(D987&lt;1000,"0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>1000 to 4999</v>
      </c>
      <c r="W987" t="str" cm="1">
        <f t="array" ref="W987">IF(F987="successful",_xlfn.IFS(D987&lt;1000,"0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/>
      </c>
      <c r="X987" t="str" cm="1">
        <f t="array" ref="X987">IF(F987="canceled",_xlfn.IFS(D987&lt;1000,"0 to 1000",D987&lt;5000,"1000 to 4999",D987&lt;10000,"5000 to 9999",D987&lt;15000,"10000 to 14999",D987&lt;20000,"15000 to 19999",D987&lt;25000,"20000 to 24999",D987 &lt;30000,"25000 to 29999",D987&lt;35000,"30000 to 34999",D987&lt;40000,"35000 to 39999",D987&lt;45000,"40000 to 44999",D987&lt;50000,"45000 to 49999",TRUE,"Greater than 50000"),"")</f>
        <v/>
      </c>
      <c r="Y987" t="str">
        <f t="shared" si="156"/>
        <v/>
      </c>
      <c r="Z987">
        <f t="shared" si="157"/>
        <v>13</v>
      </c>
      <c r="AA987" t="str">
        <f t="shared" si="158"/>
        <v/>
      </c>
      <c r="AB987">
        <f t="shared" si="159"/>
        <v>1</v>
      </c>
    </row>
    <row r="988" spans="1:28" x14ac:dyDescent="0.25">
      <c r="A988">
        <v>950</v>
      </c>
      <c r="B988" t="s">
        <v>1930</v>
      </c>
      <c r="C988" s="3" t="s">
        <v>1931</v>
      </c>
      <c r="D988">
        <v>100</v>
      </c>
      <c r="E988">
        <v>5</v>
      </c>
      <c r="F988" t="s">
        <v>14</v>
      </c>
      <c r="G988">
        <v>1</v>
      </c>
      <c r="H988" t="s">
        <v>21</v>
      </c>
      <c r="I988" t="s">
        <v>22</v>
      </c>
      <c r="J988">
        <v>1555390800</v>
      </c>
      <c r="K988">
        <v>1555822800</v>
      </c>
      <c r="L988" t="b">
        <v>0</v>
      </c>
      <c r="M988" t="b">
        <v>1</v>
      </c>
      <c r="N988" t="s">
        <v>33</v>
      </c>
      <c r="O988" s="4">
        <f t="shared" si="150"/>
        <v>0.05</v>
      </c>
      <c r="P988" s="5">
        <f t="shared" si="151"/>
        <v>5</v>
      </c>
      <c r="Q988" t="str">
        <f t="shared" si="152"/>
        <v>theater</v>
      </c>
      <c r="R988" t="str">
        <f t="shared" si="153"/>
        <v>plays</v>
      </c>
      <c r="S988" s="9">
        <f t="shared" si="154"/>
        <v>43571.208333333328</v>
      </c>
      <c r="T988" s="9">
        <f t="shared" si="155"/>
        <v>43576.208333333328</v>
      </c>
      <c r="U988" t="str" cm="1">
        <f t="array" ref="U988">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</f>
        <v>0 to 1000</v>
      </c>
      <c r="V988" t="str" cm="1">
        <f t="array" ref="V988">IF(F988="failed",_xlfn.IFS(D988&lt;1000,"0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>0 to 1000</v>
      </c>
      <c r="W988" t="str" cm="1">
        <f t="array" ref="W988">IF(F988="successful",_xlfn.IFS(D988&lt;1000,"0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/>
      </c>
      <c r="X988" t="str" cm="1">
        <f t="array" ref="X988">IF(F988="canceled",_xlfn.IFS(D988&lt;1000,"0 to 1000",D988&lt;5000,"1000 to 4999",D988&lt;10000,"5000 to 9999",D988&lt;15000,"10000 to 14999",D988&lt;20000,"15000 to 19999",D988&lt;25000,"20000 to 24999",D988 &lt;30000,"25000 to 29999",D988&lt;35000,"30000 to 34999",D988&lt;40000,"35000 to 39999",D988&lt;45000,"40000 to 44999",D988&lt;50000,"45000 to 49999",TRUE,"Greater than 50000"),"")</f>
        <v/>
      </c>
      <c r="Y988" t="str">
        <f t="shared" si="156"/>
        <v/>
      </c>
      <c r="Z988">
        <f t="shared" si="157"/>
        <v>1</v>
      </c>
      <c r="AA988" t="str">
        <f t="shared" si="158"/>
        <v/>
      </c>
      <c r="AB988">
        <f t="shared" si="159"/>
        <v>1</v>
      </c>
    </row>
    <row r="989" spans="1:28" ht="31.5" x14ac:dyDescent="0.25">
      <c r="A989">
        <v>955</v>
      </c>
      <c r="B989" t="s">
        <v>1940</v>
      </c>
      <c r="C989" s="3" t="s">
        <v>1941</v>
      </c>
      <c r="D989">
        <v>700</v>
      </c>
      <c r="E989">
        <v>7763</v>
      </c>
      <c r="F989" t="s">
        <v>20</v>
      </c>
      <c r="G989">
        <v>80</v>
      </c>
      <c r="H989" t="s">
        <v>21</v>
      </c>
      <c r="I989" t="s">
        <v>22</v>
      </c>
      <c r="J989">
        <v>1353823200</v>
      </c>
      <c r="K989">
        <v>1353996000</v>
      </c>
      <c r="L989" t="b">
        <v>0</v>
      </c>
      <c r="M989" t="b">
        <v>0</v>
      </c>
      <c r="N989" t="s">
        <v>33</v>
      </c>
      <c r="O989" s="4">
        <f t="shared" si="150"/>
        <v>11.09</v>
      </c>
      <c r="P989" s="5">
        <f t="shared" si="151"/>
        <v>97.037499999999994</v>
      </c>
      <c r="Q989" t="str">
        <f t="shared" si="152"/>
        <v>theater</v>
      </c>
      <c r="R989" t="str">
        <f t="shared" si="153"/>
        <v>plays</v>
      </c>
      <c r="S989" s="9">
        <f t="shared" si="154"/>
        <v>41238.25</v>
      </c>
      <c r="T989" s="9">
        <f t="shared" si="155"/>
        <v>41240.25</v>
      </c>
      <c r="U989" t="str" cm="1">
        <f t="array" ref="U989">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</f>
        <v>0 to 1000</v>
      </c>
      <c r="V989" t="str" cm="1">
        <f t="array" ref="V989">IF(F989="failed",_xlfn.IFS(D989&lt;1000,"0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/>
      </c>
      <c r="W989" t="str" cm="1">
        <f t="array" ref="W989">IF(F989="successful",_xlfn.IFS(D989&lt;1000,"0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>0 to 1000</v>
      </c>
      <c r="X989" t="str" cm="1">
        <f t="array" ref="X989">IF(F989="canceled",_xlfn.IFS(D989&lt;1000,"0 to 1000",D989&lt;5000,"1000 to 4999",D989&lt;10000,"5000 to 9999",D989&lt;15000,"10000 to 14999",D989&lt;20000,"15000 to 19999",D989&lt;25000,"20000 to 24999",D989 &lt;30000,"25000 to 29999",D989&lt;35000,"30000 to 34999",D989&lt;40000,"35000 to 39999",D989&lt;45000,"40000 to 44999",D989&lt;50000,"45000 to 49999",TRUE,"Greater than 50000"),"")</f>
        <v/>
      </c>
      <c r="Y989">
        <f t="shared" si="156"/>
        <v>80</v>
      </c>
      <c r="Z989" t="str">
        <f t="shared" si="157"/>
        <v/>
      </c>
      <c r="AA989">
        <f t="shared" si="158"/>
        <v>1</v>
      </c>
      <c r="AB989" t="str">
        <f t="shared" si="159"/>
        <v/>
      </c>
    </row>
    <row r="990" spans="1:28" x14ac:dyDescent="0.25">
      <c r="A990">
        <v>957</v>
      </c>
      <c r="B990" t="s">
        <v>1944</v>
      </c>
      <c r="C990" s="3" t="s">
        <v>1945</v>
      </c>
      <c r="D990">
        <v>9800</v>
      </c>
      <c r="E990">
        <v>12434</v>
      </c>
      <c r="F990" t="s">
        <v>20</v>
      </c>
      <c r="G990">
        <v>131</v>
      </c>
      <c r="H990" t="s">
        <v>21</v>
      </c>
      <c r="I990" t="s">
        <v>22</v>
      </c>
      <c r="J990">
        <v>1329372000</v>
      </c>
      <c r="K990">
        <v>1329631200</v>
      </c>
      <c r="L990" t="b">
        <v>0</v>
      </c>
      <c r="M990" t="b">
        <v>0</v>
      </c>
      <c r="N990" t="s">
        <v>33</v>
      </c>
      <c r="O990" s="4">
        <f t="shared" si="150"/>
        <v>1.2687755102040816</v>
      </c>
      <c r="P990" s="5">
        <f t="shared" si="151"/>
        <v>94.916030534351151</v>
      </c>
      <c r="Q990" t="str">
        <f t="shared" si="152"/>
        <v>theater</v>
      </c>
      <c r="R990" t="str">
        <f t="shared" si="153"/>
        <v>plays</v>
      </c>
      <c r="S990" s="9">
        <f t="shared" si="154"/>
        <v>40955.25</v>
      </c>
      <c r="T990" s="9">
        <f t="shared" si="155"/>
        <v>40958.25</v>
      </c>
      <c r="U990" t="str" cm="1">
        <f t="array" ref="U990">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</f>
        <v>5000 to 9999</v>
      </c>
      <c r="V990" t="str" cm="1">
        <f t="array" ref="V990">IF(F990="failed",_xlfn.IFS(D990&lt;1000,"0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/>
      </c>
      <c r="W990" t="str" cm="1">
        <f t="array" ref="W990">IF(F990="successful",_xlfn.IFS(D990&lt;1000,"0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>5000 to 9999</v>
      </c>
      <c r="X990" t="str" cm="1">
        <f t="array" ref="X990">IF(F990="canceled",_xlfn.IFS(D990&lt;1000,"0 to 1000",D990&lt;5000,"1000 to 4999",D990&lt;10000,"5000 to 9999",D990&lt;15000,"10000 to 14999",D990&lt;20000,"15000 to 19999",D990&lt;25000,"20000 to 24999",D990 &lt;30000,"25000 to 29999",D990&lt;35000,"30000 to 34999",D990&lt;40000,"35000 to 39999",D990&lt;45000,"40000 to 44999",D990&lt;50000,"45000 to 49999",TRUE,"Greater than 50000"),"")</f>
        <v/>
      </c>
      <c r="Y990">
        <f t="shared" si="156"/>
        <v>131</v>
      </c>
      <c r="Z990" t="str">
        <f t="shared" si="157"/>
        <v/>
      </c>
      <c r="AA990">
        <f t="shared" si="158"/>
        <v>1</v>
      </c>
      <c r="AB990" t="str">
        <f t="shared" si="159"/>
        <v/>
      </c>
    </row>
    <row r="991" spans="1:28" x14ac:dyDescent="0.25">
      <c r="A991">
        <v>964</v>
      </c>
      <c r="B991" t="s">
        <v>1958</v>
      </c>
      <c r="C991" s="3" t="s">
        <v>1959</v>
      </c>
      <c r="D991">
        <v>3700</v>
      </c>
      <c r="E991">
        <v>13164</v>
      </c>
      <c r="F991" t="s">
        <v>20</v>
      </c>
      <c r="G991">
        <v>155</v>
      </c>
      <c r="H991" t="s">
        <v>21</v>
      </c>
      <c r="I991" t="s">
        <v>22</v>
      </c>
      <c r="J991">
        <v>1431320400</v>
      </c>
      <c r="K991">
        <v>1431752400</v>
      </c>
      <c r="L991" t="b">
        <v>0</v>
      </c>
      <c r="M991" t="b">
        <v>0</v>
      </c>
      <c r="N991" t="s">
        <v>33</v>
      </c>
      <c r="O991" s="4">
        <f t="shared" si="150"/>
        <v>3.5578378378378379</v>
      </c>
      <c r="P991" s="5">
        <f t="shared" si="151"/>
        <v>84.92903225806451</v>
      </c>
      <c r="Q991" t="str">
        <f t="shared" si="152"/>
        <v>theater</v>
      </c>
      <c r="R991" t="str">
        <f t="shared" si="153"/>
        <v>plays</v>
      </c>
      <c r="S991" s="9">
        <f t="shared" si="154"/>
        <v>42135.208333333328</v>
      </c>
      <c r="T991" s="9">
        <f t="shared" si="155"/>
        <v>42140.208333333328</v>
      </c>
      <c r="U991" t="str" cm="1">
        <f t="array" ref="U991">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</f>
        <v>1000 to 4999</v>
      </c>
      <c r="V991" t="str" cm="1">
        <f t="array" ref="V991">IF(F991="failed",_xlfn.IFS(D991&lt;1000,"0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/>
      </c>
      <c r="W991" t="str" cm="1">
        <f t="array" ref="W991">IF(F991="successful",_xlfn.IFS(D991&lt;1000,"0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>1000 to 4999</v>
      </c>
      <c r="X991" t="str" cm="1">
        <f t="array" ref="X991">IF(F991="canceled",_xlfn.IFS(D991&lt;1000,"0 to 1000",D991&lt;5000,"1000 to 4999",D991&lt;10000,"5000 to 9999",D991&lt;15000,"10000 to 14999",D991&lt;20000,"15000 to 19999",D991&lt;25000,"20000 to 24999",D991 &lt;30000,"25000 to 29999",D991&lt;35000,"30000 to 34999",D991&lt;40000,"35000 to 39999",D991&lt;45000,"40000 to 44999",D991&lt;50000,"45000 to 49999",TRUE,"Greater than 50000"),"")</f>
        <v/>
      </c>
      <c r="Y991">
        <f t="shared" si="156"/>
        <v>155</v>
      </c>
      <c r="Z991" t="str">
        <f t="shared" si="157"/>
        <v/>
      </c>
      <c r="AA991">
        <f t="shared" si="158"/>
        <v>1</v>
      </c>
      <c r="AB991" t="str">
        <f t="shared" si="159"/>
        <v/>
      </c>
    </row>
    <row r="992" spans="1:28" x14ac:dyDescent="0.25">
      <c r="A992">
        <v>966</v>
      </c>
      <c r="B992" t="s">
        <v>878</v>
      </c>
      <c r="C992" s="3" t="s">
        <v>1962</v>
      </c>
      <c r="D992">
        <v>1700</v>
      </c>
      <c r="E992">
        <v>13468</v>
      </c>
      <c r="F992" t="s">
        <v>20</v>
      </c>
      <c r="G992">
        <v>245</v>
      </c>
      <c r="H992" t="s">
        <v>21</v>
      </c>
      <c r="I992" t="s">
        <v>22</v>
      </c>
      <c r="J992">
        <v>1497502800</v>
      </c>
      <c r="K992">
        <v>1497675600</v>
      </c>
      <c r="L992" t="b">
        <v>0</v>
      </c>
      <c r="M992" t="b">
        <v>0</v>
      </c>
      <c r="N992" t="s">
        <v>33</v>
      </c>
      <c r="O992" s="4">
        <f t="shared" si="150"/>
        <v>7.9223529411764702</v>
      </c>
      <c r="P992" s="5">
        <f t="shared" si="151"/>
        <v>54.971428571428568</v>
      </c>
      <c r="Q992" t="str">
        <f t="shared" si="152"/>
        <v>theater</v>
      </c>
      <c r="R992" t="str">
        <f t="shared" si="153"/>
        <v>plays</v>
      </c>
      <c r="S992" s="9">
        <f t="shared" si="154"/>
        <v>42901.208333333328</v>
      </c>
      <c r="T992" s="9">
        <f t="shared" si="155"/>
        <v>42903.208333333328</v>
      </c>
      <c r="U992" t="str" cm="1">
        <f t="array" ref="U992">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</f>
        <v>1000 to 4999</v>
      </c>
      <c r="V992" t="str" cm="1">
        <f t="array" ref="V992">IF(F992="failed",_xlfn.IFS(D992&lt;1000,"0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/>
      </c>
      <c r="W992" t="str" cm="1">
        <f t="array" ref="W992">IF(F992="successful",_xlfn.IFS(D992&lt;1000,"0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>1000 to 4999</v>
      </c>
      <c r="X992" t="str" cm="1">
        <f t="array" ref="X992">IF(F992="canceled",_xlfn.IFS(D992&lt;1000,"0 to 1000",D992&lt;5000,"1000 to 4999",D992&lt;10000,"5000 to 9999",D992&lt;15000,"10000 to 14999",D992&lt;20000,"15000 to 19999",D992&lt;25000,"20000 to 24999",D992 &lt;30000,"25000 to 29999",D992&lt;35000,"30000 to 34999",D992&lt;40000,"35000 to 39999",D992&lt;45000,"40000 to 44999",D992&lt;50000,"45000 to 49999",TRUE,"Greater than 50000"),"")</f>
        <v/>
      </c>
      <c r="Y992">
        <f t="shared" si="156"/>
        <v>245</v>
      </c>
      <c r="Z992" t="str">
        <f t="shared" si="157"/>
        <v/>
      </c>
      <c r="AA992">
        <f t="shared" si="158"/>
        <v>1</v>
      </c>
      <c r="AB992" t="str">
        <f t="shared" si="159"/>
        <v/>
      </c>
    </row>
    <row r="993" spans="1:28" x14ac:dyDescent="0.25">
      <c r="A993">
        <v>969</v>
      </c>
      <c r="B993" t="s">
        <v>1967</v>
      </c>
      <c r="C993" s="3" t="s">
        <v>1968</v>
      </c>
      <c r="D993">
        <v>7900</v>
      </c>
      <c r="E993">
        <v>8550</v>
      </c>
      <c r="F993" t="s">
        <v>20</v>
      </c>
      <c r="G993">
        <v>93</v>
      </c>
      <c r="H993" t="s">
        <v>21</v>
      </c>
      <c r="I993" t="s">
        <v>22</v>
      </c>
      <c r="J993">
        <v>1576994400</v>
      </c>
      <c r="K993">
        <v>1577599200</v>
      </c>
      <c r="L993" t="b">
        <v>0</v>
      </c>
      <c r="M993" t="b">
        <v>0</v>
      </c>
      <c r="N993" t="s">
        <v>33</v>
      </c>
      <c r="O993" s="4">
        <f t="shared" si="150"/>
        <v>1.0822784810126582</v>
      </c>
      <c r="P993" s="5">
        <f t="shared" si="151"/>
        <v>91.935483870967744</v>
      </c>
      <c r="Q993" t="str">
        <f t="shared" si="152"/>
        <v>theater</v>
      </c>
      <c r="R993" t="str">
        <f t="shared" si="153"/>
        <v>plays</v>
      </c>
      <c r="S993" s="9">
        <f t="shared" si="154"/>
        <v>43821.25</v>
      </c>
      <c r="T993" s="9">
        <f t="shared" si="155"/>
        <v>43828.25</v>
      </c>
      <c r="U993" t="str" cm="1">
        <f t="array" ref="U993">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</f>
        <v>5000 to 9999</v>
      </c>
      <c r="V993" t="str" cm="1">
        <f t="array" ref="V993">IF(F993="failed",_xlfn.IFS(D993&lt;1000,"0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/>
      </c>
      <c r="W993" t="str" cm="1">
        <f t="array" ref="W993">IF(F993="successful",_xlfn.IFS(D993&lt;1000,"0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>5000 to 9999</v>
      </c>
      <c r="X993" t="str" cm="1">
        <f t="array" ref="X993">IF(F993="canceled",_xlfn.IFS(D993&lt;1000,"0 to 1000",D993&lt;5000,"1000 to 4999",D993&lt;10000,"5000 to 9999",D993&lt;15000,"10000 to 14999",D993&lt;20000,"15000 to 19999",D993&lt;25000,"20000 to 24999",D993 &lt;30000,"25000 to 29999",D993&lt;35000,"30000 to 34999",D993&lt;40000,"35000 to 39999",D993&lt;45000,"40000 to 44999",D993&lt;50000,"45000 to 49999",TRUE,"Greater than 50000"),"")</f>
        <v/>
      </c>
      <c r="Y993">
        <f t="shared" si="156"/>
        <v>93</v>
      </c>
      <c r="Z993" t="str">
        <f t="shared" si="157"/>
        <v/>
      </c>
      <c r="AA993">
        <f t="shared" si="158"/>
        <v>1</v>
      </c>
      <c r="AB993" t="str">
        <f t="shared" si="159"/>
        <v/>
      </c>
    </row>
    <row r="994" spans="1:28" ht="31.5" x14ac:dyDescent="0.25">
      <c r="A994">
        <v>970</v>
      </c>
      <c r="B994" t="s">
        <v>1969</v>
      </c>
      <c r="C994" s="3" t="s">
        <v>1970</v>
      </c>
      <c r="D994">
        <v>94900</v>
      </c>
      <c r="E994">
        <v>57659</v>
      </c>
      <c r="F994" t="s">
        <v>14</v>
      </c>
      <c r="G994">
        <v>594</v>
      </c>
      <c r="H994" t="s">
        <v>21</v>
      </c>
      <c r="I994" t="s">
        <v>22</v>
      </c>
      <c r="J994">
        <v>1304917200</v>
      </c>
      <c r="K994">
        <v>1305003600</v>
      </c>
      <c r="L994" t="b">
        <v>0</v>
      </c>
      <c r="M994" t="b">
        <v>0</v>
      </c>
      <c r="N994" t="s">
        <v>33</v>
      </c>
      <c r="O994" s="4">
        <f t="shared" si="150"/>
        <v>0.60757639620653314</v>
      </c>
      <c r="P994" s="5">
        <f t="shared" si="151"/>
        <v>97.069023569023571</v>
      </c>
      <c r="Q994" t="str">
        <f t="shared" si="152"/>
        <v>theater</v>
      </c>
      <c r="R994" t="str">
        <f t="shared" si="153"/>
        <v>plays</v>
      </c>
      <c r="S994" s="9">
        <f t="shared" si="154"/>
        <v>40672.208333333336</v>
      </c>
      <c r="T994" s="9">
        <f t="shared" si="155"/>
        <v>40673.208333333336</v>
      </c>
      <c r="U994" t="str" cm="1">
        <f t="array" ref="U994">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</f>
        <v>Greater than 50000</v>
      </c>
      <c r="V994" t="str" cm="1">
        <f t="array" ref="V994">IF(F994="failed",_xlfn.IFS(D994&lt;1000,"0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>Greater than 50000</v>
      </c>
      <c r="W994" t="str" cm="1">
        <f t="array" ref="W994">IF(F994="successful",_xlfn.IFS(D994&lt;1000,"0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/>
      </c>
      <c r="X994" t="str" cm="1">
        <f t="array" ref="X994">IF(F994="canceled",_xlfn.IFS(D994&lt;1000,"0 to 1000",D994&lt;5000,"1000 to 4999",D994&lt;10000,"5000 to 9999",D994&lt;15000,"10000 to 14999",D994&lt;20000,"15000 to 19999",D994&lt;25000,"20000 to 24999",D994 &lt;30000,"25000 to 29999",D994&lt;35000,"30000 to 34999",D994&lt;40000,"35000 to 39999",D994&lt;45000,"40000 to 44999",D994&lt;50000,"45000 to 49999",TRUE,"Greater than 50000"),"")</f>
        <v/>
      </c>
      <c r="Y994" t="str">
        <f t="shared" si="156"/>
        <v/>
      </c>
      <c r="Z994">
        <f t="shared" si="157"/>
        <v>594</v>
      </c>
      <c r="AA994" t="str">
        <f t="shared" si="158"/>
        <v/>
      </c>
      <c r="AB994">
        <f t="shared" si="159"/>
        <v>1</v>
      </c>
    </row>
    <row r="995" spans="1:28" x14ac:dyDescent="0.25">
      <c r="A995">
        <v>973</v>
      </c>
      <c r="B995" t="s">
        <v>1975</v>
      </c>
      <c r="C995" s="3" t="s">
        <v>1976</v>
      </c>
      <c r="D995">
        <v>121100</v>
      </c>
      <c r="E995">
        <v>26176</v>
      </c>
      <c r="F995" t="s">
        <v>14</v>
      </c>
      <c r="G995">
        <v>252</v>
      </c>
      <c r="H995" t="s">
        <v>21</v>
      </c>
      <c r="I995" t="s">
        <v>22</v>
      </c>
      <c r="J995">
        <v>1291960800</v>
      </c>
      <c r="K995">
        <v>1292133600</v>
      </c>
      <c r="L995" t="b">
        <v>0</v>
      </c>
      <c r="M995" t="b">
        <v>1</v>
      </c>
      <c r="N995" t="s">
        <v>33</v>
      </c>
      <c r="O995" s="4">
        <f t="shared" si="150"/>
        <v>0.21615194054500414</v>
      </c>
      <c r="P995" s="5">
        <f t="shared" si="151"/>
        <v>103.87301587301587</v>
      </c>
      <c r="Q995" t="str">
        <f t="shared" si="152"/>
        <v>theater</v>
      </c>
      <c r="R995" t="str">
        <f t="shared" si="153"/>
        <v>plays</v>
      </c>
      <c r="S995" s="9">
        <f t="shared" si="154"/>
        <v>40522.25</v>
      </c>
      <c r="T995" s="9">
        <f t="shared" si="155"/>
        <v>40524.25</v>
      </c>
      <c r="U995" t="str" cm="1">
        <f t="array" ref="U995">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</f>
        <v>Greater than 50000</v>
      </c>
      <c r="V995" t="str" cm="1">
        <f t="array" ref="V995">IF(F995="failed",_xlfn.IFS(D995&lt;1000,"0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>Greater than 50000</v>
      </c>
      <c r="W995" t="str" cm="1">
        <f t="array" ref="W995">IF(F995="successful",_xlfn.IFS(D995&lt;1000,"0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/>
      </c>
      <c r="X995" t="str" cm="1">
        <f t="array" ref="X995">IF(F995="canceled",_xlfn.IFS(D995&lt;1000,"0 to 1000",D995&lt;5000,"1000 to 4999",D995&lt;10000,"5000 to 9999",D995&lt;15000,"10000 to 14999",D995&lt;20000,"15000 to 19999",D995&lt;25000,"20000 to 24999",D995 &lt;30000,"25000 to 29999",D995&lt;35000,"30000 to 34999",D995&lt;40000,"35000 to 39999",D995&lt;45000,"40000 to 44999",D995&lt;50000,"45000 to 49999",TRUE,"Greater than 50000"),"")</f>
        <v/>
      </c>
      <c r="Y995" t="str">
        <f t="shared" si="156"/>
        <v/>
      </c>
      <c r="Z995">
        <f t="shared" si="157"/>
        <v>252</v>
      </c>
      <c r="AA995" t="str">
        <f t="shared" si="158"/>
        <v/>
      </c>
      <c r="AB995">
        <f t="shared" si="159"/>
        <v>1</v>
      </c>
    </row>
    <row r="996" spans="1:28" x14ac:dyDescent="0.25">
      <c r="A996">
        <v>975</v>
      </c>
      <c r="B996" t="s">
        <v>1979</v>
      </c>
      <c r="C996" s="3" t="s">
        <v>1980</v>
      </c>
      <c r="D996">
        <v>5400</v>
      </c>
      <c r="E996">
        <v>8366</v>
      </c>
      <c r="F996" t="s">
        <v>20</v>
      </c>
      <c r="G996">
        <v>135</v>
      </c>
      <c r="H996" t="s">
        <v>21</v>
      </c>
      <c r="I996" t="s">
        <v>22</v>
      </c>
      <c r="J996">
        <v>1448776800</v>
      </c>
      <c r="K996">
        <v>1452146400</v>
      </c>
      <c r="L996" t="b">
        <v>0</v>
      </c>
      <c r="M996" t="b">
        <v>1</v>
      </c>
      <c r="N996" t="s">
        <v>33</v>
      </c>
      <c r="O996" s="4">
        <f t="shared" si="150"/>
        <v>1.5492592592592593</v>
      </c>
      <c r="P996" s="5">
        <f t="shared" si="151"/>
        <v>61.970370370370368</v>
      </c>
      <c r="Q996" t="str">
        <f t="shared" si="152"/>
        <v>theater</v>
      </c>
      <c r="R996" t="str">
        <f t="shared" si="153"/>
        <v>plays</v>
      </c>
      <c r="S996" s="9">
        <f t="shared" si="154"/>
        <v>42337.25</v>
      </c>
      <c r="T996" s="9">
        <f t="shared" si="155"/>
        <v>42376.25</v>
      </c>
      <c r="U996" t="str" cm="1">
        <f t="array" ref="U996">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</f>
        <v>5000 to 9999</v>
      </c>
      <c r="V996" t="str" cm="1">
        <f t="array" ref="V996">IF(F996="failed",_xlfn.IFS(D996&lt;1000,"0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/>
      </c>
      <c r="W996" t="str" cm="1">
        <f t="array" ref="W996">IF(F996="successful",_xlfn.IFS(D996&lt;1000,"0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>5000 to 9999</v>
      </c>
      <c r="X996" t="str" cm="1">
        <f t="array" ref="X996">IF(F996="canceled",_xlfn.IFS(D996&lt;1000,"0 to 1000",D996&lt;5000,"1000 to 4999",D996&lt;10000,"5000 to 9999",D996&lt;15000,"10000 to 14999",D996&lt;20000,"15000 to 19999",D996&lt;25000,"20000 to 24999",D996 &lt;30000,"25000 to 29999",D996&lt;35000,"30000 to 34999",D996&lt;40000,"35000 to 39999",D996&lt;45000,"40000 to 44999",D996&lt;50000,"45000 to 49999",TRUE,"Greater than 50000"),"")</f>
        <v/>
      </c>
      <c r="Y996">
        <f t="shared" si="156"/>
        <v>135</v>
      </c>
      <c r="Z996" t="str">
        <f t="shared" si="157"/>
        <v/>
      </c>
      <c r="AA996">
        <f t="shared" si="158"/>
        <v>1</v>
      </c>
      <c r="AB996" t="str">
        <f t="shared" si="159"/>
        <v/>
      </c>
    </row>
    <row r="997" spans="1:28" ht="31.5" x14ac:dyDescent="0.25">
      <c r="A997">
        <v>976</v>
      </c>
      <c r="B997" t="s">
        <v>1981</v>
      </c>
      <c r="C997" s="3" t="s">
        <v>1982</v>
      </c>
      <c r="D997">
        <v>4000</v>
      </c>
      <c r="E997">
        <v>12886</v>
      </c>
      <c r="F997" t="s">
        <v>20</v>
      </c>
      <c r="G997">
        <v>140</v>
      </c>
      <c r="H997" t="s">
        <v>21</v>
      </c>
      <c r="I997" t="s">
        <v>22</v>
      </c>
      <c r="J997">
        <v>1296194400</v>
      </c>
      <c r="K997">
        <v>1296712800</v>
      </c>
      <c r="L997" t="b">
        <v>0</v>
      </c>
      <c r="M997" t="b">
        <v>1</v>
      </c>
      <c r="N997" t="s">
        <v>33</v>
      </c>
      <c r="O997" s="4">
        <f t="shared" si="150"/>
        <v>3.2214999999999998</v>
      </c>
      <c r="P997" s="5">
        <f t="shared" si="151"/>
        <v>92.042857142857144</v>
      </c>
      <c r="Q997" t="str">
        <f t="shared" si="152"/>
        <v>theater</v>
      </c>
      <c r="R997" t="str">
        <f t="shared" si="153"/>
        <v>plays</v>
      </c>
      <c r="S997" s="9">
        <f t="shared" si="154"/>
        <v>40571.25</v>
      </c>
      <c r="T997" s="9">
        <f t="shared" si="155"/>
        <v>40577.25</v>
      </c>
      <c r="U997" t="str" cm="1">
        <f t="array" ref="U997">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</f>
        <v>1000 to 4999</v>
      </c>
      <c r="V997" t="str" cm="1">
        <f t="array" ref="V997">IF(F997="failed",_xlfn.IFS(D997&lt;1000,"0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/>
      </c>
      <c r="W997" t="str" cm="1">
        <f t="array" ref="W997">IF(F997="successful",_xlfn.IFS(D997&lt;1000,"0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>1000 to 4999</v>
      </c>
      <c r="X997" t="str" cm="1">
        <f t="array" ref="X997">IF(F997="canceled",_xlfn.IFS(D997&lt;1000,"0 to 1000",D997&lt;5000,"1000 to 4999",D997&lt;10000,"5000 to 9999",D997&lt;15000,"10000 to 14999",D997&lt;20000,"15000 to 19999",D997&lt;25000,"20000 to 24999",D997 &lt;30000,"25000 to 29999",D997&lt;35000,"30000 to 34999",D997&lt;40000,"35000 to 39999",D997&lt;45000,"40000 to 44999",D997&lt;50000,"45000 to 49999",TRUE,"Greater than 50000"),"")</f>
        <v/>
      </c>
      <c r="Y997">
        <f t="shared" si="156"/>
        <v>140</v>
      </c>
      <c r="Z997" t="str">
        <f t="shared" si="157"/>
        <v/>
      </c>
      <c r="AA997">
        <f t="shared" si="158"/>
        <v>1</v>
      </c>
      <c r="AB997" t="str">
        <f t="shared" si="159"/>
        <v/>
      </c>
    </row>
    <row r="998" spans="1:28" x14ac:dyDescent="0.25">
      <c r="A998">
        <v>979</v>
      </c>
      <c r="B998" t="s">
        <v>1986</v>
      </c>
      <c r="C998" s="3" t="s">
        <v>1987</v>
      </c>
      <c r="D998">
        <v>60200</v>
      </c>
      <c r="E998">
        <v>86244</v>
      </c>
      <c r="F998" t="s">
        <v>20</v>
      </c>
      <c r="G998">
        <v>1015</v>
      </c>
      <c r="H998" t="s">
        <v>40</v>
      </c>
      <c r="I998" t="s">
        <v>41</v>
      </c>
      <c r="J998">
        <v>1426395600</v>
      </c>
      <c r="K998">
        <v>1426914000</v>
      </c>
      <c r="L998" t="b">
        <v>0</v>
      </c>
      <c r="M998" t="b">
        <v>0</v>
      </c>
      <c r="N998" t="s">
        <v>33</v>
      </c>
      <c r="O998" s="4">
        <f t="shared" si="150"/>
        <v>1.432624584717608</v>
      </c>
      <c r="P998" s="5">
        <f t="shared" si="151"/>
        <v>84.969458128078813</v>
      </c>
      <c r="Q998" t="str">
        <f t="shared" si="152"/>
        <v>theater</v>
      </c>
      <c r="R998" t="str">
        <f t="shared" si="153"/>
        <v>plays</v>
      </c>
      <c r="S998" s="9">
        <f t="shared" si="154"/>
        <v>42078.208333333328</v>
      </c>
      <c r="T998" s="9">
        <f t="shared" si="155"/>
        <v>42084.208333333328</v>
      </c>
      <c r="U998" t="str" cm="1">
        <f t="array" ref="U998">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</f>
        <v>Greater than 50000</v>
      </c>
      <c r="V998" t="str" cm="1">
        <f t="array" ref="V998">IF(F998="failed",_xlfn.IFS(D998&lt;1000,"0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/>
      </c>
      <c r="W998" t="str" cm="1">
        <f t="array" ref="W998">IF(F998="successful",_xlfn.IFS(D998&lt;1000,"0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>Greater than 50000</v>
      </c>
      <c r="X998" t="str" cm="1">
        <f t="array" ref="X998">IF(F998="canceled",_xlfn.IFS(D998&lt;1000,"0 to 1000",D998&lt;5000,"1000 to 4999",D998&lt;10000,"5000 to 9999",D998&lt;15000,"10000 to 14999",D998&lt;20000,"15000 to 19999",D998&lt;25000,"20000 to 24999",D998 &lt;30000,"25000 to 29999",D998&lt;35000,"30000 to 34999",D998&lt;40000,"35000 to 39999",D998&lt;45000,"40000 to 44999",D998&lt;50000,"45000 to 49999",TRUE,"Greater than 50000"),"")</f>
        <v/>
      </c>
      <c r="Y998">
        <f t="shared" si="156"/>
        <v>1015</v>
      </c>
      <c r="Z998" t="str">
        <f t="shared" si="157"/>
        <v/>
      </c>
      <c r="AA998">
        <f t="shared" si="158"/>
        <v>1</v>
      </c>
      <c r="AB998" t="str">
        <f t="shared" si="159"/>
        <v/>
      </c>
    </row>
    <row r="999" spans="1:28" ht="31.5" x14ac:dyDescent="0.25">
      <c r="A999">
        <v>984</v>
      </c>
      <c r="B999" t="s">
        <v>1996</v>
      </c>
      <c r="C999" s="3" t="s">
        <v>1997</v>
      </c>
      <c r="D999">
        <v>6500</v>
      </c>
      <c r="E999">
        <v>9910</v>
      </c>
      <c r="F999" t="s">
        <v>20</v>
      </c>
      <c r="G999">
        <v>381</v>
      </c>
      <c r="H999" t="s">
        <v>21</v>
      </c>
      <c r="I999" t="s">
        <v>22</v>
      </c>
      <c r="J999">
        <v>1567918800</v>
      </c>
      <c r="K999">
        <v>1570165200</v>
      </c>
      <c r="L999" t="b">
        <v>0</v>
      </c>
      <c r="M999" t="b">
        <v>0</v>
      </c>
      <c r="N999" t="s">
        <v>33</v>
      </c>
      <c r="O999" s="4">
        <f t="shared" si="150"/>
        <v>1.5246153846153847</v>
      </c>
      <c r="P999" s="5">
        <f t="shared" si="151"/>
        <v>26.010498687664043</v>
      </c>
      <c r="Q999" t="str">
        <f t="shared" si="152"/>
        <v>theater</v>
      </c>
      <c r="R999" t="str">
        <f t="shared" si="153"/>
        <v>plays</v>
      </c>
      <c r="S999" s="9">
        <f t="shared" si="154"/>
        <v>43716.208333333328</v>
      </c>
      <c r="T999" s="9">
        <f t="shared" si="155"/>
        <v>43742.208333333328</v>
      </c>
      <c r="U999" t="str" cm="1">
        <f t="array" ref="U999">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</f>
        <v>5000 to 9999</v>
      </c>
      <c r="V999" t="str" cm="1">
        <f t="array" ref="V999">IF(F999="failed",_xlfn.IFS(D999&lt;1000,"0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/>
      </c>
      <c r="W999" t="str" cm="1">
        <f t="array" ref="W999">IF(F999="successful",_xlfn.IFS(D999&lt;1000,"0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>5000 to 9999</v>
      </c>
      <c r="X999" t="str" cm="1">
        <f t="array" ref="X999">IF(F999="canceled",_xlfn.IFS(D999&lt;1000,"0 to 1000",D999&lt;5000,"1000 to 4999",D999&lt;10000,"5000 to 9999",D999&lt;15000,"10000 to 14999",D999&lt;20000,"15000 to 19999",D999&lt;25000,"20000 to 24999",D999 &lt;30000,"25000 to 29999",D999&lt;35000,"30000 to 34999",D999&lt;40000,"35000 to 39999",D999&lt;45000,"40000 to 44999",D999&lt;50000,"45000 to 49999",TRUE,"Greater than 50000"),"")</f>
        <v/>
      </c>
      <c r="Y999">
        <f t="shared" si="156"/>
        <v>381</v>
      </c>
      <c r="Z999" t="str">
        <f t="shared" si="157"/>
        <v/>
      </c>
      <c r="AA999">
        <f t="shared" si="158"/>
        <v>1</v>
      </c>
      <c r="AB999" t="str">
        <f t="shared" si="159"/>
        <v/>
      </c>
    </row>
    <row r="1000" spans="1:28" ht="31.5" x14ac:dyDescent="0.25">
      <c r="A1000">
        <v>996</v>
      </c>
      <c r="B1000" t="s">
        <v>2019</v>
      </c>
      <c r="C1000" s="3" t="s">
        <v>2020</v>
      </c>
      <c r="D1000">
        <v>6600</v>
      </c>
      <c r="E1000">
        <v>4814</v>
      </c>
      <c r="F1000" t="s">
        <v>14</v>
      </c>
      <c r="G1000">
        <v>112</v>
      </c>
      <c r="H1000" t="s">
        <v>21</v>
      </c>
      <c r="I1000" t="s">
        <v>22</v>
      </c>
      <c r="J1000">
        <v>1357106400</v>
      </c>
      <c r="K1000">
        <v>1359698400</v>
      </c>
      <c r="L1000" t="b">
        <v>0</v>
      </c>
      <c r="M1000" t="b">
        <v>0</v>
      </c>
      <c r="N1000" t="s">
        <v>33</v>
      </c>
      <c r="O1000" s="4">
        <f t="shared" si="150"/>
        <v>0.72939393939393937</v>
      </c>
      <c r="P1000" s="5">
        <f t="shared" si="151"/>
        <v>42.982142857142854</v>
      </c>
      <c r="Q1000" t="str">
        <f t="shared" si="152"/>
        <v>theater</v>
      </c>
      <c r="R1000" t="str">
        <f t="shared" si="153"/>
        <v>plays</v>
      </c>
      <c r="S1000" s="9">
        <f t="shared" si="154"/>
        <v>41276.25</v>
      </c>
      <c r="T1000" s="9">
        <f t="shared" si="155"/>
        <v>41306.25</v>
      </c>
      <c r="U1000" t="str" cm="1">
        <f t="array" ref="U1000">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</f>
        <v>5000 to 9999</v>
      </c>
      <c r="V1000" t="str" cm="1">
        <f t="array" ref="V1000">IF(F1000="failed",_xlfn.IFS(D1000&lt;1000,"0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>5000 to 9999</v>
      </c>
      <c r="W1000" t="str" cm="1">
        <f t="array" ref="W1000">IF(F1000="successful",_xlfn.IFS(D1000&lt;1000,"0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/>
      </c>
      <c r="X1000" t="str" cm="1">
        <f t="array" ref="X1000">IF(F1000="canceled",_xlfn.IFS(D1000&lt;1000,"0 to 1000",D1000&lt;5000,"1000 to 4999",D1000&lt;10000,"5000 to 9999",D1000&lt;15000,"10000 to 14999",D1000&lt;20000,"15000 to 19999",D1000&lt;25000,"20000 to 24999",D1000 &lt;30000,"25000 to 29999",D1000&lt;35000,"30000 to 34999",D1000&lt;40000,"35000 to 39999",D1000&lt;45000,"40000 to 44999",D1000&lt;50000,"45000 to 49999",TRUE,"Greater than 50000"),"")</f>
        <v/>
      </c>
      <c r="Y1000" t="str">
        <f t="shared" si="156"/>
        <v/>
      </c>
      <c r="Z1000">
        <f t="shared" si="157"/>
        <v>112</v>
      </c>
      <c r="AA1000" t="str">
        <f t="shared" si="158"/>
        <v/>
      </c>
      <c r="AB1000">
        <f t="shared" si="159"/>
        <v>1</v>
      </c>
    </row>
    <row r="1001" spans="1:28" x14ac:dyDescent="0.25">
      <c r="A1001">
        <v>997</v>
      </c>
      <c r="B1001" t="s">
        <v>2021</v>
      </c>
      <c r="C1001" s="3" t="s">
        <v>2022</v>
      </c>
      <c r="D1001">
        <v>7600</v>
      </c>
      <c r="E1001">
        <v>4603</v>
      </c>
      <c r="F1001" t="s">
        <v>74</v>
      </c>
      <c r="G1001">
        <v>139</v>
      </c>
      <c r="H1001" t="s">
        <v>107</v>
      </c>
      <c r="I1001" t="s">
        <v>108</v>
      </c>
      <c r="J1001">
        <v>1390197600</v>
      </c>
      <c r="K1001">
        <v>1390629600</v>
      </c>
      <c r="L1001" t="b">
        <v>0</v>
      </c>
      <c r="M1001" t="b">
        <v>0</v>
      </c>
      <c r="N1001" t="s">
        <v>33</v>
      </c>
      <c r="O1001" s="4">
        <f t="shared" si="150"/>
        <v>0.60565789473684206</v>
      </c>
      <c r="P1001" s="5">
        <f t="shared" si="151"/>
        <v>33.115107913669064</v>
      </c>
      <c r="Q1001" t="str">
        <f t="shared" si="152"/>
        <v>theater</v>
      </c>
      <c r="R1001" t="str">
        <f t="shared" si="153"/>
        <v>plays</v>
      </c>
      <c r="S1001" s="9">
        <f t="shared" si="154"/>
        <v>41659.25</v>
      </c>
      <c r="T1001" s="9">
        <f t="shared" si="155"/>
        <v>41664.25</v>
      </c>
      <c r="U1001" t="str" cm="1">
        <f t="array" ref="U1001">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</f>
        <v>5000 to 9999</v>
      </c>
      <c r="V1001" t="str" cm="1">
        <f t="array" ref="V1001">IF(F1001="failed",_xlfn.IFS(D1001&lt;1000,"0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/>
      </c>
      <c r="W1001" t="str" cm="1">
        <f t="array" ref="W1001">IF(F1001="successful",_xlfn.IFS(D1001&lt;1000,"0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/>
      </c>
      <c r="X1001" t="str" cm="1">
        <f t="array" ref="X1001">IF(F1001="canceled",_xlfn.IFS(D1001&lt;1000,"0 to 1000",D1001&lt;5000,"1000 to 4999",D1001&lt;10000,"5000 to 9999",D1001&lt;15000,"10000 to 14999",D1001&lt;20000,"15000 to 19999",D1001&lt;25000,"20000 to 24999",D1001 &lt;30000,"25000 to 29999",D1001&lt;35000,"30000 to 34999",D1001&lt;40000,"35000 to 39999",D1001&lt;45000,"40000 to 44999",D1001&lt;50000,"45000 to 49999",TRUE,"Greater than 50000"),"")</f>
        <v>5000 to 9999</v>
      </c>
      <c r="Y1001" t="str">
        <f t="shared" si="156"/>
        <v/>
      </c>
      <c r="Z1001" t="str">
        <f t="shared" si="157"/>
        <v/>
      </c>
      <c r="AA1001" t="str">
        <f t="shared" si="158"/>
        <v/>
      </c>
      <c r="AB1001" t="str">
        <f t="shared" si="159"/>
        <v/>
      </c>
    </row>
  </sheetData>
  <sortState xmlns:xlrd2="http://schemas.microsoft.com/office/spreadsheetml/2017/richdata2" ref="A2:R1001">
    <sortCondition ref="Q2:Q1001"/>
  </sortState>
  <conditionalFormatting sqref="O2:O1001">
    <cfRule type="cellIs" dxfId="2" priority="1" operator="between">
      <formula>2</formula>
      <formula>500</formula>
    </cfRule>
    <cfRule type="cellIs" dxfId="1" priority="2" operator="between">
      <formula>1</formula>
      <formula>1.99</formula>
    </cfRule>
    <cfRule type="cellIs" dxfId="0" priority="3" operator="between">
      <formula>0</formula>
      <formula>0.99</formula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8CB4-6DA4-436D-A928-A67DD1B42105}">
  <sheetPr codeName="Sheet5"/>
  <dimension ref="D1:F26"/>
  <sheetViews>
    <sheetView workbookViewId="0">
      <selection activeCell="D19" sqref="D19"/>
    </sheetView>
  </sheetViews>
  <sheetFormatPr defaultRowHeight="15.75" x14ac:dyDescent="0.25"/>
  <cols>
    <col min="4" max="4" width="28" bestFit="1" customWidth="1"/>
    <col min="5" max="5" width="15.625" customWidth="1"/>
  </cols>
  <sheetData>
    <row r="1" spans="4:6" x14ac:dyDescent="0.25">
      <c r="D1" s="1" t="s">
        <v>2028</v>
      </c>
      <c r="E1" s="8" t="s">
        <v>2067</v>
      </c>
      <c r="F1" s="8" t="s">
        <v>2068</v>
      </c>
    </row>
    <row r="2" spans="4:6" x14ac:dyDescent="0.25">
      <c r="D2" t="s">
        <v>71</v>
      </c>
      <c r="E2" t="s">
        <v>2069</v>
      </c>
      <c r="F2" t="s">
        <v>2044</v>
      </c>
    </row>
    <row r="3" spans="4:6" x14ac:dyDescent="0.25">
      <c r="D3" t="s">
        <v>42</v>
      </c>
      <c r="E3" t="s">
        <v>2069</v>
      </c>
      <c r="F3" t="s">
        <v>2045</v>
      </c>
    </row>
    <row r="4" spans="4:6" x14ac:dyDescent="0.25">
      <c r="D4" t="s">
        <v>53</v>
      </c>
      <c r="E4" t="s">
        <v>2069</v>
      </c>
      <c r="F4" t="s">
        <v>2046</v>
      </c>
    </row>
    <row r="5" spans="4:6" x14ac:dyDescent="0.25">
      <c r="D5" t="s">
        <v>474</v>
      </c>
      <c r="E5" t="s">
        <v>2069</v>
      </c>
      <c r="F5" t="s">
        <v>2047</v>
      </c>
    </row>
    <row r="6" spans="4:6" x14ac:dyDescent="0.25">
      <c r="D6" t="s">
        <v>100</v>
      </c>
      <c r="E6" t="s">
        <v>2069</v>
      </c>
      <c r="F6" t="s">
        <v>2048</v>
      </c>
    </row>
    <row r="7" spans="4:6" x14ac:dyDescent="0.25">
      <c r="D7" t="s">
        <v>269</v>
      </c>
      <c r="E7" t="s">
        <v>2069</v>
      </c>
      <c r="F7" t="s">
        <v>2049</v>
      </c>
    </row>
    <row r="8" spans="4:6" x14ac:dyDescent="0.25">
      <c r="D8" t="s">
        <v>17</v>
      </c>
      <c r="E8" t="s">
        <v>2070</v>
      </c>
      <c r="F8" t="s">
        <v>2050</v>
      </c>
    </row>
    <row r="9" spans="4:6" x14ac:dyDescent="0.25">
      <c r="D9" t="s">
        <v>292</v>
      </c>
      <c r="E9" t="s">
        <v>2071</v>
      </c>
      <c r="F9" t="s">
        <v>2051</v>
      </c>
    </row>
    <row r="10" spans="4:6" x14ac:dyDescent="0.25">
      <c r="D10" t="s">
        <v>89</v>
      </c>
      <c r="E10" t="s">
        <v>2071</v>
      </c>
      <c r="F10" t="s">
        <v>2052</v>
      </c>
    </row>
    <row r="11" spans="4:6" x14ac:dyDescent="0.25">
      <c r="D11" t="s">
        <v>1029</v>
      </c>
      <c r="E11" t="s">
        <v>2038</v>
      </c>
      <c r="F11" t="s">
        <v>2053</v>
      </c>
    </row>
    <row r="12" spans="4:6" x14ac:dyDescent="0.25">
      <c r="D12" t="s">
        <v>50</v>
      </c>
      <c r="E12" t="s">
        <v>2039</v>
      </c>
      <c r="F12" t="s">
        <v>2054</v>
      </c>
    </row>
    <row r="13" spans="4:6" x14ac:dyDescent="0.25">
      <c r="D13" t="s">
        <v>60</v>
      </c>
      <c r="E13" t="s">
        <v>2039</v>
      </c>
      <c r="F13" t="s">
        <v>2055</v>
      </c>
    </row>
    <row r="14" spans="4:6" x14ac:dyDescent="0.25">
      <c r="D14" t="s">
        <v>159</v>
      </c>
      <c r="E14" t="s">
        <v>2039</v>
      </c>
      <c r="F14" t="s">
        <v>2056</v>
      </c>
    </row>
    <row r="15" spans="4:6" x14ac:dyDescent="0.25">
      <c r="D15" t="s">
        <v>148</v>
      </c>
      <c r="E15" t="s">
        <v>2039</v>
      </c>
      <c r="F15" t="s">
        <v>2057</v>
      </c>
    </row>
    <row r="16" spans="4:6" x14ac:dyDescent="0.25">
      <c r="D16" t="s">
        <v>148</v>
      </c>
      <c r="E16" t="s">
        <v>2039</v>
      </c>
      <c r="F16" t="s">
        <v>2057</v>
      </c>
    </row>
    <row r="17" spans="4:6" x14ac:dyDescent="0.25">
      <c r="D17" t="s">
        <v>23</v>
      </c>
      <c r="E17" t="s">
        <v>2039</v>
      </c>
      <c r="F17" t="s">
        <v>2058</v>
      </c>
    </row>
    <row r="18" spans="4:6" x14ac:dyDescent="0.25">
      <c r="D18" t="s">
        <v>319</v>
      </c>
      <c r="E18" t="s">
        <v>2039</v>
      </c>
      <c r="F18" t="s">
        <v>2072</v>
      </c>
    </row>
    <row r="19" spans="4:6" x14ac:dyDescent="0.25">
      <c r="D19" t="s">
        <v>122</v>
      </c>
      <c r="E19" t="s">
        <v>2040</v>
      </c>
      <c r="F19" t="s">
        <v>2059</v>
      </c>
    </row>
    <row r="20" spans="4:6" x14ac:dyDescent="0.25">
      <c r="D20" t="s">
        <v>119</v>
      </c>
      <c r="E20" t="s">
        <v>2041</v>
      </c>
      <c r="F20" t="s">
        <v>2060</v>
      </c>
    </row>
    <row r="21" spans="4:6" x14ac:dyDescent="0.25">
      <c r="D21" t="s">
        <v>68</v>
      </c>
      <c r="E21" t="s">
        <v>2041</v>
      </c>
      <c r="F21" t="s">
        <v>2061</v>
      </c>
    </row>
    <row r="22" spans="4:6" x14ac:dyDescent="0.25">
      <c r="D22" t="s">
        <v>133</v>
      </c>
      <c r="E22" t="s">
        <v>2041</v>
      </c>
      <c r="F22" t="s">
        <v>2062</v>
      </c>
    </row>
    <row r="23" spans="4:6" x14ac:dyDescent="0.25">
      <c r="D23" t="s">
        <v>206</v>
      </c>
      <c r="E23" t="s">
        <v>2041</v>
      </c>
      <c r="F23" t="s">
        <v>2063</v>
      </c>
    </row>
    <row r="24" spans="4:6" x14ac:dyDescent="0.25">
      <c r="D24" t="s">
        <v>65</v>
      </c>
      <c r="E24" t="s">
        <v>2042</v>
      </c>
      <c r="F24" t="s">
        <v>2064</v>
      </c>
    </row>
    <row r="25" spans="4:6" x14ac:dyDescent="0.25">
      <c r="D25" t="s">
        <v>28</v>
      </c>
      <c r="E25" t="s">
        <v>2042</v>
      </c>
      <c r="F25" t="s">
        <v>2065</v>
      </c>
    </row>
    <row r="26" spans="4:6" x14ac:dyDescent="0.25">
      <c r="D26" t="s">
        <v>33</v>
      </c>
      <c r="E26" t="s">
        <v>2043</v>
      </c>
      <c r="F26" t="s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8306-AD38-4881-A8EF-236B43DFBD84}">
  <sheetPr codeName="Sheet6"/>
  <dimension ref="A3:E17"/>
  <sheetViews>
    <sheetView workbookViewId="0">
      <selection activeCell="E28" sqref="E28"/>
    </sheetView>
  </sheetViews>
  <sheetFormatPr defaultRowHeight="15.75" x14ac:dyDescent="0.25"/>
  <cols>
    <col min="1" max="1" width="16.75" bestFit="1" customWidth="1"/>
    <col min="2" max="2" width="15.25" bestFit="1" customWidth="1"/>
    <col min="3" max="3" width="9.625" bestFit="1" customWidth="1"/>
    <col min="4" max="4" width="13.375" bestFit="1" customWidth="1"/>
    <col min="5" max="5" width="12.625" bestFit="1" customWidth="1"/>
    <col min="6" max="6" width="13.375" bestFit="1" customWidth="1"/>
    <col min="7" max="7" width="19.625" bestFit="1" customWidth="1"/>
    <col min="8" max="8" width="6.25" bestFit="1" customWidth="1"/>
    <col min="9" max="9" width="24.625" bestFit="1" customWidth="1"/>
    <col min="10" max="10" width="18.625" bestFit="1" customWidth="1"/>
    <col min="11" max="11" width="6.25" bestFit="1" customWidth="1"/>
    <col min="12" max="12" width="24.625" bestFit="1" customWidth="1"/>
    <col min="13" max="13" width="23.625" bestFit="1" customWidth="1"/>
    <col min="14" max="14" width="6.25" bestFit="1" customWidth="1"/>
    <col min="15" max="15" width="22" bestFit="1" customWidth="1"/>
    <col min="16" max="16" width="24.625" bestFit="1" customWidth="1"/>
    <col min="17" max="17" width="23.625" bestFit="1" customWidth="1"/>
  </cols>
  <sheetData>
    <row r="3" spans="1:5" x14ac:dyDescent="0.25">
      <c r="A3" s="6" t="s">
        <v>2105</v>
      </c>
      <c r="B3" s="6" t="s">
        <v>2033</v>
      </c>
    </row>
    <row r="4" spans="1:5" x14ac:dyDescent="0.25">
      <c r="A4" s="6" t="s">
        <v>2101</v>
      </c>
      <c r="B4" t="s">
        <v>2104</v>
      </c>
      <c r="C4" t="s">
        <v>2103</v>
      </c>
      <c r="D4" t="s">
        <v>2102</v>
      </c>
      <c r="E4" t="s">
        <v>2088</v>
      </c>
    </row>
    <row r="5" spans="1:5" x14ac:dyDescent="0.25">
      <c r="A5" s="7" t="s">
        <v>2109</v>
      </c>
      <c r="B5" s="10">
        <v>1.9607843137254902E-2</v>
      </c>
      <c r="C5" s="10">
        <v>0.39215686274509803</v>
      </c>
      <c r="D5" s="10">
        <v>0.58823529411764708</v>
      </c>
      <c r="E5" s="10">
        <v>1</v>
      </c>
    </row>
    <row r="6" spans="1:5" x14ac:dyDescent="0.25">
      <c r="A6" s="7" t="s">
        <v>2089</v>
      </c>
      <c r="B6" s="10">
        <v>8.658008658008658E-3</v>
      </c>
      <c r="C6" s="10">
        <v>0.16450216450216451</v>
      </c>
      <c r="D6" s="10">
        <v>0.82683982683982682</v>
      </c>
      <c r="E6" s="10">
        <v>1</v>
      </c>
    </row>
    <row r="7" spans="1:5" x14ac:dyDescent="0.25">
      <c r="A7" s="7" t="s">
        <v>2099</v>
      </c>
      <c r="B7" s="10">
        <v>0</v>
      </c>
      <c r="C7" s="10">
        <v>0.55555555555555558</v>
      </c>
      <c r="D7" s="10">
        <v>0.44444444444444442</v>
      </c>
      <c r="E7" s="10">
        <v>1</v>
      </c>
    </row>
    <row r="8" spans="1:5" x14ac:dyDescent="0.25">
      <c r="A8" s="7" t="s">
        <v>2091</v>
      </c>
      <c r="B8" s="10">
        <v>0</v>
      </c>
      <c r="C8" s="10">
        <v>0</v>
      </c>
      <c r="D8" s="10">
        <v>1</v>
      </c>
      <c r="E8" s="10">
        <v>1</v>
      </c>
    </row>
    <row r="9" spans="1:5" x14ac:dyDescent="0.25">
      <c r="A9" s="7" t="s">
        <v>2092</v>
      </c>
      <c r="B9" s="10">
        <v>0</v>
      </c>
      <c r="C9" s="10">
        <v>0</v>
      </c>
      <c r="D9" s="10">
        <v>1</v>
      </c>
      <c r="E9" s="10">
        <v>1</v>
      </c>
    </row>
    <row r="10" spans="1:5" x14ac:dyDescent="0.25">
      <c r="A10" s="7" t="s">
        <v>2093</v>
      </c>
      <c r="B10" s="10">
        <v>0</v>
      </c>
      <c r="C10" s="10">
        <v>0.21428571428571427</v>
      </c>
      <c r="D10" s="10">
        <v>0.7857142857142857</v>
      </c>
      <c r="E10" s="10">
        <v>1</v>
      </c>
    </row>
    <row r="11" spans="1:5" x14ac:dyDescent="0.25">
      <c r="A11" s="7" t="s">
        <v>2094</v>
      </c>
      <c r="B11" s="10">
        <v>0</v>
      </c>
      <c r="C11" s="10">
        <v>0</v>
      </c>
      <c r="D11" s="10">
        <v>1</v>
      </c>
      <c r="E11" s="10">
        <v>1</v>
      </c>
    </row>
    <row r="12" spans="1:5" x14ac:dyDescent="0.25">
      <c r="A12" s="7" t="s">
        <v>2095</v>
      </c>
      <c r="B12" s="10">
        <v>8.3333333333333329E-2</v>
      </c>
      <c r="C12" s="10">
        <v>0.25</v>
      </c>
      <c r="D12" s="10">
        <v>0.66666666666666663</v>
      </c>
      <c r="E12" s="10">
        <v>1</v>
      </c>
    </row>
    <row r="13" spans="1:5" x14ac:dyDescent="0.25">
      <c r="A13" s="7" t="s">
        <v>2096</v>
      </c>
      <c r="B13" s="10">
        <v>0</v>
      </c>
      <c r="C13" s="10">
        <v>0.21428571428571427</v>
      </c>
      <c r="D13" s="10">
        <v>0.7857142857142857</v>
      </c>
      <c r="E13" s="10">
        <v>1</v>
      </c>
    </row>
    <row r="14" spans="1:5" x14ac:dyDescent="0.25">
      <c r="A14" s="7" t="s">
        <v>2097</v>
      </c>
      <c r="B14" s="10">
        <v>0</v>
      </c>
      <c r="C14" s="10">
        <v>0.27272727272727271</v>
      </c>
      <c r="D14" s="10">
        <v>0.72727272727272729</v>
      </c>
      <c r="E14" s="10">
        <v>1</v>
      </c>
    </row>
    <row r="15" spans="1:5" x14ac:dyDescent="0.25">
      <c r="A15" s="7" t="s">
        <v>2090</v>
      </c>
      <c r="B15" s="10">
        <v>7.9365079365079361E-2</v>
      </c>
      <c r="C15" s="10">
        <v>0.4</v>
      </c>
      <c r="D15" s="10">
        <v>0.52063492063492067</v>
      </c>
      <c r="E15" s="10">
        <v>1</v>
      </c>
    </row>
    <row r="16" spans="1:5" x14ac:dyDescent="0.25">
      <c r="A16" s="7" t="s">
        <v>2100</v>
      </c>
      <c r="B16" s="10">
        <v>9.1803278688524587E-2</v>
      </c>
      <c r="C16" s="10">
        <v>0.53442622950819674</v>
      </c>
      <c r="D16" s="10">
        <v>0.3737704918032787</v>
      </c>
      <c r="E16" s="10">
        <v>1</v>
      </c>
    </row>
    <row r="17" spans="1:5" x14ac:dyDescent="0.25">
      <c r="A17" s="7" t="s">
        <v>2088</v>
      </c>
      <c r="B17" s="10">
        <v>5.7809330628803245E-2</v>
      </c>
      <c r="C17" s="10">
        <v>0.36916835699797163</v>
      </c>
      <c r="D17" s="10">
        <v>0.57302231237322521</v>
      </c>
      <c r="E17" s="10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8221-5F4C-4E31-ACDA-C3FB0FD8FAF3}">
  <sheetPr codeName="Sheet7"/>
  <dimension ref="A3:C9"/>
  <sheetViews>
    <sheetView tabSelected="1" workbookViewId="0">
      <selection activeCell="C13" sqref="C13"/>
    </sheetView>
  </sheetViews>
  <sheetFormatPr defaultRowHeight="15.75" x14ac:dyDescent="0.25"/>
  <cols>
    <col min="1" max="1" width="12.375" style="8" bestFit="1" customWidth="1"/>
    <col min="2" max="2" width="19.375" bestFit="1" customWidth="1"/>
    <col min="3" max="3" width="15.625" bestFit="1" customWidth="1"/>
    <col min="4" max="4" width="12.375" bestFit="1" customWidth="1"/>
    <col min="5" max="5" width="27.875" bestFit="1" customWidth="1"/>
  </cols>
  <sheetData>
    <row r="3" spans="1:3" x14ac:dyDescent="0.25">
      <c r="B3" s="1" t="s">
        <v>2114</v>
      </c>
      <c r="C3" s="1" t="s">
        <v>2115</v>
      </c>
    </row>
    <row r="4" spans="1:3" x14ac:dyDescent="0.25">
      <c r="A4" s="8" t="s">
        <v>2116</v>
      </c>
      <c r="B4" s="11">
        <f>AVERAGE(BackersSuccess)</f>
        <v>851.14690265486729</v>
      </c>
      <c r="C4" s="11">
        <f>AVERAGE(BackersFailed)</f>
        <v>585.61538461538464</v>
      </c>
    </row>
    <row r="5" spans="1:3" x14ac:dyDescent="0.25">
      <c r="A5" s="8" t="s">
        <v>2117</v>
      </c>
      <c r="B5" s="11">
        <f>MEDIAN(BackersSuccess)</f>
        <v>201</v>
      </c>
      <c r="C5" s="11">
        <f>MEDIAN(BackersFailed)</f>
        <v>114.5</v>
      </c>
    </row>
    <row r="6" spans="1:3" x14ac:dyDescent="0.25">
      <c r="A6" s="8" t="s">
        <v>2118</v>
      </c>
      <c r="B6" s="11">
        <f>MIN(BackersSuccess)</f>
        <v>16</v>
      </c>
      <c r="C6" s="11">
        <f>MIN(BackersFailed)</f>
        <v>0</v>
      </c>
    </row>
    <row r="7" spans="1:3" x14ac:dyDescent="0.25">
      <c r="A7" s="8" t="s">
        <v>2119</v>
      </c>
      <c r="B7" s="11">
        <f>MAX(BackersSuccess)</f>
        <v>7295</v>
      </c>
      <c r="C7" s="11">
        <f>MAX(BackersFailed)</f>
        <v>6080</v>
      </c>
    </row>
    <row r="8" spans="1:3" x14ac:dyDescent="0.25">
      <c r="A8" s="8" t="s">
        <v>2120</v>
      </c>
      <c r="B8" s="11">
        <f>_xlfn.VAR.P(BackersSuccess)</f>
        <v>1603373.7324019109</v>
      </c>
      <c r="C8" s="11">
        <f>_xlfn.VAR.P(BackersFailed)</f>
        <v>921574.68174133555</v>
      </c>
    </row>
    <row r="9" spans="1:3" x14ac:dyDescent="0.25">
      <c r="A9" s="8" t="s">
        <v>2121</v>
      </c>
      <c r="B9" s="11">
        <f>_xlfn.STDEV.P(BackersSuccess)</f>
        <v>1266.2439466397898</v>
      </c>
      <c r="C9" s="11">
        <f>_xlfn.STDEV.P(BackersFailed)</f>
        <v>959.98681331637863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Category Pivot Table</vt:lpstr>
      <vt:lpstr>Sub-Category Pivot Table</vt:lpstr>
      <vt:lpstr>PivotTable3</vt:lpstr>
      <vt:lpstr>Crowdfunding</vt:lpstr>
      <vt:lpstr>Categories and Subcategories</vt:lpstr>
      <vt:lpstr>PivotTable4</vt:lpstr>
      <vt:lpstr>Statistical Analysis</vt:lpstr>
      <vt:lpstr>BackersFailed</vt:lpstr>
      <vt:lpstr>BackersSuccess</vt:lpstr>
      <vt:lpstr>CategoryTable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aaron pisacane</cp:lastModifiedBy>
  <dcterms:created xsi:type="dcterms:W3CDTF">2021-09-29T18:52:28Z</dcterms:created>
  <dcterms:modified xsi:type="dcterms:W3CDTF">2022-09-27T01:36:35Z</dcterms:modified>
</cp:coreProperties>
</file>