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620"/>
  </bookViews>
  <sheets>
    <sheet name="employee_experience_survey_data" sheetId="1" r:id="rId1"/>
  </sheets>
  <definedNames>
    <definedName name="_xlnm._FilterDatabase" localSheetId="0" hidden="1">employee_experience_survey_data!$A$1:$U$16</definedName>
  </definedNames>
  <calcPr calcId="0"/>
</workbook>
</file>

<file path=xl/calcChain.xml><?xml version="1.0" encoding="utf-8"?>
<calcChain xmlns="http://schemas.openxmlformats.org/spreadsheetml/2006/main">
  <c r="R33" i="1" l="1"/>
  <c r="S9" i="1"/>
  <c r="S4" i="1"/>
  <c r="S2" i="1"/>
  <c r="S6" i="1"/>
  <c r="S7" i="1"/>
  <c r="S3" i="1"/>
  <c r="S8" i="1"/>
  <c r="S10" i="1"/>
  <c r="S11" i="1"/>
  <c r="S12" i="1"/>
  <c r="S13" i="1"/>
  <c r="S14" i="1"/>
  <c r="S15" i="1"/>
  <c r="S16" i="1"/>
  <c r="S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K9" i="1"/>
  <c r="K4" i="1"/>
  <c r="K2" i="1"/>
  <c r="K6" i="1"/>
  <c r="K7" i="1"/>
  <c r="F24" i="1" s="1"/>
  <c r="K3" i="1"/>
  <c r="K8" i="1"/>
  <c r="K10" i="1"/>
  <c r="F22" i="1" s="1"/>
  <c r="K11" i="1"/>
  <c r="F20" i="1" s="1"/>
  <c r="K12" i="1"/>
  <c r="K13" i="1"/>
  <c r="K14" i="1"/>
  <c r="K15" i="1"/>
  <c r="K16" i="1"/>
  <c r="F21" i="1" s="1"/>
  <c r="K5" i="1"/>
  <c r="I5" i="1"/>
  <c r="I9" i="1"/>
  <c r="I4" i="1"/>
  <c r="I2" i="1"/>
  <c r="I6" i="1"/>
  <c r="I7" i="1"/>
  <c r="E24" i="1" s="1"/>
  <c r="I3" i="1"/>
  <c r="I8" i="1"/>
  <c r="I10" i="1"/>
  <c r="E22" i="1" s="1"/>
  <c r="I11" i="1"/>
  <c r="E20" i="1" s="1"/>
  <c r="I12" i="1"/>
  <c r="I13" i="1"/>
  <c r="I14" i="1"/>
  <c r="I15" i="1"/>
  <c r="I16" i="1"/>
  <c r="E21" i="1" s="1"/>
  <c r="F26" i="1" l="1"/>
  <c r="E23" i="1"/>
  <c r="F23" i="1"/>
  <c r="E19" i="1"/>
  <c r="L19" i="1"/>
  <c r="M21" i="1"/>
  <c r="F19" i="1"/>
  <c r="M20" i="1"/>
  <c r="L20" i="1"/>
  <c r="E25" i="1"/>
  <c r="M22" i="1"/>
  <c r="L21" i="1"/>
  <c r="F25" i="1"/>
  <c r="M19" i="1"/>
  <c r="L22" i="1"/>
  <c r="E26" i="1"/>
</calcChain>
</file>

<file path=xl/sharedStrings.xml><?xml version="1.0" encoding="utf-8"?>
<sst xmlns="http://schemas.openxmlformats.org/spreadsheetml/2006/main" count="345" uniqueCount="107">
  <si>
    <t>Name</t>
  </si>
  <si>
    <t>Age Bracket</t>
  </si>
  <si>
    <t>Gender</t>
  </si>
  <si>
    <t>Ethnicity</t>
  </si>
  <si>
    <t>Job Title</t>
  </si>
  <si>
    <t>Department</t>
  </si>
  <si>
    <t>Date Survey Completed</t>
  </si>
  <si>
    <t>Job Satisfaction</t>
  </si>
  <si>
    <t>Work-Life Balance</t>
  </si>
  <si>
    <t>Management Support</t>
  </si>
  <si>
    <t>Team Collaboration</t>
  </si>
  <si>
    <t>Workload Fairness</t>
  </si>
  <si>
    <t>Career Development Opportunities</t>
  </si>
  <si>
    <t>Workplace Inclusivity</t>
  </si>
  <si>
    <t>Company Communication</t>
  </si>
  <si>
    <t>Compensation Satisfaction</t>
  </si>
  <si>
    <t>Job Security</t>
  </si>
  <si>
    <t>Overall Engagement</t>
  </si>
  <si>
    <t>John Doe</t>
  </si>
  <si>
    <t>25-34</t>
  </si>
  <si>
    <t>Female</t>
  </si>
  <si>
    <t>Asian</t>
  </si>
  <si>
    <t>Product Manager</t>
  </si>
  <si>
    <t>Product Development</t>
  </si>
  <si>
    <t>Disagree</t>
  </si>
  <si>
    <t>Strongly Agree</t>
  </si>
  <si>
    <t>Neutral</t>
  </si>
  <si>
    <t>Agree</t>
  </si>
  <si>
    <t>Jane Smith</t>
  </si>
  <si>
    <t>18-24</t>
  </si>
  <si>
    <t>Middle Eastern</t>
  </si>
  <si>
    <t>Operations Manager</t>
  </si>
  <si>
    <t>Sales</t>
  </si>
  <si>
    <t>Strongly Disagree</t>
  </si>
  <si>
    <t>Carlos Reyes</t>
  </si>
  <si>
    <t>45-54</t>
  </si>
  <si>
    <t>Indian</t>
  </si>
  <si>
    <t>UX Designer</t>
  </si>
  <si>
    <t>Consulting</t>
  </si>
  <si>
    <t>Emily Zhang</t>
  </si>
  <si>
    <t>35-44</t>
  </si>
  <si>
    <t>Male</t>
  </si>
  <si>
    <t>Caucasian</t>
  </si>
  <si>
    <t>HR</t>
  </si>
  <si>
    <t>Michael Johnson</t>
  </si>
  <si>
    <t>Sara Ahmed</t>
  </si>
  <si>
    <t>Business Consultant</t>
  </si>
  <si>
    <t>Operations</t>
  </si>
  <si>
    <t>Tom Davis</t>
  </si>
  <si>
    <t>Linda Lopez</t>
  </si>
  <si>
    <t>African American</t>
  </si>
  <si>
    <t>Customer Support</t>
  </si>
  <si>
    <t>Raj Patel</t>
  </si>
  <si>
    <t>IT</t>
  </si>
  <si>
    <t>Amara Njeri</t>
  </si>
  <si>
    <t>HR Specialist</t>
  </si>
  <si>
    <t>Design</t>
  </si>
  <si>
    <t>Helen Martin</t>
  </si>
  <si>
    <t>Peter Brown</t>
  </si>
  <si>
    <t>Nina Roberts</t>
  </si>
  <si>
    <t>Sales Executive</t>
  </si>
  <si>
    <t>Jake Williams</t>
  </si>
  <si>
    <t>Hispanic</t>
  </si>
  <si>
    <t>Aisha Thompson</t>
  </si>
  <si>
    <t>Data Analyst</t>
  </si>
  <si>
    <t>Finance</t>
  </si>
  <si>
    <t>non numeric</t>
  </si>
  <si>
    <t>numeric</t>
  </si>
  <si>
    <t>JS</t>
  </si>
  <si>
    <t>WLB</t>
  </si>
  <si>
    <t>OE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</si>
  <si>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</si>
  <si>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</si>
  <si>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</si>
  <si>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</si>
  <si>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</si>
  <si>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</si>
  <si>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</si>
  <si>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</si>
  <si>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</si>
  <si>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</si>
  <si>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</si>
  <si>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</si>
  <si>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</si>
  <si>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department</t>
  </si>
  <si>
    <t>Avg Job Satisfaction</t>
  </si>
  <si>
    <t xml:space="preserve">Design </t>
  </si>
  <si>
    <t>avg work life balance</t>
  </si>
  <si>
    <t xml:space="preserve"> Age Bracket</t>
  </si>
  <si>
    <t>avg job satisfaction</t>
  </si>
  <si>
    <t>18 - 24</t>
  </si>
  <si>
    <t>25 - 34</t>
  </si>
  <si>
    <t>35 - 44</t>
  </si>
  <si>
    <t>45 - 54</t>
  </si>
  <si>
    <t>avg compensation satisfaction</t>
  </si>
  <si>
    <t>CS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</si>
  <si>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</si>
  <si>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</si>
  <si>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</si>
  <si>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</si>
  <si>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</si>
  <si>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</si>
  <si>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</si>
  <si>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</si>
  <si>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</si>
  <si>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</si>
  <si>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corelation between work life balance and overall engengement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</si>
</sst>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1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5" borderId="0" xfId="0" applyFill="1" applyBorder="1" applyAlignment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2" fontId="16" fillId="0" borderId="0" xfId="0" applyNumberFormat="1" applyFont="1"/>
    <xf numFmtId="171" fontId="16" fillId="0" borderId="0" xfId="0" applyNumberFormat="1" applyFont="1"/>
    <xf numFmtId="0" fontId="18" fillId="37" borderId="11" xfId="0" applyFont="1" applyFill="1" applyBorder="1" applyAlignment="1">
      <alignment horizontal="centerContinuous"/>
    </xf>
    <xf numFmtId="170" fontId="16" fillId="0" borderId="0" xfId="0" applyNumberFormat="1" applyFont="1"/>
    <xf numFmtId="0" fontId="0" fillId="36" borderId="0" xfId="0" applyFill="1" applyBorder="1" applyAlignment="1"/>
    <xf numFmtId="0" fontId="0" fillId="36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employee_experience_survey_data!$E$18</c:f>
              <c:strCache>
                <c:ptCount val="1"/>
                <c:pt idx="0">
                  <c:v>Avg Job Satisfaction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employee_experience_survey_data!$D$19:$D$26</c:f>
              <c:strCache>
                <c:ptCount val="8"/>
                <c:pt idx="0">
                  <c:v>Consulting</c:v>
                </c:pt>
                <c:pt idx="1">
                  <c:v>Design </c:v>
                </c:pt>
                <c:pt idx="2">
                  <c:v>Finance</c:v>
                </c:pt>
                <c:pt idx="3">
                  <c:v>IT</c:v>
                </c:pt>
                <c:pt idx="4">
                  <c:v>HR</c:v>
                </c:pt>
                <c:pt idx="5">
                  <c:v>Operations</c:v>
                </c:pt>
                <c:pt idx="6">
                  <c:v>Product Development</c:v>
                </c:pt>
                <c:pt idx="7">
                  <c:v>Sales</c:v>
                </c:pt>
              </c:strCache>
            </c:strRef>
          </c:cat>
          <c:val>
            <c:numRef>
              <c:f>employee_experience_survey_data!$E$19:$E$26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 formatCode="0.0000">
                  <c:v>2.6666666666666665</c:v>
                </c:pt>
                <c:pt idx="7" formatCode="0.000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D43-AFE5-C93D07A2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employee_experience_survey_data!$L$18</c:f>
              <c:strCache>
                <c:ptCount val="1"/>
                <c:pt idx="0">
                  <c:v>avg job 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employee_experience_survey_data!$K$19:$K$22</c:f>
              <c:strCache>
                <c:ptCount val="4"/>
                <c:pt idx="0">
                  <c:v>18 - 24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</c:strCache>
            </c:strRef>
          </c:cat>
          <c:val>
            <c:numRef>
              <c:f>employee_experience_survey_data!$L$19:$L$22</c:f>
              <c:numCache>
                <c:formatCode>0.00</c:formatCode>
                <c:ptCount val="4"/>
                <c:pt idx="0">
                  <c:v>3.4285714285714284</c:v>
                </c:pt>
                <c:pt idx="1">
                  <c:v>3</c:v>
                </c:pt>
                <c:pt idx="2">
                  <c:v>2</c:v>
                </c:pt>
                <c:pt idx="3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7-43D8-82E9-D2ADBE43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71727"/>
        <c:axId val="1272669231"/>
      </c:barChart>
      <c:catAx>
        <c:axId val="127267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69231"/>
        <c:crosses val="autoZero"/>
        <c:auto val="1"/>
        <c:lblAlgn val="ctr"/>
        <c:lblOffset val="100"/>
        <c:noMultiLvlLbl val="0"/>
      </c:catAx>
      <c:valAx>
        <c:axId val="12726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7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739588</xdr:colOff>
      <xdr:row>28</xdr:row>
      <xdr:rowOff>62753</xdr:rowOff>
    </xdr:from>
    <xdr:to>
      <xdr:col>5</xdr:col>
      <xdr:colOff>1255058</xdr:colOff>
      <xdr:row>41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22410</xdr:colOff>
      <xdr:row>23</xdr:row>
      <xdr:rowOff>11206</xdr:rowOff>
    </xdr:from>
    <xdr:to>
      <xdr:col>13</xdr:col>
      <xdr:colOff>11206</xdr:colOff>
      <xdr:row>37</xdr:row>
      <xdr:rowOff>168088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I1" zoomScale="70" zoomScaleNormal="70" workbookViewId="0">
      <selection activeCell="P18" sqref="P18"/>
    </sheetView>
  </sheetViews>
  <sheetFormatPr defaultRowHeight="15" x14ac:dyDescent="0.25"/>
  <cols>
    <col min="1" max="1" width="15.7109375" customWidth="1"/>
    <col min="2" max="2" width="11.28515625" customWidth="1"/>
    <col min="4" max="5" width="12.28515625" customWidth="1"/>
    <col min="6" max="6" width="20.85546875" customWidth="1"/>
    <col min="7" max="7" width="11.28515625" customWidth="1"/>
    <col min="8" max="8" width="13.5703125" customWidth="1"/>
    <col min="9" max="9" width="3.85546875" customWidth="1"/>
    <col min="10" max="10" width="16.140625" customWidth="1"/>
    <col min="11" max="11" width="6.28515625" customWidth="1"/>
    <col min="12" max="12" width="20.85546875" customWidth="1"/>
    <col min="13" max="13" width="28.28515625" customWidth="1"/>
    <col min="14" max="14" width="21" customWidth="1"/>
    <col min="15" max="15" width="18.42578125" customWidth="1"/>
    <col min="16" max="16" width="20.42578125" customWidth="1"/>
    <col min="17" max="17" width="26.42578125" customWidth="1"/>
    <col min="18" max="18" width="25.42578125" customWidth="1"/>
    <col min="19" max="19" width="6.42578125" customWidth="1"/>
    <col min="20" max="20" width="13.28515625" customWidth="1"/>
    <col min="21" max="21" width="20.7109375" customWidth="1"/>
    <col min="22" max="22" width="3.7109375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68</v>
      </c>
      <c r="J1" s="3" t="s">
        <v>8</v>
      </c>
      <c r="K1" s="3" t="s">
        <v>69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 t="s">
        <v>15</v>
      </c>
      <c r="S1" s="4" t="s">
        <v>95</v>
      </c>
      <c r="T1" s="4" t="s">
        <v>16</v>
      </c>
      <c r="U1" s="4" t="s">
        <v>17</v>
      </c>
      <c r="V1" s="4" t="s">
        <v>70</v>
      </c>
    </row>
    <row r="2" spans="1:22" x14ac:dyDescent="0.25">
      <c r="A2" t="s">
        <v>39</v>
      </c>
      <c r="B2" t="s">
        <v>40</v>
      </c>
      <c r="C2" t="s">
        <v>41</v>
      </c>
      <c r="D2" t="s">
        <v>42</v>
      </c>
      <c r="E2" t="s">
        <v>37</v>
      </c>
      <c r="F2" t="s">
        <v>43</v>
      </c>
      <c r="G2" s="1">
        <v>45572</v>
      </c>
      <c r="H2" t="s">
        <v>26</v>
      </c>
      <c r="I2">
        <f>VLOOKUP(H2,$A$18:$B$23,2,FALSE)</f>
        <v>3</v>
      </c>
      <c r="J2" t="s">
        <v>27</v>
      </c>
      <c r="K2">
        <f>VLOOKUP(J2,$A$18:$B$24,2,FALSE)</f>
        <v>4</v>
      </c>
      <c r="L2" t="s">
        <v>27</v>
      </c>
      <c r="M2" t="s">
        <v>33</v>
      </c>
      <c r="N2" t="s">
        <v>33</v>
      </c>
      <c r="O2" t="s">
        <v>25</v>
      </c>
      <c r="P2" t="s">
        <v>27</v>
      </c>
      <c r="Q2" t="s">
        <v>33</v>
      </c>
      <c r="R2" t="s">
        <v>33</v>
      </c>
      <c r="S2">
        <f>VLOOKUP(R2,$A$18:$B$23,2,FALSE)</f>
        <v>1</v>
      </c>
      <c r="T2" t="s">
        <v>27</v>
      </c>
      <c r="U2" t="s">
        <v>26</v>
      </c>
      <c r="V2">
        <f>VLOOKUP(U2,$A$18:$B$23,2,FALSE)</f>
        <v>3</v>
      </c>
    </row>
    <row r="3" spans="1:22" x14ac:dyDescent="0.25">
      <c r="A3" t="s">
        <v>48</v>
      </c>
      <c r="B3" t="s">
        <v>19</v>
      </c>
      <c r="C3" t="s">
        <v>41</v>
      </c>
      <c r="D3" t="s">
        <v>42</v>
      </c>
      <c r="E3" t="s">
        <v>37</v>
      </c>
      <c r="F3" t="s">
        <v>43</v>
      </c>
      <c r="G3" s="1">
        <v>45573</v>
      </c>
      <c r="H3" t="s">
        <v>25</v>
      </c>
      <c r="I3">
        <f>VLOOKUP(H3,$A$18:$B$23,2,FALSE)</f>
        <v>5</v>
      </c>
      <c r="J3" t="s">
        <v>25</v>
      </c>
      <c r="K3">
        <f>VLOOKUP(J3,$A$18:$B$24,2,FALSE)</f>
        <v>5</v>
      </c>
      <c r="L3" t="s">
        <v>33</v>
      </c>
      <c r="M3" t="s">
        <v>25</v>
      </c>
      <c r="N3" t="s">
        <v>25</v>
      </c>
      <c r="O3" t="s">
        <v>33</v>
      </c>
      <c r="P3" t="s">
        <v>25</v>
      </c>
      <c r="Q3" t="s">
        <v>33</v>
      </c>
      <c r="R3" t="s">
        <v>26</v>
      </c>
      <c r="S3">
        <f>VLOOKUP(R3,$A$18:$B$23,2,FALSE)</f>
        <v>3</v>
      </c>
      <c r="T3" t="s">
        <v>26</v>
      </c>
      <c r="U3" t="s">
        <v>27</v>
      </c>
      <c r="V3">
        <f t="shared" ref="V3:V16" si="0">VLOOKUP(U3,$A$18:$B$23,2,FALSE)</f>
        <v>4</v>
      </c>
    </row>
    <row r="4" spans="1:22" x14ac:dyDescent="0.25">
      <c r="A4" t="s">
        <v>34</v>
      </c>
      <c r="B4" t="s">
        <v>35</v>
      </c>
      <c r="C4" t="s">
        <v>20</v>
      </c>
      <c r="D4" t="s">
        <v>36</v>
      </c>
      <c r="E4" t="s">
        <v>37</v>
      </c>
      <c r="F4" t="s">
        <v>38</v>
      </c>
      <c r="G4" s="1">
        <v>45573</v>
      </c>
      <c r="H4" t="s">
        <v>26</v>
      </c>
      <c r="I4">
        <f>VLOOKUP(H4,$A$18:$B$23,2,FALSE)</f>
        <v>3</v>
      </c>
      <c r="J4" t="s">
        <v>33</v>
      </c>
      <c r="K4">
        <f>VLOOKUP(J4,$A$18:$B$24,2,FALSE)</f>
        <v>1</v>
      </c>
      <c r="L4" t="s">
        <v>27</v>
      </c>
      <c r="M4" t="s">
        <v>24</v>
      </c>
      <c r="N4" t="s">
        <v>25</v>
      </c>
      <c r="O4" t="s">
        <v>27</v>
      </c>
      <c r="P4" t="s">
        <v>27</v>
      </c>
      <c r="Q4" t="s">
        <v>33</v>
      </c>
      <c r="R4" t="s">
        <v>26</v>
      </c>
      <c r="S4">
        <f>VLOOKUP(R4,$A$18:$B$23,2,FALSE)</f>
        <v>3</v>
      </c>
      <c r="T4" t="s">
        <v>25</v>
      </c>
      <c r="U4" t="s">
        <v>25</v>
      </c>
      <c r="V4">
        <f t="shared" si="0"/>
        <v>5</v>
      </c>
    </row>
    <row r="5" spans="1:22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s="1">
        <v>45570</v>
      </c>
      <c r="H5" t="s">
        <v>24</v>
      </c>
      <c r="I5">
        <f>VLOOKUP(H5,$A$18:$B$23,2,FALSE)</f>
        <v>2</v>
      </c>
      <c r="J5" t="s">
        <v>25</v>
      </c>
      <c r="K5">
        <f>VLOOKUP(J5,$A$18:$B$24,2,FALSE)</f>
        <v>5</v>
      </c>
      <c r="L5" t="s">
        <v>26</v>
      </c>
      <c r="M5" t="s">
        <v>26</v>
      </c>
      <c r="N5" t="s">
        <v>26</v>
      </c>
      <c r="O5" t="s">
        <v>24</v>
      </c>
      <c r="P5" t="s">
        <v>27</v>
      </c>
      <c r="Q5" t="s">
        <v>25</v>
      </c>
      <c r="R5" t="s">
        <v>25</v>
      </c>
      <c r="S5">
        <f>VLOOKUP(R5,$A$18:$B$23,2,FALSE)</f>
        <v>5</v>
      </c>
      <c r="T5" t="s">
        <v>27</v>
      </c>
      <c r="U5" t="s">
        <v>25</v>
      </c>
      <c r="V5">
        <f t="shared" si="0"/>
        <v>5</v>
      </c>
    </row>
    <row r="6" spans="1:22" x14ac:dyDescent="0.25">
      <c r="A6" t="s">
        <v>44</v>
      </c>
      <c r="B6" t="s">
        <v>29</v>
      </c>
      <c r="C6" t="s">
        <v>20</v>
      </c>
      <c r="D6" t="s">
        <v>42</v>
      </c>
      <c r="E6" t="s">
        <v>37</v>
      </c>
      <c r="F6" t="s">
        <v>23</v>
      </c>
      <c r="G6" s="1">
        <v>45572</v>
      </c>
      <c r="H6" t="s">
        <v>27</v>
      </c>
      <c r="I6">
        <f>VLOOKUP(H6,$A$18:$B$23,2,FALSE)</f>
        <v>4</v>
      </c>
      <c r="J6" t="s">
        <v>25</v>
      </c>
      <c r="K6">
        <f>VLOOKUP(J6,$A$18:$B$24,2,FALSE)</f>
        <v>5</v>
      </c>
      <c r="L6" t="s">
        <v>24</v>
      </c>
      <c r="M6" t="s">
        <v>26</v>
      </c>
      <c r="N6" t="s">
        <v>33</v>
      </c>
      <c r="O6" t="s">
        <v>24</v>
      </c>
      <c r="P6" t="s">
        <v>24</v>
      </c>
      <c r="Q6" t="s">
        <v>24</v>
      </c>
      <c r="R6" t="s">
        <v>33</v>
      </c>
      <c r="S6">
        <f>VLOOKUP(R6,$A$18:$B$23,2,FALSE)</f>
        <v>1</v>
      </c>
      <c r="T6" t="s">
        <v>26</v>
      </c>
      <c r="U6" t="s">
        <v>24</v>
      </c>
      <c r="V6">
        <f t="shared" si="0"/>
        <v>2</v>
      </c>
    </row>
    <row r="7" spans="1:22" x14ac:dyDescent="0.25">
      <c r="A7" t="s">
        <v>45</v>
      </c>
      <c r="B7" t="s">
        <v>35</v>
      </c>
      <c r="C7" t="s">
        <v>41</v>
      </c>
      <c r="D7" t="s">
        <v>30</v>
      </c>
      <c r="E7" t="s">
        <v>46</v>
      </c>
      <c r="F7" t="s">
        <v>47</v>
      </c>
      <c r="G7" s="1">
        <v>45574</v>
      </c>
      <c r="H7" t="s">
        <v>24</v>
      </c>
      <c r="I7">
        <f>VLOOKUP(H7,$A$18:$B$23,2,FALSE)</f>
        <v>2</v>
      </c>
      <c r="J7" t="s">
        <v>33</v>
      </c>
      <c r="K7">
        <f>VLOOKUP(J7,$A$18:$B$24,2,FALSE)</f>
        <v>1</v>
      </c>
      <c r="L7" t="s">
        <v>26</v>
      </c>
      <c r="M7" t="s">
        <v>26</v>
      </c>
      <c r="N7" t="s">
        <v>27</v>
      </c>
      <c r="O7" t="s">
        <v>27</v>
      </c>
      <c r="P7" t="s">
        <v>24</v>
      </c>
      <c r="Q7" t="s">
        <v>26</v>
      </c>
      <c r="R7" t="s">
        <v>27</v>
      </c>
      <c r="S7">
        <f>VLOOKUP(R7,$A$18:$B$23,2,FALSE)</f>
        <v>4</v>
      </c>
      <c r="T7" t="s">
        <v>33</v>
      </c>
      <c r="U7" t="s">
        <v>26</v>
      </c>
      <c r="V7">
        <f t="shared" si="0"/>
        <v>3</v>
      </c>
    </row>
    <row r="8" spans="1:22" x14ac:dyDescent="0.25">
      <c r="A8" t="s">
        <v>49</v>
      </c>
      <c r="B8" t="s">
        <v>29</v>
      </c>
      <c r="C8" t="s">
        <v>41</v>
      </c>
      <c r="D8" t="s">
        <v>50</v>
      </c>
      <c r="E8" t="s">
        <v>51</v>
      </c>
      <c r="F8" t="s">
        <v>23</v>
      </c>
      <c r="G8" s="1">
        <v>45575</v>
      </c>
      <c r="H8" t="s">
        <v>24</v>
      </c>
      <c r="I8">
        <f>VLOOKUP(H8,$A$18:$B$23,2,FALSE)</f>
        <v>2</v>
      </c>
      <c r="J8" t="s">
        <v>27</v>
      </c>
      <c r="K8">
        <f>VLOOKUP(J8,$A$18:$B$24,2,FALSE)</f>
        <v>4</v>
      </c>
      <c r="L8" t="s">
        <v>26</v>
      </c>
      <c r="M8" t="s">
        <v>33</v>
      </c>
      <c r="N8" t="s">
        <v>33</v>
      </c>
      <c r="O8" t="s">
        <v>27</v>
      </c>
      <c r="P8" t="s">
        <v>26</v>
      </c>
      <c r="Q8" t="s">
        <v>27</v>
      </c>
      <c r="R8" t="s">
        <v>24</v>
      </c>
      <c r="S8">
        <f>VLOOKUP(R8,$A$18:$B$23,2,FALSE)</f>
        <v>2</v>
      </c>
      <c r="T8" t="s">
        <v>24</v>
      </c>
      <c r="U8" t="s">
        <v>27</v>
      </c>
      <c r="V8">
        <f t="shared" si="0"/>
        <v>4</v>
      </c>
    </row>
    <row r="9" spans="1:22" x14ac:dyDescent="0.25">
      <c r="A9" t="s">
        <v>28</v>
      </c>
      <c r="B9" t="s">
        <v>29</v>
      </c>
      <c r="C9" t="s">
        <v>20</v>
      </c>
      <c r="D9" t="s">
        <v>30</v>
      </c>
      <c r="E9" t="s">
        <v>31</v>
      </c>
      <c r="F9" t="s">
        <v>32</v>
      </c>
      <c r="G9" s="1">
        <v>45572</v>
      </c>
      <c r="H9" t="s">
        <v>27</v>
      </c>
      <c r="I9">
        <f>VLOOKUP(H9,$A$18:$B$23,2,FALSE)</f>
        <v>4</v>
      </c>
      <c r="J9" t="s">
        <v>33</v>
      </c>
      <c r="K9">
        <f>VLOOKUP(J9,$A$18:$B$24,2,FALSE)</f>
        <v>1</v>
      </c>
      <c r="L9" t="s">
        <v>25</v>
      </c>
      <c r="M9" t="s">
        <v>26</v>
      </c>
      <c r="N9" t="s">
        <v>26</v>
      </c>
      <c r="O9" t="s">
        <v>24</v>
      </c>
      <c r="P9" t="s">
        <v>26</v>
      </c>
      <c r="Q9" t="s">
        <v>26</v>
      </c>
      <c r="R9" t="s">
        <v>26</v>
      </c>
      <c r="S9">
        <f>VLOOKUP(R9,$A$18:$B$23,2,FALSE)</f>
        <v>3</v>
      </c>
      <c r="T9" t="s">
        <v>27</v>
      </c>
      <c r="U9" t="s">
        <v>26</v>
      </c>
      <c r="V9">
        <f t="shared" si="0"/>
        <v>3</v>
      </c>
    </row>
    <row r="10" spans="1:22" x14ac:dyDescent="0.25">
      <c r="A10" t="s">
        <v>52</v>
      </c>
      <c r="B10" t="s">
        <v>40</v>
      </c>
      <c r="C10" t="s">
        <v>20</v>
      </c>
      <c r="D10" t="s">
        <v>36</v>
      </c>
      <c r="E10" t="s">
        <v>22</v>
      </c>
      <c r="F10" t="s">
        <v>53</v>
      </c>
      <c r="G10" s="1">
        <v>45572</v>
      </c>
      <c r="H10" t="s">
        <v>33</v>
      </c>
      <c r="I10">
        <f>VLOOKUP(H10,$A$18:$B$23,2,FALSE)</f>
        <v>1</v>
      </c>
      <c r="J10" t="s">
        <v>25</v>
      </c>
      <c r="K10">
        <f>VLOOKUP(J10,$A$18:$B$24,2,FALSE)</f>
        <v>5</v>
      </c>
      <c r="L10" t="s">
        <v>33</v>
      </c>
      <c r="M10" t="s">
        <v>27</v>
      </c>
      <c r="N10" t="s">
        <v>25</v>
      </c>
      <c r="O10" t="s">
        <v>27</v>
      </c>
      <c r="P10" t="s">
        <v>27</v>
      </c>
      <c r="Q10" t="s">
        <v>26</v>
      </c>
      <c r="R10" t="s">
        <v>27</v>
      </c>
      <c r="S10">
        <f>VLOOKUP(R10,$A$18:$B$23,2,FALSE)</f>
        <v>4</v>
      </c>
      <c r="T10" t="s">
        <v>25</v>
      </c>
      <c r="U10" t="s">
        <v>24</v>
      </c>
      <c r="V10">
        <f t="shared" si="0"/>
        <v>2</v>
      </c>
    </row>
    <row r="11" spans="1:22" x14ac:dyDescent="0.25">
      <c r="A11" t="s">
        <v>54</v>
      </c>
      <c r="B11" t="s">
        <v>29</v>
      </c>
      <c r="C11" t="s">
        <v>41</v>
      </c>
      <c r="D11" t="s">
        <v>50</v>
      </c>
      <c r="E11" t="s">
        <v>55</v>
      </c>
      <c r="F11" t="s">
        <v>56</v>
      </c>
      <c r="G11" s="1">
        <v>45575</v>
      </c>
      <c r="H11" t="s">
        <v>25</v>
      </c>
      <c r="I11">
        <f>VLOOKUP(H11,$A$18:$B$23,2,FALSE)</f>
        <v>5</v>
      </c>
      <c r="J11" t="s">
        <v>25</v>
      </c>
      <c r="K11">
        <f>VLOOKUP(J11,$A$18:$B$24,2,FALSE)</f>
        <v>5</v>
      </c>
      <c r="L11" t="s">
        <v>27</v>
      </c>
      <c r="M11" t="s">
        <v>27</v>
      </c>
      <c r="N11" t="s">
        <v>25</v>
      </c>
      <c r="O11" t="s">
        <v>33</v>
      </c>
      <c r="P11" t="s">
        <v>26</v>
      </c>
      <c r="Q11" t="s">
        <v>27</v>
      </c>
      <c r="R11" t="s">
        <v>26</v>
      </c>
      <c r="S11">
        <f>VLOOKUP(R11,$A$18:$B$23,2,FALSE)</f>
        <v>3</v>
      </c>
      <c r="T11" t="s">
        <v>26</v>
      </c>
      <c r="U11" t="s">
        <v>33</v>
      </c>
      <c r="V11">
        <f t="shared" si="0"/>
        <v>1</v>
      </c>
    </row>
    <row r="12" spans="1:22" x14ac:dyDescent="0.25">
      <c r="A12" t="s">
        <v>57</v>
      </c>
      <c r="B12" t="s">
        <v>35</v>
      </c>
      <c r="C12" t="s">
        <v>41</v>
      </c>
      <c r="D12" t="s">
        <v>21</v>
      </c>
      <c r="E12" t="s">
        <v>55</v>
      </c>
      <c r="F12" t="s">
        <v>38</v>
      </c>
      <c r="G12" s="1">
        <v>45570</v>
      </c>
      <c r="H12" t="s">
        <v>26</v>
      </c>
      <c r="I12">
        <f>VLOOKUP(H12,$A$18:$B$23,2,FALSE)</f>
        <v>3</v>
      </c>
      <c r="J12" t="s">
        <v>26</v>
      </c>
      <c r="K12">
        <f>VLOOKUP(J12,$A$18:$B$24,2,FALSE)</f>
        <v>3</v>
      </c>
      <c r="L12" t="s">
        <v>33</v>
      </c>
      <c r="M12" t="s">
        <v>27</v>
      </c>
      <c r="N12" t="s">
        <v>25</v>
      </c>
      <c r="O12" t="s">
        <v>25</v>
      </c>
      <c r="P12" t="s">
        <v>25</v>
      </c>
      <c r="Q12" t="s">
        <v>33</v>
      </c>
      <c r="R12" t="s">
        <v>24</v>
      </c>
      <c r="S12">
        <f>VLOOKUP(R12,$A$18:$B$23,2,FALSE)</f>
        <v>2</v>
      </c>
      <c r="T12" t="s">
        <v>33</v>
      </c>
      <c r="U12" t="s">
        <v>26</v>
      </c>
      <c r="V12">
        <f t="shared" si="0"/>
        <v>3</v>
      </c>
    </row>
    <row r="13" spans="1:22" x14ac:dyDescent="0.25">
      <c r="A13" t="s">
        <v>58</v>
      </c>
      <c r="B13" t="s">
        <v>29</v>
      </c>
      <c r="C13" t="s">
        <v>20</v>
      </c>
      <c r="D13" t="s">
        <v>36</v>
      </c>
      <c r="E13" t="s">
        <v>55</v>
      </c>
      <c r="F13" t="s">
        <v>32</v>
      </c>
      <c r="G13" s="1">
        <v>45577</v>
      </c>
      <c r="H13" t="s">
        <v>33</v>
      </c>
      <c r="I13">
        <f>VLOOKUP(H13,$A$18:$B$23,2,FALSE)</f>
        <v>1</v>
      </c>
      <c r="J13" t="s">
        <v>24</v>
      </c>
      <c r="K13">
        <f>VLOOKUP(J13,$A$18:$B$24,2,FALSE)</f>
        <v>2</v>
      </c>
      <c r="L13" t="s">
        <v>27</v>
      </c>
      <c r="M13" t="s">
        <v>25</v>
      </c>
      <c r="N13" t="s">
        <v>26</v>
      </c>
      <c r="O13" t="s">
        <v>27</v>
      </c>
      <c r="P13" t="s">
        <v>26</v>
      </c>
      <c r="Q13" t="s">
        <v>25</v>
      </c>
      <c r="R13" t="s">
        <v>26</v>
      </c>
      <c r="S13">
        <f>VLOOKUP(R13,$A$18:$B$23,2,FALSE)</f>
        <v>3</v>
      </c>
      <c r="T13" t="s">
        <v>27</v>
      </c>
      <c r="U13" t="s">
        <v>27</v>
      </c>
      <c r="V13">
        <f t="shared" si="0"/>
        <v>4</v>
      </c>
    </row>
    <row r="14" spans="1:22" x14ac:dyDescent="0.25">
      <c r="A14" t="s">
        <v>59</v>
      </c>
      <c r="B14" t="s">
        <v>19</v>
      </c>
      <c r="C14" t="s">
        <v>20</v>
      </c>
      <c r="D14" t="s">
        <v>30</v>
      </c>
      <c r="E14" t="s">
        <v>60</v>
      </c>
      <c r="F14" t="s">
        <v>32</v>
      </c>
      <c r="G14" s="1">
        <v>45576</v>
      </c>
      <c r="H14" t="s">
        <v>24</v>
      </c>
      <c r="I14">
        <f>VLOOKUP(H14,$A$18:$B$23,2,FALSE)</f>
        <v>2</v>
      </c>
      <c r="J14" t="s">
        <v>27</v>
      </c>
      <c r="K14">
        <f>VLOOKUP(J14,$A$18:$B$24,2,FALSE)</f>
        <v>4</v>
      </c>
      <c r="L14" t="s">
        <v>33</v>
      </c>
      <c r="M14" t="s">
        <v>33</v>
      </c>
      <c r="N14" t="s">
        <v>26</v>
      </c>
      <c r="O14" t="s">
        <v>27</v>
      </c>
      <c r="P14" t="s">
        <v>26</v>
      </c>
      <c r="Q14" t="s">
        <v>27</v>
      </c>
      <c r="R14" t="s">
        <v>24</v>
      </c>
      <c r="S14">
        <f>VLOOKUP(R14,$A$18:$B$23,2,FALSE)</f>
        <v>2</v>
      </c>
      <c r="T14" t="s">
        <v>27</v>
      </c>
      <c r="U14" t="s">
        <v>24</v>
      </c>
      <c r="V14">
        <f t="shared" si="0"/>
        <v>2</v>
      </c>
    </row>
    <row r="15" spans="1:22" x14ac:dyDescent="0.25">
      <c r="A15" t="s">
        <v>61</v>
      </c>
      <c r="B15" t="s">
        <v>29</v>
      </c>
      <c r="C15" t="s">
        <v>20</v>
      </c>
      <c r="D15" t="s">
        <v>62</v>
      </c>
      <c r="E15" t="s">
        <v>46</v>
      </c>
      <c r="F15" t="s">
        <v>32</v>
      </c>
      <c r="G15" s="1">
        <v>45573</v>
      </c>
      <c r="H15" t="s">
        <v>27</v>
      </c>
      <c r="I15">
        <f>VLOOKUP(H15,$A$18:$B$23,2,FALSE)</f>
        <v>4</v>
      </c>
      <c r="J15" t="s">
        <v>33</v>
      </c>
      <c r="K15">
        <f>VLOOKUP(J15,$A$18:$B$24,2,FALSE)</f>
        <v>1</v>
      </c>
      <c r="L15" t="s">
        <v>25</v>
      </c>
      <c r="M15" t="s">
        <v>26</v>
      </c>
      <c r="N15" t="s">
        <v>26</v>
      </c>
      <c r="O15" t="s">
        <v>26</v>
      </c>
      <c r="P15" t="s">
        <v>25</v>
      </c>
      <c r="Q15" t="s">
        <v>24</v>
      </c>
      <c r="R15" t="s">
        <v>26</v>
      </c>
      <c r="S15">
        <f>VLOOKUP(R15,$A$18:$B$23,2,FALSE)</f>
        <v>3</v>
      </c>
      <c r="T15" t="s">
        <v>27</v>
      </c>
      <c r="U15" t="s">
        <v>25</v>
      </c>
      <c r="V15">
        <f t="shared" si="0"/>
        <v>5</v>
      </c>
    </row>
    <row r="16" spans="1:22" x14ac:dyDescent="0.25">
      <c r="A16" t="s">
        <v>63</v>
      </c>
      <c r="B16" t="s">
        <v>29</v>
      </c>
      <c r="C16" t="s">
        <v>20</v>
      </c>
      <c r="D16" t="s">
        <v>30</v>
      </c>
      <c r="E16" t="s">
        <v>64</v>
      </c>
      <c r="F16" t="s">
        <v>65</v>
      </c>
      <c r="G16" s="1">
        <v>45577</v>
      </c>
      <c r="H16" t="s">
        <v>27</v>
      </c>
      <c r="I16">
        <f t="shared" ref="I3:I16" si="1">VLOOKUP(H16,$A$18:$B$23,2,FALSE)</f>
        <v>4</v>
      </c>
      <c r="J16" t="s">
        <v>27</v>
      </c>
      <c r="K16">
        <f t="shared" ref="K3:K16" si="2">VLOOKUP(J16,$A$18:$B$24,2,FALSE)</f>
        <v>4</v>
      </c>
      <c r="L16" t="s">
        <v>33</v>
      </c>
      <c r="M16" t="s">
        <v>33</v>
      </c>
      <c r="N16" t="s">
        <v>24</v>
      </c>
      <c r="O16" t="s">
        <v>33</v>
      </c>
      <c r="P16" t="s">
        <v>24</v>
      </c>
      <c r="Q16" t="s">
        <v>25</v>
      </c>
      <c r="R16" t="s">
        <v>24</v>
      </c>
      <c r="S16">
        <f t="shared" ref="S3:S16" si="3">VLOOKUP(R16,$A$18:$B$23,2,FALSE)</f>
        <v>2</v>
      </c>
      <c r="T16" t="s">
        <v>27</v>
      </c>
      <c r="U16" t="s">
        <v>25</v>
      </c>
      <c r="V16">
        <f t="shared" si="0"/>
        <v>5</v>
      </c>
    </row>
    <row r="17" spans="1:22" ht="15.75" thickBot="1" x14ac:dyDescent="0.3"/>
    <row r="18" spans="1:22" x14ac:dyDescent="0.25">
      <c r="A18" s="11" t="s">
        <v>66</v>
      </c>
      <c r="B18" s="11" t="s">
        <v>67</v>
      </c>
      <c r="D18" s="11" t="s">
        <v>84</v>
      </c>
      <c r="E18" s="11" t="s">
        <v>85</v>
      </c>
      <c r="F18" s="11" t="s">
        <v>87</v>
      </c>
      <c r="H18" s="14" t="s">
        <v>68</v>
      </c>
      <c r="I18" s="14"/>
      <c r="K18" s="11" t="s">
        <v>88</v>
      </c>
      <c r="L18" s="11" t="s">
        <v>89</v>
      </c>
      <c r="M18" s="11" t="s">
        <v>94</v>
      </c>
      <c r="O18" s="10" t="s">
        <v>96</v>
      </c>
      <c r="P18" s="10"/>
      <c r="Q18" s="10"/>
      <c r="U18" s="14" t="s">
        <v>70</v>
      </c>
      <c r="V18" s="14"/>
    </row>
    <row r="19" spans="1:22" ht="15.75" thickBot="1" x14ac:dyDescent="0.3">
      <c r="A19" t="s">
        <v>33</v>
      </c>
      <c r="B19">
        <v>1</v>
      </c>
      <c r="D19" t="s">
        <v>38</v>
      </c>
      <c r="E19" s="2">
        <f>AVERAGEIF(F$1:F$16,"Consulting",$I$1:$I$16)</f>
        <v>3</v>
      </c>
      <c r="F19" s="2">
        <f>AVERAGEIF($F$1:$F$16,"Consulting",$K$1:$K$16)</f>
        <v>2</v>
      </c>
      <c r="H19" s="5"/>
      <c r="I19" s="5"/>
      <c r="K19" t="s">
        <v>90</v>
      </c>
      <c r="L19" s="12">
        <f>AVERAGEIF($B$1:$B$16,"18-24",$I$1:$I$16)</f>
        <v>3.4285714285714284</v>
      </c>
      <c r="M19" s="13">
        <f>AVERAGEIF($B$1:$B$16,"18-24",$S$1:$S$16)</f>
        <v>2.4285714285714284</v>
      </c>
      <c r="U19" s="5"/>
      <c r="V19" s="5"/>
    </row>
    <row r="20" spans="1:22" x14ac:dyDescent="0.25">
      <c r="A20" t="s">
        <v>24</v>
      </c>
      <c r="B20">
        <v>2</v>
      </c>
      <c r="D20" t="s">
        <v>86</v>
      </c>
      <c r="E20" s="2">
        <f>AVERAGEIF($F$1:$F$16,"Design",$I$1:$I$16)</f>
        <v>5</v>
      </c>
      <c r="F20" s="2">
        <f>AVERAGEIF($F$1:$F$16,"Design",$K$1:$K$16)</f>
        <v>5</v>
      </c>
      <c r="H20" s="8" t="s">
        <v>71</v>
      </c>
      <c r="I20" s="8">
        <v>3</v>
      </c>
      <c r="K20" t="s">
        <v>91</v>
      </c>
      <c r="L20" s="12">
        <f>AVERAGEIF($B$1:$B$16,"25-34",$I$1:$I$16)</f>
        <v>3</v>
      </c>
      <c r="M20" s="13">
        <f>AVERAGEIF($B$1:$B$16,"25-34",$S$1:$S$16)</f>
        <v>3.3333333333333335</v>
      </c>
      <c r="O20" s="7"/>
      <c r="P20" s="7">
        <v>2</v>
      </c>
      <c r="Q20" s="7">
        <v>4</v>
      </c>
      <c r="U20" s="8" t="s">
        <v>71</v>
      </c>
      <c r="V20" s="8">
        <v>3.4</v>
      </c>
    </row>
    <row r="21" spans="1:22" x14ac:dyDescent="0.25">
      <c r="A21" t="s">
        <v>26</v>
      </c>
      <c r="B21">
        <v>3</v>
      </c>
      <c r="D21" t="s">
        <v>65</v>
      </c>
      <c r="E21" s="2">
        <f>AVERAGEIF($F$1:$F$16,"Finance",$I$1:$I$16)</f>
        <v>4</v>
      </c>
      <c r="F21" s="2">
        <f>AVERAGEIF($F$1:$F$16,"Finance",$K$1:$K$16)</f>
        <v>4</v>
      </c>
      <c r="H21" s="5" t="s">
        <v>72</v>
      </c>
      <c r="I21" s="5">
        <v>0.33806170189140661</v>
      </c>
      <c r="K21" t="s">
        <v>92</v>
      </c>
      <c r="L21" s="12">
        <f>AVERAGEIF($B$1:$B$16,"35-44",$I$1:$I$16)</f>
        <v>2</v>
      </c>
      <c r="M21" s="13">
        <f>AVERAGEIF($B$1:$B$16,"35-44",$S$1:$S$16)</f>
        <v>2.5</v>
      </c>
      <c r="O21" s="16" t="s">
        <v>71</v>
      </c>
      <c r="P21" s="5">
        <v>2.6666666666666665</v>
      </c>
      <c r="Q21" s="5">
        <v>2.6666666666666665</v>
      </c>
      <c r="U21" s="5" t="s">
        <v>72</v>
      </c>
      <c r="V21" s="5">
        <v>0.33523268393901023</v>
      </c>
    </row>
    <row r="22" spans="1:22" x14ac:dyDescent="0.25">
      <c r="A22" t="s">
        <v>27</v>
      </c>
      <c r="B22">
        <v>4</v>
      </c>
      <c r="D22" t="s">
        <v>53</v>
      </c>
      <c r="E22" s="2">
        <f>AVERAGEIF($F$1:$F$16,"IT",$I$1:$I$16)</f>
        <v>1</v>
      </c>
      <c r="F22" s="2">
        <f>AVERAGEIF($F$1:$F$16,"IT",$K$1:$K$16)</f>
        <v>5</v>
      </c>
      <c r="H22" s="8" t="s">
        <v>73</v>
      </c>
      <c r="I22" s="8">
        <v>3</v>
      </c>
      <c r="K22" t="s">
        <v>93</v>
      </c>
      <c r="L22" s="12">
        <f>AVERAGEIF($B$1:$B$16,"45-54",$I$1:$I$16)</f>
        <v>2.6666666666666665</v>
      </c>
      <c r="M22" s="13">
        <f>AVERAGEIF($B$1:$B$16,"45-54",$S$1:$S$16)</f>
        <v>3</v>
      </c>
      <c r="O22" s="16" t="s">
        <v>97</v>
      </c>
      <c r="P22" s="5">
        <v>1.3333333333333339</v>
      </c>
      <c r="Q22" s="5">
        <v>2.666666666666667</v>
      </c>
      <c r="U22" s="8" t="s">
        <v>73</v>
      </c>
      <c r="V22" s="8">
        <v>3</v>
      </c>
    </row>
    <row r="23" spans="1:22" x14ac:dyDescent="0.25">
      <c r="A23" t="s">
        <v>25</v>
      </c>
      <c r="B23">
        <v>5</v>
      </c>
      <c r="D23" t="s">
        <v>43</v>
      </c>
      <c r="E23" s="2">
        <f>AVERAGEIF($F$1:$F$16,"HR",$I$1:$I$16)</f>
        <v>4</v>
      </c>
      <c r="F23" s="2">
        <f>AVERAGEIF($F$1:$F$16,"HR",$K$1:$K$16)</f>
        <v>4.5</v>
      </c>
      <c r="H23" s="8" t="s">
        <v>74</v>
      </c>
      <c r="I23" s="8">
        <v>2</v>
      </c>
      <c r="O23" s="16" t="s">
        <v>98</v>
      </c>
      <c r="P23" s="5">
        <v>3</v>
      </c>
      <c r="Q23" s="5">
        <v>6</v>
      </c>
      <c r="U23" s="8" t="s">
        <v>74</v>
      </c>
      <c r="V23" s="8">
        <v>5</v>
      </c>
    </row>
    <row r="24" spans="1:22" x14ac:dyDescent="0.25">
      <c r="D24" t="s">
        <v>47</v>
      </c>
      <c r="E24" s="2">
        <f>AVERAGEIF($F$1:$F$16,"Operations",$I$1:$I$16)</f>
        <v>2</v>
      </c>
      <c r="F24" s="2">
        <f>AVERAGEIF($F$1:$F$16,"Operations",$K$1:$K$16)</f>
        <v>1</v>
      </c>
      <c r="H24" s="8" t="s">
        <v>75</v>
      </c>
      <c r="I24" s="8">
        <v>1.3093073414159542</v>
      </c>
      <c r="O24" s="16" t="s">
        <v>99</v>
      </c>
      <c r="P24" s="5">
        <v>0</v>
      </c>
      <c r="Q24" s="5"/>
      <c r="U24" s="8" t="s">
        <v>75</v>
      </c>
      <c r="V24" s="8">
        <v>1.2983506020002014</v>
      </c>
    </row>
    <row r="25" spans="1:22" x14ac:dyDescent="0.25">
      <c r="D25" t="s">
        <v>23</v>
      </c>
      <c r="E25" s="15">
        <f>AVERAGEIF($F$1:$F$16,"Product Development",$I$1:$I$16)</f>
        <v>2.6666666666666665</v>
      </c>
      <c r="F25" s="12">
        <f>AVERAGEIF($F$1:$F$16,"Product Development",$K$1:$K$16)</f>
        <v>4.666666666666667</v>
      </c>
      <c r="H25" s="5" t="s">
        <v>76</v>
      </c>
      <c r="I25" s="5">
        <v>1.7142857142857142</v>
      </c>
      <c r="O25" s="16" t="s">
        <v>100</v>
      </c>
      <c r="P25" s="5">
        <v>6</v>
      </c>
      <c r="Q25" s="5"/>
      <c r="U25" s="5" t="s">
        <v>76</v>
      </c>
      <c r="V25" s="5">
        <v>1.6857142857142853</v>
      </c>
    </row>
    <row r="26" spans="1:22" x14ac:dyDescent="0.25">
      <c r="D26" t="s">
        <v>32</v>
      </c>
      <c r="E26" s="15">
        <f>AVERAGEIF($F$1:$F$16,"Sales",$I$1:$I$16)</f>
        <v>2.75</v>
      </c>
      <c r="F26" s="2">
        <f>AVERAGEIF($F$1:$F$16,"Sales",$K$1:$K$16)</f>
        <v>2</v>
      </c>
      <c r="H26" s="5" t="s">
        <v>77</v>
      </c>
      <c r="I26" s="5">
        <v>-1.0769230769230762</v>
      </c>
      <c r="O26" s="16" t="s">
        <v>101</v>
      </c>
      <c r="P26" s="5">
        <v>0</v>
      </c>
      <c r="Q26" s="5"/>
      <c r="U26" s="5" t="s">
        <v>77</v>
      </c>
      <c r="V26" s="5">
        <v>-1.0077784898238797</v>
      </c>
    </row>
    <row r="27" spans="1:22" x14ac:dyDescent="0.25">
      <c r="H27" s="5" t="s">
        <v>78</v>
      </c>
      <c r="I27" s="5">
        <v>-9.1501897633941472E-18</v>
      </c>
      <c r="O27" s="16" t="s">
        <v>102</v>
      </c>
      <c r="P27" s="5">
        <v>0.5</v>
      </c>
      <c r="Q27" s="5"/>
      <c r="U27" s="5" t="s">
        <v>78</v>
      </c>
      <c r="V27" s="5">
        <v>-0.19882813673925262</v>
      </c>
    </row>
    <row r="28" spans="1:22" x14ac:dyDescent="0.25">
      <c r="H28" s="5" t="s">
        <v>79</v>
      </c>
      <c r="I28" s="5">
        <v>4</v>
      </c>
      <c r="O28" s="16" t="s">
        <v>103</v>
      </c>
      <c r="P28" s="5">
        <v>1.9431802805153031</v>
      </c>
      <c r="Q28" s="5"/>
      <c r="U28" s="5" t="s">
        <v>79</v>
      </c>
      <c r="V28" s="5">
        <v>4</v>
      </c>
    </row>
    <row r="29" spans="1:22" x14ac:dyDescent="0.25">
      <c r="H29" s="5" t="s">
        <v>80</v>
      </c>
      <c r="I29" s="5">
        <v>1</v>
      </c>
      <c r="O29" s="16" t="s">
        <v>104</v>
      </c>
      <c r="P29" s="5">
        <v>1</v>
      </c>
      <c r="Q29" s="5"/>
      <c r="U29" s="5" t="s">
        <v>80</v>
      </c>
      <c r="V29" s="5">
        <v>1</v>
      </c>
    </row>
    <row r="30" spans="1:22" ht="15.75" thickBot="1" x14ac:dyDescent="0.3">
      <c r="H30" s="5" t="s">
        <v>81</v>
      </c>
      <c r="I30" s="5">
        <v>5</v>
      </c>
      <c r="O30" s="17" t="s">
        <v>105</v>
      </c>
      <c r="P30" s="6">
        <v>2.4469118511449697</v>
      </c>
      <c r="Q30" s="6"/>
      <c r="U30" s="5" t="s">
        <v>81</v>
      </c>
      <c r="V30" s="5">
        <v>5</v>
      </c>
    </row>
    <row r="31" spans="1:22" x14ac:dyDescent="0.25">
      <c r="H31" s="5" t="s">
        <v>82</v>
      </c>
      <c r="I31" s="5">
        <v>45</v>
      </c>
      <c r="U31" s="5" t="s">
        <v>82</v>
      </c>
      <c r="V31" s="5">
        <v>51</v>
      </c>
    </row>
    <row r="32" spans="1:22" ht="15.75" thickBot="1" x14ac:dyDescent="0.3">
      <c r="H32" s="6" t="s">
        <v>83</v>
      </c>
      <c r="I32" s="6">
        <v>15</v>
      </c>
      <c r="U32" s="6" t="s">
        <v>83</v>
      </c>
      <c r="V32" s="6">
        <v>15</v>
      </c>
    </row>
    <row r="33" spans="15:18" x14ac:dyDescent="0.25">
      <c r="O33" s="10" t="s">
        <v>106</v>
      </c>
      <c r="P33" s="10"/>
      <c r="Q33" s="10"/>
      <c r="R33" s="9">
        <f>CORREL($K$1:$K$16,V1:V16)</f>
        <v>-0.36104082040916596</v>
      </c>
    </row>
  </sheetData>
  <autoFilter ref="A1:U16">
    <sortState ref="A5:U15">
      <sortCondition ref="F1:F16"/>
    </sortState>
  </autoFilter>
  <conditionalFormatting sqref="R1:V1">
    <cfRule type="duplicateValues" dxfId="0" priority="3"/>
  </conditionalFormatting>
  <conditionalFormatting sqref="E19:F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{7BF60D51-E056-4115-B94F-C73BCFB0A806}</x14:id>
        </ext>
      </extLst>
    </cfRule>
  </conditionalFormatting>
  <conditionalFormatting sqref="L19:M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{5E2A33ED-838D-4D00-87AD-497721CE4F91}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F60D51-E056-4115-B94F-C73BCFB0A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E19:F26</xm:sqref>
        </x14:conditionalFormatting>
        <x14:conditionalFormatting xmlns:xm="http://schemas.microsoft.com/office/excel/2006/main">
          <x14:cfRule type="dataBar" id="{5E2A33ED-838D-4D00-87AD-497721CE4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L19:M22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employee_experience_survey_data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SAMRIDHI MAHAJAN</dc:creator>
  <cp:lastModifiedBy>HP</cp:lastModifiedBy>
  <dcterms:created xsi:type="dcterms:W3CDTF">2024-10-15T19:42:09Z</dcterms:created>
  <dcterms:modified xsi:type="dcterms:W3CDTF">2024-10-15T22:10:40Z</dcterms:modified>
</cp:coreProperties>
</file>