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1.xml" ContentType="application/vnd.openxmlformats-officedocument.spreadsheetml.queryTable+xml"/>
  <Override PartName="/xl/tables/table18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powercorp-my.sharepoint.com/personal/aheldermon_sunpowercorp_com/Documents/Documents/Projects/excel/"/>
    </mc:Choice>
  </mc:AlternateContent>
  <xr:revisionPtr revIDLastSave="18" documentId="13_ncr:1_{9F6AFC09-F6A7-4234-965F-28357CDC5987}" xr6:coauthVersionLast="47" xr6:coauthVersionMax="47" xr10:uidLastSave="{0D0E4419-366D-4EAD-AD1A-ED0886B80A93}"/>
  <bookViews>
    <workbookView xWindow="14535" yWindow="-16365" windowWidth="29130" windowHeight="15930" activeTab="2" xr2:uid="{4AC71F0C-A4CC-4ABB-8094-A39E74D9FE17}"/>
  </bookViews>
  <sheets>
    <sheet name="Sheet1" sheetId="1" r:id="rId1"/>
    <sheet name="Sheet2" sheetId="2" r:id="rId2"/>
    <sheet name="Total Calls (2)" sheetId="5" r:id="rId3"/>
    <sheet name="Total Calls" sheetId="4" r:id="rId4"/>
    <sheet name="wk10" sheetId="3" r:id="rId5"/>
  </sheets>
  <definedNames>
    <definedName name="ExternalData_1" localSheetId="3" hidden="1">'Total Calls'!$A$1:$N$39</definedName>
    <definedName name="ExternalData_2" localSheetId="2" hidden="1">'Total Calls (2)'!$A$1:$K$39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  <c r="J2" i="2"/>
  <c r="J1" i="2" a="1"/>
  <c r="J1" i="2" s="1"/>
  <c r="V2" i="1" a="1"/>
  <c r="V2" i="1" s="1"/>
  <c r="D2" i="1" a="1"/>
  <c r="D2" i="1" s="1"/>
  <c r="E2" i="1" a="1"/>
  <c r="E2" i="1" s="1"/>
  <c r="C2" i="1" a="1"/>
  <c r="C2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I1" i="2" a="1"/>
  <c r="I1" i="2" s="1"/>
  <c r="N2" i="1"/>
  <c r="N3" i="1"/>
  <c r="N4" i="1"/>
  <c r="N5" i="1"/>
  <c r="N6" i="1"/>
  <c r="N7" i="1"/>
  <c r="N8" i="1"/>
  <c r="N9" i="1"/>
  <c r="Q2" i="1" a="1"/>
  <c r="Q2" i="1" s="1"/>
  <c r="P2" i="1" a="1"/>
  <c r="P2" i="1" s="1"/>
  <c r="O2" i="1" a="1"/>
  <c r="O2" i="1" s="1"/>
  <c r="H2" i="1" a="1"/>
  <c r="H2" i="1" s="1"/>
  <c r="I2" i="1" a="1"/>
  <c r="I2" i="1" s="1"/>
  <c r="J2" i="1" a="1"/>
  <c r="J2" i="1" s="1"/>
  <c r="K2" i="1" a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23EB2-6AC6-4114-B485-313ECF1E9F94}" keepAlive="1" name="Query - Total Calls" description="Connection to the 'Total Calls' query in the workbook." type="5" refreshedVersion="8" background="1" saveData="1">
    <dbPr connection="Provider=Microsoft.Mashup.OleDb.1;Data Source=$Workbook$;Location=&quot;Total Calls&quot;;Extended Properties=&quot;&quot;" command="SELECT * FROM [Total Calls]"/>
  </connection>
  <connection id="2" xr16:uid="{773F3C42-4B89-4386-9951-3446F97260CA}" keepAlive="1" name="Query - Total Calls (2)" description="Connection to the 'Total Calls (2)' query in the workbook." type="5" refreshedVersion="8" background="1" saveData="1">
    <dbPr connection="Provider=Microsoft.Mashup.OleDb.1;Data Source=$Workbook$;Location=&quot;Total Calls (2)&quot;;Extended Properties=&quot;&quot;" command="SELECT * FROM [Total Call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<sst xmlns="http://schemas.openxmlformats.org/spreadsheetml/2006/main" count="303" uniqueCount="67">
  <si>
    <t>Adam Holley</t>
  </si>
  <si>
    <t>Athena Wood</t>
  </si>
  <si>
    <t>Aubrey Heldermon</t>
  </si>
  <si>
    <t>Blaze Lowe</t>
  </si>
  <si>
    <t>Bradley Howe</t>
  </si>
  <si>
    <t>Charlotte Lowery</t>
  </si>
  <si>
    <t>Dalton Overman</t>
  </si>
  <si>
    <t>Devin McAnelly</t>
  </si>
  <si>
    <t>Ethan Burns</t>
  </si>
  <si>
    <t>Ira Lolley</t>
  </si>
  <si>
    <t>Jaxon Catron</t>
  </si>
  <si>
    <t>Jennie Washington</t>
  </si>
  <si>
    <t>Jonathan Kimble</t>
  </si>
  <si>
    <t>Joshua Buttes</t>
  </si>
  <si>
    <t>Joshua Perceful</t>
  </si>
  <si>
    <t>Joshua Gragg</t>
  </si>
  <si>
    <t>Kendrick Teague</t>
  </si>
  <si>
    <t>Kevin Willis</t>
  </si>
  <si>
    <t>Michael Cumming</t>
  </si>
  <si>
    <t>Michael Dawson</t>
  </si>
  <si>
    <t>Ryan Hainzinger</t>
  </si>
  <si>
    <t>Stephon Hall</t>
  </si>
  <si>
    <t>Christopher Dodson</t>
  </si>
  <si>
    <t>Colton Jackson</t>
  </si>
  <si>
    <t>Diego Medina</t>
  </si>
  <si>
    <t>Joshua McFarlland</t>
  </si>
  <si>
    <t>Tristan Butts</t>
  </si>
  <si>
    <t>Aurora Russell</t>
  </si>
  <si>
    <t>Glenna Chandler</t>
  </si>
  <si>
    <t>Hayley Forman</t>
  </si>
  <si>
    <t>Kaitlin Holley</t>
  </si>
  <si>
    <t>Kimberly Needham</t>
  </si>
  <si>
    <t>Nancy Bolin</t>
  </si>
  <si>
    <t>Trenton Gunter</t>
  </si>
  <si>
    <t>CSR Production</t>
  </si>
  <si>
    <t>CSR Nesting</t>
  </si>
  <si>
    <t>Project Intake</t>
  </si>
  <si>
    <t>Inbound</t>
  </si>
  <si>
    <t>Total</t>
  </si>
  <si>
    <t>Outbound</t>
  </si>
  <si>
    <t>Transfer</t>
  </si>
  <si>
    <t>Dalton Lee</t>
  </si>
  <si>
    <t>Pamela Breen</t>
  </si>
  <si>
    <t>Amy Morse</t>
  </si>
  <si>
    <t>Becky Rahn</t>
  </si>
  <si>
    <t>Greg Mason</t>
  </si>
  <si>
    <t>Hope Bryan</t>
  </si>
  <si>
    <t>Cody Huggins</t>
  </si>
  <si>
    <t>Joshua McFarland</t>
  </si>
  <si>
    <t>Ryan Hainziner</t>
  </si>
  <si>
    <t>name</t>
  </si>
  <si>
    <t>total</t>
  </si>
  <si>
    <t>inbound</t>
  </si>
  <si>
    <t>outbound</t>
  </si>
  <si>
    <t>transfer</t>
  </si>
  <si>
    <t>prod</t>
  </si>
  <si>
    <t>nest</t>
  </si>
  <si>
    <t>train</t>
  </si>
  <si>
    <t>Agent</t>
  </si>
  <si>
    <t>Column6</t>
  </si>
  <si>
    <t>Column7</t>
  </si>
  <si>
    <t>Column8</t>
  </si>
  <si>
    <t>Column9</t>
  </si>
  <si>
    <t>Total_1</t>
  </si>
  <si>
    <t>Inbound_2</t>
  </si>
  <si>
    <t>Outbound_3</t>
  </si>
  <si>
    <t>Transfer_4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</si>
</sst>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684D11-83D0-48C0-BCF2-284C1B0C7DA9}" autoFormatId="16" applyNumberFormats="0" applyBorderFormats="0" applyFontFormats="0" applyPatternFormats="0" applyAlignmentFormats="0" applyWidthHeightFormats="0">
  <queryTableRefresh nextId="12">
    <queryTableFields count="11">
      <queryTableField id="1" name="Agent" tableColumnId="1"/>
      <queryTableField id="2" name="Total" tableColumnId="2"/>
      <queryTableField id="3" name="Inbound" tableColumnId="3"/>
      <queryTableField id="4" name="Outbound" tableColumnId="4"/>
      <queryTableField id="5" name="Transfer" tableColumnId="5"/>
      <queryTableField id="6" name="Column6" tableColumnId="6"/>
      <queryTableField id="7" name="Project Intake" tableColumnId="7"/>
      <queryTableField id="8" name="Total_1" tableColumnId="8"/>
      <queryTableField id="9" name="Inbound_2" tableColumnId="9"/>
      <queryTableField id="10" name="Outbound_3" tableColumnId="10"/>
      <queryTableField id="11" name="Transfer_4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432099-80CA-41AB-BEFE-0EE3607502C2}" autoFormatId="16" applyNumberFormats="0" applyBorderFormats="0" applyFontFormats="0" applyPatternFormats="0" applyAlignmentFormats="0" applyWidthHeightFormats="0">
  <queryTableRefresh nextId="15">
    <queryTableFields count="14">
      <queryTableField id="1" name="Agent" tableColumnId="1"/>
      <queryTableField id="2" name="Total" tableColumnId="2"/>
      <queryTableField id="3" name="Inbound" tableColumnId="3"/>
      <queryTableField id="4" name="Outbound" tableColumnId="4"/>
      <queryTableField id="5" name="Transfer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Project Intake" tableColumnId="10"/>
      <queryTableField id="11" name="Total_1" tableColumnId="11"/>
      <queryTableField id="12" name="Inbound_2" tableColumnId="12"/>
      <queryTableField id="13" name="Outbound_3" tableColumnId="13"/>
      <queryTableField id="14" name="Transfer_4" tableColumnId="14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BD536-71DC-4F17-B30D-BC168ABCC8D0}" name="Table1" displayName="Table1" ref="A1:A23" totalsRowShown="0">
  <autoFilter ref="A1:A23" xr:uid="{B99EE8B0-D6AC-4AB9-99F3-3B5E98A6857C}"/>
  <sortState xmlns:xlrd2="http://schemas.microsoft.com/office/spreadsheetml/2017/richdata2" ref="A2:A23">
    <sortCondition ref="A1:A23"/>
  </sortState>
  <tableColumns count="1">
    <tableColumn id="1" xr3:uid="{4906C4D9-AD71-4690-B190-5DCA144A5F0E}" name="CSR Produc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BD9B2-F58C-4D55-B0B3-8E48522D9760}" name="Table2" displayName="Table2" ref="B1:B23" totalsRowShown="0">
  <autoFilter ref="B1:B23" xr:uid="{E7329DF7-A45A-4395-9F8B-7845CA6F8A41}"/>
  <tableColumns count="1">
    <tableColumn id="1" xr3:uid="{DB97C94C-558C-4187-B99D-ED64D7C3DA48}" name="Total" dataDxfId="8">
      <calculatedColumnFormula array="1">SUM(_xlfn._xlws.FILTER(Table16[[#All],[total]],Table16[[#All],[name]:[name]]=Table1[[#This Row],[CSR Production]],0))</calculatedColumnFormula>
    </tableColumn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4461D1-15ED-4DB7-9D5D-1A51808A07D7}" name="Table3" displayName="Table3" ref="C1:C23" totalsRowShown="0">
  <autoFilter ref="C1:C23" xr:uid="{24553077-5883-4270-8799-7E3529163764}"/>
  <tableColumns count="1">
    <tableColumn id="1" xr3:uid="{A96CE073-F43C-4731-9688-B0980BCE9730}" name="Inbound" dataDxfId="7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EB135-510B-418A-B1F4-CD7936BFC693}" name="Table4" displayName="Table4" ref="D1:D23" totalsRowShown="0">
  <autoFilter ref="D1:D23" xr:uid="{06F7C3D0-FC1C-4FA3-900B-F7A711947FC4}"/>
  <tableColumns count="1">
    <tableColumn id="1" xr3:uid="{C14AE930-007E-4D91-B2D6-BAD22360239A}" name="Outbound" dataDxfId="6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5A5502-7E8D-416B-91A4-FD1F87251044}" name="Table5" displayName="Table5" ref="E1:E3" totalsRowCount="1">
  <autoFilter ref="E1:E2" xr:uid="{E608B5F7-151C-4F1D-A3A6-95E05F0DB7DA}"/>
  <tableColumns count="1">
    <tableColumn id="1" xr3:uid="{7B7C0F17-7A04-4189-8B17-748ED246CBAE}" name="Transfer">
      <calculatedColumnFormula array="1">SUM(_xlfn._xlws.FILTER(Table16[[#All],[transfer]],Table16[[#All],[name]:[name]]=Table1[[#This Row],[CSR Production]],0))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3680E2-E6AC-458B-8EA7-050911EAEACD}" name="Table6" displayName="Table6" ref="G1:G6" totalsRowShown="0">
  <autoFilter ref="G1:G6" xr:uid="{42B2FD99-E246-41EA-86B9-2B3EE610496D}"/>
  <tableColumns count="1">
    <tableColumn id="1" xr3:uid="{93C1EE5B-7A53-4201-9099-EE72C9A30638}" name="CSR Nest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C2859A-41F7-4FB0-B782-D7E7664D42F8}" name="Table7" displayName="Table7" ref="H1:H6" totalsRowShown="0">
  <autoFilter ref="H1:H6" xr:uid="{FA7D47B6-EFB2-4AE5-90B2-173AC5F08931}"/>
  <tableColumns count="1">
    <tableColumn id="1" xr3:uid="{23059A6E-0958-4E07-AF1B-33AE9D361BE9}" name="Total" dataDxfId="5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52D2F2-849B-4327-98DD-18A9A6F8829E}" name="Table8" displayName="Table8" ref="I1:I2" totalsRowShown="0">
  <autoFilter ref="I1:I2" xr:uid="{9FDCE813-9B5A-4A17-B1F4-BEFBEB6AC32C}"/>
  <tableColumns count="1">
    <tableColumn id="1" xr3:uid="{3C2A7E00-D5CF-4BE2-BEE6-4672A1DAB44B}" name="Inbound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701140-BBEE-404A-B107-C426FE5D7C3E}" name="Table9" displayName="Table9" ref="J1:J2" totalsRowShown="0">
  <autoFilter ref="J1:J2" xr:uid="{DDCFB65A-3E22-4A5D-B616-33BD1E377AF7}"/>
  <tableColumns count="1">
    <tableColumn id="1" xr3:uid="{038828C4-1287-4622-86DE-2D3311AB337D}" name="Outbound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7BFCD6-8BE5-4593-B700-DCF9F260D815}" name="Table10" displayName="Table10" ref="K1:K2" totalsRowShown="0">
  <autoFilter ref="K1:K2" xr:uid="{7198EFBB-9A64-46CF-A7DE-935D16137217}"/>
  <tableColumns count="1">
    <tableColumn id="1" xr3:uid="{251C075D-2577-4B46-A692-37379AAE5773}" name="Transfer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1F81FF-D73F-4522-AEC1-D1BF74DA79A7}" name="Table11" displayName="Table11" ref="M1:M9" totalsRowShown="0">
  <autoFilter ref="M1:M9" xr:uid="{11AF4207-9EDB-47A2-8288-3828645A424F}"/>
  <tableColumns count="1">
    <tableColumn id="1" xr3:uid="{011720FD-75F2-41CD-8935-90662BF3556B}" name="Project Intak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17AF0D-56FA-447F-A519-FF6EC7EA9BFD}" name="Table12" displayName="Table12" ref="N1:N9" totalsRowShown="0">
  <autoFilter ref="N1:N9" xr:uid="{EF8C50C5-F27D-475D-AA53-6ACD4CC3513B}"/>
  <tableColumns count="1">
    <tableColumn id="1" xr3:uid="{2388B7E3-7EFE-4C41-84BF-24B1B19A9D1C}" name="Total" dataDxfId="4">
      <calculatedColumnFormula>SUM((_xlfn.SORTBY(_xlfn._xlws.FILTER(#REF!,#REF!=Sheet1!$M2,0),_xlfn._xlws.FILTER(#REF!,#REF!=Sheet1!$M2,0))))</calculatedColumnFormula>
    </tableColumn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6082B0-3A4F-4C86-9752-8B8D5E8132EC}" name="Table13" displayName="Table13" ref="O1:O2" totalsRowShown="0">
  <autoFilter ref="O1:O2" xr:uid="{BABE09B4-4538-4669-BF3D-133336940A3B}"/>
  <tableColumns count="1">
    <tableColumn id="1" xr3:uid="{92F0A6E4-952B-4DC3-B3F4-498B7FCC3842}" name="Inbound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16B5EA-2AA8-4E69-A67C-E101968F6E8E}" name="Table14" displayName="Table14" ref="P1:P2" totalsRowShown="0">
  <autoFilter ref="P1:P2" xr:uid="{056A2CBA-9CDF-458B-B1B8-78F981DEC00E}"/>
  <tableColumns count="1">
    <tableColumn id="1" xr3:uid="{1A990C13-A64D-4F31-89D7-C2FDBC9C379F}" name="Outbound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42625F-A0CB-40AE-84B7-1497191C9098}" name="Table15" displayName="Table15" ref="Q1:Q2" totalsRowShown="0">
  <autoFilter ref="Q1:Q2" xr:uid="{126C2B70-CB0A-4D66-83FE-6F9EA9053D0C}"/>
  <tableColumns count="1">
    <tableColumn id="1" xr3:uid="{BC3A7A5A-7150-49F5-8F29-6EA284DC869B}" name="Transfer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88551B2-826B-492A-B054-3E9093D89CF2}" name="Table16" displayName="Table16" ref="A1:E1048576" totalsRowShown="0">
  <autoFilter ref="A1:E1048576" xr:uid="{588551B2-826B-492A-B054-3E9093D89CF2}"/>
  <tableColumns count="5">
    <tableColumn id="1" xr3:uid="{37518B18-3F61-4B3A-BCC1-7F72D0754056}" name="name"/>
    <tableColumn id="2" xr3:uid="{D684A65B-E93D-4964-B02E-A76C22573340}" name="total"/>
    <tableColumn id="3" xr3:uid="{10493401-C238-4046-983E-B1A002711871}" name="inbound"/>
    <tableColumn id="4" xr3:uid="{2A843D0A-1684-43CF-9DCB-A38BD85BB76E}" name="outbound"/>
    <tableColumn id="5" xr3:uid="{7F20BDA6-4194-4333-8881-93C3EED65F02}" name="transfe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659E55-F22C-4C06-AF81-464AC9AB5D1E}" name="Total_Calls__2" displayName="Total_Calls__2" ref="A1:K39" tableType="queryTable" totalsRowShown="0">
  <autoFilter ref="A1:K39" xr:uid="{1B659E55-F22C-4C06-AF81-464AC9AB5D1E}"/>
  <tableColumns count="11">
    <tableColumn id="1" xr3:uid="{F9E42BAE-26E1-453B-8C38-7E46B6F503BC}" uniqueName="1" name="Agent" queryTableFieldId="1" dataDxfId="1"/>
    <tableColumn id="2" xr3:uid="{9D21BED1-DB85-480C-BB63-F12465AC1225}" uniqueName="2" name="Total" queryTableFieldId="2"/>
    <tableColumn id="3" xr3:uid="{CF092C28-ECB9-40AF-BF9E-EB6A9769877B}" uniqueName="3" name="Inbound" queryTableFieldId="3"/>
    <tableColumn id="4" xr3:uid="{5F31AE5C-23F3-4158-BC65-20922019ED96}" uniqueName="4" name="Outbound" queryTableFieldId="4"/>
    <tableColumn id="5" xr3:uid="{3192F4A9-F116-45B6-9F2B-C8D5D432FFCB}" uniqueName="5" name="Transfer" queryTableFieldId="5"/>
    <tableColumn id="6" xr3:uid="{B89F6DD5-C233-408E-8D8E-34B4E8705F02}" uniqueName="6" name="Column6" queryTableFieldId="6"/>
    <tableColumn id="7" xr3:uid="{B09E7917-D90B-4D9D-8A31-896D9C8A044C}" uniqueName="7" name="Project Intake" queryTableFieldId="7" dataDxfId="0"/>
    <tableColumn id="8" xr3:uid="{AB650422-C2CD-4881-B0FF-FF98D01A8C15}" uniqueName="8" name="Total_1" queryTableFieldId="8"/>
    <tableColumn id="9" xr3:uid="{5005781C-6EBB-4730-A2D8-A92CB0B8E75B}" uniqueName="9" name="Inbound_2" queryTableFieldId="9"/>
    <tableColumn id="10" xr3:uid="{8C62E345-8CE8-425C-95DA-9135870C5534}" uniqueName="10" name="Outbound_3" queryTableFieldId="10"/>
    <tableColumn id="11" xr3:uid="{6EDC796D-9959-49AE-BE94-6BB07993C985}" uniqueName="11" name="Transfer_4" queryTableFieldId="1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0034BE8-173C-495B-AE3C-B838A7EB4887}" name="Total_Calls" displayName="Total_Calls" ref="A1:N39" tableType="queryTable" totalsRowShown="0">
  <autoFilter ref="A1:N39" xr:uid="{10034BE8-173C-495B-AE3C-B838A7EB4887}"/>
  <tableColumns count="14">
    <tableColumn id="1" xr3:uid="{0CDA66DE-3AB1-4A06-AF7D-C7E72C3F9773}" uniqueName="1" name="Agent" queryTableFieldId="1" dataDxfId="3"/>
    <tableColumn id="2" xr3:uid="{DFDBD312-E134-40D9-85EC-C013D07EEDA4}" uniqueName="2" name="Total" queryTableFieldId="2"/>
    <tableColumn id="3" xr3:uid="{79752F36-1DAE-4556-8B88-C527A891BC0B}" uniqueName="3" name="Inbound" queryTableFieldId="3"/>
    <tableColumn id="4" xr3:uid="{2E14E12D-3D51-4169-9010-09CD3CEB47A1}" uniqueName="4" name="Outbound" queryTableFieldId="4"/>
    <tableColumn id="5" xr3:uid="{CD02A46A-2E6F-431D-B60F-4DF1932D49F1}" uniqueName="5" name="Transfer" queryTableFieldId="5"/>
    <tableColumn id="6" xr3:uid="{940F4BB5-03AA-48B3-A4B5-B8E88A8D42D1}" uniqueName="6" name="Column6" queryTableFieldId="6"/>
    <tableColumn id="7" xr3:uid="{7E24489A-3C45-4403-BCF1-7CE1272953B6}" uniqueName="7" name="Column7" queryTableFieldId="7"/>
    <tableColumn id="8" xr3:uid="{ECDC11EE-F96D-4E2A-85F5-6399C93CF722}" uniqueName="8" name="Column8" queryTableFieldId="8"/>
    <tableColumn id="9" xr3:uid="{41459F5F-6D0B-4062-A7B5-4E4DD3700540}" uniqueName="9" name="Column9" queryTableFieldId="9"/>
    <tableColumn id="10" xr3:uid="{2C408862-DC1F-4815-A330-6AB595371DBD}" uniqueName="10" name="Project Intake" queryTableFieldId="10" dataDxfId="2"/>
    <tableColumn id="11" xr3:uid="{FEAD34AF-36BD-4505-9810-480020411D80}" uniqueName="11" name="Total_1" queryTableFieldId="11"/>
    <tableColumn id="12" xr3:uid="{E5501684-EDE0-4BD8-8429-CB29501A140A}" uniqueName="12" name="Inbound_2" queryTableFieldId="12"/>
    <tableColumn id="13" xr3:uid="{2B29C1D1-68AC-40B8-9B0E-B2D4A4DADD5A}" uniqueName="13" name="Outbound_3" queryTableFieldId="13"/>
    <tableColumn id="14" xr3:uid="{8313423F-A137-4B79-9855-A375A15CD2C7}" uniqueName="14" name="Transfer_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A292-3BC0-4A34-9E1D-2CED64B3E324}">
  <dimension ref="A1:V45"/>
  <sheetViews>
    <sheetView workbookViewId="0">
      <selection activeCell="M12" sqref="M12"/>
    </sheetView>
  </sheetViews>
  <sheetFormatPr defaultRowHeight="14.5" x14ac:dyDescent="0.35"/>
  <cols>
    <col min="1" max="1" width="18.1796875" bestFit="1" customWidth="1"/>
    <col min="2" max="2" width="8.453125" bestFit="1" customWidth="1"/>
    <col min="3" max="3" width="10.7265625" bestFit="1" customWidth="1"/>
    <col min="4" max="4" width="12.26953125" bestFit="1" customWidth="1"/>
    <col min="5" max="5" width="10.54296875" bestFit="1" customWidth="1"/>
    <col min="7" max="7" width="18.81640625" bestFit="1" customWidth="1"/>
    <col min="8" max="8" width="7.7265625" bestFit="1" customWidth="1"/>
    <col min="9" max="9" width="10.7265625" bestFit="1" customWidth="1"/>
    <col min="10" max="10" width="12.26953125" bestFit="1" customWidth="1"/>
    <col min="11" max="11" width="10.54296875" bestFit="1" customWidth="1"/>
    <col min="13" max="13" width="22.453125" bestFit="1" customWidth="1"/>
    <col min="14" max="14" width="7.7265625" bestFit="1" customWidth="1"/>
    <col min="15" max="15" width="10.7265625" bestFit="1" customWidth="1"/>
    <col min="16" max="16" width="12.26953125" bestFit="1" customWidth="1"/>
    <col min="17" max="17" width="10.54296875" bestFit="1" customWidth="1"/>
  </cols>
  <sheetData>
    <row r="1" spans="1:22" x14ac:dyDescent="0.35">
      <c r="A1" t="s">
        <v>34</v>
      </c>
      <c r="B1" t="s">
        <v>38</v>
      </c>
      <c r="C1" t="s">
        <v>37</v>
      </c>
      <c r="D1" t="s">
        <v>39</v>
      </c>
      <c r="E1" t="s">
        <v>40</v>
      </c>
      <c r="G1" t="s">
        <v>35</v>
      </c>
      <c r="H1" t="s">
        <v>38</v>
      </c>
      <c r="I1" t="s">
        <v>37</v>
      </c>
      <c r="J1" t="s">
        <v>39</v>
      </c>
      <c r="K1" t="s">
        <v>40</v>
      </c>
      <c r="M1" t="s">
        <v>36</v>
      </c>
      <c r="N1" t="s">
        <v>38</v>
      </c>
      <c r="O1" t="s">
        <v>37</v>
      </c>
      <c r="P1" t="s">
        <v>39</v>
      </c>
      <c r="Q1" t="s">
        <v>40</v>
      </c>
    </row>
    <row r="2" spans="1:22" x14ac:dyDescent="0.35">
      <c r="A2" t="s">
        <v>0</v>
      </c>
      <c r="B2" cm="1">
        <f t="array" ref="B2">SUM(_xlfn._xlws.FILTER(Table16[[#All],[total]],Table16[[#All],[name]:[name]]=Table1[[#This Row],[CSR Production]],0))</f>
        <v>284</v>
      </c>
      <c r="C2" cm="1">
        <f t="array" ref="C2">SUM(_xlfn._xlws.FILTER(Table16[[#All],[inbound]],Table16[[#All],[name]:[name]]=Table1[[#This Row],[CSR Production]],0))</f>
        <v>204</v>
      </c>
      <c r="D2" cm="1">
        <f t="array" ref="D2">SUM(_xlfn._xlws.FILTER(Table16[[#All],[outbound]],Table16[[#All],[name]:[name]]=Table1[[#This Row],[CSR Production]],0))</f>
        <v>65</v>
      </c>
      <c r="E2" cm="1">
        <f t="array" ref="E2">SUM(_xlfn._xlws.FILTER(Table16[[#All],[transfer]],Table16[[#All],[name]:[name]]=Table1[[#This Row],[CSR Production]],0))</f>
        <v>15</v>
      </c>
      <c r="G2" t="s">
        <v>22</v>
      </c>
      <c r="H2" cm="1">
        <f t="array" ref="H2">SUM((_xlfn.SORTBY(_xlfn._xlws.FILTER(#REF!,#REF!=Sheet1!$G2,0),_xlfn._xlws.FILTER(#REF!,#REF!=Sheet1!$G2,0))))</f>
        <v>13</v>
      </c>
      <c r="I2" cm="1">
        <f t="array" ref="I2">SUM((_xlfn.SORTBY(_xlfn._xlws.FILTER(#REF!,#REF!=Sheet1!$G2,0),_xlfn._xlws.FILTER(#REF!,#REF!=Sheet1!$G2,0))))</f>
        <v>11</v>
      </c>
      <c r="J2" cm="1">
        <f t="array" ref="J2">SUM((_xlfn.SORTBY(_xlfn._xlws.FILTER(#REF!,#REF!=Sheet1!$G2,0),_xlfn._xlws.FILTER(#REF!,#REF!=Sheet1!$G2,0))))</f>
        <v>1</v>
      </c>
      <c r="K2" cm="1">
        <f t="array" ref="K2">SUM((_xlfn.SORTBY(_xlfn._xlws.FILTER(#REF!,#REF!=Sheet1!$G2),_xlfn._xlws.FILTER(#REF!,#REF!=Sheet1!$G2))))</f>
        <v>1</v>
      </c>
      <c r="M2" t="s">
        <v>27</v>
      </c>
      <c r="N2" t="e">
        <f>SUM((_xlfn.SORTBY(_xlfn._xlws.FILTER(#REF!,#REF!=Sheet1!$M2,0),_xlfn._xlws.FILTER(#REF!,#REF!=Sheet1!$M2,0))))</f>
        <v>#REF!</v>
      </c>
      <c r="O2" cm="1">
        <f t="array" ref="O2">SUM((_xlfn.SORTBY(_xlfn._xlws.FILTER(#REF!,#REF!=Sheet1!$M2,0),_xlfn._xlws.FILTER(#REF!,#REF!=Sheet1!$M2,0))))</f>
        <v>90</v>
      </c>
      <c r="P2" cm="1">
        <f t="array" ref="P2">SUM((_xlfn.SORTBY(_xlfn._xlws.FILTER(#REF!,#REF!=Sheet1!$M2,0),_xlfn._xlws.FILTER(#REF!,#REF!=Sheet1!$M2,0))))</f>
        <v>41</v>
      </c>
      <c r="Q2" cm="1">
        <f t="array" ref="Q2">SUM((_xlfn.SORTBY(_xlfn._xlws.FILTER(#REF!,#REF!=Sheet1!$M2,0),_xlfn._xlws.FILTER(#REF!,#REF!=Sheet1!$M2,0))))</f>
        <v>12</v>
      </c>
      <c r="U2" t="e">
        <f>VLOOKUP(V:V,Sheet1!G:G,1,0)</f>
        <v>#N/A</v>
      </c>
      <c r="V2" t="e" cm="1">
        <f t="array" ref="V2:V45">VLOOKUP(_xlfn.UNIQUE(Table16[[#All],[name]]),Sheet1!A:A,1,0)</f>
        <v>#N/A</v>
      </c>
    </row>
    <row r="3" spans="1:22" x14ac:dyDescent="0.35">
      <c r="A3" t="s">
        <v>1</v>
      </c>
      <c r="B3" cm="1">
        <f t="array" ref="B3">SUM(_xlfn._xlws.FILTER(Table16[[#All],[total]],Table16[[#All],[name]:[name]]=Table1[[#This Row],[CSR Production]],0))</f>
        <v>371</v>
      </c>
      <c r="G3" t="s">
        <v>23</v>
      </c>
      <c r="M3" t="s">
        <v>28</v>
      </c>
      <c r="N3" t="e">
        <f>SUM((_xlfn.SORTBY(_xlfn._xlws.FILTER(#REF!,#REF!=Sheet1!$M3,0),_xlfn._xlws.FILTER(#REF!,#REF!=Sheet1!$M3,0))))</f>
        <v>#REF!</v>
      </c>
      <c r="V3" t="str">
        <v>Adam Holley</v>
      </c>
    </row>
    <row r="4" spans="1:22" x14ac:dyDescent="0.35">
      <c r="A4" t="s">
        <v>2</v>
      </c>
      <c r="B4" cm="1">
        <f t="array" ref="B4">SUM(_xlfn._xlws.FILTER(Table16[[#All],[total]],Table16[[#All],[name]:[name]]=Table1[[#This Row],[CSR Production]],0))</f>
        <v>125</v>
      </c>
      <c r="G4" t="s">
        <v>24</v>
      </c>
      <c r="M4" t="s">
        <v>29</v>
      </c>
      <c r="N4" t="e">
        <f>SUM((_xlfn.SORTBY(_xlfn._xlws.FILTER(#REF!,#REF!=Sheet1!$M4,0),_xlfn._xlws.FILTER(#REF!,#REF!=Sheet1!$M4,0))))</f>
        <v>#REF!</v>
      </c>
      <c r="V4" t="e">
        <v>#N/A</v>
      </c>
    </row>
    <row r="5" spans="1:22" x14ac:dyDescent="0.35">
      <c r="A5" t="s">
        <v>3</v>
      </c>
      <c r="B5" cm="1">
        <f t="array" ref="B5">SUM(_xlfn._xlws.FILTER(Table16[[#All],[total]],Table16[[#All],[name]:[name]]=Table1[[#This Row],[CSR Production]],0))</f>
        <v>414</v>
      </c>
      <c r="G5" t="s">
        <v>25</v>
      </c>
      <c r="M5" t="s">
        <v>30</v>
      </c>
      <c r="N5" t="e">
        <f>SUM((_xlfn.SORTBY(_xlfn._xlws.FILTER(#REF!,#REF!=Sheet1!$M5,0),_xlfn._xlws.FILTER(#REF!,#REF!=Sheet1!$M5,0))))</f>
        <v>#REF!</v>
      </c>
      <c r="V5" t="str">
        <v>Athena Wood</v>
      </c>
    </row>
    <row r="6" spans="1:22" x14ac:dyDescent="0.35">
      <c r="A6" t="s">
        <v>4</v>
      </c>
      <c r="B6" cm="1">
        <f t="array" ref="B6">SUM(_xlfn._xlws.FILTER(Table16[[#All],[total]],Table16[[#All],[name]:[name]]=Table1[[#This Row],[CSR Production]],0))</f>
        <v>29</v>
      </c>
      <c r="G6" t="s">
        <v>26</v>
      </c>
      <c r="M6" t="s">
        <v>31</v>
      </c>
      <c r="N6" t="e">
        <f>SUM((_xlfn.SORTBY(_xlfn._xlws.FILTER(#REF!,#REF!=Sheet1!$M6,0),_xlfn._xlws.FILTER(#REF!,#REF!=Sheet1!$M6,0))))</f>
        <v>#REF!</v>
      </c>
      <c r="V6" t="str">
        <v>Aubrey Heldermon</v>
      </c>
    </row>
    <row r="7" spans="1:22" x14ac:dyDescent="0.35">
      <c r="A7" t="s">
        <v>5</v>
      </c>
      <c r="B7" cm="1">
        <f t="array" ref="B7">SUM(_xlfn._xlws.FILTER(Table16[[#All],[total]],Table16[[#All],[name]:[name]]=Table1[[#This Row],[CSR Production]],0))</f>
        <v>261</v>
      </c>
      <c r="M7" t="s">
        <v>32</v>
      </c>
      <c r="N7" t="e">
        <f>SUM((_xlfn.SORTBY(_xlfn._xlws.FILTER(#REF!,#REF!=Sheet1!$M7,0),_xlfn._xlws.FILTER(#REF!,#REF!=Sheet1!$M7,0))))</f>
        <v>#REF!</v>
      </c>
      <c r="V7" t="e">
        <v>#N/A</v>
      </c>
    </row>
    <row r="8" spans="1:22" x14ac:dyDescent="0.35">
      <c r="A8" t="s">
        <v>6</v>
      </c>
      <c r="B8" cm="1">
        <f t="array" ref="B8">SUM(_xlfn._xlws.FILTER(Table16[[#All],[total]],Table16[[#All],[name]:[name]]=Table1[[#This Row],[CSR Production]],0))</f>
        <v>143</v>
      </c>
      <c r="M8" t="s">
        <v>42</v>
      </c>
      <c r="N8" t="e">
        <f>SUM((_xlfn.SORTBY(_xlfn._xlws.FILTER(#REF!,#REF!=Sheet1!$M8,0),_xlfn._xlws.FILTER(#REF!,#REF!=Sheet1!$M8,0))))</f>
        <v>#REF!</v>
      </c>
      <c r="V8" t="e">
        <v>#N/A</v>
      </c>
    </row>
    <row r="9" spans="1:22" x14ac:dyDescent="0.35">
      <c r="A9" t="s">
        <v>7</v>
      </c>
      <c r="B9" cm="1">
        <f t="array" ref="B9">SUM(_xlfn._xlws.FILTER(Table16[[#All],[total]],Table16[[#All],[name]:[name]]=Table1[[#This Row],[CSR Production]],0))</f>
        <v>36</v>
      </c>
      <c r="M9" t="s">
        <v>33</v>
      </c>
      <c r="N9" t="e">
        <f>SUM((_xlfn.SORTBY(_xlfn._xlws.FILTER(#REF!,#REF!=Sheet1!$M9,0),_xlfn._xlws.FILTER(#REF!,#REF!=Sheet1!$M9,0))))</f>
        <v>#REF!</v>
      </c>
      <c r="V9" t="str">
        <v>Blaze Lowe</v>
      </c>
    </row>
    <row r="10" spans="1:22" x14ac:dyDescent="0.35">
      <c r="A10" t="s">
        <v>8</v>
      </c>
      <c r="B10" cm="1">
        <f t="array" ref="B10">SUM(_xlfn._xlws.FILTER(Table16[[#All],[total]],Table16[[#All],[name]:[name]]=Table1[[#This Row],[CSR Production]],0))</f>
        <v>122</v>
      </c>
      <c r="V10" t="str">
        <v>Bradley Howe</v>
      </c>
    </row>
    <row r="11" spans="1:22" x14ac:dyDescent="0.35">
      <c r="A11" t="s">
        <v>9</v>
      </c>
      <c r="B11" cm="1">
        <f t="array" ref="B11">SUM(_xlfn._xlws.FILTER(Table16[[#All],[total]],Table16[[#All],[name]:[name]]=Table1[[#This Row],[CSR Production]],0))</f>
        <v>231</v>
      </c>
      <c r="V11" t="str">
        <v>Charlotte Lowery</v>
      </c>
    </row>
    <row r="12" spans="1:22" x14ac:dyDescent="0.35">
      <c r="A12" t="s">
        <v>10</v>
      </c>
      <c r="B12" cm="1">
        <f t="array" ref="B12">SUM(_xlfn._xlws.FILTER(Table16[[#All],[total]],Table16[[#All],[name]:[name]]=Table1[[#This Row],[CSR Production]],0))</f>
        <v>165</v>
      </c>
      <c r="V12" t="e">
        <v>#N/A</v>
      </c>
    </row>
    <row r="13" spans="1:22" x14ac:dyDescent="0.35">
      <c r="A13" t="s">
        <v>11</v>
      </c>
      <c r="B13" cm="1">
        <f t="array" ref="B13">SUM(_xlfn._xlws.FILTER(Table16[[#All],[total]],Table16[[#All],[name]:[name]]=Table1[[#This Row],[CSR Production]],0))</f>
        <v>273</v>
      </c>
      <c r="V13" t="e">
        <v>#N/A</v>
      </c>
    </row>
    <row r="14" spans="1:22" x14ac:dyDescent="0.35">
      <c r="A14" t="s">
        <v>12</v>
      </c>
      <c r="B14" cm="1">
        <f t="array" ref="B14">SUM(_xlfn._xlws.FILTER(Table16[[#All],[total]],Table16[[#All],[name]:[name]]=Table1[[#This Row],[CSR Production]],0))</f>
        <v>158</v>
      </c>
      <c r="V14" t="e">
        <v>#N/A</v>
      </c>
    </row>
    <row r="15" spans="1:22" x14ac:dyDescent="0.35">
      <c r="A15" t="s">
        <v>13</v>
      </c>
      <c r="B15" cm="1">
        <f t="array" ref="B15">SUM(_xlfn._xlws.FILTER(Table16[[#All],[total]],Table16[[#All],[name]:[name]]=Table1[[#This Row],[CSR Production]],0))</f>
        <v>227</v>
      </c>
      <c r="V15" t="e">
        <v>#N/A</v>
      </c>
    </row>
    <row r="16" spans="1:22" x14ac:dyDescent="0.35">
      <c r="A16" t="s">
        <v>15</v>
      </c>
      <c r="B16" cm="1">
        <f t="array" ref="B16">SUM(_xlfn._xlws.FILTER(Table16[[#All],[total]],Table16[[#All],[name]:[name]]=Table1[[#This Row],[CSR Production]],0))</f>
        <v>0</v>
      </c>
      <c r="V16" t="str">
        <v>Dalton Overman</v>
      </c>
    </row>
    <row r="17" spans="1:22" x14ac:dyDescent="0.35">
      <c r="A17" t="s">
        <v>14</v>
      </c>
      <c r="B17" cm="1">
        <f t="array" ref="B17">SUM(_xlfn._xlws.FILTER(Table16[[#All],[total]],Table16[[#All],[name]:[name]]=Table1[[#This Row],[CSR Production]],0))</f>
        <v>279</v>
      </c>
      <c r="V17" t="str">
        <v>Devin McAnelly</v>
      </c>
    </row>
    <row r="18" spans="1:22" x14ac:dyDescent="0.35">
      <c r="A18" t="s">
        <v>16</v>
      </c>
      <c r="B18" cm="1">
        <f t="array" ref="B18">SUM(_xlfn._xlws.FILTER(Table16[[#All],[total]],Table16[[#All],[name]:[name]]=Table1[[#This Row],[CSR Production]],0))</f>
        <v>125</v>
      </c>
      <c r="V18" t="e">
        <v>#N/A</v>
      </c>
    </row>
    <row r="19" spans="1:22" x14ac:dyDescent="0.35">
      <c r="A19" t="s">
        <v>17</v>
      </c>
      <c r="B19" cm="1">
        <f t="array" ref="B19">SUM(_xlfn._xlws.FILTER(Table16[[#All],[total]],Table16[[#All],[name]:[name]]=Table1[[#This Row],[CSR Production]],0))</f>
        <v>196</v>
      </c>
      <c r="V19" t="str">
        <v>Ethan Burns</v>
      </c>
    </row>
    <row r="20" spans="1:22" x14ac:dyDescent="0.35">
      <c r="A20" t="s">
        <v>18</v>
      </c>
      <c r="B20" cm="1">
        <f t="array" ref="B20">SUM(_xlfn._xlws.FILTER(Table16[[#All],[total]],Table16[[#All],[name]:[name]]=Table1[[#This Row],[CSR Production]],0))</f>
        <v>211</v>
      </c>
      <c r="V20" t="e">
        <v>#N/A</v>
      </c>
    </row>
    <row r="21" spans="1:22" x14ac:dyDescent="0.35">
      <c r="A21" t="s">
        <v>19</v>
      </c>
      <c r="B21" cm="1">
        <f t="array" ref="B21">SUM(_xlfn._xlws.FILTER(Table16[[#All],[total]],Table16[[#All],[name]:[name]]=Table1[[#This Row],[CSR Production]],0))</f>
        <v>315</v>
      </c>
      <c r="V21" t="e">
        <v>#N/A</v>
      </c>
    </row>
    <row r="22" spans="1:22" x14ac:dyDescent="0.35">
      <c r="A22" t="s">
        <v>20</v>
      </c>
      <c r="B22" cm="1">
        <f t="array" ref="B22">SUM(_xlfn._xlws.FILTER(Table16[[#All],[total]],Table16[[#All],[name]:[name]]=Table1[[#This Row],[CSR Production]],0))</f>
        <v>179</v>
      </c>
      <c r="V22" t="e">
        <v>#N/A</v>
      </c>
    </row>
    <row r="23" spans="1:22" x14ac:dyDescent="0.35">
      <c r="A23" t="s">
        <v>21</v>
      </c>
      <c r="B23" cm="1">
        <f t="array" ref="B23">SUM(_xlfn._xlws.FILTER(Table16[[#All],[total]],Table16[[#All],[name]:[name]]=Table1[[#This Row],[CSR Production]],0))</f>
        <v>244</v>
      </c>
      <c r="V23" t="e">
        <v>#N/A</v>
      </c>
    </row>
    <row r="24" spans="1:22" x14ac:dyDescent="0.35">
      <c r="V24" t="str">
        <v>Ira Lolley</v>
      </c>
    </row>
    <row r="25" spans="1:22" x14ac:dyDescent="0.35">
      <c r="V25" t="str">
        <v>Jaxon Catron</v>
      </c>
    </row>
    <row r="26" spans="1:22" x14ac:dyDescent="0.35">
      <c r="V26" t="str">
        <v>Jennie Washington</v>
      </c>
    </row>
    <row r="27" spans="1:22" x14ac:dyDescent="0.35">
      <c r="V27" t="str">
        <v>Jonathan Kimble</v>
      </c>
    </row>
    <row r="28" spans="1:22" x14ac:dyDescent="0.35">
      <c r="V28" t="str">
        <v>Joshua Buttes</v>
      </c>
    </row>
    <row r="29" spans="1:22" x14ac:dyDescent="0.35">
      <c r="V29" t="str">
        <v>Joshua Gragg</v>
      </c>
    </row>
    <row r="30" spans="1:22" x14ac:dyDescent="0.35">
      <c r="V30" t="e">
        <v>#N/A</v>
      </c>
    </row>
    <row r="31" spans="1:22" x14ac:dyDescent="0.35">
      <c r="V31" t="str">
        <v>Joshua Perceful</v>
      </c>
    </row>
    <row r="32" spans="1:22" x14ac:dyDescent="0.35">
      <c r="V32" t="e">
        <v>#N/A</v>
      </c>
    </row>
    <row r="33" spans="22:22" x14ac:dyDescent="0.35">
      <c r="V33" t="str">
        <v>Kendrick Teague</v>
      </c>
    </row>
    <row r="34" spans="22:22" x14ac:dyDescent="0.35">
      <c r="V34" t="str">
        <v>Kevin Willis</v>
      </c>
    </row>
    <row r="35" spans="22:22" x14ac:dyDescent="0.35">
      <c r="V35" t="e">
        <v>#N/A</v>
      </c>
    </row>
    <row r="36" spans="22:22" x14ac:dyDescent="0.35">
      <c r="V36" t="str">
        <v>Michael Cumming</v>
      </c>
    </row>
    <row r="37" spans="22:22" x14ac:dyDescent="0.35">
      <c r="V37" t="str">
        <v>Michael Dawson</v>
      </c>
    </row>
    <row r="38" spans="22:22" x14ac:dyDescent="0.35">
      <c r="V38" t="e">
        <v>#N/A</v>
      </c>
    </row>
    <row r="39" spans="22:22" x14ac:dyDescent="0.35">
      <c r="V39" t="e">
        <v>#N/A</v>
      </c>
    </row>
    <row r="40" spans="22:22" x14ac:dyDescent="0.35">
      <c r="V40" t="e">
        <v>#N/A</v>
      </c>
    </row>
    <row r="41" spans="22:22" x14ac:dyDescent="0.35">
      <c r="V41" t="str">
        <v>Ryan Hainzinger</v>
      </c>
    </row>
    <row r="42" spans="22:22" x14ac:dyDescent="0.35">
      <c r="V42" t="str">
        <v>Stephon Hall</v>
      </c>
    </row>
    <row r="43" spans="22:22" x14ac:dyDescent="0.35">
      <c r="V43" t="e">
        <v>#N/A</v>
      </c>
    </row>
    <row r="44" spans="22:22" x14ac:dyDescent="0.35">
      <c r="V44" t="e">
        <v>#N/A</v>
      </c>
    </row>
    <row r="45" spans="22:22" x14ac:dyDescent="0.35">
      <c r="V45" t="e">
        <v>#N/A</v>
      </c>
    </row>
  </sheetData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3F3-E073-40A8-91E7-4DF5BA4D07DC}">
  <dimension ref="A1:J145"/>
  <sheetViews>
    <sheetView workbookViewId="0">
      <selection activeCell="K2" sqref="K2"/>
    </sheetView>
  </sheetViews>
  <sheetFormatPr defaultRowHeight="14.5" x14ac:dyDescent="0.35"/>
  <cols>
    <col min="1" max="1" width="16.54296875" customWidth="1"/>
    <col min="2" max="2" width="7.36328125" customWidth="1"/>
    <col min="3" max="3" width="10" customWidth="1"/>
    <col min="4" max="4" width="11.1796875" customWidth="1"/>
    <col min="5" max="5" width="9.54296875" customWidth="1"/>
    <col min="6" max="6" width="8.7265625" customWidth="1"/>
  </cols>
  <sheetData>
    <row r="1" spans="1:10" x14ac:dyDescent="0.35">
      <c r="A1" t="s">
        <v>50</v>
      </c>
      <c r="B1" t="s">
        <v>51</v>
      </c>
      <c r="C1" t="s">
        <v>52</v>
      </c>
      <c r="D1" t="s">
        <v>53</v>
      </c>
      <c r="E1" t="s">
        <v>54</v>
      </c>
      <c r="G1">
        <v>0</v>
      </c>
      <c r="H1" t="s">
        <v>55</v>
      </c>
      <c r="I1" t="str" cm="1">
        <f t="array" ref="I1:I44">_xlfn.UNIQUE(Table16[[#All],[name]])</f>
        <v>name</v>
      </c>
      <c r="J1" t="e" cm="1" vm="1">
        <f t="array" ref="J1">_xlfn._xlws.FILTER(I:I,Sheet1!A:A&lt;&gt;Sheet1!A:A)</f>
        <v>#VALUE!</v>
      </c>
    </row>
    <row r="2" spans="1:10" x14ac:dyDescent="0.35">
      <c r="A2" t="s">
        <v>0</v>
      </c>
      <c r="B2">
        <v>55</v>
      </c>
      <c r="C2">
        <v>38</v>
      </c>
      <c r="D2">
        <v>14</v>
      </c>
      <c r="E2">
        <v>3</v>
      </c>
      <c r="G2">
        <v>1</v>
      </c>
      <c r="H2" t="s">
        <v>56</v>
      </c>
      <c r="I2" t="str">
        <v>Adam Holley</v>
      </c>
      <c r="J2" s="1">
        <f>MATCH(I2,Table16[[#All],[name]],0)</f>
        <v>2</v>
      </c>
    </row>
    <row r="3" spans="1:10" x14ac:dyDescent="0.35">
      <c r="A3" t="s">
        <v>0</v>
      </c>
      <c r="B3">
        <v>93</v>
      </c>
      <c r="C3">
        <v>67</v>
      </c>
      <c r="D3">
        <v>22</v>
      </c>
      <c r="E3">
        <v>4</v>
      </c>
      <c r="G3">
        <v>2</v>
      </c>
      <c r="H3" t="s">
        <v>57</v>
      </c>
      <c r="I3" t="str">
        <v>Amy Morse</v>
      </c>
    </row>
    <row r="4" spans="1:10" x14ac:dyDescent="0.35">
      <c r="A4" t="s">
        <v>0</v>
      </c>
      <c r="B4">
        <v>55</v>
      </c>
      <c r="C4">
        <v>43</v>
      </c>
      <c r="D4">
        <v>9</v>
      </c>
      <c r="E4">
        <v>3</v>
      </c>
      <c r="I4" t="str">
        <v>Athena Wood</v>
      </c>
    </row>
    <row r="5" spans="1:10" x14ac:dyDescent="0.35">
      <c r="A5" t="s">
        <v>0</v>
      </c>
      <c r="B5">
        <v>81</v>
      </c>
      <c r="C5">
        <v>56</v>
      </c>
      <c r="D5">
        <v>20</v>
      </c>
      <c r="E5">
        <v>5</v>
      </c>
      <c r="I5" t="str">
        <v>Aubrey Heldermon</v>
      </c>
    </row>
    <row r="6" spans="1:10" x14ac:dyDescent="0.35">
      <c r="A6" t="s">
        <v>43</v>
      </c>
      <c r="B6">
        <v>0</v>
      </c>
      <c r="C6">
        <v>0</v>
      </c>
      <c r="D6">
        <v>0</v>
      </c>
      <c r="E6">
        <v>0</v>
      </c>
      <c r="I6" t="str">
        <v>Aurora Russell</v>
      </c>
    </row>
    <row r="7" spans="1:10" x14ac:dyDescent="0.35">
      <c r="A7" t="s">
        <v>1</v>
      </c>
      <c r="B7">
        <v>102</v>
      </c>
      <c r="C7">
        <v>71</v>
      </c>
      <c r="D7">
        <v>26</v>
      </c>
      <c r="E7">
        <v>5</v>
      </c>
      <c r="I7" t="str">
        <v>Becky Rahn</v>
      </c>
    </row>
    <row r="8" spans="1:10" x14ac:dyDescent="0.35">
      <c r="A8" t="s">
        <v>1</v>
      </c>
      <c r="B8">
        <v>104</v>
      </c>
      <c r="C8">
        <v>81</v>
      </c>
      <c r="D8">
        <v>22</v>
      </c>
      <c r="E8">
        <v>1</v>
      </c>
      <c r="I8" t="str">
        <v>Blaze Lowe</v>
      </c>
    </row>
    <row r="9" spans="1:10" x14ac:dyDescent="0.35">
      <c r="A9" t="s">
        <v>1</v>
      </c>
      <c r="B9">
        <v>105</v>
      </c>
      <c r="C9">
        <v>74</v>
      </c>
      <c r="D9">
        <v>28</v>
      </c>
      <c r="E9">
        <v>3</v>
      </c>
      <c r="I9" t="str">
        <v>Bradley Howe</v>
      </c>
    </row>
    <row r="10" spans="1:10" x14ac:dyDescent="0.35">
      <c r="A10" t="s">
        <v>1</v>
      </c>
      <c r="B10">
        <v>60</v>
      </c>
      <c r="C10">
        <v>50</v>
      </c>
      <c r="D10">
        <v>6</v>
      </c>
      <c r="E10">
        <v>4</v>
      </c>
      <c r="I10" t="str">
        <v>Charlotte Lowery</v>
      </c>
    </row>
    <row r="11" spans="1:10" x14ac:dyDescent="0.35">
      <c r="A11" t="s">
        <v>2</v>
      </c>
      <c r="B11">
        <v>44</v>
      </c>
      <c r="C11">
        <v>32</v>
      </c>
      <c r="D11">
        <v>10</v>
      </c>
      <c r="E11">
        <v>2</v>
      </c>
      <c r="I11" t="str">
        <v>Christopher Dodson</v>
      </c>
    </row>
    <row r="12" spans="1:10" x14ac:dyDescent="0.35">
      <c r="A12" t="s">
        <v>2</v>
      </c>
      <c r="B12">
        <v>32</v>
      </c>
      <c r="C12">
        <v>30</v>
      </c>
      <c r="D12">
        <v>2</v>
      </c>
      <c r="E12">
        <v>0</v>
      </c>
      <c r="I12" t="str">
        <v>Cody Huggins</v>
      </c>
    </row>
    <row r="13" spans="1:10" x14ac:dyDescent="0.35">
      <c r="A13" t="s">
        <v>2</v>
      </c>
      <c r="B13">
        <v>24</v>
      </c>
      <c r="C13">
        <v>18</v>
      </c>
      <c r="D13">
        <v>5</v>
      </c>
      <c r="E13">
        <v>1</v>
      </c>
      <c r="I13" t="str">
        <v>Colton Jackson</v>
      </c>
    </row>
    <row r="14" spans="1:10" x14ac:dyDescent="0.35">
      <c r="A14" t="s">
        <v>2</v>
      </c>
      <c r="B14">
        <v>25</v>
      </c>
      <c r="C14">
        <v>17</v>
      </c>
      <c r="D14">
        <v>6</v>
      </c>
      <c r="E14">
        <v>2</v>
      </c>
      <c r="I14" t="str">
        <v>Dalton Lee</v>
      </c>
    </row>
    <row r="15" spans="1:10" x14ac:dyDescent="0.35">
      <c r="A15" t="s">
        <v>27</v>
      </c>
      <c r="B15">
        <v>44</v>
      </c>
      <c r="C15">
        <v>20</v>
      </c>
      <c r="D15">
        <v>15</v>
      </c>
      <c r="E15">
        <v>9</v>
      </c>
      <c r="I15" t="str">
        <v>Dalton Overman</v>
      </c>
    </row>
    <row r="16" spans="1:10" x14ac:dyDescent="0.35">
      <c r="A16" t="s">
        <v>27</v>
      </c>
      <c r="B16">
        <v>53</v>
      </c>
      <c r="C16">
        <v>36</v>
      </c>
      <c r="D16">
        <v>15</v>
      </c>
      <c r="E16">
        <v>2</v>
      </c>
      <c r="I16" t="str">
        <v>Devin McAnelly</v>
      </c>
    </row>
    <row r="17" spans="1:9" x14ac:dyDescent="0.35">
      <c r="A17" t="s">
        <v>27</v>
      </c>
      <c r="B17">
        <v>36</v>
      </c>
      <c r="C17">
        <v>27</v>
      </c>
      <c r="D17">
        <v>8</v>
      </c>
      <c r="E17">
        <v>1</v>
      </c>
      <c r="I17" t="str">
        <v>Diego Medina</v>
      </c>
    </row>
    <row r="18" spans="1:9" x14ac:dyDescent="0.35">
      <c r="A18" t="s">
        <v>27</v>
      </c>
      <c r="B18">
        <v>10</v>
      </c>
      <c r="C18">
        <v>7</v>
      </c>
      <c r="D18">
        <v>3</v>
      </c>
      <c r="E18">
        <v>0</v>
      </c>
      <c r="I18" t="str">
        <v>Ethan Burns</v>
      </c>
    </row>
    <row r="19" spans="1:9" x14ac:dyDescent="0.35">
      <c r="A19" t="s">
        <v>44</v>
      </c>
      <c r="B19">
        <v>0</v>
      </c>
      <c r="C19">
        <v>0</v>
      </c>
      <c r="D19">
        <v>0</v>
      </c>
      <c r="E19">
        <v>0</v>
      </c>
      <c r="I19" t="str">
        <v>Glenna Chandler</v>
      </c>
    </row>
    <row r="20" spans="1:9" x14ac:dyDescent="0.35">
      <c r="A20" t="s">
        <v>3</v>
      </c>
      <c r="B20">
        <v>106</v>
      </c>
      <c r="C20">
        <v>84</v>
      </c>
      <c r="D20">
        <v>17</v>
      </c>
      <c r="E20">
        <v>5</v>
      </c>
      <c r="I20" t="str">
        <v>Greg Mason</v>
      </c>
    </row>
    <row r="21" spans="1:9" x14ac:dyDescent="0.35">
      <c r="A21" t="s">
        <v>3</v>
      </c>
      <c r="B21">
        <v>108</v>
      </c>
      <c r="C21">
        <v>74</v>
      </c>
      <c r="D21">
        <v>25</v>
      </c>
      <c r="E21">
        <v>9</v>
      </c>
      <c r="I21" t="str">
        <v>Hayley Forman</v>
      </c>
    </row>
    <row r="22" spans="1:9" x14ac:dyDescent="0.35">
      <c r="A22" t="s">
        <v>3</v>
      </c>
      <c r="B22">
        <v>104</v>
      </c>
      <c r="C22">
        <v>82</v>
      </c>
      <c r="D22">
        <v>17</v>
      </c>
      <c r="E22">
        <v>5</v>
      </c>
      <c r="I22" t="str">
        <v>Hope Bryan</v>
      </c>
    </row>
    <row r="23" spans="1:9" x14ac:dyDescent="0.35">
      <c r="A23" t="s">
        <v>3</v>
      </c>
      <c r="B23">
        <v>96</v>
      </c>
      <c r="C23">
        <v>75</v>
      </c>
      <c r="D23">
        <v>18</v>
      </c>
      <c r="E23">
        <v>3</v>
      </c>
      <c r="I23" t="str">
        <v>Ira Lolley</v>
      </c>
    </row>
    <row r="24" spans="1:9" x14ac:dyDescent="0.35">
      <c r="A24" t="s">
        <v>4</v>
      </c>
      <c r="B24">
        <v>0</v>
      </c>
      <c r="C24">
        <v>0</v>
      </c>
      <c r="D24">
        <v>0</v>
      </c>
      <c r="E24">
        <v>0</v>
      </c>
      <c r="I24" t="str">
        <v>Jaxon Catron</v>
      </c>
    </row>
    <row r="25" spans="1:9" x14ac:dyDescent="0.35">
      <c r="A25" t="s">
        <v>4</v>
      </c>
      <c r="B25">
        <v>0</v>
      </c>
      <c r="C25">
        <v>0</v>
      </c>
      <c r="D25">
        <v>0</v>
      </c>
      <c r="E25">
        <v>0</v>
      </c>
      <c r="I25" t="str">
        <v>Jennie Washington</v>
      </c>
    </row>
    <row r="26" spans="1:9" x14ac:dyDescent="0.35">
      <c r="A26" t="s">
        <v>4</v>
      </c>
      <c r="B26">
        <v>15</v>
      </c>
      <c r="C26">
        <v>12</v>
      </c>
      <c r="D26">
        <v>2</v>
      </c>
      <c r="E26">
        <v>1</v>
      </c>
      <c r="I26" t="str">
        <v>Jonathan Kimble</v>
      </c>
    </row>
    <row r="27" spans="1:9" x14ac:dyDescent="0.35">
      <c r="A27" t="s">
        <v>4</v>
      </c>
      <c r="B27">
        <v>14</v>
      </c>
      <c r="C27">
        <v>10</v>
      </c>
      <c r="D27">
        <v>3</v>
      </c>
      <c r="E27">
        <v>1</v>
      </c>
      <c r="I27" t="str">
        <v>Joshua Buttes</v>
      </c>
    </row>
    <row r="28" spans="1:9" x14ac:dyDescent="0.35">
      <c r="A28" t="s">
        <v>5</v>
      </c>
      <c r="B28">
        <v>88</v>
      </c>
      <c r="C28">
        <v>62</v>
      </c>
      <c r="D28">
        <v>26</v>
      </c>
      <c r="E28">
        <v>0</v>
      </c>
      <c r="I28" t="str">
        <v>Joshua Gragg</v>
      </c>
    </row>
    <row r="29" spans="1:9" x14ac:dyDescent="0.35">
      <c r="A29" t="s">
        <v>5</v>
      </c>
      <c r="B29">
        <v>77</v>
      </c>
      <c r="C29">
        <v>60</v>
      </c>
      <c r="D29">
        <v>17</v>
      </c>
      <c r="E29">
        <v>0</v>
      </c>
      <c r="I29" t="str">
        <v>Joshua McFarland</v>
      </c>
    </row>
    <row r="30" spans="1:9" x14ac:dyDescent="0.35">
      <c r="A30" t="s">
        <v>5</v>
      </c>
      <c r="B30">
        <v>45</v>
      </c>
      <c r="C30">
        <v>31</v>
      </c>
      <c r="D30">
        <v>11</v>
      </c>
      <c r="E30">
        <v>3</v>
      </c>
      <c r="I30" t="str">
        <v>Joshua Perceful</v>
      </c>
    </row>
    <row r="31" spans="1:9" x14ac:dyDescent="0.35">
      <c r="A31" t="s">
        <v>5</v>
      </c>
      <c r="B31">
        <v>51</v>
      </c>
      <c r="C31">
        <v>35</v>
      </c>
      <c r="D31">
        <v>15</v>
      </c>
      <c r="E31">
        <v>1</v>
      </c>
      <c r="I31" t="str">
        <v>Kaitlin Holley</v>
      </c>
    </row>
    <row r="32" spans="1:9" x14ac:dyDescent="0.35">
      <c r="A32" t="s">
        <v>22</v>
      </c>
      <c r="B32">
        <v>0</v>
      </c>
      <c r="C32">
        <v>0</v>
      </c>
      <c r="D32">
        <v>0</v>
      </c>
      <c r="E32">
        <v>0</v>
      </c>
      <c r="I32" t="str">
        <v>Kendrick Teague</v>
      </c>
    </row>
    <row r="33" spans="1:9" x14ac:dyDescent="0.35">
      <c r="A33" t="s">
        <v>22</v>
      </c>
      <c r="B33">
        <v>3</v>
      </c>
      <c r="C33">
        <v>2</v>
      </c>
      <c r="D33">
        <v>0</v>
      </c>
      <c r="E33">
        <v>1</v>
      </c>
      <c r="I33" t="str">
        <v>Kevin Willis</v>
      </c>
    </row>
    <row r="34" spans="1:9" x14ac:dyDescent="0.35">
      <c r="A34" t="s">
        <v>22</v>
      </c>
      <c r="B34">
        <v>10</v>
      </c>
      <c r="C34">
        <v>9</v>
      </c>
      <c r="D34">
        <v>1</v>
      </c>
      <c r="E34">
        <v>0</v>
      </c>
      <c r="I34" t="str">
        <v>Kimberly Needham</v>
      </c>
    </row>
    <row r="35" spans="1:9" x14ac:dyDescent="0.35">
      <c r="A35" t="s">
        <v>47</v>
      </c>
      <c r="B35">
        <v>6</v>
      </c>
      <c r="C35">
        <v>4</v>
      </c>
      <c r="D35">
        <v>0</v>
      </c>
      <c r="E35">
        <v>2</v>
      </c>
      <c r="I35" t="str">
        <v>Michael Cumming</v>
      </c>
    </row>
    <row r="36" spans="1:9" x14ac:dyDescent="0.35">
      <c r="A36" t="s">
        <v>47</v>
      </c>
      <c r="B36">
        <v>37</v>
      </c>
      <c r="C36">
        <v>34</v>
      </c>
      <c r="D36">
        <v>2</v>
      </c>
      <c r="E36">
        <v>1</v>
      </c>
      <c r="I36" t="str">
        <v>Michael Dawson</v>
      </c>
    </row>
    <row r="37" spans="1:9" x14ac:dyDescent="0.35">
      <c r="A37" t="s">
        <v>23</v>
      </c>
      <c r="B37">
        <v>0</v>
      </c>
      <c r="C37">
        <v>0</v>
      </c>
      <c r="D37">
        <v>0</v>
      </c>
      <c r="E37">
        <v>0</v>
      </c>
      <c r="I37" t="str">
        <v>Nancy Bolin</v>
      </c>
    </row>
    <row r="38" spans="1:9" x14ac:dyDescent="0.35">
      <c r="A38" t="s">
        <v>23</v>
      </c>
      <c r="B38">
        <v>4</v>
      </c>
      <c r="C38">
        <v>4</v>
      </c>
      <c r="D38">
        <v>0</v>
      </c>
      <c r="E38">
        <v>0</v>
      </c>
      <c r="I38" t="str">
        <v>Pamela Breen</v>
      </c>
    </row>
    <row r="39" spans="1:9" x14ac:dyDescent="0.35">
      <c r="A39" t="s">
        <v>23</v>
      </c>
      <c r="B39">
        <v>8</v>
      </c>
      <c r="C39">
        <v>5</v>
      </c>
      <c r="D39">
        <v>3</v>
      </c>
      <c r="E39">
        <v>0</v>
      </c>
      <c r="I39" t="str">
        <v>Ryan Hainziner</v>
      </c>
    </row>
    <row r="40" spans="1:9" x14ac:dyDescent="0.35">
      <c r="A40" t="s">
        <v>41</v>
      </c>
      <c r="B40">
        <v>0</v>
      </c>
      <c r="C40">
        <v>0</v>
      </c>
      <c r="D40">
        <v>0</v>
      </c>
      <c r="E40">
        <v>0</v>
      </c>
      <c r="I40" t="str">
        <v>Ryan Hainzinger</v>
      </c>
    </row>
    <row r="41" spans="1:9" x14ac:dyDescent="0.35">
      <c r="A41" t="s">
        <v>41</v>
      </c>
      <c r="B41">
        <v>0</v>
      </c>
      <c r="C41">
        <v>0</v>
      </c>
      <c r="D41">
        <v>0</v>
      </c>
      <c r="E41">
        <v>0</v>
      </c>
      <c r="I41" t="str">
        <v>Stephon Hall</v>
      </c>
    </row>
    <row r="42" spans="1:9" x14ac:dyDescent="0.35">
      <c r="A42" t="s">
        <v>41</v>
      </c>
      <c r="B42">
        <v>0</v>
      </c>
      <c r="C42">
        <v>0</v>
      </c>
      <c r="D42">
        <v>0</v>
      </c>
      <c r="E42">
        <v>0</v>
      </c>
      <c r="I42" t="str">
        <v>Trenton Gunter</v>
      </c>
    </row>
    <row r="43" spans="1:9" x14ac:dyDescent="0.35">
      <c r="A43" t="s">
        <v>6</v>
      </c>
      <c r="B43">
        <v>10</v>
      </c>
      <c r="C43">
        <v>5</v>
      </c>
      <c r="D43">
        <v>5</v>
      </c>
      <c r="E43">
        <v>0</v>
      </c>
      <c r="I43" t="str">
        <v>Tristan Butts</v>
      </c>
    </row>
    <row r="44" spans="1:9" x14ac:dyDescent="0.35">
      <c r="A44" t="s">
        <v>6</v>
      </c>
      <c r="B44">
        <v>28</v>
      </c>
      <c r="C44">
        <v>16</v>
      </c>
      <c r="D44">
        <v>10</v>
      </c>
      <c r="E44">
        <v>2</v>
      </c>
      <c r="I44">
        <v>0</v>
      </c>
    </row>
    <row r="45" spans="1:9" x14ac:dyDescent="0.35">
      <c r="A45" t="s">
        <v>6</v>
      </c>
      <c r="B45">
        <v>59</v>
      </c>
      <c r="C45">
        <v>35</v>
      </c>
      <c r="D45">
        <v>24</v>
      </c>
      <c r="E45">
        <v>0</v>
      </c>
    </row>
    <row r="46" spans="1:9" x14ac:dyDescent="0.35">
      <c r="A46" t="s">
        <v>6</v>
      </c>
      <c r="B46">
        <v>46</v>
      </c>
      <c r="C46">
        <v>31</v>
      </c>
      <c r="D46">
        <v>12</v>
      </c>
      <c r="E46">
        <v>3</v>
      </c>
    </row>
    <row r="47" spans="1:9" x14ac:dyDescent="0.35">
      <c r="A47" t="s">
        <v>7</v>
      </c>
      <c r="B47">
        <v>16</v>
      </c>
      <c r="C47">
        <v>11</v>
      </c>
      <c r="D47">
        <v>3</v>
      </c>
      <c r="E47">
        <v>2</v>
      </c>
    </row>
    <row r="48" spans="1:9" x14ac:dyDescent="0.35">
      <c r="A48" t="s">
        <v>7</v>
      </c>
      <c r="B48">
        <v>6</v>
      </c>
      <c r="C48">
        <v>5</v>
      </c>
      <c r="D48">
        <v>0</v>
      </c>
      <c r="E48">
        <v>1</v>
      </c>
    </row>
    <row r="49" spans="1:5" x14ac:dyDescent="0.35">
      <c r="A49" t="s">
        <v>7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7</v>
      </c>
      <c r="B50">
        <v>14</v>
      </c>
      <c r="C50">
        <v>11</v>
      </c>
      <c r="D50">
        <v>3</v>
      </c>
      <c r="E50">
        <v>0</v>
      </c>
    </row>
    <row r="51" spans="1:5" x14ac:dyDescent="0.35">
      <c r="A51" t="s">
        <v>24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24</v>
      </c>
      <c r="B52">
        <v>3</v>
      </c>
      <c r="C52">
        <v>3</v>
      </c>
      <c r="D52">
        <v>0</v>
      </c>
      <c r="E52">
        <v>0</v>
      </c>
    </row>
    <row r="53" spans="1:5" x14ac:dyDescent="0.35">
      <c r="A53" t="s">
        <v>24</v>
      </c>
      <c r="B53">
        <v>8</v>
      </c>
      <c r="C53">
        <v>6</v>
      </c>
      <c r="D53">
        <v>2</v>
      </c>
      <c r="E53">
        <v>0</v>
      </c>
    </row>
    <row r="54" spans="1:5" x14ac:dyDescent="0.35">
      <c r="A54" t="s">
        <v>8</v>
      </c>
      <c r="B54">
        <v>37</v>
      </c>
      <c r="C54">
        <v>32</v>
      </c>
      <c r="D54">
        <v>4</v>
      </c>
      <c r="E54">
        <v>1</v>
      </c>
    </row>
    <row r="55" spans="1:5" x14ac:dyDescent="0.35">
      <c r="A55" t="s">
        <v>8</v>
      </c>
      <c r="B55">
        <v>29</v>
      </c>
      <c r="C55">
        <v>21</v>
      </c>
      <c r="D55">
        <v>7</v>
      </c>
      <c r="E55">
        <v>1</v>
      </c>
    </row>
    <row r="56" spans="1:5" x14ac:dyDescent="0.35">
      <c r="A56" t="s">
        <v>8</v>
      </c>
      <c r="B56">
        <v>27</v>
      </c>
      <c r="C56">
        <v>21</v>
      </c>
      <c r="D56">
        <v>5</v>
      </c>
      <c r="E56">
        <v>1</v>
      </c>
    </row>
    <row r="57" spans="1:5" x14ac:dyDescent="0.35">
      <c r="A57" t="s">
        <v>8</v>
      </c>
      <c r="B57">
        <v>29</v>
      </c>
      <c r="C57">
        <v>24</v>
      </c>
      <c r="D57">
        <v>4</v>
      </c>
      <c r="E57">
        <v>1</v>
      </c>
    </row>
    <row r="58" spans="1:5" x14ac:dyDescent="0.35">
      <c r="A58" t="s">
        <v>28</v>
      </c>
      <c r="B58">
        <v>84</v>
      </c>
      <c r="C58">
        <v>34</v>
      </c>
      <c r="D58">
        <v>43</v>
      </c>
      <c r="E58">
        <v>7</v>
      </c>
    </row>
    <row r="59" spans="1:5" x14ac:dyDescent="0.35">
      <c r="A59" t="s">
        <v>28</v>
      </c>
      <c r="B59">
        <v>103</v>
      </c>
      <c r="C59">
        <v>50</v>
      </c>
      <c r="D59">
        <v>51</v>
      </c>
      <c r="E59">
        <v>2</v>
      </c>
    </row>
    <row r="60" spans="1:5" x14ac:dyDescent="0.35">
      <c r="A60" t="s">
        <v>28</v>
      </c>
      <c r="B60">
        <v>68</v>
      </c>
      <c r="C60">
        <v>45</v>
      </c>
      <c r="D60">
        <v>22</v>
      </c>
      <c r="E60">
        <v>1</v>
      </c>
    </row>
    <row r="61" spans="1:5" x14ac:dyDescent="0.35">
      <c r="A61" t="s">
        <v>28</v>
      </c>
      <c r="B61">
        <v>48</v>
      </c>
      <c r="C61">
        <v>30</v>
      </c>
      <c r="D61">
        <v>16</v>
      </c>
      <c r="E61">
        <v>2</v>
      </c>
    </row>
    <row r="62" spans="1:5" x14ac:dyDescent="0.35">
      <c r="A62" t="s">
        <v>45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29</v>
      </c>
      <c r="B63">
        <v>55</v>
      </c>
      <c r="C63">
        <v>22</v>
      </c>
      <c r="D63">
        <v>26</v>
      </c>
      <c r="E63">
        <v>7</v>
      </c>
    </row>
    <row r="64" spans="1:5" x14ac:dyDescent="0.35">
      <c r="A64" t="s">
        <v>29</v>
      </c>
      <c r="B64">
        <v>19</v>
      </c>
      <c r="C64">
        <v>10</v>
      </c>
      <c r="D64">
        <v>8</v>
      </c>
      <c r="E64">
        <v>1</v>
      </c>
    </row>
    <row r="65" spans="1:5" x14ac:dyDescent="0.35">
      <c r="A65" t="s">
        <v>29</v>
      </c>
      <c r="B65">
        <v>21</v>
      </c>
      <c r="C65">
        <v>11</v>
      </c>
      <c r="D65">
        <v>10</v>
      </c>
      <c r="E65">
        <v>0</v>
      </c>
    </row>
    <row r="66" spans="1:5" x14ac:dyDescent="0.35">
      <c r="A66" t="s">
        <v>29</v>
      </c>
      <c r="B66">
        <v>21</v>
      </c>
      <c r="C66">
        <v>15</v>
      </c>
      <c r="D66">
        <v>6</v>
      </c>
      <c r="E66">
        <v>0</v>
      </c>
    </row>
    <row r="67" spans="1:5" x14ac:dyDescent="0.35">
      <c r="A67" t="s">
        <v>46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46</v>
      </c>
      <c r="B68">
        <v>11</v>
      </c>
      <c r="C68">
        <v>6</v>
      </c>
      <c r="D68">
        <v>5</v>
      </c>
      <c r="E68">
        <v>0</v>
      </c>
    </row>
    <row r="69" spans="1:5" x14ac:dyDescent="0.35">
      <c r="A69" t="s">
        <v>9</v>
      </c>
      <c r="B69">
        <v>34</v>
      </c>
      <c r="C69">
        <v>31</v>
      </c>
      <c r="D69">
        <v>1</v>
      </c>
      <c r="E69">
        <v>2</v>
      </c>
    </row>
    <row r="70" spans="1:5" x14ac:dyDescent="0.35">
      <c r="A70" t="s">
        <v>9</v>
      </c>
      <c r="B70">
        <v>60</v>
      </c>
      <c r="C70">
        <v>48</v>
      </c>
      <c r="D70">
        <v>6</v>
      </c>
      <c r="E70">
        <v>6</v>
      </c>
    </row>
    <row r="71" spans="1:5" x14ac:dyDescent="0.35">
      <c r="A71" t="s">
        <v>9</v>
      </c>
      <c r="B71">
        <v>75</v>
      </c>
      <c r="C71">
        <v>68</v>
      </c>
      <c r="D71">
        <v>5</v>
      </c>
      <c r="E71">
        <v>2</v>
      </c>
    </row>
    <row r="72" spans="1:5" x14ac:dyDescent="0.35">
      <c r="A72" t="s">
        <v>9</v>
      </c>
      <c r="B72">
        <v>62</v>
      </c>
      <c r="C72">
        <v>54</v>
      </c>
      <c r="D72">
        <v>4</v>
      </c>
      <c r="E72">
        <v>4</v>
      </c>
    </row>
    <row r="73" spans="1:5" x14ac:dyDescent="0.35">
      <c r="A73" t="s">
        <v>10</v>
      </c>
      <c r="B73">
        <v>53</v>
      </c>
      <c r="C73">
        <v>49</v>
      </c>
      <c r="D73">
        <v>4</v>
      </c>
      <c r="E73">
        <v>0</v>
      </c>
    </row>
    <row r="74" spans="1:5" x14ac:dyDescent="0.35">
      <c r="A74" t="s">
        <v>10</v>
      </c>
      <c r="B74">
        <v>31</v>
      </c>
      <c r="C74">
        <v>26</v>
      </c>
      <c r="D74">
        <v>4</v>
      </c>
      <c r="E74">
        <v>1</v>
      </c>
    </row>
    <row r="75" spans="1:5" x14ac:dyDescent="0.35">
      <c r="A75" t="s">
        <v>10</v>
      </c>
      <c r="B75">
        <v>41</v>
      </c>
      <c r="C75">
        <v>36</v>
      </c>
      <c r="D75">
        <v>5</v>
      </c>
      <c r="E75">
        <v>0</v>
      </c>
    </row>
    <row r="76" spans="1:5" x14ac:dyDescent="0.35">
      <c r="A76" t="s">
        <v>10</v>
      </c>
      <c r="B76">
        <v>40</v>
      </c>
      <c r="C76">
        <v>31</v>
      </c>
      <c r="D76">
        <v>5</v>
      </c>
      <c r="E76">
        <v>4</v>
      </c>
    </row>
    <row r="77" spans="1:5" x14ac:dyDescent="0.35">
      <c r="A77" t="s">
        <v>11</v>
      </c>
      <c r="B77">
        <v>28</v>
      </c>
      <c r="C77">
        <v>22</v>
      </c>
      <c r="D77">
        <v>3</v>
      </c>
      <c r="E77">
        <v>3</v>
      </c>
    </row>
    <row r="78" spans="1:5" x14ac:dyDescent="0.35">
      <c r="A78" t="s">
        <v>11</v>
      </c>
      <c r="B78">
        <v>71</v>
      </c>
      <c r="C78">
        <v>62</v>
      </c>
      <c r="D78">
        <v>6</v>
      </c>
      <c r="E78">
        <v>3</v>
      </c>
    </row>
    <row r="79" spans="1:5" x14ac:dyDescent="0.35">
      <c r="A79" t="s">
        <v>11</v>
      </c>
      <c r="B79">
        <v>98</v>
      </c>
      <c r="C79">
        <v>86</v>
      </c>
      <c r="D79">
        <v>10</v>
      </c>
      <c r="E79">
        <v>2</v>
      </c>
    </row>
    <row r="80" spans="1:5" x14ac:dyDescent="0.35">
      <c r="A80" t="s">
        <v>11</v>
      </c>
      <c r="B80">
        <v>76</v>
      </c>
      <c r="C80">
        <v>60</v>
      </c>
      <c r="D80">
        <v>13</v>
      </c>
      <c r="E80">
        <v>3</v>
      </c>
    </row>
    <row r="81" spans="1:5" x14ac:dyDescent="0.35">
      <c r="A81" t="s">
        <v>12</v>
      </c>
      <c r="B81">
        <v>34</v>
      </c>
      <c r="C81">
        <v>29</v>
      </c>
      <c r="D81">
        <v>4</v>
      </c>
      <c r="E81">
        <v>1</v>
      </c>
    </row>
    <row r="82" spans="1:5" x14ac:dyDescent="0.35">
      <c r="A82" t="s">
        <v>12</v>
      </c>
      <c r="B82">
        <v>42</v>
      </c>
      <c r="C82">
        <v>28</v>
      </c>
      <c r="D82">
        <v>12</v>
      </c>
      <c r="E82">
        <v>2</v>
      </c>
    </row>
    <row r="83" spans="1:5" x14ac:dyDescent="0.35">
      <c r="A83" t="s">
        <v>12</v>
      </c>
      <c r="B83">
        <v>40</v>
      </c>
      <c r="C83">
        <v>23</v>
      </c>
      <c r="D83">
        <v>16</v>
      </c>
      <c r="E83">
        <v>1</v>
      </c>
    </row>
    <row r="84" spans="1:5" x14ac:dyDescent="0.35">
      <c r="A84" t="s">
        <v>12</v>
      </c>
      <c r="B84">
        <v>42</v>
      </c>
      <c r="C84">
        <v>33</v>
      </c>
      <c r="D84">
        <v>8</v>
      </c>
      <c r="E84">
        <v>1</v>
      </c>
    </row>
    <row r="85" spans="1:5" x14ac:dyDescent="0.35">
      <c r="A85" t="s">
        <v>13</v>
      </c>
      <c r="B85">
        <v>61</v>
      </c>
      <c r="C85">
        <v>46</v>
      </c>
      <c r="D85">
        <v>7</v>
      </c>
      <c r="E85">
        <v>8</v>
      </c>
    </row>
    <row r="86" spans="1:5" x14ac:dyDescent="0.35">
      <c r="A86" t="s">
        <v>13</v>
      </c>
      <c r="B86">
        <v>62</v>
      </c>
      <c r="C86">
        <v>57</v>
      </c>
      <c r="D86">
        <v>0</v>
      </c>
      <c r="E86">
        <v>5</v>
      </c>
    </row>
    <row r="87" spans="1:5" x14ac:dyDescent="0.35">
      <c r="A87" t="s">
        <v>13</v>
      </c>
      <c r="B87">
        <v>58</v>
      </c>
      <c r="C87">
        <v>56</v>
      </c>
      <c r="D87">
        <v>1</v>
      </c>
      <c r="E87">
        <v>1</v>
      </c>
    </row>
    <row r="88" spans="1:5" x14ac:dyDescent="0.35">
      <c r="A88" t="s">
        <v>13</v>
      </c>
      <c r="B88">
        <v>46</v>
      </c>
      <c r="C88">
        <v>37</v>
      </c>
      <c r="D88">
        <v>4</v>
      </c>
      <c r="E88">
        <v>5</v>
      </c>
    </row>
    <row r="89" spans="1:5" x14ac:dyDescent="0.35">
      <c r="A89" t="s">
        <v>15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15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15</v>
      </c>
      <c r="B91">
        <v>0</v>
      </c>
      <c r="C91">
        <v>0</v>
      </c>
      <c r="D91">
        <v>0</v>
      </c>
      <c r="E91">
        <v>0</v>
      </c>
    </row>
    <row r="92" spans="1:5" x14ac:dyDescent="0.35">
      <c r="A92" t="s">
        <v>15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48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48</v>
      </c>
      <c r="B94">
        <v>4</v>
      </c>
      <c r="C94">
        <v>4</v>
      </c>
      <c r="D94">
        <v>0</v>
      </c>
      <c r="E94">
        <v>0</v>
      </c>
    </row>
    <row r="95" spans="1:5" x14ac:dyDescent="0.35">
      <c r="A95" t="s">
        <v>48</v>
      </c>
      <c r="B95">
        <v>18</v>
      </c>
      <c r="C95">
        <v>11</v>
      </c>
      <c r="D95">
        <v>6</v>
      </c>
      <c r="E95">
        <v>1</v>
      </c>
    </row>
    <row r="96" spans="1:5" x14ac:dyDescent="0.35">
      <c r="A96" t="s">
        <v>14</v>
      </c>
      <c r="B96">
        <v>81</v>
      </c>
      <c r="C96">
        <v>70</v>
      </c>
      <c r="D96">
        <v>5</v>
      </c>
      <c r="E96">
        <v>6</v>
      </c>
    </row>
    <row r="97" spans="1:5" x14ac:dyDescent="0.35">
      <c r="A97" t="s">
        <v>14</v>
      </c>
      <c r="B97">
        <v>80</v>
      </c>
      <c r="C97">
        <v>71</v>
      </c>
      <c r="D97">
        <v>9</v>
      </c>
      <c r="E97">
        <v>0</v>
      </c>
    </row>
    <row r="98" spans="1:5" x14ac:dyDescent="0.35">
      <c r="A98" t="s">
        <v>14</v>
      </c>
      <c r="B98">
        <v>72</v>
      </c>
      <c r="C98">
        <v>60</v>
      </c>
      <c r="D98">
        <v>9</v>
      </c>
      <c r="E98">
        <v>3</v>
      </c>
    </row>
    <row r="99" spans="1:5" x14ac:dyDescent="0.35">
      <c r="A99" t="s">
        <v>14</v>
      </c>
      <c r="B99">
        <v>46</v>
      </c>
      <c r="C99">
        <v>35</v>
      </c>
      <c r="D99">
        <v>7</v>
      </c>
      <c r="E99">
        <v>4</v>
      </c>
    </row>
    <row r="100" spans="1:5" x14ac:dyDescent="0.35">
      <c r="A100" t="s">
        <v>30</v>
      </c>
      <c r="B100">
        <v>40</v>
      </c>
      <c r="C100">
        <v>16</v>
      </c>
      <c r="D100">
        <v>18</v>
      </c>
      <c r="E100">
        <v>6</v>
      </c>
    </row>
    <row r="101" spans="1:5" x14ac:dyDescent="0.35">
      <c r="A101" t="s">
        <v>30</v>
      </c>
      <c r="B101">
        <v>51</v>
      </c>
      <c r="C101">
        <v>38</v>
      </c>
      <c r="D101">
        <v>12</v>
      </c>
      <c r="E101">
        <v>1</v>
      </c>
    </row>
    <row r="102" spans="1:5" x14ac:dyDescent="0.35">
      <c r="A102" t="s">
        <v>30</v>
      </c>
      <c r="B102">
        <v>32</v>
      </c>
      <c r="C102">
        <v>24</v>
      </c>
      <c r="D102">
        <v>8</v>
      </c>
      <c r="E102">
        <v>0</v>
      </c>
    </row>
    <row r="103" spans="1:5" x14ac:dyDescent="0.35">
      <c r="A103" t="s">
        <v>30</v>
      </c>
      <c r="B103">
        <v>45</v>
      </c>
      <c r="C103">
        <v>31</v>
      </c>
      <c r="D103">
        <v>14</v>
      </c>
      <c r="E103">
        <v>0</v>
      </c>
    </row>
    <row r="104" spans="1:5" x14ac:dyDescent="0.35">
      <c r="A104" t="s">
        <v>16</v>
      </c>
      <c r="B104">
        <v>21</v>
      </c>
      <c r="C104">
        <v>20</v>
      </c>
      <c r="D104">
        <v>1</v>
      </c>
      <c r="E104">
        <v>0</v>
      </c>
    </row>
    <row r="105" spans="1:5" x14ac:dyDescent="0.35">
      <c r="A105" t="s">
        <v>16</v>
      </c>
      <c r="B105">
        <v>27</v>
      </c>
      <c r="C105">
        <v>24</v>
      </c>
      <c r="D105">
        <v>2</v>
      </c>
      <c r="E105">
        <v>1</v>
      </c>
    </row>
    <row r="106" spans="1:5" x14ac:dyDescent="0.35">
      <c r="A106" t="s">
        <v>16</v>
      </c>
      <c r="B106">
        <v>46</v>
      </c>
      <c r="C106">
        <v>36</v>
      </c>
      <c r="D106">
        <v>8</v>
      </c>
      <c r="E106">
        <v>2</v>
      </c>
    </row>
    <row r="107" spans="1:5" x14ac:dyDescent="0.35">
      <c r="A107" t="s">
        <v>16</v>
      </c>
      <c r="B107">
        <v>31</v>
      </c>
      <c r="C107">
        <v>27</v>
      </c>
      <c r="D107">
        <v>3</v>
      </c>
      <c r="E107">
        <v>1</v>
      </c>
    </row>
    <row r="108" spans="1:5" x14ac:dyDescent="0.35">
      <c r="A108" t="s">
        <v>17</v>
      </c>
      <c r="B108">
        <v>43</v>
      </c>
      <c r="C108">
        <v>37</v>
      </c>
      <c r="D108">
        <v>4</v>
      </c>
      <c r="E108">
        <v>2</v>
      </c>
    </row>
    <row r="109" spans="1:5" x14ac:dyDescent="0.35">
      <c r="A109" t="s">
        <v>17</v>
      </c>
      <c r="B109">
        <v>38</v>
      </c>
      <c r="C109">
        <v>33</v>
      </c>
      <c r="D109">
        <v>5</v>
      </c>
      <c r="E109">
        <v>0</v>
      </c>
    </row>
    <row r="110" spans="1:5" x14ac:dyDescent="0.35">
      <c r="A110" t="s">
        <v>17</v>
      </c>
      <c r="B110">
        <v>54</v>
      </c>
      <c r="C110">
        <v>43</v>
      </c>
      <c r="D110">
        <v>8</v>
      </c>
      <c r="E110">
        <v>3</v>
      </c>
    </row>
    <row r="111" spans="1:5" x14ac:dyDescent="0.35">
      <c r="A111" t="s">
        <v>17</v>
      </c>
      <c r="B111">
        <v>61</v>
      </c>
      <c r="C111">
        <v>46</v>
      </c>
      <c r="D111">
        <v>12</v>
      </c>
      <c r="E111">
        <v>3</v>
      </c>
    </row>
    <row r="112" spans="1:5" x14ac:dyDescent="0.35">
      <c r="A112" t="s">
        <v>31</v>
      </c>
      <c r="B112">
        <v>53</v>
      </c>
      <c r="C112">
        <v>7</v>
      </c>
      <c r="D112">
        <v>46</v>
      </c>
      <c r="E112">
        <v>0</v>
      </c>
    </row>
    <row r="113" spans="1:5" x14ac:dyDescent="0.35">
      <c r="A113" t="s">
        <v>31</v>
      </c>
      <c r="B113">
        <v>62</v>
      </c>
      <c r="C113">
        <v>30</v>
      </c>
      <c r="D113">
        <v>30</v>
      </c>
      <c r="E113">
        <v>2</v>
      </c>
    </row>
    <row r="114" spans="1:5" x14ac:dyDescent="0.35">
      <c r="A114" t="s">
        <v>31</v>
      </c>
      <c r="B114">
        <v>33</v>
      </c>
      <c r="C114">
        <v>20</v>
      </c>
      <c r="D114">
        <v>13</v>
      </c>
      <c r="E114">
        <v>0</v>
      </c>
    </row>
    <row r="115" spans="1:5" x14ac:dyDescent="0.35">
      <c r="A115" t="s">
        <v>31</v>
      </c>
      <c r="B115">
        <v>17</v>
      </c>
      <c r="C115">
        <v>14</v>
      </c>
      <c r="D115">
        <v>2</v>
      </c>
      <c r="E115">
        <v>1</v>
      </c>
    </row>
    <row r="116" spans="1:5" x14ac:dyDescent="0.35">
      <c r="A116" t="s">
        <v>18</v>
      </c>
      <c r="B116">
        <v>62</v>
      </c>
      <c r="C116">
        <v>38</v>
      </c>
      <c r="D116">
        <v>22</v>
      </c>
      <c r="E116">
        <v>2</v>
      </c>
    </row>
    <row r="117" spans="1:5" x14ac:dyDescent="0.35">
      <c r="A117" t="s">
        <v>18</v>
      </c>
      <c r="B117">
        <v>58</v>
      </c>
      <c r="C117">
        <v>37</v>
      </c>
      <c r="D117">
        <v>19</v>
      </c>
      <c r="E117">
        <v>2</v>
      </c>
    </row>
    <row r="118" spans="1:5" x14ac:dyDescent="0.35">
      <c r="A118" t="s">
        <v>18</v>
      </c>
      <c r="B118">
        <v>41</v>
      </c>
      <c r="C118">
        <v>26</v>
      </c>
      <c r="D118">
        <v>13</v>
      </c>
      <c r="E118">
        <v>2</v>
      </c>
    </row>
    <row r="119" spans="1:5" x14ac:dyDescent="0.35">
      <c r="A119" t="s">
        <v>18</v>
      </c>
      <c r="B119">
        <v>50</v>
      </c>
      <c r="C119">
        <v>37</v>
      </c>
      <c r="D119">
        <v>12</v>
      </c>
      <c r="E119">
        <v>1</v>
      </c>
    </row>
    <row r="120" spans="1:5" x14ac:dyDescent="0.35">
      <c r="A120" t="s">
        <v>19</v>
      </c>
      <c r="B120">
        <v>89</v>
      </c>
      <c r="C120">
        <v>81</v>
      </c>
      <c r="D120">
        <v>4</v>
      </c>
      <c r="E120">
        <v>4</v>
      </c>
    </row>
    <row r="121" spans="1:5" x14ac:dyDescent="0.35">
      <c r="A121" t="s">
        <v>19</v>
      </c>
      <c r="B121">
        <v>84</v>
      </c>
      <c r="C121">
        <v>77</v>
      </c>
      <c r="D121">
        <v>1</v>
      </c>
      <c r="E121">
        <v>6</v>
      </c>
    </row>
    <row r="122" spans="1:5" x14ac:dyDescent="0.35">
      <c r="A122" t="s">
        <v>19</v>
      </c>
      <c r="B122">
        <v>77</v>
      </c>
      <c r="C122">
        <v>66</v>
      </c>
      <c r="D122">
        <v>3</v>
      </c>
      <c r="E122">
        <v>8</v>
      </c>
    </row>
    <row r="123" spans="1:5" x14ac:dyDescent="0.35">
      <c r="A123" t="s">
        <v>19</v>
      </c>
      <c r="B123">
        <v>65</v>
      </c>
      <c r="C123">
        <v>58</v>
      </c>
      <c r="D123">
        <v>1</v>
      </c>
      <c r="E123">
        <v>6</v>
      </c>
    </row>
    <row r="124" spans="1:5" x14ac:dyDescent="0.35">
      <c r="A124" t="s">
        <v>32</v>
      </c>
      <c r="B124">
        <v>98</v>
      </c>
      <c r="C124">
        <v>21</v>
      </c>
      <c r="D124">
        <v>65</v>
      </c>
      <c r="E124">
        <v>12</v>
      </c>
    </row>
    <row r="125" spans="1:5" x14ac:dyDescent="0.35">
      <c r="A125" t="s">
        <v>32</v>
      </c>
      <c r="B125">
        <v>86</v>
      </c>
      <c r="C125">
        <v>46</v>
      </c>
      <c r="D125">
        <v>38</v>
      </c>
      <c r="E125">
        <v>2</v>
      </c>
    </row>
    <row r="126" spans="1:5" x14ac:dyDescent="0.35">
      <c r="A126" t="s">
        <v>32</v>
      </c>
      <c r="B126">
        <v>51</v>
      </c>
      <c r="C126">
        <v>27</v>
      </c>
      <c r="D126">
        <v>24</v>
      </c>
      <c r="E126">
        <v>0</v>
      </c>
    </row>
    <row r="127" spans="1:5" x14ac:dyDescent="0.35">
      <c r="A127" t="s">
        <v>32</v>
      </c>
      <c r="B127">
        <v>65</v>
      </c>
      <c r="C127">
        <v>41</v>
      </c>
      <c r="D127">
        <v>24</v>
      </c>
      <c r="E127">
        <v>0</v>
      </c>
    </row>
    <row r="128" spans="1:5" x14ac:dyDescent="0.35">
      <c r="A128" t="s">
        <v>42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42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42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49</v>
      </c>
      <c r="B131">
        <v>45</v>
      </c>
      <c r="C131">
        <v>33</v>
      </c>
      <c r="D131">
        <v>10</v>
      </c>
      <c r="E131">
        <v>2</v>
      </c>
    </row>
    <row r="132" spans="1:5" x14ac:dyDescent="0.35">
      <c r="A132" t="s">
        <v>20</v>
      </c>
      <c r="B132">
        <v>59</v>
      </c>
      <c r="C132">
        <v>49</v>
      </c>
      <c r="D132">
        <v>5</v>
      </c>
      <c r="E132">
        <v>5</v>
      </c>
    </row>
    <row r="133" spans="1:5" x14ac:dyDescent="0.35">
      <c r="A133" t="s">
        <v>20</v>
      </c>
      <c r="B133">
        <v>59</v>
      </c>
      <c r="C133">
        <v>44</v>
      </c>
      <c r="D133">
        <v>6</v>
      </c>
      <c r="E133">
        <v>9</v>
      </c>
    </row>
    <row r="134" spans="1:5" x14ac:dyDescent="0.35">
      <c r="A134" t="s">
        <v>20</v>
      </c>
      <c r="B134">
        <v>61</v>
      </c>
      <c r="C134">
        <v>48</v>
      </c>
      <c r="D134">
        <v>11</v>
      </c>
      <c r="E134">
        <v>2</v>
      </c>
    </row>
    <row r="135" spans="1:5" x14ac:dyDescent="0.35">
      <c r="A135" t="s">
        <v>21</v>
      </c>
      <c r="B135">
        <v>78</v>
      </c>
      <c r="C135">
        <v>45</v>
      </c>
      <c r="D135">
        <v>29</v>
      </c>
      <c r="E135">
        <v>4</v>
      </c>
    </row>
    <row r="136" spans="1:5" x14ac:dyDescent="0.35">
      <c r="A136" t="s">
        <v>21</v>
      </c>
      <c r="B136">
        <v>57</v>
      </c>
      <c r="C136">
        <v>42</v>
      </c>
      <c r="D136">
        <v>13</v>
      </c>
      <c r="E136">
        <v>2</v>
      </c>
    </row>
    <row r="137" spans="1:5" x14ac:dyDescent="0.35">
      <c r="A137" t="s">
        <v>21</v>
      </c>
      <c r="B137">
        <v>57</v>
      </c>
      <c r="C137">
        <v>41</v>
      </c>
      <c r="D137">
        <v>13</v>
      </c>
      <c r="E137">
        <v>3</v>
      </c>
    </row>
    <row r="138" spans="1:5" x14ac:dyDescent="0.35">
      <c r="A138" t="s">
        <v>21</v>
      </c>
      <c r="B138">
        <v>52</v>
      </c>
      <c r="C138">
        <v>31</v>
      </c>
      <c r="D138">
        <v>17</v>
      </c>
      <c r="E138">
        <v>4</v>
      </c>
    </row>
    <row r="139" spans="1:5" x14ac:dyDescent="0.35">
      <c r="A139" t="s">
        <v>33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33</v>
      </c>
      <c r="B140">
        <v>7</v>
      </c>
      <c r="C140">
        <v>4</v>
      </c>
      <c r="D140">
        <v>3</v>
      </c>
      <c r="E140">
        <v>0</v>
      </c>
    </row>
    <row r="141" spans="1:5" x14ac:dyDescent="0.35">
      <c r="A141" t="s">
        <v>33</v>
      </c>
      <c r="B141">
        <v>26</v>
      </c>
      <c r="C141">
        <v>11</v>
      </c>
      <c r="D141">
        <v>7</v>
      </c>
      <c r="E141">
        <v>8</v>
      </c>
    </row>
    <row r="142" spans="1:5" x14ac:dyDescent="0.35">
      <c r="A142" t="s">
        <v>33</v>
      </c>
      <c r="B142">
        <v>1</v>
      </c>
      <c r="C142">
        <v>1</v>
      </c>
      <c r="D142">
        <v>0</v>
      </c>
      <c r="E142">
        <v>0</v>
      </c>
    </row>
    <row r="143" spans="1:5" x14ac:dyDescent="0.35">
      <c r="A143" t="s">
        <v>26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26</v>
      </c>
      <c r="B144">
        <v>4</v>
      </c>
      <c r="C144">
        <v>2</v>
      </c>
      <c r="D144">
        <v>1</v>
      </c>
      <c r="E144">
        <v>1</v>
      </c>
    </row>
    <row r="145" spans="1:5" x14ac:dyDescent="0.35">
      <c r="A145" t="s">
        <v>26</v>
      </c>
      <c r="B145">
        <v>17</v>
      </c>
      <c r="C145">
        <v>9</v>
      </c>
      <c r="D145">
        <v>6</v>
      </c>
      <c r="E14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F47B-FBB1-4111-A2A3-F3717E6A8B3B}">
  <dimension ref="A1:K39"/>
  <sheetViews>
    <sheetView tabSelected="1" workbookViewId="0">
      <selection activeCell="H7" sqref="H7"/>
    </sheetView>
  </sheetViews>
  <sheetFormatPr defaultRowHeight="14.5" x14ac:dyDescent="0.35"/>
  <cols>
    <col min="1" max="1" width="18" bestFit="1" customWidth="1"/>
    <col min="2" max="2" width="7.453125" bestFit="1" customWidth="1"/>
    <col min="3" max="3" width="10.36328125" bestFit="1" customWidth="1"/>
    <col min="4" max="4" width="11.81640625" bestFit="1" customWidth="1"/>
    <col min="5" max="5" width="10.1796875" bestFit="1" customWidth="1"/>
    <col min="6" max="6" width="10.7265625" bestFit="1" customWidth="1"/>
    <col min="7" max="7" width="17.54296875" bestFit="1" customWidth="1"/>
    <col min="8" max="8" width="9.36328125" bestFit="1" customWidth="1"/>
    <col min="9" max="9" width="12.26953125" bestFit="1" customWidth="1"/>
    <col min="10" max="10" width="13.7265625" bestFit="1" customWidth="1"/>
    <col min="11" max="11" width="12.08984375" bestFit="1" customWidth="1"/>
  </cols>
  <sheetData>
    <row r="1" spans="1:11" x14ac:dyDescent="0.35">
      <c r="A1" t="s">
        <v>58</v>
      </c>
      <c r="B1" t="s">
        <v>38</v>
      </c>
      <c r="C1" t="s">
        <v>37</v>
      </c>
      <c r="D1" t="s">
        <v>39</v>
      </c>
      <c r="E1" t="s">
        <v>40</v>
      </c>
      <c r="F1" t="s">
        <v>59</v>
      </c>
      <c r="G1" t="s">
        <v>36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35">
      <c r="A2" s="2" t="s">
        <v>0</v>
      </c>
      <c r="B2">
        <v>81</v>
      </c>
      <c r="C2">
        <v>56</v>
      </c>
      <c r="D2">
        <v>20</v>
      </c>
      <c r="E2">
        <v>5</v>
      </c>
      <c r="G2" s="2" t="s">
        <v>27</v>
      </c>
      <c r="H2">
        <v>10</v>
      </c>
      <c r="I2">
        <v>7</v>
      </c>
      <c r="J2">
        <v>3</v>
      </c>
      <c r="K2">
        <v>0</v>
      </c>
    </row>
    <row r="3" spans="1:11" x14ac:dyDescent="0.35">
      <c r="A3" s="2" t="s">
        <v>1</v>
      </c>
      <c r="B3">
        <v>60</v>
      </c>
      <c r="C3">
        <v>50</v>
      </c>
      <c r="D3">
        <v>6</v>
      </c>
      <c r="E3">
        <v>4</v>
      </c>
      <c r="G3" s="2" t="s">
        <v>28</v>
      </c>
      <c r="H3">
        <v>48</v>
      </c>
      <c r="I3">
        <v>30</v>
      </c>
      <c r="J3">
        <v>16</v>
      </c>
      <c r="K3">
        <v>2</v>
      </c>
    </row>
    <row r="4" spans="1:11" x14ac:dyDescent="0.35">
      <c r="A4" s="2" t="s">
        <v>2</v>
      </c>
      <c r="B4">
        <v>25</v>
      </c>
      <c r="C4">
        <v>17</v>
      </c>
      <c r="D4">
        <v>6</v>
      </c>
      <c r="E4">
        <v>2</v>
      </c>
      <c r="G4" s="2" t="s">
        <v>29</v>
      </c>
      <c r="H4">
        <v>21</v>
      </c>
      <c r="I4">
        <v>15</v>
      </c>
      <c r="J4">
        <v>6</v>
      </c>
      <c r="K4">
        <v>0</v>
      </c>
    </row>
    <row r="5" spans="1:11" x14ac:dyDescent="0.35">
      <c r="A5" s="2"/>
      <c r="G5" s="2" t="s">
        <v>46</v>
      </c>
      <c r="H5">
        <v>11</v>
      </c>
      <c r="I5">
        <v>6</v>
      </c>
      <c r="J5">
        <v>5</v>
      </c>
      <c r="K5">
        <v>0</v>
      </c>
    </row>
    <row r="6" spans="1:11" x14ac:dyDescent="0.35">
      <c r="A6" s="2" t="s">
        <v>3</v>
      </c>
      <c r="B6">
        <v>96</v>
      </c>
      <c r="C6">
        <v>75</v>
      </c>
      <c r="D6">
        <v>18</v>
      </c>
      <c r="E6">
        <v>3</v>
      </c>
      <c r="G6" s="2" t="s">
        <v>30</v>
      </c>
      <c r="H6">
        <v>45</v>
      </c>
      <c r="I6">
        <v>31</v>
      </c>
      <c r="J6">
        <v>14</v>
      </c>
      <c r="K6">
        <v>0</v>
      </c>
    </row>
    <row r="7" spans="1:11" x14ac:dyDescent="0.35">
      <c r="A7" s="2" t="s">
        <v>4</v>
      </c>
      <c r="B7">
        <v>14</v>
      </c>
      <c r="C7">
        <v>10</v>
      </c>
      <c r="D7">
        <v>3</v>
      </c>
      <c r="E7">
        <v>1</v>
      </c>
      <c r="G7" s="2" t="s">
        <v>32</v>
      </c>
      <c r="H7">
        <v>65</v>
      </c>
      <c r="I7">
        <v>41</v>
      </c>
      <c r="J7">
        <v>24</v>
      </c>
      <c r="K7">
        <v>0</v>
      </c>
    </row>
    <row r="8" spans="1:11" x14ac:dyDescent="0.35">
      <c r="A8" s="2" t="s">
        <v>5</v>
      </c>
      <c r="B8">
        <v>51</v>
      </c>
      <c r="C8">
        <v>35</v>
      </c>
      <c r="D8">
        <v>15</v>
      </c>
      <c r="E8">
        <v>1</v>
      </c>
      <c r="G8" s="2" t="s">
        <v>31</v>
      </c>
      <c r="H8">
        <v>17</v>
      </c>
      <c r="I8">
        <v>14</v>
      </c>
      <c r="J8">
        <v>2</v>
      </c>
      <c r="K8">
        <v>1</v>
      </c>
    </row>
    <row r="9" spans="1:11" x14ac:dyDescent="0.35">
      <c r="A9" s="2" t="s">
        <v>22</v>
      </c>
      <c r="B9">
        <v>3</v>
      </c>
      <c r="C9">
        <v>2</v>
      </c>
      <c r="D9">
        <v>0</v>
      </c>
      <c r="E9">
        <v>1</v>
      </c>
      <c r="G9" s="2" t="s">
        <v>38</v>
      </c>
      <c r="H9">
        <v>217</v>
      </c>
      <c r="I9">
        <v>144</v>
      </c>
      <c r="J9">
        <v>70</v>
      </c>
      <c r="K9">
        <v>3</v>
      </c>
    </row>
    <row r="10" spans="1:11" x14ac:dyDescent="0.35">
      <c r="A10" s="2" t="s">
        <v>47</v>
      </c>
      <c r="B10">
        <v>37</v>
      </c>
      <c r="C10">
        <v>34</v>
      </c>
      <c r="D10">
        <v>2</v>
      </c>
      <c r="E10">
        <v>1</v>
      </c>
      <c r="G10" s="2"/>
    </row>
    <row r="11" spans="1:11" x14ac:dyDescent="0.35">
      <c r="A11" s="2" t="s">
        <v>23</v>
      </c>
      <c r="B11">
        <v>4</v>
      </c>
      <c r="C11">
        <v>4</v>
      </c>
      <c r="D11">
        <v>0</v>
      </c>
      <c r="E11">
        <v>0</v>
      </c>
      <c r="G11" s="2"/>
    </row>
    <row r="12" spans="1:11" x14ac:dyDescent="0.35">
      <c r="A12" s="2" t="s">
        <v>41</v>
      </c>
      <c r="B12">
        <v>0</v>
      </c>
      <c r="C12">
        <v>0</v>
      </c>
      <c r="D12">
        <v>0</v>
      </c>
      <c r="E12">
        <v>0</v>
      </c>
      <c r="G12" s="2"/>
    </row>
    <row r="13" spans="1:11" x14ac:dyDescent="0.35">
      <c r="A13" s="2" t="s">
        <v>6</v>
      </c>
      <c r="B13">
        <v>46</v>
      </c>
      <c r="C13">
        <v>31</v>
      </c>
      <c r="D13">
        <v>12</v>
      </c>
      <c r="E13">
        <v>3</v>
      </c>
      <c r="G13" s="2"/>
    </row>
    <row r="14" spans="1:11" x14ac:dyDescent="0.35">
      <c r="A14" s="2" t="s">
        <v>7</v>
      </c>
      <c r="B14">
        <v>14</v>
      </c>
      <c r="C14">
        <v>11</v>
      </c>
      <c r="D14">
        <v>3</v>
      </c>
      <c r="E14">
        <v>0</v>
      </c>
      <c r="G14" s="2"/>
    </row>
    <row r="15" spans="1:11" x14ac:dyDescent="0.35">
      <c r="A15" s="2" t="s">
        <v>24</v>
      </c>
      <c r="B15">
        <v>3</v>
      </c>
      <c r="C15">
        <v>3</v>
      </c>
      <c r="D15">
        <v>0</v>
      </c>
      <c r="E15">
        <v>0</v>
      </c>
      <c r="G15" s="2"/>
    </row>
    <row r="16" spans="1:11" x14ac:dyDescent="0.35">
      <c r="A16" s="2" t="s">
        <v>8</v>
      </c>
      <c r="B16">
        <v>29</v>
      </c>
      <c r="C16">
        <v>24</v>
      </c>
      <c r="D16">
        <v>4</v>
      </c>
      <c r="E16">
        <v>1</v>
      </c>
      <c r="G16" s="2"/>
    </row>
    <row r="17" spans="1:7" x14ac:dyDescent="0.35">
      <c r="A17" s="2"/>
      <c r="G17" s="2"/>
    </row>
    <row r="18" spans="1:7" x14ac:dyDescent="0.35">
      <c r="A18" s="2"/>
      <c r="G18" s="2"/>
    </row>
    <row r="19" spans="1:7" x14ac:dyDescent="0.35">
      <c r="A19" s="2"/>
      <c r="G19" s="2"/>
    </row>
    <row r="20" spans="1:7" x14ac:dyDescent="0.35">
      <c r="A20" s="2" t="s">
        <v>9</v>
      </c>
      <c r="B20">
        <v>62</v>
      </c>
      <c r="C20">
        <v>54</v>
      </c>
      <c r="D20">
        <v>4</v>
      </c>
      <c r="E20">
        <v>4</v>
      </c>
      <c r="G20" s="2"/>
    </row>
    <row r="21" spans="1:7" x14ac:dyDescent="0.35">
      <c r="A21" s="2" t="s">
        <v>10</v>
      </c>
      <c r="B21">
        <v>40</v>
      </c>
      <c r="C21">
        <v>31</v>
      </c>
      <c r="D21">
        <v>5</v>
      </c>
      <c r="E21">
        <v>4</v>
      </c>
      <c r="G21" s="2"/>
    </row>
    <row r="22" spans="1:7" x14ac:dyDescent="0.35">
      <c r="A22" s="2" t="s">
        <v>11</v>
      </c>
      <c r="B22">
        <v>76</v>
      </c>
      <c r="C22">
        <v>60</v>
      </c>
      <c r="D22">
        <v>13</v>
      </c>
      <c r="E22">
        <v>3</v>
      </c>
      <c r="G22" s="2"/>
    </row>
    <row r="23" spans="1:7" x14ac:dyDescent="0.35">
      <c r="A23" s="2" t="s">
        <v>12</v>
      </c>
      <c r="B23">
        <v>42</v>
      </c>
      <c r="C23">
        <v>33</v>
      </c>
      <c r="D23">
        <v>8</v>
      </c>
      <c r="E23">
        <v>1</v>
      </c>
      <c r="G23" s="2"/>
    </row>
    <row r="24" spans="1:7" x14ac:dyDescent="0.35">
      <c r="A24" s="2" t="s">
        <v>13</v>
      </c>
      <c r="B24">
        <v>46</v>
      </c>
      <c r="C24">
        <v>37</v>
      </c>
      <c r="D24">
        <v>4</v>
      </c>
      <c r="E24">
        <v>5</v>
      </c>
      <c r="G24" s="2"/>
    </row>
    <row r="25" spans="1:7" x14ac:dyDescent="0.35">
      <c r="A25" s="2" t="s">
        <v>14</v>
      </c>
      <c r="B25">
        <v>46</v>
      </c>
      <c r="C25">
        <v>35</v>
      </c>
      <c r="D25">
        <v>7</v>
      </c>
      <c r="E25">
        <v>4</v>
      </c>
      <c r="G25" s="2"/>
    </row>
    <row r="26" spans="1:7" x14ac:dyDescent="0.35">
      <c r="A26" s="2" t="s">
        <v>15</v>
      </c>
      <c r="B26">
        <v>0</v>
      </c>
      <c r="C26">
        <v>0</v>
      </c>
      <c r="D26">
        <v>0</v>
      </c>
      <c r="E26">
        <v>0</v>
      </c>
      <c r="G26" s="2"/>
    </row>
    <row r="27" spans="1:7" x14ac:dyDescent="0.35">
      <c r="A27" s="2" t="s">
        <v>25</v>
      </c>
      <c r="B27">
        <v>4</v>
      </c>
      <c r="C27">
        <v>4</v>
      </c>
      <c r="D27">
        <v>0</v>
      </c>
      <c r="E27">
        <v>0</v>
      </c>
      <c r="G27" s="2"/>
    </row>
    <row r="28" spans="1:7" x14ac:dyDescent="0.35">
      <c r="A28" s="2"/>
      <c r="G28" s="2"/>
    </row>
    <row r="29" spans="1:7" x14ac:dyDescent="0.35">
      <c r="A29" s="2" t="s">
        <v>16</v>
      </c>
      <c r="B29">
        <v>31</v>
      </c>
      <c r="C29">
        <v>27</v>
      </c>
      <c r="D29">
        <v>3</v>
      </c>
      <c r="E29">
        <v>1</v>
      </c>
      <c r="G29" s="2"/>
    </row>
    <row r="30" spans="1:7" x14ac:dyDescent="0.35">
      <c r="A30" s="2" t="s">
        <v>17</v>
      </c>
      <c r="B30">
        <v>61</v>
      </c>
      <c r="C30">
        <v>46</v>
      </c>
      <c r="D30">
        <v>12</v>
      </c>
      <c r="E30">
        <v>3</v>
      </c>
      <c r="G30" s="2"/>
    </row>
    <row r="31" spans="1:7" x14ac:dyDescent="0.35">
      <c r="A31" s="2"/>
      <c r="G31" s="2"/>
    </row>
    <row r="32" spans="1:7" x14ac:dyDescent="0.35">
      <c r="A32" s="2" t="s">
        <v>18</v>
      </c>
      <c r="B32">
        <v>50</v>
      </c>
      <c r="C32">
        <v>37</v>
      </c>
      <c r="D32">
        <v>12</v>
      </c>
      <c r="E32">
        <v>1</v>
      </c>
      <c r="G32" s="2"/>
    </row>
    <row r="33" spans="1:7" x14ac:dyDescent="0.35">
      <c r="A33" s="2" t="s">
        <v>19</v>
      </c>
      <c r="B33">
        <v>65</v>
      </c>
      <c r="C33">
        <v>58</v>
      </c>
      <c r="D33">
        <v>1</v>
      </c>
      <c r="E33">
        <v>6</v>
      </c>
      <c r="G33" s="2"/>
    </row>
    <row r="34" spans="1:7" x14ac:dyDescent="0.35">
      <c r="A34" s="2"/>
      <c r="G34" s="2"/>
    </row>
    <row r="35" spans="1:7" x14ac:dyDescent="0.35">
      <c r="A35" s="2" t="s">
        <v>49</v>
      </c>
      <c r="B35">
        <v>45</v>
      </c>
      <c r="C35">
        <v>33</v>
      </c>
      <c r="D35">
        <v>10</v>
      </c>
      <c r="E35">
        <v>2</v>
      </c>
      <c r="G35" s="2"/>
    </row>
    <row r="36" spans="1:7" x14ac:dyDescent="0.35">
      <c r="A36" s="2" t="s">
        <v>33</v>
      </c>
      <c r="B36">
        <v>7</v>
      </c>
      <c r="C36">
        <v>4</v>
      </c>
      <c r="D36">
        <v>3</v>
      </c>
      <c r="E36">
        <v>0</v>
      </c>
      <c r="G36" s="2"/>
    </row>
    <row r="37" spans="1:7" x14ac:dyDescent="0.35">
      <c r="A37" s="2" t="s">
        <v>21</v>
      </c>
      <c r="B37">
        <v>52</v>
      </c>
      <c r="C37">
        <v>31</v>
      </c>
      <c r="D37">
        <v>17</v>
      </c>
      <c r="E37">
        <v>4</v>
      </c>
      <c r="G37" s="2"/>
    </row>
    <row r="38" spans="1:7" x14ac:dyDescent="0.35">
      <c r="A38" s="2" t="s">
        <v>26</v>
      </c>
      <c r="B38">
        <v>4</v>
      </c>
      <c r="C38">
        <v>2</v>
      </c>
      <c r="D38">
        <v>1</v>
      </c>
      <c r="E38">
        <v>1</v>
      </c>
      <c r="G38" s="2"/>
    </row>
    <row r="39" spans="1:7" x14ac:dyDescent="0.35">
      <c r="A39" s="2"/>
      <c r="B39">
        <v>1094</v>
      </c>
      <c r="C39">
        <v>844</v>
      </c>
      <c r="D39">
        <v>189</v>
      </c>
      <c r="E39">
        <v>61</v>
      </c>
      <c r="G39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FA0D-C8F9-4D75-88A1-E164E9D3DA03}">
  <dimension ref="A1:N39"/>
  <sheetViews>
    <sheetView workbookViewId="0">
      <selection activeCell="E6" sqref="E6"/>
    </sheetView>
  </sheetViews>
  <sheetFormatPr defaultRowHeight="14.5" x14ac:dyDescent="0.35"/>
  <cols>
    <col min="1" max="1" width="18" bestFit="1" customWidth="1"/>
    <col min="2" max="2" width="7.453125" bestFit="1" customWidth="1"/>
    <col min="3" max="3" width="10.36328125" bestFit="1" customWidth="1"/>
    <col min="4" max="4" width="11.81640625" bestFit="1" customWidth="1"/>
    <col min="5" max="5" width="10.1796875" bestFit="1" customWidth="1"/>
    <col min="6" max="9" width="10.7265625" bestFit="1" customWidth="1"/>
    <col min="10" max="10" width="17.54296875" bestFit="1" customWidth="1"/>
    <col min="11" max="11" width="9.36328125" bestFit="1" customWidth="1"/>
    <col min="12" max="12" width="12.26953125" bestFit="1" customWidth="1"/>
    <col min="13" max="13" width="13.7265625" bestFit="1" customWidth="1"/>
    <col min="14" max="14" width="12.08984375" bestFit="1" customWidth="1"/>
  </cols>
  <sheetData>
    <row r="1" spans="1:14" x14ac:dyDescent="0.35">
      <c r="A1" t="s">
        <v>58</v>
      </c>
      <c r="B1" t="s">
        <v>38</v>
      </c>
      <c r="C1" t="s">
        <v>37</v>
      </c>
      <c r="D1" t="s">
        <v>39</v>
      </c>
      <c r="E1" t="s">
        <v>40</v>
      </c>
      <c r="F1" t="s">
        <v>59</v>
      </c>
      <c r="G1" t="s">
        <v>60</v>
      </c>
      <c r="H1" t="s">
        <v>61</v>
      </c>
      <c r="I1" t="s">
        <v>62</v>
      </c>
      <c r="J1" t="s">
        <v>36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35">
      <c r="A2" s="2" t="s">
        <v>0</v>
      </c>
      <c r="B2">
        <v>81</v>
      </c>
      <c r="C2">
        <v>56</v>
      </c>
      <c r="D2">
        <v>20</v>
      </c>
      <c r="E2">
        <v>5</v>
      </c>
      <c r="J2" s="2" t="s">
        <v>27</v>
      </c>
      <c r="K2">
        <v>10</v>
      </c>
      <c r="L2">
        <v>7</v>
      </c>
      <c r="M2">
        <v>3</v>
      </c>
      <c r="N2">
        <v>0</v>
      </c>
    </row>
    <row r="3" spans="1:14" x14ac:dyDescent="0.35">
      <c r="A3" s="2" t="s">
        <v>1</v>
      </c>
      <c r="B3">
        <v>60</v>
      </c>
      <c r="C3">
        <v>50</v>
      </c>
      <c r="D3">
        <v>6</v>
      </c>
      <c r="E3">
        <v>4</v>
      </c>
      <c r="J3" s="2" t="s">
        <v>28</v>
      </c>
      <c r="K3">
        <v>48</v>
      </c>
      <c r="L3">
        <v>30</v>
      </c>
      <c r="M3">
        <v>16</v>
      </c>
      <c r="N3">
        <v>2</v>
      </c>
    </row>
    <row r="4" spans="1:14" x14ac:dyDescent="0.35">
      <c r="A4" s="2" t="s">
        <v>2</v>
      </c>
      <c r="B4">
        <v>25</v>
      </c>
      <c r="C4">
        <v>17</v>
      </c>
      <c r="D4">
        <v>6</v>
      </c>
      <c r="E4">
        <v>2</v>
      </c>
      <c r="J4" s="2" t="s">
        <v>29</v>
      </c>
      <c r="K4">
        <v>21</v>
      </c>
      <c r="L4">
        <v>15</v>
      </c>
      <c r="M4">
        <v>6</v>
      </c>
      <c r="N4">
        <v>0</v>
      </c>
    </row>
    <row r="5" spans="1:14" x14ac:dyDescent="0.35">
      <c r="A5" s="2"/>
      <c r="J5" s="2" t="s">
        <v>46</v>
      </c>
      <c r="K5">
        <v>11</v>
      </c>
      <c r="L5">
        <v>6</v>
      </c>
      <c r="M5">
        <v>5</v>
      </c>
      <c r="N5">
        <v>0</v>
      </c>
    </row>
    <row r="6" spans="1:14" x14ac:dyDescent="0.35">
      <c r="A6" s="2" t="s">
        <v>3</v>
      </c>
      <c r="B6">
        <v>96</v>
      </c>
      <c r="C6">
        <v>75</v>
      </c>
      <c r="D6">
        <v>18</v>
      </c>
      <c r="E6">
        <v>3</v>
      </c>
      <c r="J6" s="2" t="s">
        <v>30</v>
      </c>
      <c r="K6">
        <v>45</v>
      </c>
      <c r="L6">
        <v>31</v>
      </c>
      <c r="M6">
        <v>14</v>
      </c>
      <c r="N6">
        <v>0</v>
      </c>
    </row>
    <row r="7" spans="1:14" x14ac:dyDescent="0.35">
      <c r="A7" s="2" t="s">
        <v>4</v>
      </c>
      <c r="B7">
        <v>14</v>
      </c>
      <c r="C7">
        <v>10</v>
      </c>
      <c r="D7">
        <v>3</v>
      </c>
      <c r="E7">
        <v>1</v>
      </c>
      <c r="J7" s="2" t="s">
        <v>32</v>
      </c>
      <c r="K7">
        <v>65</v>
      </c>
      <c r="L7">
        <v>41</v>
      </c>
      <c r="M7">
        <v>24</v>
      </c>
      <c r="N7">
        <v>0</v>
      </c>
    </row>
    <row r="8" spans="1:14" x14ac:dyDescent="0.35">
      <c r="A8" s="2" t="s">
        <v>5</v>
      </c>
      <c r="B8">
        <v>51</v>
      </c>
      <c r="C8">
        <v>35</v>
      </c>
      <c r="D8">
        <v>15</v>
      </c>
      <c r="E8">
        <v>1</v>
      </c>
      <c r="J8" s="2" t="s">
        <v>31</v>
      </c>
      <c r="K8">
        <v>17</v>
      </c>
      <c r="L8">
        <v>14</v>
      </c>
      <c r="M8">
        <v>2</v>
      </c>
      <c r="N8">
        <v>1</v>
      </c>
    </row>
    <row r="9" spans="1:14" x14ac:dyDescent="0.35">
      <c r="A9" s="2" t="s">
        <v>22</v>
      </c>
      <c r="B9">
        <v>3</v>
      </c>
      <c r="C9">
        <v>2</v>
      </c>
      <c r="D9">
        <v>0</v>
      </c>
      <c r="E9">
        <v>1</v>
      </c>
      <c r="J9" s="2" t="s">
        <v>38</v>
      </c>
      <c r="K9">
        <v>217</v>
      </c>
      <c r="L9">
        <v>144</v>
      </c>
      <c r="M9">
        <v>70</v>
      </c>
      <c r="N9">
        <v>3</v>
      </c>
    </row>
    <row r="10" spans="1:14" x14ac:dyDescent="0.35">
      <c r="A10" s="2" t="s">
        <v>47</v>
      </c>
      <c r="B10">
        <v>37</v>
      </c>
      <c r="C10">
        <v>34</v>
      </c>
      <c r="D10">
        <v>2</v>
      </c>
      <c r="E10">
        <v>1</v>
      </c>
      <c r="J10" s="2"/>
    </row>
    <row r="11" spans="1:14" x14ac:dyDescent="0.35">
      <c r="A11" s="2" t="s">
        <v>23</v>
      </c>
      <c r="B11">
        <v>4</v>
      </c>
      <c r="C11">
        <v>4</v>
      </c>
      <c r="D11">
        <v>0</v>
      </c>
      <c r="E11">
        <v>0</v>
      </c>
      <c r="J11" s="2"/>
    </row>
    <row r="12" spans="1:14" x14ac:dyDescent="0.35">
      <c r="A12" s="2" t="s">
        <v>41</v>
      </c>
      <c r="B12">
        <v>0</v>
      </c>
      <c r="C12">
        <v>0</v>
      </c>
      <c r="D12">
        <v>0</v>
      </c>
      <c r="E12">
        <v>0</v>
      </c>
      <c r="J12" s="2"/>
    </row>
    <row r="13" spans="1:14" x14ac:dyDescent="0.35">
      <c r="A13" s="2" t="s">
        <v>6</v>
      </c>
      <c r="B13">
        <v>46</v>
      </c>
      <c r="C13">
        <v>31</v>
      </c>
      <c r="D13">
        <v>12</v>
      </c>
      <c r="E13">
        <v>3</v>
      </c>
      <c r="J13" s="2"/>
    </row>
    <row r="14" spans="1:14" x14ac:dyDescent="0.35">
      <c r="A14" s="2" t="s">
        <v>7</v>
      </c>
      <c r="B14">
        <v>14</v>
      </c>
      <c r="C14">
        <v>11</v>
      </c>
      <c r="D14">
        <v>3</v>
      </c>
      <c r="E14">
        <v>0</v>
      </c>
      <c r="J14" s="2"/>
    </row>
    <row r="15" spans="1:14" x14ac:dyDescent="0.35">
      <c r="A15" s="2" t="s">
        <v>24</v>
      </c>
      <c r="B15">
        <v>3</v>
      </c>
      <c r="C15">
        <v>3</v>
      </c>
      <c r="D15">
        <v>0</v>
      </c>
      <c r="E15">
        <v>0</v>
      </c>
      <c r="J15" s="2"/>
    </row>
    <row r="16" spans="1:14" x14ac:dyDescent="0.35">
      <c r="A16" s="2" t="s">
        <v>8</v>
      </c>
      <c r="B16">
        <v>29</v>
      </c>
      <c r="C16">
        <v>24</v>
      </c>
      <c r="D16">
        <v>4</v>
      </c>
      <c r="E16">
        <v>1</v>
      </c>
      <c r="J16" s="2"/>
    </row>
    <row r="17" spans="1:10" x14ac:dyDescent="0.35">
      <c r="A17" s="2"/>
      <c r="J17" s="2"/>
    </row>
    <row r="18" spans="1:10" x14ac:dyDescent="0.35">
      <c r="A18" s="2"/>
      <c r="J18" s="2"/>
    </row>
    <row r="19" spans="1:10" x14ac:dyDescent="0.35">
      <c r="A19" s="2"/>
      <c r="J19" s="2"/>
    </row>
    <row r="20" spans="1:10" x14ac:dyDescent="0.35">
      <c r="A20" s="2" t="s">
        <v>9</v>
      </c>
      <c r="B20">
        <v>62</v>
      </c>
      <c r="C20">
        <v>54</v>
      </c>
      <c r="D20">
        <v>4</v>
      </c>
      <c r="E20">
        <v>4</v>
      </c>
      <c r="J20" s="2"/>
    </row>
    <row r="21" spans="1:10" x14ac:dyDescent="0.35">
      <c r="A21" s="2" t="s">
        <v>10</v>
      </c>
      <c r="B21">
        <v>40</v>
      </c>
      <c r="C21">
        <v>31</v>
      </c>
      <c r="D21">
        <v>5</v>
      </c>
      <c r="E21">
        <v>4</v>
      </c>
      <c r="J21" s="2"/>
    </row>
    <row r="22" spans="1:10" x14ac:dyDescent="0.35">
      <c r="A22" s="2" t="s">
        <v>11</v>
      </c>
      <c r="B22">
        <v>76</v>
      </c>
      <c r="C22">
        <v>60</v>
      </c>
      <c r="D22">
        <v>13</v>
      </c>
      <c r="E22">
        <v>3</v>
      </c>
      <c r="J22" s="2"/>
    </row>
    <row r="23" spans="1:10" x14ac:dyDescent="0.35">
      <c r="A23" s="2" t="s">
        <v>12</v>
      </c>
      <c r="B23">
        <v>42</v>
      </c>
      <c r="C23">
        <v>33</v>
      </c>
      <c r="D23">
        <v>8</v>
      </c>
      <c r="E23">
        <v>1</v>
      </c>
      <c r="J23" s="2"/>
    </row>
    <row r="24" spans="1:10" x14ac:dyDescent="0.35">
      <c r="A24" s="2" t="s">
        <v>13</v>
      </c>
      <c r="B24">
        <v>46</v>
      </c>
      <c r="C24">
        <v>37</v>
      </c>
      <c r="D24">
        <v>4</v>
      </c>
      <c r="E24">
        <v>5</v>
      </c>
      <c r="J24" s="2"/>
    </row>
    <row r="25" spans="1:10" x14ac:dyDescent="0.35">
      <c r="A25" s="2" t="s">
        <v>14</v>
      </c>
      <c r="B25">
        <v>46</v>
      </c>
      <c r="C25">
        <v>35</v>
      </c>
      <c r="D25">
        <v>7</v>
      </c>
      <c r="E25">
        <v>4</v>
      </c>
      <c r="J25" s="2"/>
    </row>
    <row r="26" spans="1:10" x14ac:dyDescent="0.35">
      <c r="A26" s="2" t="s">
        <v>15</v>
      </c>
      <c r="B26">
        <v>0</v>
      </c>
      <c r="C26">
        <v>0</v>
      </c>
      <c r="D26">
        <v>0</v>
      </c>
      <c r="E26">
        <v>0</v>
      </c>
      <c r="J26" s="2"/>
    </row>
    <row r="27" spans="1:10" x14ac:dyDescent="0.35">
      <c r="A27" s="2" t="s">
        <v>25</v>
      </c>
      <c r="B27">
        <v>4</v>
      </c>
      <c r="C27">
        <v>4</v>
      </c>
      <c r="D27">
        <v>0</v>
      </c>
      <c r="E27">
        <v>0</v>
      </c>
      <c r="J27" s="2"/>
    </row>
    <row r="28" spans="1:10" x14ac:dyDescent="0.35">
      <c r="A28" s="2"/>
      <c r="J28" s="2"/>
    </row>
    <row r="29" spans="1:10" x14ac:dyDescent="0.35">
      <c r="A29" s="2" t="s">
        <v>16</v>
      </c>
      <c r="B29">
        <v>31</v>
      </c>
      <c r="C29">
        <v>27</v>
      </c>
      <c r="D29">
        <v>3</v>
      </c>
      <c r="E29">
        <v>1</v>
      </c>
      <c r="J29" s="2"/>
    </row>
    <row r="30" spans="1:10" x14ac:dyDescent="0.35">
      <c r="A30" s="2" t="s">
        <v>17</v>
      </c>
      <c r="B30">
        <v>61</v>
      </c>
      <c r="C30">
        <v>46</v>
      </c>
      <c r="D30">
        <v>12</v>
      </c>
      <c r="E30">
        <v>3</v>
      </c>
      <c r="J30" s="2"/>
    </row>
    <row r="31" spans="1:10" x14ac:dyDescent="0.35">
      <c r="A31" s="2"/>
      <c r="J31" s="2"/>
    </row>
    <row r="32" spans="1:10" x14ac:dyDescent="0.35">
      <c r="A32" s="2" t="s">
        <v>18</v>
      </c>
      <c r="B32">
        <v>50</v>
      </c>
      <c r="C32">
        <v>37</v>
      </c>
      <c r="D32">
        <v>12</v>
      </c>
      <c r="E32">
        <v>1</v>
      </c>
      <c r="J32" s="2"/>
    </row>
    <row r="33" spans="1:10" x14ac:dyDescent="0.35">
      <c r="A33" s="2" t="s">
        <v>19</v>
      </c>
      <c r="B33">
        <v>65</v>
      </c>
      <c r="C33">
        <v>58</v>
      </c>
      <c r="D33">
        <v>1</v>
      </c>
      <c r="E33">
        <v>6</v>
      </c>
      <c r="J33" s="2"/>
    </row>
    <row r="34" spans="1:10" x14ac:dyDescent="0.35">
      <c r="A34" s="2"/>
      <c r="J34" s="2"/>
    </row>
    <row r="35" spans="1:10" x14ac:dyDescent="0.35">
      <c r="A35" s="2" t="s">
        <v>49</v>
      </c>
      <c r="B35">
        <v>45</v>
      </c>
      <c r="C35">
        <v>33</v>
      </c>
      <c r="D35">
        <v>10</v>
      </c>
      <c r="E35">
        <v>2</v>
      </c>
      <c r="J35" s="2"/>
    </row>
    <row r="36" spans="1:10" x14ac:dyDescent="0.35">
      <c r="A36" s="2" t="s">
        <v>33</v>
      </c>
      <c r="B36">
        <v>7</v>
      </c>
      <c r="C36">
        <v>4</v>
      </c>
      <c r="D36">
        <v>3</v>
      </c>
      <c r="E36">
        <v>0</v>
      </c>
      <c r="J36" s="2"/>
    </row>
    <row r="37" spans="1:10" x14ac:dyDescent="0.35">
      <c r="A37" s="2" t="s">
        <v>21</v>
      </c>
      <c r="B37">
        <v>52</v>
      </c>
      <c r="C37">
        <v>31</v>
      </c>
      <c r="D37">
        <v>17</v>
      </c>
      <c r="E37">
        <v>4</v>
      </c>
      <c r="J37" s="2"/>
    </row>
    <row r="38" spans="1:10" x14ac:dyDescent="0.35">
      <c r="A38" s="2" t="s">
        <v>26</v>
      </c>
      <c r="B38">
        <v>4</v>
      </c>
      <c r="C38">
        <v>2</v>
      </c>
      <c r="D38">
        <v>1</v>
      </c>
      <c r="E38">
        <v>1</v>
      </c>
      <c r="J38" s="2"/>
    </row>
    <row r="39" spans="1:10" x14ac:dyDescent="0.35">
      <c r="A39" s="2"/>
      <c r="B39">
        <v>1094</v>
      </c>
      <c r="C39">
        <v>844</v>
      </c>
      <c r="D39">
        <v>189</v>
      </c>
      <c r="E39">
        <v>61</v>
      </c>
      <c r="J39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1F96-A5CB-4DC5-8603-14804D6728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409B9-3B23-4043-9B55-3DF1549CB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Total Calls (2)</vt:lpstr>
      <vt:lpstr>Total Calls</vt:lpstr>
      <vt:lpstr>wk10</vt:lpstr>
    </vt:vector>
  </TitlesOfParts>
  <Company>SunPower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Gragg</dc:creator>
  <cp:lastModifiedBy>Aubrey Heldermon</cp:lastModifiedBy>
  <dcterms:created xsi:type="dcterms:W3CDTF">2023-04-07T13:43:56Z</dcterms:created>
  <dcterms:modified xsi:type="dcterms:W3CDTF">2023-04-07T22:50:03Z</dcterms:modified>
</cp:coreProperties>
</file>