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optomillc-my.sharepoint.com/personal/joshuagragg_provalus_com/Documents/SunPower/SunPower Reports/MBR Stats/Weekly Stats/"/>
    </mc:Choice>
  </mc:AlternateContent>
  <xr:revisionPtr revIDLastSave="794" documentId="8_{E884C1D4-C65F-4B37-B8C3-CE6D27ADF2B3}" xr6:coauthVersionLast="45" xr6:coauthVersionMax="47" xr10:uidLastSave="{B05D3B78-F253-4B1E-8FB8-FAD0270C93C5}"/>
  <bookViews>
    <workbookView minimized="1" xWindow="26895" yWindow="870" windowWidth="29040" windowHeight="15840" activeTab="1" xr2:uid="{9964BA1A-F801-4C90-8DF4-D0F0022A807D}"/>
  </bookViews>
  <sheets>
    <sheet name="FCR &amp; Cases" sheetId="1" r:id="rId1"/>
    <sheet name="Call Volume" sheetId="2" r:id="rId2"/>
    <sheet name="Survey Data" sheetId="3" r:id="rId3"/>
    <sheet name="QA" sheetId="4" r:id="rId4"/>
    <sheet name="Utilization Report" sheetId="5" r:id="rId5"/>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8" i="2" l="1"/>
  <c r="B43" i="2"/>
  <c r="L8" i="2"/>
  <c r="K8" i="2"/>
  <c r="J8" i="2"/>
  <c r="M64" i="1" l="1"/>
  <c r="N14" i="1" l="1"/>
  <c r="M14" i="1"/>
  <c r="L14" i="1"/>
  <c r="K14" i="1"/>
  <c r="J14" i="1"/>
  <c r="L28" i="3" l="1"/>
  <c r="L27" i="3"/>
  <c r="L26" i="3"/>
  <c r="L25" i="3"/>
  <c r="E25" i="3"/>
  <c r="L21" i="3"/>
  <c r="L20" i="3"/>
  <c r="L19" i="3"/>
  <c r="L18" i="3"/>
  <c r="L17" i="3"/>
  <c r="L16" i="3"/>
  <c r="L15" i="3"/>
  <c r="L14" i="3"/>
  <c r="L13" i="3"/>
  <c r="L12" i="3"/>
  <c r="L11" i="3"/>
  <c r="L10" i="3"/>
  <c r="L9" i="3"/>
  <c r="L8" i="3"/>
  <c r="L7" i="3"/>
  <c r="L6" i="3"/>
  <c r="L5" i="3"/>
  <c r="L4" i="3"/>
  <c r="L3" i="3"/>
  <c r="L2" i="3"/>
  <c r="E13" i="3"/>
  <c r="E12" i="3"/>
  <c r="E11" i="3"/>
  <c r="E10" i="3"/>
  <c r="E9" i="3"/>
  <c r="E8" i="3"/>
  <c r="E7" i="3"/>
  <c r="E6" i="3"/>
  <c r="E5" i="3"/>
  <c r="E4" i="3"/>
  <c r="E3" i="3"/>
  <c r="E43" i="2" l="1"/>
  <c r="D43" i="2"/>
  <c r="C43" i="2"/>
  <c r="F43" i="1"/>
  <c r="E43" i="1"/>
  <c r="D43" i="1"/>
  <c r="C43" i="1"/>
  <c r="B43" i="1"/>
</calcChain>
</file>

<file path=xl/sharedStrings.xml><?xml version="1.0" encoding="utf-8"?>
<sst xmlns="http://schemas.openxmlformats.org/spreadsheetml/2006/main" count="240" uniqueCount="127">
  <si>
    <t>Agent</t>
  </si>
  <si>
    <t>Adam Holley</t>
  </si>
  <si>
    <t>Athena Wood</t>
  </si>
  <si>
    <t>Aubrey Heldermon</t>
  </si>
  <si>
    <t>Aurora Russell</t>
  </si>
  <si>
    <t>Blaze Lowe</t>
  </si>
  <si>
    <t>Bradley Howe</t>
  </si>
  <si>
    <t>Charlotte Lowery</t>
  </si>
  <si>
    <t>Dalton Lee</t>
  </si>
  <si>
    <t>Dalton Overman</t>
  </si>
  <si>
    <t>Devin McAnelly</t>
  </si>
  <si>
    <t>Ethan Burns</t>
  </si>
  <si>
    <t>Glenna Chandler</t>
  </si>
  <si>
    <t>Hayley Forman</t>
  </si>
  <si>
    <t>Hope Bryan</t>
  </si>
  <si>
    <t>Ira Lolley</t>
  </si>
  <si>
    <t>Jaxon Catron</t>
  </si>
  <si>
    <t>Jennie Washington</t>
  </si>
  <si>
    <t>Jonathan Kimble</t>
  </si>
  <si>
    <t>Joshua Buttes</t>
  </si>
  <si>
    <t>Joshua Perceful</t>
  </si>
  <si>
    <t>Joshua Gragg</t>
  </si>
  <si>
    <t>Kaitlin Holley</t>
  </si>
  <si>
    <t>Kendrick Teague</t>
  </si>
  <si>
    <t>Kevin Willis</t>
  </si>
  <si>
    <t>Kimberly Needham</t>
  </si>
  <si>
    <t>Michael Cumming</t>
  </si>
  <si>
    <t>Michael Dawson</t>
  </si>
  <si>
    <t>Nancy Bolin</t>
  </si>
  <si>
    <t>Ryan Hainzinger</t>
  </si>
  <si>
    <t>Trenton Gunter</t>
  </si>
  <si>
    <t>Stephon Hall</t>
  </si>
  <si>
    <t>Amy Morse</t>
  </si>
  <si>
    <t>Becky Rahn</t>
  </si>
  <si>
    <t>Greg Mason</t>
  </si>
  <si>
    <t>FCR</t>
  </si>
  <si>
    <t>Total</t>
  </si>
  <si>
    <t>Inbound</t>
  </si>
  <si>
    <t>Outbound</t>
  </si>
  <si>
    <t>Transfer</t>
  </si>
  <si>
    <t>Cases Closed</t>
  </si>
  <si>
    <t>Modified Cases</t>
  </si>
  <si>
    <t>Cases Made</t>
  </si>
  <si>
    <t>Logged Calls</t>
  </si>
  <si>
    <t>HMD Resolved - By Agent</t>
  </si>
  <si>
    <t>No</t>
  </si>
  <si>
    <t>Yes</t>
  </si>
  <si>
    <t>%Yes</t>
  </si>
  <si>
    <t>ETHAN BURNS</t>
  </si>
  <si>
    <t>ATHENA WOOD</t>
  </si>
  <si>
    <t>KEVIN WILLIS</t>
  </si>
  <si>
    <t>KENDRICK TEAGUE</t>
  </si>
  <si>
    <t>DALTON OVERMAN</t>
  </si>
  <si>
    <t>MICHAEL DAWSON</t>
  </si>
  <si>
    <t>ADAM HOLLEY</t>
  </si>
  <si>
    <t>IRA LOLLEY</t>
  </si>
  <si>
    <t>BLAZE LOWE</t>
  </si>
  <si>
    <t>JOSHUA BUTTES</t>
  </si>
  <si>
    <t>Promoter</t>
  </si>
  <si>
    <t>Passive</t>
  </si>
  <si>
    <t>Detractor</t>
  </si>
  <si>
    <t>TOTAL</t>
  </si>
  <si>
    <t>NPS</t>
  </si>
  <si>
    <t>AUBREY HELDERMON</t>
  </si>
  <si>
    <t>BRADLEY HOWE</t>
  </si>
  <si>
    <t>CHARLOTTE LOWERY</t>
  </si>
  <si>
    <t>JAXON CATRON</t>
  </si>
  <si>
    <t>JENNIE WASHINGTON</t>
  </si>
  <si>
    <t>JONATHAN KIMBLE</t>
  </si>
  <si>
    <t>JOSHUA PERCEFUL</t>
  </si>
  <si>
    <t>MICHAEL CUMMING</t>
  </si>
  <si>
    <t>RYAN HAINZINGER</t>
  </si>
  <si>
    <t>STEPHON HALL</t>
  </si>
  <si>
    <t>Q1</t>
  </si>
  <si>
    <t>Customer Focus</t>
  </si>
  <si>
    <t>Knowledge and Support</t>
  </si>
  <si>
    <t xml:space="preserve">Ownership </t>
  </si>
  <si>
    <t>Zero Tolerance</t>
  </si>
  <si>
    <t xml:space="preserve">Accuracy </t>
  </si>
  <si>
    <t>Courtesy and Engagement</t>
  </si>
  <si>
    <t>Overall Score</t>
  </si>
  <si>
    <t>85.79% Productive Utilization</t>
  </si>
  <si>
    <t>6.14% Non-Productive Utilization</t>
  </si>
  <si>
    <t>8.06% Outage Utilization</t>
  </si>
  <si>
    <t>79.63%  Productive Utilization</t>
  </si>
  <si>
    <t>8.05% Non-Productive Utilization</t>
  </si>
  <si>
    <t>12.30% Outage Utilization</t>
  </si>
  <si>
    <t>I have my first payment coming up April 1 and today is March 16 and my system is still not working, I also have asked to speak to Cory which is My account manager and he was supposed to call me again tonight and never did.</t>
  </si>
  <si>
    <t>Having the solar panels has been an extra expense,HAS NOT SAVED US ANY MONEY!! IT FEELS LIKE A SCAM, THERE are VARIOUS COMPANIES WHICH OFFER INCENTIVES TO CURRENT( NOT ONLY NEW), and there is leasing Fee!!</t>
  </si>
  <si>
    <t>Customer services hours are restricted, I literally have to take time off my work schedule to call, due to lack of extended hrs and NO WEEKEND ACCESS.</t>
  </si>
  <si>
    <t>I get different answers  depending who i talk too</t>
  </si>
  <si>
    <t>It would have been great to be able to have my roof leak addressed today and able to schedule someone to come out without needing to forward my request to  a different company.</t>
  </si>
  <si>
    <t>The case was forwarded to the necessary party. Hopefully, they make contact and are responsive to my issue. The customer service gentleman that took my call was great. I?m just not sure about the rest.</t>
  </si>
  <si>
    <t>Pick up the phone , I paid for my equipment it was not free, had it almost a year and now it?s braking down ? Asking for service and getting the runaround</t>
  </si>
  <si>
    <t>T - Christopher Dodson</t>
  </si>
  <si>
    <t>T - Colton Jackson</t>
  </si>
  <si>
    <t>T - Diego Medina</t>
  </si>
  <si>
    <t>T - Joshua McFarlland</t>
  </si>
  <si>
    <t>T - Tristan Butts</t>
  </si>
  <si>
    <t>P - Glenna Chandler</t>
  </si>
  <si>
    <t>P - Kaitlin Holley</t>
  </si>
  <si>
    <t>P - Hayley Forman</t>
  </si>
  <si>
    <t>P - Kimberly Needham</t>
  </si>
  <si>
    <t>P - Nancy Bolin</t>
  </si>
  <si>
    <t>P - Aurora Russell</t>
  </si>
  <si>
    <t>PT - Pamela Breen</t>
  </si>
  <si>
    <t>Adam Holley1</t>
  </si>
  <si>
    <t>Athena Wood2</t>
  </si>
  <si>
    <t>Blaze Lowe3</t>
  </si>
  <si>
    <t>Bradley Howe4</t>
  </si>
  <si>
    <t>Cody Huggins5</t>
  </si>
  <si>
    <t>Devin McAnelly6</t>
  </si>
  <si>
    <t>Jennie Washington7</t>
  </si>
  <si>
    <t>Joshua Perceful8</t>
  </si>
  <si>
    <t>Kendrick Teague9</t>
  </si>
  <si>
    <t>Kevin Willis10</t>
  </si>
  <si>
    <t>Michael Dawson11</t>
  </si>
  <si>
    <t>Ryan Hainzinger12</t>
  </si>
  <si>
    <t>Stephon Hall13</t>
  </si>
  <si>
    <t>Christopher Dodson</t>
  </si>
  <si>
    <t>Colton Jackson</t>
  </si>
  <si>
    <t>Diego Medina</t>
  </si>
  <si>
    <t>Joshua McFarlland</t>
  </si>
  <si>
    <t>Pamela Breen</t>
  </si>
  <si>
    <t>Tristan Butts</t>
  </si>
  <si>
    <t>Kat Forman</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</si>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</sst>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b/>
      <sz val="11"/>
      <color theme="1"/>
      <name val="Calibri"/>
      <family val="2"/>
      <scheme val="minor"/>
    </font>
    <font>
      <sz val="11"/>
      <color theme="1"/>
      <name val="Calibri"/>
      <family val="2"/>
      <scheme val="minor"/>
    </font>
    <font>
      <b/>
      <sz val="11"/>
      <color theme="1"/>
      <name val="Calibri Light"/>
      <family val="2"/>
    </font>
    <font>
      <b/>
      <sz val="11"/>
      <color theme="4"/>
      <name val="Calibri Light"/>
      <family val="2"/>
    </font>
    <font>
      <b/>
      <sz val="11"/>
      <color theme="5"/>
      <name val="Calibri Light"/>
      <family val="2"/>
    </font>
    <font>
      <b/>
      <u/>
      <sz val="11"/>
      <color theme="5"/>
      <name val="Calibri Light"/>
      <family val="2"/>
    </font>
    <font>
      <sz val="11"/>
      <color rgb="FF000000"/>
      <name val="Calibri"/>
      <family val="2"/>
      <scheme val="minor"/>
    </font>
    <font>
      <b/>
      <sz val="11"/>
      <color rgb="FF000000"/>
      <name val="Calibri"/>
      <family val="2"/>
      <scheme val="minor"/>
    </font>
    <font>
      <sz val="10"/>
      <color rgb="FFFFFFFF"/>
      <name val="Calibri"/>
      <family val="2"/>
      <scheme val="minor"/>
    </font>
    <font>
      <sz val="11"/>
      <color theme="6" tint="-0.249977111117893"/>
      <name val="Calibri Light"/>
      <family val="2"/>
    </font>
  </fonts>
  <fills count="6">
    <fill>
      <patternFill patternType="none"/>
    </fill>
    <fill>
      <patternFill patternType="gray125"/>
    </fill>
    <fill>
      <patternFill patternType="solid">
        <fgColor rgb="FFFFFFFF"/>
        <bgColor rgb="FF000000"/>
      </patternFill>
    </fill>
    <fill>
      <patternFill patternType="solid">
        <fgColor rgb="FF1F4E78"/>
        <bgColor rgb="FF000000"/>
      </patternFill>
    </fill>
    <fill>
      <patternFill patternType="solid">
        <fgColor theme="6" tint="0.79998168889431442"/>
        <bgColor theme="6" tint="0.79998168889431442"/>
      </patternFill>
    </fill>
    <fill>
      <patternFill patternType="solid">
        <fgColor theme="4" tint="0.79998168889431442"/>
        <bgColor theme="4" tint="0.79998168889431442"/>
      </patternFill>
    </fill>
  </fills>
  <borders count="8">
    <border>
      <left/>
      <right/>
      <top/>
      <bottom/>
      <diagonal/>
    </border>
    <border>
      <left/>
      <right/>
      <top style="thin">
        <color theme="4"/>
      </top>
      <bottom style="thin">
        <color theme="4" tint="0.79998168889431442"/>
      </bottom>
      <diagonal/>
    </border>
    <border>
      <left/>
      <right/>
      <top style="thin">
        <color theme="4" tint="0.79998168889431442"/>
      </top>
      <bottom style="thin">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theme="4" tint="0.79998168889431442"/>
      </top>
      <bottom style="thin">
        <color theme="4" tint="0.79998168889431442"/>
      </bottom>
      <diagonal/>
    </border>
    <border>
      <left/>
      <right/>
      <top/>
      <bottom style="thin">
        <color theme="6"/>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28">
    <xf numFmtId="0" fontId="0" fillId="0" borderId="0" xfId="0"/>
    <xf numFmtId="0" fontId="1" fillId="0" borderId="0" xfId="0" applyFont="1" applyAlignment="1">
      <alignment horizontal="center"/>
    </xf>
    <xf numFmtId="10" fontId="0" fillId="0" borderId="0" xfId="0" applyNumberFormat="1"/>
    <xf numFmtId="0" fontId="0" fillId="0" borderId="0" xfId="0" applyAlignment="1">
      <alignment horizontal="left"/>
    </xf>
    <xf numFmtId="0" fontId="3" fillId="0" borderId="1" xfId="0" applyFont="1" applyBorder="1"/>
    <xf numFmtId="0" fontId="0" fillId="0" borderId="0" xfId="0" applyAlignment="1">
      <alignment horizontal="center"/>
    </xf>
    <xf numFmtId="0" fontId="3" fillId="0" borderId="2" xfId="0" applyFont="1" applyBorder="1" applyAlignment="1">
      <alignment horizontal="center"/>
    </xf>
    <xf numFmtId="9" fontId="4" fillId="0" borderId="0" xfId="1" applyFont="1" applyAlignment="1">
      <alignment horizontal="center"/>
    </xf>
    <xf numFmtId="0" fontId="0" fillId="0" borderId="0" xfId="0" applyAlignment="1">
      <alignment horizontal="right" indent="1"/>
    </xf>
    <xf numFmtId="0" fontId="0" fillId="0" borderId="0" xfId="0" applyAlignment="1">
      <alignment horizontal="center" vertical="center"/>
    </xf>
    <xf numFmtId="0" fontId="3" fillId="0" borderId="0" xfId="0" applyFont="1" applyAlignment="1">
      <alignment horizontal="center" vertical="center"/>
    </xf>
    <xf numFmtId="1" fontId="5" fillId="0" borderId="0" xfId="0" applyNumberFormat="1" applyFont="1" applyAlignment="1">
      <alignment horizontal="center"/>
    </xf>
    <xf numFmtId="0" fontId="0" fillId="0" borderId="0" xfId="0" applyAlignment="1">
      <alignment horizontal="right"/>
    </xf>
    <xf numFmtId="0" fontId="6" fillId="0" borderId="0" xfId="0" applyFont="1" applyAlignment="1">
      <alignment horizontal="center"/>
    </xf>
    <xf numFmtId="164" fontId="5" fillId="0" borderId="0" xfId="0" applyNumberFormat="1" applyFont="1"/>
    <xf numFmtId="0" fontId="0" fillId="0" borderId="0" xfId="0" applyAlignment="1">
      <alignment horizontal="left" indent="1"/>
    </xf>
    <xf numFmtId="0" fontId="0" fillId="0" borderId="0" xfId="0" applyAlignment="1">
      <alignment horizontal="left" indent="2"/>
    </xf>
    <xf numFmtId="0" fontId="7" fillId="0" borderId="0" xfId="0" applyFont="1"/>
    <xf numFmtId="0" fontId="8" fillId="2" borderId="0" xfId="0" applyFont="1" applyFill="1" applyAlignment="1">
      <alignment horizontal="center"/>
    </xf>
    <xf numFmtId="0" fontId="9" fillId="3" borderId="3" xfId="0" applyFont="1" applyFill="1" applyBorder="1" applyAlignment="1">
      <alignment horizontal="center" vertical="center" wrapText="1"/>
    </xf>
    <xf numFmtId="0" fontId="9" fillId="3" borderId="4" xfId="0" applyFont="1" applyFill="1" applyBorder="1" applyAlignment="1">
      <alignment horizontal="center" vertical="center" wrapText="1"/>
    </xf>
    <xf numFmtId="9" fontId="7" fillId="0" borderId="0" xfId="0" applyNumberFormat="1" applyFont="1"/>
    <xf numFmtId="0" fontId="0" fillId="0" borderId="5" xfId="0" applyBorder="1" applyAlignment="1">
      <alignment horizontal="left"/>
    </xf>
    <xf numFmtId="0" fontId="10" fillId="4" borderId="0" xfId="0" applyFont="1" applyFill="1"/>
    <xf numFmtId="0" fontId="10" fillId="4" borderId="6" xfId="0" applyFont="1" applyFill="1" applyBorder="1"/>
    <xf numFmtId="0" fontId="10" fillId="0" borderId="6" xfId="0" applyFont="1" applyBorder="1"/>
    <xf numFmtId="0" fontId="0" fillId="5" borderId="7" xfId="0" applyFont="1" applyFill="1" applyBorder="1"/>
    <xf numFmtId="0" fontId="0" fillId="0" borderId="7" xfId="0" applyFont="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304800</xdr:colOff>
      <xdr:row>0</xdr:row>
      <xdr:rowOff>57150</xdr:rowOff>
    </xdr:from>
    <xdr:to>
      <xdr:col>5</xdr:col>
      <xdr:colOff>304800</xdr:colOff>
      <xdr:row>21</xdr:row>
      <xdr:rowOff>171450</xdr:rowOff>
    </xdr:to>
    <xdr:cxnSp macro="">
      <xdr:nvCxnSpPr>
        <xdr:cNvPr id="3" name="Straight Connector 2">
          <a:extLst>
            <a:ext uri="{FF2B5EF4-FFF2-40B4-BE49-F238E27FC236}">
              <a16:creationId xmlns:a16="http://schemas.microsoft.com/office/drawing/2014/main" id="{3A6E543E-1A26-4645-9465-762DD30E3B6B}"/>
            </a:ext>
          </a:extLst>
        </xdr:cNvPr>
        <xdr:cNvCxnSpPr/>
      </xdr:nvCxnSpPr>
      <xdr:spPr>
        <a:xfrm>
          <a:off x="3352800" y="57150"/>
          <a:ext cx="0" cy="4114800"/>
        </a:xfrm>
        <a:prstGeom prst="line">
          <a:avLst/>
        </a:prstGeom>
        <a:ln w="57150"/>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57150</xdr:colOff>
      <xdr:row>22</xdr:row>
      <xdr:rowOff>104775</xdr:rowOff>
    </xdr:from>
    <xdr:to>
      <xdr:col>12</xdr:col>
      <xdr:colOff>495300</xdr:colOff>
      <xdr:row>22</xdr:row>
      <xdr:rowOff>104775</xdr:rowOff>
    </xdr:to>
    <xdr:cxnSp macro="">
      <xdr:nvCxnSpPr>
        <xdr:cNvPr id="6" name="Straight Connector 5">
          <a:extLst>
            <a:ext uri="{FF2B5EF4-FFF2-40B4-BE49-F238E27FC236}">
              <a16:creationId xmlns:a16="http://schemas.microsoft.com/office/drawing/2014/main" id="{57A2142B-A5ED-46F6-91D2-DEF924CCD2C1}"/>
            </a:ext>
          </a:extLst>
        </xdr:cNvPr>
        <xdr:cNvCxnSpPr/>
      </xdr:nvCxnSpPr>
      <xdr:spPr>
        <a:xfrm>
          <a:off x="57150" y="4295775"/>
          <a:ext cx="7753350" cy="0"/>
        </a:xfrm>
        <a:prstGeom prst="line">
          <a:avLst/>
        </a:prstGeom>
        <a:ln w="57150"/>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304800</xdr:colOff>
      <xdr:row>23</xdr:row>
      <xdr:rowOff>38100</xdr:rowOff>
    </xdr:from>
    <xdr:to>
      <xdr:col>5</xdr:col>
      <xdr:colOff>304800</xdr:colOff>
      <xdr:row>27</xdr:row>
      <xdr:rowOff>133350</xdr:rowOff>
    </xdr:to>
    <xdr:cxnSp macro="">
      <xdr:nvCxnSpPr>
        <xdr:cNvPr id="8" name="Straight Connector 7">
          <a:extLst>
            <a:ext uri="{FF2B5EF4-FFF2-40B4-BE49-F238E27FC236}">
              <a16:creationId xmlns:a16="http://schemas.microsoft.com/office/drawing/2014/main" id="{9BD88D3B-0899-46DE-9161-7EF96AD790AD}"/>
            </a:ext>
          </a:extLst>
        </xdr:cNvPr>
        <xdr:cNvCxnSpPr/>
      </xdr:nvCxnSpPr>
      <xdr:spPr>
        <a:xfrm>
          <a:off x="3352800" y="4419600"/>
          <a:ext cx="0" cy="857250"/>
        </a:xfrm>
        <a:prstGeom prst="line">
          <a:avLst/>
        </a:prstGeom>
        <a:ln w="57150"/>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3</xdr:row>
      <xdr:rowOff>95250</xdr:rowOff>
    </xdr:from>
    <xdr:to>
      <xdr:col>1</xdr:col>
      <xdr:colOff>0</xdr:colOff>
      <xdr:row>3</xdr:row>
      <xdr:rowOff>95251</xdr:rowOff>
    </xdr:to>
    <xdr:cxnSp macro="">
      <xdr:nvCxnSpPr>
        <xdr:cNvPr id="3" name="Straight Connector 2">
          <a:extLst>
            <a:ext uri="{FF2B5EF4-FFF2-40B4-BE49-F238E27FC236}">
              <a16:creationId xmlns:a16="http://schemas.microsoft.com/office/drawing/2014/main" id="{7F519DD4-B911-4FB3-A507-A647331D1F78}"/>
            </a:ext>
          </a:extLst>
        </xdr:cNvPr>
        <xdr:cNvCxnSpPr/>
      </xdr:nvCxnSpPr>
      <xdr:spPr>
        <a:xfrm flipV="1">
          <a:off x="66675" y="666750"/>
          <a:ext cx="1990725" cy="1"/>
        </a:xfrm>
        <a:prstGeom prst="line">
          <a:avLst/>
        </a:prstGeom>
        <a:ln w="5715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295275</xdr:colOff>
      <xdr:row>0</xdr:row>
      <xdr:rowOff>38100</xdr:rowOff>
    </xdr:from>
    <xdr:to>
      <xdr:col>1</xdr:col>
      <xdr:colOff>295276</xdr:colOff>
      <xdr:row>3</xdr:row>
      <xdr:rowOff>161925</xdr:rowOff>
    </xdr:to>
    <xdr:cxnSp macro="">
      <xdr:nvCxnSpPr>
        <xdr:cNvPr id="9" name="Straight Connector 8">
          <a:extLst>
            <a:ext uri="{FF2B5EF4-FFF2-40B4-BE49-F238E27FC236}">
              <a16:creationId xmlns:a16="http://schemas.microsoft.com/office/drawing/2014/main" id="{3748FCC3-4715-475D-9743-E6F1C4604896}"/>
            </a:ext>
          </a:extLst>
        </xdr:cNvPr>
        <xdr:cNvCxnSpPr/>
      </xdr:nvCxnSpPr>
      <xdr:spPr>
        <a:xfrm flipH="1">
          <a:off x="2352675" y="38100"/>
          <a:ext cx="1" cy="695325"/>
        </a:xfrm>
        <a:prstGeom prst="line">
          <a:avLst/>
        </a:prstGeom>
        <a:ln w="57150"/>
      </xdr:spPr>
      <xdr:style>
        <a:lnRef idx="1">
          <a:schemeClr val="dk1"/>
        </a:lnRef>
        <a:fillRef idx="0">
          <a:schemeClr val="dk1"/>
        </a:fillRef>
        <a:effectRef idx="0">
          <a:schemeClr val="dk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0E5B64-F360-464C-A25E-16853BB6B721}" name="Table1" displayName="Table1" ref="A1:A44" totalsRowShown="0">
  <autoFilter ref="A1:A44" xr:uid="{1DE4DFA6-C367-4274-A89B-3599ECEFA3E7}"/>
  <tableColumns count="1">
    <tableColumn id="1" xr3:uid="{C2F0999B-E458-41A5-967D-8B38E04D013F}" name="Agent"/>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4879399-819E-406A-9814-0B7CA99266EB}" name="Table10" displayName="Table10" ref="D1:D43" totalsRowCount="1">
  <autoFilter ref="D1:D42" xr:uid="{54879399-819E-406A-9814-0B7CA99266EB}"/>
  <tableColumns count="1">
    <tableColumn id="1" xr3:uid="{8E28EABE-55BC-42DB-B9EC-D52F889BB452}" name="Outbound" totalsRowFunction="custom">
      <totalsRowFormula>SUM(Table10[Outbound])</totalsRowFormula>
    </tableColumn>
  </tableColumns>
  <tableStyleInfo name="TableStyleMedium1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15E0508-CD2A-46FC-8CE4-4472CDC6C212}" name="Table11" displayName="Table11" ref="E1:E43" totalsRowCount="1">
  <autoFilter ref="E1:E42" xr:uid="{415E0508-CD2A-46FC-8CE4-4472CDC6C212}"/>
  <tableColumns count="1">
    <tableColumn id="1" xr3:uid="{D84C7C18-3570-44ED-BF11-181EC7DE9CC0}" name="Transfer" totalsRowFunction="custom">
      <totalsRowFormula>SUM(Table11[Transfer])</totalsRowFormula>
    </tableColumn>
  </tableColumns>
  <tableStyleInfo name="TableStyleMedium10"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F410DEB-CF21-438E-A629-5DFD2C75AB8A}" name="Table4" displayName="Table4" ref="H1:H7" totalsRowShown="0">
  <autoFilter ref="H1:H7" xr:uid="{67711605-05B7-495F-8302-AA4E5A7732FE}"/>
  <tableColumns count="1">
    <tableColumn id="1" xr3:uid="{4DC1DB23-0D48-4AFD-B0F9-4B0A3E25B82B}" name="Column1"/>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9F0FDB1-1F35-43EF-9C8C-A544711C1442}" name="Table13" displayName="Table13" ref="I1:I8" totalsRowCount="1">
  <autoFilter ref="I1:I7" xr:uid="{289D6550-2F5A-4C37-B6D0-520385E49428}"/>
  <tableColumns count="1">
    <tableColumn id="1" xr3:uid="{3E45F375-6B3F-4F62-8994-4F729074DCC6}" name="Column1" totalsRowFunction="sum"/>
  </tableColumns>
  <tableStyleInfo name="TableStyleMedium1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4D52DA-9FA9-4EE2-A54E-6BB751CE7CDE}" name="Table14" displayName="Table14" ref="J1:J8" totalsRowCount="1">
  <autoFilter ref="J1:J7" xr:uid="{BF62D2FB-A6B2-4DC1-9E1F-FB3AD769FE11}"/>
  <tableColumns count="1">
    <tableColumn id="1" xr3:uid="{8C5E6A06-B17A-44CB-9062-F9E578D2F584}" name="Column1" totalsRowFunction="custom">
      <totalsRowFormula>SUM(Table14[Column1])</totalsRowFormula>
    </tableColumn>
  </tableColumns>
  <tableStyleInfo name="TableStyleMedium14"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B1A31C6-F3B3-498C-9442-429363098273}" name="Table15" displayName="Table15" ref="K1:K8" totalsRowCount="1">
  <autoFilter ref="K1:K7" xr:uid="{75463BE3-163A-495E-93C8-3D52326FF5A1}"/>
  <tableColumns count="1">
    <tableColumn id="1" xr3:uid="{0126D7A4-57A2-4D1F-BE1D-99CDF739846B}" name="Column1" totalsRowFunction="custom">
      <totalsRowFormula>SUM(Table15[Column1])</totalsRowFormula>
    </tableColumn>
  </tableColumns>
  <tableStyleInfo name="TableStyleMedium1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22A9F248-4F84-42F6-B3A7-50BD96E0D42A}" name="Table16" displayName="Table16" ref="L1:L8" totalsRowCount="1">
  <autoFilter ref="L1:L7" xr:uid="{2DC94E30-F70C-4A22-8C33-861FE05FE49F}"/>
  <tableColumns count="1">
    <tableColumn id="1" xr3:uid="{EE3B9A63-E401-46A2-B56B-4D93D242B24F}" name="Column1" totalsRowFunction="custom">
      <totalsRowFormula>SUM(Table16[Column1])</totalsRowFormula>
    </tableColumn>
  </tableColumns>
  <tableStyleInfo name="TableStyleMedium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B2D1287-CA90-449A-B479-FF72DA3AA22B}" name="Table3" displayName="Table3" ref="B1:B43" totalsRowCount="1">
  <autoFilter ref="B1:B42" xr:uid="{3B2D1287-CA90-449A-B479-FF72DA3AA22B}"/>
  <tableColumns count="1">
    <tableColumn id="1" xr3:uid="{3D92A7B8-5CF3-4F57-A284-7F1AC6726AD2}" name="FCR" totalsRowFunction="custom">
      <totalsRowFormula>SUM(Table3[FCR])</totalsRowFormula>
    </tableColumn>
  </tableColumns>
  <tableStyleInfo name="TableStyleMedium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9221428-6B33-4263-92AF-A167B5223406}" name="Table5" displayName="Table5" ref="C1:C43" totalsRowCount="1">
  <autoFilter ref="C1:C42" xr:uid="{D9221428-6B33-4263-92AF-A167B5223406}"/>
  <tableColumns count="1">
    <tableColumn id="1" xr3:uid="{9665EC03-4565-4787-9AD6-FDA7F099479F}" name="Cases Closed" totalsRowFunction="custom">
      <totalsRowFormula>SUM(Table5[Cases Closed])</totalsRowFormula>
    </tableColumn>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506DAB4-7E18-46AF-BD62-AB483F2820A7}" name="Table6" displayName="Table6" ref="D1:D43" totalsRowCount="1">
  <autoFilter ref="D1:D42" xr:uid="{9506DAB4-7E18-46AF-BD62-AB483F2820A7}"/>
  <tableColumns count="1">
    <tableColumn id="1" xr3:uid="{401300FC-9172-4C75-9BD5-6DE137113CDC}" name="Modified Cases" totalsRowFunction="custom">
      <totalsRowFormula>SUM(Table6[Modified Cases])</totalsRowFormula>
    </tableColumn>
  </tableColumns>
  <tableStyleInfo name="TableStyleMedium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70EC568-4F83-403A-88AA-6893D7476312}" name="Table7" displayName="Table7" ref="E1:E43" totalsRowCount="1">
  <autoFilter ref="E1:E42" xr:uid="{C70EC568-4F83-403A-88AA-6893D7476312}"/>
  <tableColumns count="1">
    <tableColumn id="1" xr3:uid="{4DC604BB-2F77-47A2-917B-46D3147DE3BA}" name="Cases Made" totalsRowFunction="custom">
      <totalsRowFormula>SUM(Table7[Cases Made])</totalsRowFormula>
    </tableColumn>
  </tableColumns>
  <tableStyleInfo name="TableStyleMedium1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0DFE8D4-EFCE-4C07-A1F6-96CDA6E4D70D}" name="Table12" displayName="Table12" ref="F1:F43" totalsRowCount="1">
  <autoFilter ref="F1:F42" xr:uid="{60DFE8D4-EFCE-4C07-A1F6-96CDA6E4D70D}"/>
  <tableColumns count="1">
    <tableColumn id="1" xr3:uid="{7C99FCB6-1366-46FE-9787-6AEE3D37F458}" name="Logged Calls" totalsRowFunction="custom">
      <totalsRowFormula>SUM(Table12[Logged Calls])</totalsRowFormula>
    </tableColumn>
  </tableColumns>
  <tableStyleInfo name="TableStyleMedium1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BE1B07-179E-47B8-81C6-0BA6D5B047AE}" name="Table2" displayName="Table2" ref="A1:A43" totalsRowShown="0">
  <autoFilter ref="A1:A43" xr:uid="{E2166B78-0BB2-420D-9E9C-97CC0D1BE39C}"/>
  <tableColumns count="1">
    <tableColumn id="1" xr3:uid="{BD2B94B5-85D2-46F0-9ED6-898F637C14FA}" name="Agen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C6ABE51-8041-40A7-880A-66ABAE584CF4}" name="Table8" displayName="Table8" ref="B1:B43" totalsRowCount="1">
  <autoFilter ref="B1:B42" xr:uid="{8C6ABE51-8041-40A7-880A-66ABAE584CF4}"/>
  <tableColumns count="1">
    <tableColumn id="1" xr3:uid="{C4D424C2-152D-4328-8C51-94E4A35E6EF0}" name="Total" totalsRowFunction="sum"/>
  </tableColumns>
  <tableStyleInfo name="TableStyleMedium1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46D9BC2-C3A8-4C99-8BD0-8181AA44BFB9}" name="Table9" displayName="Table9" ref="C1:C43" totalsRowCount="1">
  <autoFilter ref="C1:C42" xr:uid="{D46D9BC2-C3A8-4C99-8BD0-8181AA44BFB9}"/>
  <tableColumns count="1">
    <tableColumn id="1" xr3:uid="{4817F4F5-B33C-4FE7-B9ED-1E4A4CDEFDD6}" name="Inbound" totalsRowFunction="custom">
      <totalsRowFormula>SUM(Table9[Inbound])</totalsRowFormula>
    </tableColumn>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8" Type="http://schemas.openxmlformats.org/officeDocument/2006/relationships/table" Target="../tables/table13.xml"/><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table" Target="../tables/table7.xml"/><Relationship Id="rId1" Type="http://schemas.openxmlformats.org/officeDocument/2006/relationships/printerSettings" Target="../printerSettings/printerSettings2.bin"/><Relationship Id="rId6" Type="http://schemas.openxmlformats.org/officeDocument/2006/relationships/table" Target="../tables/table11.xml"/><Relationship Id="rId11" Type="http://schemas.openxmlformats.org/officeDocument/2006/relationships/table" Target="../tables/table16.xml"/><Relationship Id="rId5" Type="http://schemas.openxmlformats.org/officeDocument/2006/relationships/table" Target="../tables/table10.xml"/><Relationship Id="rId10" Type="http://schemas.openxmlformats.org/officeDocument/2006/relationships/table" Target="../tables/table15.xml"/><Relationship Id="rId4" Type="http://schemas.openxmlformats.org/officeDocument/2006/relationships/table" Target="../tables/table9.xml"/><Relationship Id="rId9" Type="http://schemas.openxmlformats.org/officeDocument/2006/relationships/table" Target="../tables/table1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D379F-5A53-467C-9EA6-E52C0F989FD0}">
  <dimension ref="A1:N64"/>
  <sheetViews>
    <sheetView workbookViewId="0">
      <selection activeCell="I41" sqref="I41"/>
    </sheetView>
  </sheetViews>
  <sheetFormatPr defaultRowHeight="15" x14ac:dyDescent="0.25"/>
  <cols>
    <col min="1" max="1" width="21.5703125" bestFit="1" customWidth="1"/>
    <col min="2" max="2" width="7.140625" bestFit="1" customWidth="1"/>
    <col min="3" max="3" width="14.7109375" bestFit="1" customWidth="1"/>
    <col min="4" max="4" width="17.140625" bestFit="1" customWidth="1"/>
    <col min="5" max="5" width="13.85546875" bestFit="1" customWidth="1"/>
    <col min="6" max="6" width="14.140625" bestFit="1" customWidth="1"/>
    <col min="9" max="9" width="18.140625" bestFit="1" customWidth="1"/>
    <col min="10" max="10" width="4.28515625" bestFit="1" customWidth="1"/>
    <col min="11" max="11" width="12.42578125" bestFit="1" customWidth="1"/>
    <col min="12" max="12" width="14.7109375" bestFit="1" customWidth="1"/>
    <col min="13" max="13" width="11.42578125" bestFit="1" customWidth="1"/>
    <col min="14" max="14" width="11.85546875" bestFit="1" customWidth="1"/>
  </cols>
  <sheetData>
    <row r="1" spans="1:14" x14ac:dyDescent="0.25">
      <c r="A1" t="s">
        <v>0</v>
      </c>
      <c r="B1" t="s">
        <v>35</v>
      </c>
      <c r="C1" t="s">
        <v>40</v>
      </c>
      <c r="D1" t="s">
        <v>41</v>
      </c>
      <c r="E1" t="s">
        <v>42</v>
      </c>
      <c r="F1" t="s">
        <v>43</v>
      </c>
    </row>
    <row r="2" spans="1:14" x14ac:dyDescent="0.25">
      <c r="A2" t="s">
        <v>1</v>
      </c>
      <c r="B2">
        <v>12</v>
      </c>
      <c r="C2">
        <v>12</v>
      </c>
      <c r="D2">
        <v>20</v>
      </c>
      <c r="E2">
        <v>25</v>
      </c>
      <c r="F2">
        <v>6</v>
      </c>
    </row>
    <row r="3" spans="1:14" x14ac:dyDescent="0.25">
      <c r="B3">
        <v>0</v>
      </c>
      <c r="C3">
        <v>0</v>
      </c>
      <c r="D3">
        <v>0</v>
      </c>
      <c r="E3">
        <v>0</v>
      </c>
      <c r="F3">
        <v>0</v>
      </c>
    </row>
    <row r="4" spans="1:14" x14ac:dyDescent="0.25">
      <c r="A4" t="s">
        <v>2</v>
      </c>
      <c r="B4">
        <v>24</v>
      </c>
      <c r="C4">
        <v>27</v>
      </c>
      <c r="D4">
        <v>26</v>
      </c>
      <c r="E4">
        <v>40</v>
      </c>
      <c r="F4">
        <v>11</v>
      </c>
      <c r="J4" t="s">
        <v>35</v>
      </c>
      <c r="K4" t="s">
        <v>40</v>
      </c>
      <c r="L4" t="s">
        <v>41</v>
      </c>
      <c r="M4" t="s">
        <v>42</v>
      </c>
      <c r="N4" t="s">
        <v>43</v>
      </c>
    </row>
    <row r="5" spans="1:14" x14ac:dyDescent="0.25">
      <c r="A5" t="s">
        <v>3</v>
      </c>
      <c r="B5">
        <v>7</v>
      </c>
      <c r="C5">
        <v>7</v>
      </c>
      <c r="D5">
        <v>7</v>
      </c>
      <c r="E5">
        <v>11</v>
      </c>
      <c r="F5">
        <v>3</v>
      </c>
      <c r="I5" t="s">
        <v>3</v>
      </c>
      <c r="J5">
        <v>5</v>
      </c>
      <c r="K5">
        <v>5</v>
      </c>
      <c r="L5">
        <v>7</v>
      </c>
      <c r="M5">
        <v>11</v>
      </c>
      <c r="N5">
        <v>3</v>
      </c>
    </row>
    <row r="6" spans="1:14" x14ac:dyDescent="0.25">
      <c r="A6" t="s">
        <v>4</v>
      </c>
      <c r="B6">
        <v>0</v>
      </c>
      <c r="C6">
        <v>0</v>
      </c>
      <c r="D6">
        <v>0</v>
      </c>
      <c r="E6">
        <v>0</v>
      </c>
      <c r="F6">
        <v>0</v>
      </c>
      <c r="I6" t="s">
        <v>7</v>
      </c>
      <c r="J6">
        <v>3</v>
      </c>
      <c r="K6">
        <v>5</v>
      </c>
      <c r="L6">
        <v>20</v>
      </c>
      <c r="M6">
        <v>10</v>
      </c>
      <c r="N6">
        <v>0</v>
      </c>
    </row>
    <row r="7" spans="1:14" x14ac:dyDescent="0.25">
      <c r="A7" t="s">
        <v>5</v>
      </c>
      <c r="B7">
        <v>16</v>
      </c>
      <c r="C7">
        <v>27</v>
      </c>
      <c r="D7">
        <v>32</v>
      </c>
      <c r="E7">
        <v>46</v>
      </c>
      <c r="F7">
        <v>4</v>
      </c>
      <c r="I7" t="s">
        <v>9</v>
      </c>
      <c r="J7">
        <v>11</v>
      </c>
      <c r="K7">
        <v>11</v>
      </c>
      <c r="L7">
        <v>23</v>
      </c>
      <c r="M7">
        <v>21</v>
      </c>
      <c r="N7">
        <v>1</v>
      </c>
    </row>
    <row r="8" spans="1:14" x14ac:dyDescent="0.25">
      <c r="A8" t="s">
        <v>6</v>
      </c>
      <c r="B8">
        <v>3</v>
      </c>
      <c r="C8">
        <v>3</v>
      </c>
      <c r="D8">
        <v>3</v>
      </c>
      <c r="E8">
        <v>6</v>
      </c>
      <c r="F8">
        <v>4</v>
      </c>
      <c r="I8" t="s">
        <v>11</v>
      </c>
      <c r="J8">
        <v>8</v>
      </c>
      <c r="K8">
        <v>8</v>
      </c>
      <c r="L8">
        <v>2</v>
      </c>
      <c r="M8">
        <v>15</v>
      </c>
      <c r="N8">
        <v>0</v>
      </c>
    </row>
    <row r="9" spans="1:14" x14ac:dyDescent="0.25">
      <c r="B9">
        <v>0</v>
      </c>
      <c r="C9">
        <v>0</v>
      </c>
      <c r="D9">
        <v>0</v>
      </c>
      <c r="E9">
        <v>0</v>
      </c>
      <c r="F9">
        <v>0</v>
      </c>
      <c r="I9" t="s">
        <v>15</v>
      </c>
      <c r="J9">
        <v>22</v>
      </c>
      <c r="K9">
        <v>29</v>
      </c>
      <c r="L9">
        <v>21</v>
      </c>
      <c r="M9">
        <v>39</v>
      </c>
      <c r="N9">
        <v>15</v>
      </c>
    </row>
    <row r="10" spans="1:14" x14ac:dyDescent="0.25">
      <c r="A10" t="s">
        <v>7</v>
      </c>
      <c r="B10">
        <v>3</v>
      </c>
      <c r="C10">
        <v>5</v>
      </c>
      <c r="D10">
        <v>20</v>
      </c>
      <c r="E10">
        <v>10</v>
      </c>
      <c r="F10">
        <v>0</v>
      </c>
      <c r="I10" t="s">
        <v>16</v>
      </c>
      <c r="J10">
        <v>14</v>
      </c>
      <c r="K10">
        <v>14</v>
      </c>
      <c r="L10">
        <v>12</v>
      </c>
      <c r="M10">
        <v>18</v>
      </c>
      <c r="N10">
        <v>4</v>
      </c>
    </row>
    <row r="11" spans="1:14" x14ac:dyDescent="0.25">
      <c r="A11" t="s">
        <v>119</v>
      </c>
      <c r="B11">
        <v>0</v>
      </c>
      <c r="C11">
        <v>0</v>
      </c>
      <c r="D11">
        <v>0</v>
      </c>
      <c r="E11">
        <v>0</v>
      </c>
      <c r="F11">
        <v>0</v>
      </c>
      <c r="I11" t="s">
        <v>18</v>
      </c>
      <c r="J11">
        <v>6</v>
      </c>
      <c r="K11">
        <v>7</v>
      </c>
      <c r="L11">
        <v>12</v>
      </c>
      <c r="M11">
        <v>12</v>
      </c>
      <c r="N11">
        <v>2</v>
      </c>
    </row>
    <row r="12" spans="1:14" x14ac:dyDescent="0.25">
      <c r="B12">
        <v>0</v>
      </c>
      <c r="C12">
        <v>0</v>
      </c>
      <c r="D12">
        <v>1</v>
      </c>
      <c r="E12">
        <v>3</v>
      </c>
      <c r="F12">
        <v>0</v>
      </c>
      <c r="I12" t="s">
        <v>19</v>
      </c>
      <c r="J12">
        <v>12</v>
      </c>
      <c r="K12">
        <v>16</v>
      </c>
      <c r="L12">
        <v>23</v>
      </c>
      <c r="M12">
        <v>25</v>
      </c>
      <c r="N12">
        <v>11</v>
      </c>
    </row>
    <row r="13" spans="1:14" x14ac:dyDescent="0.25">
      <c r="A13" t="s">
        <v>120</v>
      </c>
      <c r="B13">
        <v>0</v>
      </c>
      <c r="C13">
        <v>0</v>
      </c>
      <c r="D13">
        <v>0</v>
      </c>
      <c r="E13">
        <v>0</v>
      </c>
      <c r="F13">
        <v>0</v>
      </c>
      <c r="I13" t="s">
        <v>26</v>
      </c>
      <c r="J13">
        <v>9</v>
      </c>
      <c r="K13">
        <v>10</v>
      </c>
      <c r="L13">
        <v>10</v>
      </c>
      <c r="M13">
        <v>19</v>
      </c>
      <c r="N13">
        <v>0</v>
      </c>
    </row>
    <row r="14" spans="1:14" x14ac:dyDescent="0.25">
      <c r="A14" t="s">
        <v>8</v>
      </c>
      <c r="B14">
        <v>0</v>
      </c>
      <c r="C14">
        <v>0</v>
      </c>
      <c r="D14">
        <v>0</v>
      </c>
      <c r="E14">
        <v>0</v>
      </c>
      <c r="F14">
        <v>0</v>
      </c>
      <c r="J14">
        <f>SUM(J5:J13)</f>
        <v>90</v>
      </c>
      <c r="K14">
        <f>SUM(K5:K13)</f>
        <v>105</v>
      </c>
      <c r="L14">
        <f>SUM(L5:L13)</f>
        <v>130</v>
      </c>
      <c r="M14">
        <f>SUM(M5:M13)</f>
        <v>170</v>
      </c>
      <c r="N14">
        <f>SUM(N5:N13)</f>
        <v>36</v>
      </c>
    </row>
    <row r="15" spans="1:14" x14ac:dyDescent="0.25">
      <c r="A15" t="s">
        <v>9</v>
      </c>
      <c r="B15">
        <v>12</v>
      </c>
      <c r="C15">
        <v>13</v>
      </c>
      <c r="D15">
        <v>23</v>
      </c>
      <c r="E15">
        <v>21</v>
      </c>
      <c r="F15">
        <v>1</v>
      </c>
    </row>
    <row r="16" spans="1:14" x14ac:dyDescent="0.25">
      <c r="A16" t="s">
        <v>10</v>
      </c>
      <c r="B16">
        <v>0</v>
      </c>
      <c r="C16">
        <v>0</v>
      </c>
      <c r="D16">
        <v>0</v>
      </c>
      <c r="E16">
        <v>0</v>
      </c>
      <c r="F16">
        <v>0</v>
      </c>
    </row>
    <row r="17" spans="1:13" x14ac:dyDescent="0.25">
      <c r="A17" t="s">
        <v>121</v>
      </c>
      <c r="B17">
        <v>0</v>
      </c>
      <c r="C17">
        <v>0</v>
      </c>
      <c r="D17">
        <v>0</v>
      </c>
      <c r="E17">
        <v>0</v>
      </c>
      <c r="F17">
        <v>0</v>
      </c>
    </row>
    <row r="18" spans="1:13" x14ac:dyDescent="0.25">
      <c r="A18" t="s">
        <v>11</v>
      </c>
      <c r="B18">
        <v>8</v>
      </c>
      <c r="C18">
        <v>8</v>
      </c>
      <c r="D18">
        <v>2</v>
      </c>
      <c r="E18">
        <v>15</v>
      </c>
      <c r="F18">
        <v>0</v>
      </c>
    </row>
    <row r="19" spans="1:13" x14ac:dyDescent="0.25">
      <c r="A19" t="s">
        <v>12</v>
      </c>
      <c r="B19">
        <v>0</v>
      </c>
      <c r="C19">
        <v>0</v>
      </c>
      <c r="D19">
        <v>0</v>
      </c>
      <c r="E19">
        <v>0</v>
      </c>
      <c r="F19">
        <v>0</v>
      </c>
    </row>
    <row r="20" spans="1:13" x14ac:dyDescent="0.25">
      <c r="B20">
        <v>0</v>
      </c>
      <c r="C20">
        <v>0</v>
      </c>
      <c r="D20">
        <v>0</v>
      </c>
      <c r="E20">
        <v>0</v>
      </c>
      <c r="F20">
        <v>0</v>
      </c>
    </row>
    <row r="21" spans="1:13" x14ac:dyDescent="0.25">
      <c r="A21" t="s">
        <v>13</v>
      </c>
      <c r="B21">
        <v>0</v>
      </c>
      <c r="C21">
        <v>0</v>
      </c>
      <c r="D21">
        <v>0</v>
      </c>
      <c r="E21">
        <v>0</v>
      </c>
      <c r="F21">
        <v>0</v>
      </c>
    </row>
    <row r="22" spans="1:13" x14ac:dyDescent="0.25">
      <c r="B22">
        <v>0</v>
      </c>
      <c r="C22">
        <v>0</v>
      </c>
      <c r="D22">
        <v>0</v>
      </c>
      <c r="E22">
        <v>0</v>
      </c>
      <c r="F22">
        <v>0</v>
      </c>
    </row>
    <row r="23" spans="1:13" x14ac:dyDescent="0.25">
      <c r="A23" t="s">
        <v>15</v>
      </c>
      <c r="B23">
        <v>22</v>
      </c>
      <c r="C23">
        <v>29</v>
      </c>
      <c r="D23">
        <v>21</v>
      </c>
      <c r="E23">
        <v>39</v>
      </c>
      <c r="F23">
        <v>15</v>
      </c>
    </row>
    <row r="24" spans="1:13" x14ac:dyDescent="0.25">
      <c r="A24" t="s">
        <v>16</v>
      </c>
      <c r="B24">
        <v>14</v>
      </c>
      <c r="C24">
        <v>14</v>
      </c>
      <c r="D24">
        <v>12</v>
      </c>
      <c r="E24">
        <v>18</v>
      </c>
      <c r="F24">
        <v>4</v>
      </c>
    </row>
    <row r="25" spans="1:13" x14ac:dyDescent="0.25">
      <c r="A25" t="s">
        <v>17</v>
      </c>
      <c r="B25">
        <v>31</v>
      </c>
      <c r="C25">
        <v>32</v>
      </c>
      <c r="D25">
        <v>26</v>
      </c>
      <c r="E25">
        <v>46</v>
      </c>
      <c r="F25">
        <v>3</v>
      </c>
    </row>
    <row r="26" spans="1:13" x14ac:dyDescent="0.25">
      <c r="A26" t="s">
        <v>18</v>
      </c>
      <c r="B26">
        <v>6</v>
      </c>
      <c r="C26">
        <v>7</v>
      </c>
      <c r="D26">
        <v>12</v>
      </c>
      <c r="E26">
        <v>12</v>
      </c>
      <c r="F26">
        <v>2</v>
      </c>
    </row>
    <row r="27" spans="1:13" x14ac:dyDescent="0.25">
      <c r="A27" t="s">
        <v>19</v>
      </c>
      <c r="B27">
        <v>12</v>
      </c>
      <c r="C27">
        <v>16</v>
      </c>
      <c r="D27">
        <v>23</v>
      </c>
      <c r="E27">
        <v>25</v>
      </c>
      <c r="F27">
        <v>11</v>
      </c>
    </row>
    <row r="28" spans="1:13" x14ac:dyDescent="0.25">
      <c r="A28" t="s">
        <v>20</v>
      </c>
      <c r="B28">
        <v>21</v>
      </c>
      <c r="C28">
        <v>21</v>
      </c>
      <c r="D28">
        <v>25</v>
      </c>
      <c r="E28">
        <v>32</v>
      </c>
      <c r="F28">
        <v>17</v>
      </c>
      <c r="K28">
        <v>1</v>
      </c>
      <c r="L28" s="26" t="s">
        <v>1</v>
      </c>
      <c r="M28">
        <v>1</v>
      </c>
    </row>
    <row r="29" spans="1:13" x14ac:dyDescent="0.25">
      <c r="A29" t="s">
        <v>21</v>
      </c>
      <c r="B29">
        <v>0</v>
      </c>
      <c r="C29">
        <v>0</v>
      </c>
      <c r="D29">
        <v>0</v>
      </c>
      <c r="E29">
        <v>0</v>
      </c>
      <c r="F29">
        <v>0</v>
      </c>
      <c r="K29">
        <v>1</v>
      </c>
      <c r="L29" s="26" t="s">
        <v>2</v>
      </c>
      <c r="M29">
        <v>1</v>
      </c>
    </row>
    <row r="30" spans="1:13" x14ac:dyDescent="0.25">
      <c r="A30" t="s">
        <v>122</v>
      </c>
      <c r="B30">
        <v>0</v>
      </c>
      <c r="C30">
        <v>0</v>
      </c>
      <c r="D30">
        <v>0</v>
      </c>
      <c r="E30">
        <v>0</v>
      </c>
      <c r="F30">
        <v>0</v>
      </c>
      <c r="K30">
        <v>1</v>
      </c>
      <c r="L30" s="27" t="s">
        <v>3</v>
      </c>
      <c r="M30">
        <v>1</v>
      </c>
    </row>
    <row r="31" spans="1:13" x14ac:dyDescent="0.25">
      <c r="A31" t="s">
        <v>22</v>
      </c>
      <c r="B31">
        <v>0</v>
      </c>
      <c r="C31">
        <v>0</v>
      </c>
      <c r="D31">
        <v>0</v>
      </c>
      <c r="E31">
        <v>0</v>
      </c>
      <c r="F31">
        <v>0</v>
      </c>
      <c r="K31">
        <v>1</v>
      </c>
      <c r="L31" s="26" t="s">
        <v>4</v>
      </c>
      <c r="M31">
        <v>1</v>
      </c>
    </row>
    <row r="32" spans="1:13" x14ac:dyDescent="0.25">
      <c r="A32" t="s">
        <v>23</v>
      </c>
      <c r="B32">
        <v>10</v>
      </c>
      <c r="C32">
        <v>11</v>
      </c>
      <c r="D32">
        <v>15</v>
      </c>
      <c r="E32">
        <v>17</v>
      </c>
      <c r="F32">
        <v>10</v>
      </c>
      <c r="K32">
        <v>1</v>
      </c>
      <c r="L32" s="27" t="s">
        <v>5</v>
      </c>
      <c r="M32">
        <v>1</v>
      </c>
    </row>
    <row r="33" spans="1:13" x14ac:dyDescent="0.25">
      <c r="A33" t="s">
        <v>24</v>
      </c>
      <c r="B33">
        <v>21</v>
      </c>
      <c r="C33">
        <v>23</v>
      </c>
      <c r="D33">
        <v>6</v>
      </c>
      <c r="E33">
        <v>34</v>
      </c>
      <c r="F33">
        <v>2</v>
      </c>
      <c r="K33">
        <v>1</v>
      </c>
      <c r="L33" s="26" t="s">
        <v>6</v>
      </c>
      <c r="M33">
        <v>1</v>
      </c>
    </row>
    <row r="34" spans="1:13" x14ac:dyDescent="0.25">
      <c r="A34" t="s">
        <v>25</v>
      </c>
      <c r="B34">
        <v>0</v>
      </c>
      <c r="C34">
        <v>0</v>
      </c>
      <c r="D34">
        <v>0</v>
      </c>
      <c r="E34">
        <v>0</v>
      </c>
      <c r="F34">
        <v>0</v>
      </c>
      <c r="K34">
        <v>1</v>
      </c>
      <c r="L34" s="26" t="s">
        <v>7</v>
      </c>
      <c r="M34">
        <v>1</v>
      </c>
    </row>
    <row r="35" spans="1:13" x14ac:dyDescent="0.25">
      <c r="A35" t="s">
        <v>26</v>
      </c>
      <c r="B35">
        <v>9</v>
      </c>
      <c r="C35">
        <v>10</v>
      </c>
      <c r="D35">
        <v>10</v>
      </c>
      <c r="E35">
        <v>19</v>
      </c>
      <c r="F35">
        <v>0</v>
      </c>
      <c r="L35" s="27" t="s">
        <v>119</v>
      </c>
      <c r="M35">
        <v>1</v>
      </c>
    </row>
    <row r="36" spans="1:13" x14ac:dyDescent="0.25">
      <c r="A36" t="s">
        <v>27</v>
      </c>
      <c r="B36">
        <v>22</v>
      </c>
      <c r="C36">
        <v>24</v>
      </c>
      <c r="D36">
        <v>37</v>
      </c>
      <c r="E36">
        <v>35</v>
      </c>
      <c r="F36">
        <v>10</v>
      </c>
      <c r="L36" s="27" t="s">
        <v>120</v>
      </c>
      <c r="M36">
        <v>1</v>
      </c>
    </row>
    <row r="37" spans="1:13" x14ac:dyDescent="0.25">
      <c r="A37" t="s">
        <v>28</v>
      </c>
      <c r="B37">
        <v>0</v>
      </c>
      <c r="C37">
        <v>0</v>
      </c>
      <c r="D37">
        <v>0</v>
      </c>
      <c r="E37">
        <v>0</v>
      </c>
      <c r="F37">
        <v>0</v>
      </c>
      <c r="L37" s="26" t="s">
        <v>8</v>
      </c>
      <c r="M37">
        <v>1</v>
      </c>
    </row>
    <row r="38" spans="1:13" x14ac:dyDescent="0.25">
      <c r="A38" t="s">
        <v>123</v>
      </c>
      <c r="B38">
        <v>0</v>
      </c>
      <c r="C38">
        <v>0</v>
      </c>
      <c r="D38">
        <v>0</v>
      </c>
      <c r="E38">
        <v>0</v>
      </c>
      <c r="F38">
        <v>0</v>
      </c>
      <c r="L38" s="27" t="s">
        <v>9</v>
      </c>
      <c r="M38">
        <v>1</v>
      </c>
    </row>
    <row r="39" spans="1:13" x14ac:dyDescent="0.25">
      <c r="A39" t="s">
        <v>29</v>
      </c>
      <c r="B39">
        <v>15</v>
      </c>
      <c r="C39">
        <v>16</v>
      </c>
      <c r="D39">
        <v>22</v>
      </c>
      <c r="E39">
        <v>27</v>
      </c>
      <c r="F39">
        <v>10</v>
      </c>
      <c r="L39" s="26" t="s">
        <v>10</v>
      </c>
      <c r="M39">
        <v>1</v>
      </c>
    </row>
    <row r="40" spans="1:13" x14ac:dyDescent="0.25">
      <c r="A40" t="s">
        <v>30</v>
      </c>
      <c r="B40">
        <v>0</v>
      </c>
      <c r="C40">
        <v>0</v>
      </c>
      <c r="D40">
        <v>0</v>
      </c>
      <c r="E40">
        <v>0</v>
      </c>
      <c r="F40">
        <v>0</v>
      </c>
      <c r="L40" s="27" t="s">
        <v>121</v>
      </c>
      <c r="M40">
        <v>1</v>
      </c>
    </row>
    <row r="41" spans="1:13" x14ac:dyDescent="0.25">
      <c r="A41" t="s">
        <v>31</v>
      </c>
      <c r="B41">
        <v>13</v>
      </c>
      <c r="C41">
        <v>13</v>
      </c>
      <c r="D41">
        <v>15</v>
      </c>
      <c r="E41">
        <v>26</v>
      </c>
      <c r="F41">
        <v>0</v>
      </c>
      <c r="L41" s="26" t="s">
        <v>11</v>
      </c>
      <c r="M41">
        <v>1</v>
      </c>
    </row>
    <row r="42" spans="1:13" x14ac:dyDescent="0.25">
      <c r="A42" t="s">
        <v>124</v>
      </c>
      <c r="D42">
        <v>0</v>
      </c>
      <c r="E42">
        <v>0</v>
      </c>
      <c r="F42">
        <v>0</v>
      </c>
      <c r="L42" s="27" t="s">
        <v>12</v>
      </c>
      <c r="M42">
        <v>1</v>
      </c>
    </row>
    <row r="43" spans="1:13" x14ac:dyDescent="0.25">
      <c r="A43" s="1" t="s">
        <v>36</v>
      </c>
      <c r="B43">
        <f>SUM(Table3[FCR])</f>
        <v>281</v>
      </c>
      <c r="C43">
        <f>SUM(Table5[Cases Closed])</f>
        <v>318</v>
      </c>
      <c r="D43">
        <f>SUM(Table6[Modified Cases])</f>
        <v>358</v>
      </c>
      <c r="E43">
        <f>SUM(Table7[Cases Made])</f>
        <v>507</v>
      </c>
      <c r="F43">
        <f>SUM(Table12[Logged Calls])</f>
        <v>113</v>
      </c>
      <c r="L43" s="27" t="s">
        <v>125</v>
      </c>
      <c r="M43">
        <v>1</v>
      </c>
    </row>
    <row r="44" spans="1:13" x14ac:dyDescent="0.25">
      <c r="A44" s="1" t="s">
        <v>35</v>
      </c>
      <c r="B44" s="2">
        <v>0.88360000000000005</v>
      </c>
      <c r="L44" s="27" t="s">
        <v>15</v>
      </c>
      <c r="M44">
        <v>1</v>
      </c>
    </row>
    <row r="45" spans="1:13" x14ac:dyDescent="0.25">
      <c r="L45" s="26" t="s">
        <v>16</v>
      </c>
      <c r="M45">
        <v>1</v>
      </c>
    </row>
    <row r="46" spans="1:13" x14ac:dyDescent="0.25">
      <c r="L46" s="27" t="s">
        <v>17</v>
      </c>
      <c r="M46">
        <v>1</v>
      </c>
    </row>
    <row r="47" spans="1:13" x14ac:dyDescent="0.25">
      <c r="L47" s="26" t="s">
        <v>18</v>
      </c>
      <c r="M47">
        <v>1</v>
      </c>
    </row>
    <row r="48" spans="1:13" x14ac:dyDescent="0.25">
      <c r="L48" s="27" t="s">
        <v>19</v>
      </c>
      <c r="M48">
        <v>1</v>
      </c>
    </row>
    <row r="49" spans="12:13" x14ac:dyDescent="0.25">
      <c r="L49" s="26" t="s">
        <v>20</v>
      </c>
      <c r="M49">
        <v>1</v>
      </c>
    </row>
    <row r="50" spans="12:13" x14ac:dyDescent="0.25">
      <c r="L50" s="27" t="s">
        <v>21</v>
      </c>
      <c r="M50">
        <v>1</v>
      </c>
    </row>
    <row r="51" spans="12:13" x14ac:dyDescent="0.25">
      <c r="L51" s="26" t="s">
        <v>122</v>
      </c>
      <c r="M51">
        <v>1</v>
      </c>
    </row>
    <row r="52" spans="12:13" x14ac:dyDescent="0.25">
      <c r="L52" s="27" t="s">
        <v>22</v>
      </c>
      <c r="M52">
        <v>1</v>
      </c>
    </row>
    <row r="53" spans="12:13" x14ac:dyDescent="0.25">
      <c r="L53" s="26" t="s">
        <v>23</v>
      </c>
      <c r="M53">
        <v>1</v>
      </c>
    </row>
    <row r="54" spans="12:13" x14ac:dyDescent="0.25">
      <c r="L54" s="27" t="s">
        <v>24</v>
      </c>
      <c r="M54">
        <v>1</v>
      </c>
    </row>
    <row r="55" spans="12:13" x14ac:dyDescent="0.25">
      <c r="L55" s="26" t="s">
        <v>25</v>
      </c>
      <c r="M55">
        <v>1</v>
      </c>
    </row>
    <row r="56" spans="12:13" x14ac:dyDescent="0.25">
      <c r="L56" s="27" t="s">
        <v>26</v>
      </c>
      <c r="M56">
        <v>1</v>
      </c>
    </row>
    <row r="57" spans="12:13" x14ac:dyDescent="0.25">
      <c r="L57" s="26" t="s">
        <v>27</v>
      </c>
      <c r="M57">
        <v>1</v>
      </c>
    </row>
    <row r="58" spans="12:13" x14ac:dyDescent="0.25">
      <c r="L58" s="27" t="s">
        <v>28</v>
      </c>
      <c r="M58">
        <v>1</v>
      </c>
    </row>
    <row r="59" spans="12:13" x14ac:dyDescent="0.25">
      <c r="L59" s="26" t="s">
        <v>123</v>
      </c>
      <c r="M59">
        <v>1</v>
      </c>
    </row>
    <row r="60" spans="12:13" x14ac:dyDescent="0.25">
      <c r="L60" s="27" t="s">
        <v>29</v>
      </c>
      <c r="M60">
        <v>1</v>
      </c>
    </row>
    <row r="61" spans="12:13" x14ac:dyDescent="0.25">
      <c r="L61" s="26" t="s">
        <v>30</v>
      </c>
      <c r="M61">
        <v>1</v>
      </c>
    </row>
    <row r="62" spans="12:13" x14ac:dyDescent="0.25">
      <c r="L62" s="27" t="s">
        <v>31</v>
      </c>
      <c r="M62">
        <v>1</v>
      </c>
    </row>
    <row r="63" spans="12:13" x14ac:dyDescent="0.25">
      <c r="L63" s="26" t="s">
        <v>124</v>
      </c>
      <c r="M63">
        <v>1</v>
      </c>
    </row>
    <row r="64" spans="12:13" x14ac:dyDescent="0.25">
      <c r="M64">
        <f>SUM(M28:M63)</f>
        <v>36</v>
      </c>
    </row>
  </sheetData>
  <pageMargins left="0.7" right="0.7" top="0.75" bottom="0.75" header="0.3" footer="0.3"/>
  <pageSetup orientation="portrait" r:id="rId1"/>
  <tableParts count="6">
    <tablePart r:id="rId2"/>
    <tablePart r:id="rId3"/>
    <tablePart r:id="rId4"/>
    <tablePart r:id="rId5"/>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57588-D57B-4893-8249-41FA6657A269}">
  <dimension ref="A1:L43"/>
  <sheetViews>
    <sheetView tabSelected="1" workbookViewId="0">
      <selection activeCell="F6" sqref="F6"/>
    </sheetView>
  </sheetViews>
  <sheetFormatPr defaultColWidth="21.7109375" defaultRowHeight="15" x14ac:dyDescent="0.25"/>
  <cols>
    <col min="1" max="1" width="21.5703125" bestFit="1" customWidth="1"/>
    <col min="2" max="2" width="7.7109375" bestFit="1" customWidth="1"/>
    <col min="3" max="3" width="10.7109375" bestFit="1" customWidth="1"/>
    <col min="4" max="4" width="12.28515625" bestFit="1" customWidth="1"/>
    <col min="5" max="5" width="10.5703125" bestFit="1" customWidth="1"/>
    <col min="8" max="8" width="21.140625" bestFit="1" customWidth="1"/>
    <col min="9" max="12" width="11.140625" bestFit="1" customWidth="1"/>
    <col min="13" max="13" width="8.28515625" bestFit="1" customWidth="1"/>
  </cols>
  <sheetData>
    <row r="1" spans="1:12" x14ac:dyDescent="0.25">
      <c r="A1" t="s">
        <v>0</v>
      </c>
      <c r="B1" t="s">
        <v>36</v>
      </c>
      <c r="C1" t="s">
        <v>37</v>
      </c>
      <c r="D1" t="s">
        <v>38</v>
      </c>
      <c r="E1" t="s">
        <v>39</v>
      </c>
      <c r="H1" t="s">
        <v>126</v>
      </c>
      <c r="I1" t="s">
        <v>126</v>
      </c>
      <c r="J1" t="s">
        <v>126</v>
      </c>
      <c r="K1" t="s">
        <v>126</v>
      </c>
      <c r="L1" t="s">
        <v>126</v>
      </c>
    </row>
    <row r="2" spans="1:12" x14ac:dyDescent="0.25">
      <c r="A2" t="s">
        <v>106</v>
      </c>
      <c r="B2">
        <v>55</v>
      </c>
      <c r="C2">
        <v>43</v>
      </c>
      <c r="D2">
        <v>9</v>
      </c>
      <c r="E2">
        <v>3</v>
      </c>
      <c r="H2" t="s">
        <v>104</v>
      </c>
      <c r="I2">
        <v>36</v>
      </c>
      <c r="J2">
        <v>27</v>
      </c>
      <c r="K2">
        <v>8</v>
      </c>
      <c r="L2">
        <v>1</v>
      </c>
    </row>
    <row r="3" spans="1:12" x14ac:dyDescent="0.25">
      <c r="A3" t="s">
        <v>32</v>
      </c>
      <c r="B3">
        <v>0</v>
      </c>
      <c r="C3">
        <v>0</v>
      </c>
      <c r="D3">
        <v>0</v>
      </c>
      <c r="E3">
        <v>0</v>
      </c>
      <c r="H3" t="s">
        <v>99</v>
      </c>
      <c r="I3">
        <v>68</v>
      </c>
      <c r="J3">
        <v>45</v>
      </c>
      <c r="K3">
        <v>22</v>
      </c>
      <c r="L3">
        <v>1</v>
      </c>
    </row>
    <row r="4" spans="1:12" x14ac:dyDescent="0.25">
      <c r="A4" t="s">
        <v>107</v>
      </c>
      <c r="B4">
        <v>105</v>
      </c>
      <c r="C4">
        <v>74</v>
      </c>
      <c r="D4">
        <v>28</v>
      </c>
      <c r="E4">
        <v>3</v>
      </c>
      <c r="H4" t="s">
        <v>101</v>
      </c>
      <c r="I4">
        <v>21</v>
      </c>
      <c r="J4">
        <v>11</v>
      </c>
      <c r="K4">
        <v>10</v>
      </c>
      <c r="L4">
        <v>0</v>
      </c>
    </row>
    <row r="5" spans="1:12" x14ac:dyDescent="0.25">
      <c r="A5" t="s">
        <v>3</v>
      </c>
      <c r="B5">
        <v>24</v>
      </c>
      <c r="C5">
        <v>18</v>
      </c>
      <c r="D5">
        <v>5</v>
      </c>
      <c r="E5">
        <v>1</v>
      </c>
      <c r="H5" t="s">
        <v>100</v>
      </c>
      <c r="I5">
        <v>32</v>
      </c>
      <c r="J5">
        <v>24</v>
      </c>
      <c r="K5">
        <v>8</v>
      </c>
      <c r="L5">
        <v>0</v>
      </c>
    </row>
    <row r="6" spans="1:12" x14ac:dyDescent="0.25">
      <c r="H6" t="s">
        <v>102</v>
      </c>
      <c r="I6">
        <v>33</v>
      </c>
      <c r="J6">
        <v>20</v>
      </c>
      <c r="K6">
        <v>13</v>
      </c>
      <c r="L6">
        <v>0</v>
      </c>
    </row>
    <row r="7" spans="1:12" x14ac:dyDescent="0.25">
      <c r="A7" t="s">
        <v>108</v>
      </c>
      <c r="B7">
        <v>104</v>
      </c>
      <c r="C7">
        <v>82</v>
      </c>
      <c r="D7">
        <v>17</v>
      </c>
      <c r="E7">
        <v>5</v>
      </c>
      <c r="H7" t="s">
        <v>103</v>
      </c>
      <c r="I7">
        <v>51</v>
      </c>
      <c r="J7">
        <v>27</v>
      </c>
      <c r="K7">
        <v>24</v>
      </c>
      <c r="L7">
        <v>0</v>
      </c>
    </row>
    <row r="8" spans="1:12" x14ac:dyDescent="0.25">
      <c r="A8" t="s">
        <v>109</v>
      </c>
      <c r="B8">
        <v>15</v>
      </c>
      <c r="C8">
        <v>12</v>
      </c>
      <c r="D8">
        <v>2</v>
      </c>
      <c r="E8">
        <v>1</v>
      </c>
      <c r="H8" s="1" t="s">
        <v>36</v>
      </c>
      <c r="I8">
        <f>SUBTOTAL(109,Table13[Column1])</f>
        <v>241</v>
      </c>
      <c r="J8">
        <f>SUM(Table14[Column1])</f>
        <v>154</v>
      </c>
      <c r="K8">
        <f>SUM(Table15[Column1])</f>
        <v>85</v>
      </c>
      <c r="L8">
        <f>SUM(Table16[Column1])</f>
        <v>2</v>
      </c>
    </row>
    <row r="9" spans="1:12" x14ac:dyDescent="0.25">
      <c r="A9" t="s">
        <v>33</v>
      </c>
      <c r="B9">
        <v>0</v>
      </c>
      <c r="C9">
        <v>0</v>
      </c>
      <c r="D9">
        <v>0</v>
      </c>
      <c r="E9">
        <v>0</v>
      </c>
    </row>
    <row r="10" spans="1:12" x14ac:dyDescent="0.25">
      <c r="A10" t="s">
        <v>7</v>
      </c>
      <c r="B10">
        <v>45</v>
      </c>
      <c r="C10">
        <v>31</v>
      </c>
      <c r="D10">
        <v>11</v>
      </c>
      <c r="E10">
        <v>3</v>
      </c>
    </row>
    <row r="11" spans="1:12" x14ac:dyDescent="0.25">
      <c r="A11" t="s">
        <v>94</v>
      </c>
      <c r="B11">
        <v>0</v>
      </c>
      <c r="C11">
        <v>0</v>
      </c>
      <c r="D11">
        <v>0</v>
      </c>
      <c r="E11">
        <v>0</v>
      </c>
    </row>
    <row r="12" spans="1:12" x14ac:dyDescent="0.25">
      <c r="A12" t="s">
        <v>110</v>
      </c>
      <c r="B12">
        <v>6</v>
      </c>
      <c r="C12">
        <v>4</v>
      </c>
      <c r="D12">
        <v>0</v>
      </c>
      <c r="E12">
        <v>2</v>
      </c>
    </row>
    <row r="13" spans="1:12" x14ac:dyDescent="0.25">
      <c r="A13" t="s">
        <v>95</v>
      </c>
      <c r="B13">
        <v>0</v>
      </c>
      <c r="C13">
        <v>0</v>
      </c>
      <c r="D13">
        <v>0</v>
      </c>
      <c r="E13">
        <v>0</v>
      </c>
    </row>
    <row r="14" spans="1:12" x14ac:dyDescent="0.25">
      <c r="A14" t="s">
        <v>8</v>
      </c>
      <c r="B14">
        <v>0</v>
      </c>
      <c r="C14">
        <v>0</v>
      </c>
      <c r="D14">
        <v>0</v>
      </c>
      <c r="E14">
        <v>0</v>
      </c>
    </row>
    <row r="15" spans="1:12" x14ac:dyDescent="0.25">
      <c r="A15" t="s">
        <v>9</v>
      </c>
      <c r="B15">
        <v>59</v>
      </c>
      <c r="C15">
        <v>35</v>
      </c>
      <c r="D15">
        <v>24</v>
      </c>
      <c r="E15">
        <v>0</v>
      </c>
    </row>
    <row r="16" spans="1:12" x14ac:dyDescent="0.25">
      <c r="A16" t="s">
        <v>111</v>
      </c>
      <c r="B16">
        <v>0</v>
      </c>
      <c r="C16">
        <v>0</v>
      </c>
      <c r="D16">
        <v>0</v>
      </c>
      <c r="E16">
        <v>0</v>
      </c>
    </row>
    <row r="17" spans="1:5" x14ac:dyDescent="0.25">
      <c r="A17" t="s">
        <v>96</v>
      </c>
      <c r="B17">
        <v>0</v>
      </c>
      <c r="C17">
        <v>0</v>
      </c>
      <c r="D17">
        <v>0</v>
      </c>
      <c r="E17">
        <v>0</v>
      </c>
    </row>
    <row r="18" spans="1:5" x14ac:dyDescent="0.25">
      <c r="A18" t="s">
        <v>11</v>
      </c>
      <c r="B18">
        <v>27</v>
      </c>
      <c r="C18">
        <v>21</v>
      </c>
      <c r="D18">
        <v>5</v>
      </c>
      <c r="E18">
        <v>1</v>
      </c>
    </row>
    <row r="20" spans="1:5" x14ac:dyDescent="0.25">
      <c r="A20" t="s">
        <v>34</v>
      </c>
      <c r="B20">
        <v>0</v>
      </c>
      <c r="C20">
        <v>0</v>
      </c>
      <c r="D20">
        <v>0</v>
      </c>
      <c r="E20">
        <v>0</v>
      </c>
    </row>
    <row r="22" spans="1:5" x14ac:dyDescent="0.25">
      <c r="A22" t="s">
        <v>14</v>
      </c>
      <c r="B22">
        <v>0</v>
      </c>
      <c r="C22">
        <v>0</v>
      </c>
      <c r="D22">
        <v>0</v>
      </c>
      <c r="E22">
        <v>0</v>
      </c>
    </row>
    <row r="23" spans="1:5" x14ac:dyDescent="0.25">
      <c r="A23" t="s">
        <v>15</v>
      </c>
      <c r="B23">
        <v>75</v>
      </c>
      <c r="C23">
        <v>68</v>
      </c>
      <c r="D23">
        <v>5</v>
      </c>
      <c r="E23">
        <v>2</v>
      </c>
    </row>
    <row r="24" spans="1:5" x14ac:dyDescent="0.25">
      <c r="A24" t="s">
        <v>16</v>
      </c>
      <c r="B24">
        <v>41</v>
      </c>
      <c r="C24">
        <v>36</v>
      </c>
      <c r="D24">
        <v>5</v>
      </c>
      <c r="E24">
        <v>0</v>
      </c>
    </row>
    <row r="25" spans="1:5" x14ac:dyDescent="0.25">
      <c r="A25" t="s">
        <v>112</v>
      </c>
      <c r="B25">
        <v>98</v>
      </c>
      <c r="C25">
        <v>86</v>
      </c>
      <c r="D25">
        <v>10</v>
      </c>
      <c r="E25">
        <v>2</v>
      </c>
    </row>
    <row r="26" spans="1:5" x14ac:dyDescent="0.25">
      <c r="A26" t="s">
        <v>18</v>
      </c>
      <c r="B26">
        <v>40</v>
      </c>
      <c r="C26">
        <v>23</v>
      </c>
      <c r="D26">
        <v>16</v>
      </c>
      <c r="E26">
        <v>1</v>
      </c>
    </row>
    <row r="27" spans="1:5" x14ac:dyDescent="0.25">
      <c r="A27" t="s">
        <v>19</v>
      </c>
      <c r="B27">
        <v>58</v>
      </c>
      <c r="C27">
        <v>56</v>
      </c>
      <c r="D27">
        <v>1</v>
      </c>
      <c r="E27">
        <v>1</v>
      </c>
    </row>
    <row r="28" spans="1:5" x14ac:dyDescent="0.25">
      <c r="A28" t="s">
        <v>113</v>
      </c>
      <c r="B28">
        <v>72</v>
      </c>
      <c r="C28">
        <v>60</v>
      </c>
      <c r="D28">
        <v>9</v>
      </c>
      <c r="E28">
        <v>3</v>
      </c>
    </row>
    <row r="29" spans="1:5" x14ac:dyDescent="0.25">
      <c r="A29" t="s">
        <v>21</v>
      </c>
      <c r="B29">
        <v>0</v>
      </c>
      <c r="C29">
        <v>0</v>
      </c>
      <c r="D29">
        <v>0</v>
      </c>
      <c r="E29">
        <v>0</v>
      </c>
    </row>
    <row r="30" spans="1:5" x14ac:dyDescent="0.25">
      <c r="A30" t="s">
        <v>97</v>
      </c>
      <c r="B30">
        <v>0</v>
      </c>
      <c r="C30">
        <v>0</v>
      </c>
      <c r="D30">
        <v>0</v>
      </c>
      <c r="E30">
        <v>0</v>
      </c>
    </row>
    <row r="32" spans="1:5" x14ac:dyDescent="0.25">
      <c r="A32" t="s">
        <v>114</v>
      </c>
      <c r="B32">
        <v>46</v>
      </c>
      <c r="C32">
        <v>36</v>
      </c>
      <c r="D32">
        <v>8</v>
      </c>
      <c r="E32">
        <v>2</v>
      </c>
    </row>
    <row r="33" spans="1:5" x14ac:dyDescent="0.25">
      <c r="A33" t="s">
        <v>115</v>
      </c>
      <c r="B33">
        <v>54</v>
      </c>
      <c r="C33">
        <v>43</v>
      </c>
      <c r="D33">
        <v>8</v>
      </c>
      <c r="E33">
        <v>3</v>
      </c>
    </row>
    <row r="35" spans="1:5" x14ac:dyDescent="0.25">
      <c r="A35" t="s">
        <v>26</v>
      </c>
      <c r="B35">
        <v>41</v>
      </c>
      <c r="C35">
        <v>26</v>
      </c>
      <c r="D35">
        <v>13</v>
      </c>
      <c r="E35">
        <v>2</v>
      </c>
    </row>
    <row r="36" spans="1:5" x14ac:dyDescent="0.25">
      <c r="A36" t="s">
        <v>116</v>
      </c>
      <c r="B36">
        <v>77</v>
      </c>
      <c r="C36">
        <v>66</v>
      </c>
      <c r="D36">
        <v>3</v>
      </c>
      <c r="E36">
        <v>8</v>
      </c>
    </row>
    <row r="38" spans="1:5" x14ac:dyDescent="0.25">
      <c r="A38" t="s">
        <v>105</v>
      </c>
      <c r="B38">
        <v>0</v>
      </c>
      <c r="C38">
        <v>0</v>
      </c>
      <c r="D38">
        <v>0</v>
      </c>
      <c r="E38">
        <v>0</v>
      </c>
    </row>
    <row r="39" spans="1:5" x14ac:dyDescent="0.25">
      <c r="A39" t="s">
        <v>117</v>
      </c>
      <c r="B39">
        <v>61</v>
      </c>
      <c r="C39">
        <v>48</v>
      </c>
      <c r="D39">
        <v>11</v>
      </c>
      <c r="E39">
        <v>2</v>
      </c>
    </row>
    <row r="40" spans="1:5" x14ac:dyDescent="0.25">
      <c r="A40" t="s">
        <v>30</v>
      </c>
      <c r="B40">
        <v>0</v>
      </c>
      <c r="C40">
        <v>0</v>
      </c>
      <c r="D40">
        <v>0</v>
      </c>
      <c r="E40">
        <v>0</v>
      </c>
    </row>
    <row r="41" spans="1:5" x14ac:dyDescent="0.25">
      <c r="A41" t="s">
        <v>118</v>
      </c>
      <c r="B41">
        <v>57</v>
      </c>
      <c r="C41">
        <v>41</v>
      </c>
      <c r="D41">
        <v>13</v>
      </c>
      <c r="E41">
        <v>3</v>
      </c>
    </row>
    <row r="42" spans="1:5" x14ac:dyDescent="0.25">
      <c r="A42" t="s">
        <v>98</v>
      </c>
      <c r="B42">
        <v>0</v>
      </c>
      <c r="C42">
        <v>0</v>
      </c>
      <c r="D42">
        <v>0</v>
      </c>
      <c r="E42">
        <v>0</v>
      </c>
    </row>
    <row r="43" spans="1:5" x14ac:dyDescent="0.25">
      <c r="A43" s="1" t="s">
        <v>36</v>
      </c>
      <c r="B43">
        <f>SUBTOTAL(109,Table8[Total])</f>
        <v>1160</v>
      </c>
      <c r="C43">
        <f>SUM(Table9[Inbound])</f>
        <v>909</v>
      </c>
      <c r="D43">
        <f>SUM(Table10[Outbound])</f>
        <v>203</v>
      </c>
      <c r="E43">
        <f>SUM(Table11[Transfer])</f>
        <v>48</v>
      </c>
    </row>
  </sheetData>
  <pageMargins left="0.7" right="0.7" top="0.75" bottom="0.75" header="0.3" footer="0.3"/>
  <pageSetup orientation="portrait" r:id="rId1"/>
  <tableParts count="10">
    <tablePart r:id="rId2"/>
    <tablePart r:id="rId3"/>
    <tablePart r:id="rId4"/>
    <tablePart r:id="rId5"/>
    <tablePart r:id="rId6"/>
    <tablePart r:id="rId7"/>
    <tablePart r:id="rId8"/>
    <tablePart r:id="rId9"/>
    <tablePart r:id="rId10"/>
    <tablePart r:id="rId1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25615-D218-47CC-ABB3-46B7CF00828F}">
  <dimension ref="A1:L60"/>
  <sheetViews>
    <sheetView workbookViewId="0">
      <selection activeCell="A17" sqref="A17"/>
    </sheetView>
  </sheetViews>
  <sheetFormatPr defaultRowHeight="15" x14ac:dyDescent="0.25"/>
  <cols>
    <col min="1" max="1" width="23.7109375" bestFit="1" customWidth="1"/>
    <col min="2" max="3" width="4" bestFit="1" customWidth="1"/>
    <col min="4" max="4" width="5.42578125" bestFit="1" customWidth="1"/>
    <col min="5" max="5" width="12" bestFit="1" customWidth="1"/>
    <col min="7" max="7" width="20.42578125" bestFit="1" customWidth="1"/>
    <col min="8" max="8" width="9.42578125" bestFit="1" customWidth="1"/>
    <col min="9" max="9" width="7.5703125" bestFit="1" customWidth="1"/>
    <col min="10" max="10" width="9.28515625" bestFit="1" customWidth="1"/>
    <col min="11" max="11" width="6.5703125" bestFit="1" customWidth="1"/>
    <col min="12" max="12" width="6.140625" bestFit="1" customWidth="1"/>
  </cols>
  <sheetData>
    <row r="1" spans="1:12" x14ac:dyDescent="0.25">
      <c r="A1" s="3" t="s">
        <v>44</v>
      </c>
      <c r="E1" s="4"/>
      <c r="H1" s="9" t="s">
        <v>58</v>
      </c>
      <c r="I1" s="9" t="s">
        <v>59</v>
      </c>
      <c r="J1" s="9" t="s">
        <v>60</v>
      </c>
      <c r="K1" s="9" t="s">
        <v>61</v>
      </c>
      <c r="L1" s="10" t="s">
        <v>62</v>
      </c>
    </row>
    <row r="2" spans="1:12" x14ac:dyDescent="0.25">
      <c r="B2" t="s">
        <v>45</v>
      </c>
      <c r="C2" t="s">
        <v>46</v>
      </c>
      <c r="D2" s="5" t="s">
        <v>36</v>
      </c>
      <c r="E2" s="6" t="s">
        <v>47</v>
      </c>
      <c r="G2" s="3" t="s">
        <v>54</v>
      </c>
      <c r="H2">
        <v>1</v>
      </c>
      <c r="I2">
        <v>0</v>
      </c>
      <c r="J2">
        <v>1</v>
      </c>
      <c r="K2">
        <v>2</v>
      </c>
      <c r="L2" s="11">
        <f>IFERROR(100*(H2-J2)/K2,"N/A")</f>
        <v>0</v>
      </c>
    </row>
    <row r="3" spans="1:12" x14ac:dyDescent="0.25">
      <c r="A3" s="3" t="s">
        <v>48</v>
      </c>
      <c r="C3">
        <v>2</v>
      </c>
      <c r="D3">
        <v>2</v>
      </c>
      <c r="E3" s="7">
        <f>C3/D3</f>
        <v>1</v>
      </c>
      <c r="G3" s="3" t="s">
        <v>49</v>
      </c>
      <c r="H3">
        <v>1</v>
      </c>
      <c r="I3">
        <v>1</v>
      </c>
      <c r="J3">
        <v>0</v>
      </c>
      <c r="K3">
        <v>2</v>
      </c>
      <c r="L3" s="11">
        <f t="shared" ref="L3:L21" si="0">IFERROR(100*(H3-J3)/K3,"N/A")</f>
        <v>50</v>
      </c>
    </row>
    <row r="4" spans="1:12" x14ac:dyDescent="0.25">
      <c r="A4" s="3" t="s">
        <v>49</v>
      </c>
      <c r="C4">
        <v>1</v>
      </c>
      <c r="D4">
        <v>1</v>
      </c>
      <c r="E4" s="7">
        <f t="shared" ref="E4:E13" si="1">C4/D4</f>
        <v>1</v>
      </c>
      <c r="G4" s="3" t="s">
        <v>63</v>
      </c>
      <c r="H4">
        <v>0</v>
      </c>
      <c r="I4">
        <v>0</v>
      </c>
      <c r="J4">
        <v>0</v>
      </c>
      <c r="K4">
        <v>0</v>
      </c>
      <c r="L4" s="11" t="str">
        <f t="shared" si="0"/>
        <v>N/A</v>
      </c>
    </row>
    <row r="5" spans="1:12" x14ac:dyDescent="0.25">
      <c r="A5" s="3" t="s">
        <v>50</v>
      </c>
      <c r="B5">
        <v>1</v>
      </c>
      <c r="C5">
        <v>1</v>
      </c>
      <c r="D5">
        <v>2</v>
      </c>
      <c r="E5" s="7">
        <f t="shared" si="1"/>
        <v>0.5</v>
      </c>
      <c r="G5" s="3" t="s">
        <v>56</v>
      </c>
      <c r="H5">
        <v>0</v>
      </c>
      <c r="I5">
        <v>0</v>
      </c>
      <c r="J5">
        <v>1</v>
      </c>
      <c r="K5">
        <v>1</v>
      </c>
      <c r="L5" s="11">
        <f t="shared" si="0"/>
        <v>-100</v>
      </c>
    </row>
    <row r="6" spans="1:12" x14ac:dyDescent="0.25">
      <c r="A6" s="3" t="s">
        <v>51</v>
      </c>
      <c r="B6">
        <v>2</v>
      </c>
      <c r="C6">
        <v>1</v>
      </c>
      <c r="D6">
        <v>3</v>
      </c>
      <c r="E6" s="7">
        <f t="shared" si="1"/>
        <v>0.33333333333333331</v>
      </c>
      <c r="G6" s="3" t="s">
        <v>64</v>
      </c>
      <c r="H6">
        <v>0</v>
      </c>
      <c r="I6">
        <v>0</v>
      </c>
      <c r="J6">
        <v>0</v>
      </c>
      <c r="K6">
        <v>0</v>
      </c>
      <c r="L6" s="11" t="str">
        <f t="shared" si="0"/>
        <v>N/A</v>
      </c>
    </row>
    <row r="7" spans="1:12" x14ac:dyDescent="0.25">
      <c r="A7" s="3" t="s">
        <v>52</v>
      </c>
      <c r="C7">
        <v>1</v>
      </c>
      <c r="D7">
        <v>1</v>
      </c>
      <c r="E7" s="7">
        <f t="shared" si="1"/>
        <v>1</v>
      </c>
      <c r="G7" s="3" t="s">
        <v>65</v>
      </c>
      <c r="H7">
        <v>0</v>
      </c>
      <c r="I7">
        <v>0</v>
      </c>
      <c r="J7">
        <v>0</v>
      </c>
      <c r="K7">
        <v>0</v>
      </c>
      <c r="L7" s="11" t="str">
        <f t="shared" si="0"/>
        <v>N/A</v>
      </c>
    </row>
    <row r="8" spans="1:12" x14ac:dyDescent="0.25">
      <c r="A8" s="3" t="s">
        <v>53</v>
      </c>
      <c r="C8">
        <v>1</v>
      </c>
      <c r="D8">
        <v>1</v>
      </c>
      <c r="E8" s="7">
        <f t="shared" si="1"/>
        <v>1</v>
      </c>
      <c r="G8" s="3" t="s">
        <v>52</v>
      </c>
      <c r="H8">
        <v>1</v>
      </c>
      <c r="I8">
        <v>0</v>
      </c>
      <c r="J8">
        <v>0</v>
      </c>
      <c r="K8">
        <v>1</v>
      </c>
      <c r="L8" s="11">
        <f t="shared" si="0"/>
        <v>100</v>
      </c>
    </row>
    <row r="9" spans="1:12" x14ac:dyDescent="0.25">
      <c r="A9" s="3" t="s">
        <v>54</v>
      </c>
      <c r="B9">
        <v>1</v>
      </c>
      <c r="C9">
        <v>1</v>
      </c>
      <c r="D9">
        <v>2</v>
      </c>
      <c r="E9" s="7">
        <f t="shared" si="1"/>
        <v>0.5</v>
      </c>
      <c r="G9" s="3" t="s">
        <v>48</v>
      </c>
      <c r="H9">
        <v>1</v>
      </c>
      <c r="I9">
        <v>1</v>
      </c>
      <c r="J9">
        <v>0</v>
      </c>
      <c r="K9">
        <v>2</v>
      </c>
      <c r="L9" s="11">
        <f t="shared" si="0"/>
        <v>50</v>
      </c>
    </row>
    <row r="10" spans="1:12" x14ac:dyDescent="0.25">
      <c r="A10" s="3" t="s">
        <v>55</v>
      </c>
      <c r="C10">
        <v>1</v>
      </c>
      <c r="D10">
        <v>1</v>
      </c>
      <c r="E10" s="7">
        <f t="shared" si="1"/>
        <v>1</v>
      </c>
      <c r="G10" s="3" t="s">
        <v>55</v>
      </c>
      <c r="H10">
        <v>1</v>
      </c>
      <c r="I10">
        <v>0</v>
      </c>
      <c r="J10">
        <v>0</v>
      </c>
      <c r="K10">
        <v>1</v>
      </c>
      <c r="L10" s="11">
        <f t="shared" si="0"/>
        <v>100</v>
      </c>
    </row>
    <row r="11" spans="1:12" x14ac:dyDescent="0.25">
      <c r="A11" s="3" t="s">
        <v>56</v>
      </c>
      <c r="B11">
        <v>1</v>
      </c>
      <c r="D11">
        <v>1</v>
      </c>
      <c r="E11" s="7">
        <f t="shared" si="1"/>
        <v>0</v>
      </c>
      <c r="G11" s="3" t="s">
        <v>66</v>
      </c>
      <c r="H11">
        <v>0</v>
      </c>
      <c r="I11">
        <v>0</v>
      </c>
      <c r="J11">
        <v>0</v>
      </c>
      <c r="K11">
        <v>0</v>
      </c>
      <c r="L11" s="11" t="str">
        <f t="shared" si="0"/>
        <v>N/A</v>
      </c>
    </row>
    <row r="12" spans="1:12" x14ac:dyDescent="0.25">
      <c r="A12" s="3" t="s">
        <v>57</v>
      </c>
      <c r="B12">
        <v>1</v>
      </c>
      <c r="D12">
        <v>1</v>
      </c>
      <c r="E12" s="7">
        <f t="shared" si="1"/>
        <v>0</v>
      </c>
      <c r="G12" s="3" t="s">
        <v>67</v>
      </c>
      <c r="H12">
        <v>0</v>
      </c>
      <c r="I12">
        <v>0</v>
      </c>
      <c r="J12">
        <v>0</v>
      </c>
      <c r="K12">
        <v>0</v>
      </c>
      <c r="L12" s="11" t="str">
        <f t="shared" si="0"/>
        <v>N/A</v>
      </c>
    </row>
    <row r="13" spans="1:12" x14ac:dyDescent="0.25">
      <c r="A13" s="8" t="s">
        <v>36</v>
      </c>
      <c r="B13">
        <v>6</v>
      </c>
      <c r="C13">
        <v>9</v>
      </c>
      <c r="D13">
        <v>15</v>
      </c>
      <c r="E13" s="7">
        <f t="shared" si="1"/>
        <v>0.6</v>
      </c>
      <c r="G13" s="3" t="s">
        <v>68</v>
      </c>
      <c r="H13">
        <v>0</v>
      </c>
      <c r="I13">
        <v>0</v>
      </c>
      <c r="J13">
        <v>0</v>
      </c>
      <c r="K13">
        <v>0</v>
      </c>
      <c r="L13" s="11" t="str">
        <f t="shared" si="0"/>
        <v>N/A</v>
      </c>
    </row>
    <row r="14" spans="1:12" x14ac:dyDescent="0.25">
      <c r="G14" s="3" t="s">
        <v>57</v>
      </c>
      <c r="H14">
        <v>0</v>
      </c>
      <c r="I14">
        <v>0</v>
      </c>
      <c r="J14">
        <v>1</v>
      </c>
      <c r="K14">
        <v>1</v>
      </c>
      <c r="L14" s="11">
        <f t="shared" si="0"/>
        <v>-100</v>
      </c>
    </row>
    <row r="15" spans="1:12" x14ac:dyDescent="0.25">
      <c r="G15" s="3" t="s">
        <v>69</v>
      </c>
      <c r="H15">
        <v>0</v>
      </c>
      <c r="I15">
        <v>0</v>
      </c>
      <c r="J15">
        <v>0</v>
      </c>
      <c r="K15">
        <v>0</v>
      </c>
      <c r="L15" s="11" t="str">
        <f t="shared" si="0"/>
        <v>N/A</v>
      </c>
    </row>
    <row r="16" spans="1:12" x14ac:dyDescent="0.25">
      <c r="G16" s="3" t="s">
        <v>51</v>
      </c>
      <c r="H16">
        <v>0</v>
      </c>
      <c r="I16">
        <v>2</v>
      </c>
      <c r="J16">
        <v>1</v>
      </c>
      <c r="K16">
        <v>3</v>
      </c>
      <c r="L16" s="11">
        <f t="shared" si="0"/>
        <v>-33.333333333333336</v>
      </c>
    </row>
    <row r="17" spans="1:12" x14ac:dyDescent="0.25">
      <c r="G17" s="3" t="s">
        <v>50</v>
      </c>
      <c r="H17">
        <v>1</v>
      </c>
      <c r="I17">
        <v>0</v>
      </c>
      <c r="J17">
        <v>1</v>
      </c>
      <c r="K17">
        <v>2</v>
      </c>
      <c r="L17" s="11">
        <f t="shared" si="0"/>
        <v>0</v>
      </c>
    </row>
    <row r="18" spans="1:12" x14ac:dyDescent="0.25">
      <c r="G18" s="3" t="s">
        <v>70</v>
      </c>
      <c r="H18">
        <v>0</v>
      </c>
      <c r="I18">
        <v>0</v>
      </c>
      <c r="J18">
        <v>0</v>
      </c>
      <c r="K18">
        <v>0</v>
      </c>
      <c r="L18" s="11" t="str">
        <f t="shared" si="0"/>
        <v>N/A</v>
      </c>
    </row>
    <row r="19" spans="1:12" x14ac:dyDescent="0.25">
      <c r="G19" s="3" t="s">
        <v>53</v>
      </c>
      <c r="H19">
        <v>0</v>
      </c>
      <c r="I19">
        <v>1</v>
      </c>
      <c r="J19">
        <v>0</v>
      </c>
      <c r="K19">
        <v>1</v>
      </c>
      <c r="L19" s="11">
        <f t="shared" si="0"/>
        <v>0</v>
      </c>
    </row>
    <row r="20" spans="1:12" x14ac:dyDescent="0.25">
      <c r="G20" s="3" t="s">
        <v>71</v>
      </c>
      <c r="H20">
        <v>0</v>
      </c>
      <c r="I20">
        <v>0</v>
      </c>
      <c r="J20">
        <v>0</v>
      </c>
      <c r="K20">
        <v>0</v>
      </c>
      <c r="L20" s="11" t="str">
        <f t="shared" si="0"/>
        <v>N/A</v>
      </c>
    </row>
    <row r="21" spans="1:12" x14ac:dyDescent="0.25">
      <c r="G21" s="3" t="s">
        <v>72</v>
      </c>
      <c r="H21">
        <v>0</v>
      </c>
      <c r="I21">
        <v>0</v>
      </c>
      <c r="J21">
        <v>0</v>
      </c>
      <c r="K21">
        <v>0</v>
      </c>
      <c r="L21" s="11" t="str">
        <f t="shared" si="0"/>
        <v>N/A</v>
      </c>
    </row>
    <row r="22" spans="1:12" x14ac:dyDescent="0.25">
      <c r="G22" s="8" t="s">
        <v>36</v>
      </c>
      <c r="H22">
        <v>6</v>
      </c>
      <c r="I22">
        <v>5</v>
      </c>
      <c r="J22">
        <v>5</v>
      </c>
      <c r="K22">
        <v>16</v>
      </c>
      <c r="L22" s="2">
        <v>6.25E-2</v>
      </c>
    </row>
    <row r="24" spans="1:12" x14ac:dyDescent="0.25">
      <c r="B24" t="s">
        <v>46</v>
      </c>
      <c r="C24" t="s">
        <v>45</v>
      </c>
      <c r="D24" t="s">
        <v>36</v>
      </c>
      <c r="H24" s="5" t="s">
        <v>58</v>
      </c>
      <c r="I24" s="5" t="s">
        <v>59</v>
      </c>
      <c r="J24" s="5" t="s">
        <v>60</v>
      </c>
      <c r="K24" s="5" t="s">
        <v>36</v>
      </c>
      <c r="L24" s="13" t="s">
        <v>62</v>
      </c>
    </row>
    <row r="25" spans="1:12" x14ac:dyDescent="0.25">
      <c r="A25" s="12">
        <v>11</v>
      </c>
      <c r="B25">
        <v>144</v>
      </c>
      <c r="C25">
        <v>32</v>
      </c>
      <c r="D25">
        <v>176</v>
      </c>
      <c r="E25">
        <f>C25/D25</f>
        <v>0.18181818181818182</v>
      </c>
      <c r="G25" s="3" t="s">
        <v>73</v>
      </c>
      <c r="H25">
        <v>108</v>
      </c>
      <c r="I25">
        <v>22</v>
      </c>
      <c r="J25">
        <v>45</v>
      </c>
      <c r="K25">
        <v>175</v>
      </c>
      <c r="L25" s="14">
        <f>IFERROR(IF(G25="","",100*(H25-J25)/K25),"N/A")</f>
        <v>36</v>
      </c>
    </row>
    <row r="26" spans="1:12" x14ac:dyDescent="0.25">
      <c r="A26" s="12" t="s">
        <v>36</v>
      </c>
      <c r="B26">
        <v>144</v>
      </c>
      <c r="C26">
        <v>32</v>
      </c>
      <c r="D26">
        <v>176</v>
      </c>
      <c r="E26" s="2">
        <v>0.81810000000000005</v>
      </c>
      <c r="G26" s="15">
        <v>3</v>
      </c>
      <c r="H26">
        <v>108</v>
      </c>
      <c r="I26">
        <v>22</v>
      </c>
      <c r="J26">
        <v>45</v>
      </c>
      <c r="K26">
        <v>175</v>
      </c>
      <c r="L26" s="14">
        <f t="shared" ref="L26:L28" si="2">IFERROR(IF(G26="","",100*(H26-J26)/K26),"N/A")</f>
        <v>36</v>
      </c>
    </row>
    <row r="27" spans="1:12" x14ac:dyDescent="0.25">
      <c r="G27" s="16">
        <v>11</v>
      </c>
      <c r="H27">
        <v>108</v>
      </c>
      <c r="I27">
        <v>22</v>
      </c>
      <c r="J27">
        <v>45</v>
      </c>
      <c r="K27">
        <v>175</v>
      </c>
      <c r="L27" s="14">
        <f t="shared" si="2"/>
        <v>36</v>
      </c>
    </row>
    <row r="28" spans="1:12" x14ac:dyDescent="0.25">
      <c r="G28" s="12" t="s">
        <v>36</v>
      </c>
      <c r="H28">
        <v>108</v>
      </c>
      <c r="I28">
        <v>22</v>
      </c>
      <c r="J28">
        <v>45</v>
      </c>
      <c r="K28">
        <v>175</v>
      </c>
      <c r="L28" s="14">
        <f t="shared" si="2"/>
        <v>36</v>
      </c>
    </row>
    <row r="32" spans="1:12" x14ac:dyDescent="0.25">
      <c r="A32" s="22" t="s">
        <v>54</v>
      </c>
    </row>
    <row r="33" spans="1:1" x14ac:dyDescent="0.25">
      <c r="A33" s="23" t="s">
        <v>87</v>
      </c>
    </row>
    <row r="35" spans="1:1" x14ac:dyDescent="0.25">
      <c r="A35" s="22" t="s">
        <v>49</v>
      </c>
    </row>
    <row r="36" spans="1:1" x14ac:dyDescent="0.25">
      <c r="A36" s="22" t="s">
        <v>63</v>
      </c>
    </row>
    <row r="37" spans="1:1" x14ac:dyDescent="0.25">
      <c r="A37" s="22" t="s">
        <v>56</v>
      </c>
    </row>
    <row r="38" spans="1:1" x14ac:dyDescent="0.25">
      <c r="A38" s="24" t="s">
        <v>88</v>
      </c>
    </row>
    <row r="39" spans="1:1" x14ac:dyDescent="0.25">
      <c r="A39" s="24" t="s">
        <v>89</v>
      </c>
    </row>
    <row r="40" spans="1:1" x14ac:dyDescent="0.25">
      <c r="A40" s="22" t="s">
        <v>64</v>
      </c>
    </row>
    <row r="41" spans="1:1" x14ac:dyDescent="0.25">
      <c r="A41" s="22" t="s">
        <v>65</v>
      </c>
    </row>
    <row r="42" spans="1:1" x14ac:dyDescent="0.25">
      <c r="A42" s="22" t="s">
        <v>52</v>
      </c>
    </row>
    <row r="43" spans="1:1" x14ac:dyDescent="0.25">
      <c r="A43" s="22" t="s">
        <v>48</v>
      </c>
    </row>
    <row r="44" spans="1:1" x14ac:dyDescent="0.25">
      <c r="A44" s="22" t="s">
        <v>55</v>
      </c>
    </row>
    <row r="45" spans="1:1" x14ac:dyDescent="0.25">
      <c r="A45" s="22" t="s">
        <v>66</v>
      </c>
    </row>
    <row r="46" spans="1:1" x14ac:dyDescent="0.25">
      <c r="A46" s="22" t="s">
        <v>67</v>
      </c>
    </row>
    <row r="47" spans="1:1" x14ac:dyDescent="0.25">
      <c r="A47" s="22" t="s">
        <v>68</v>
      </c>
    </row>
    <row r="48" spans="1:1" x14ac:dyDescent="0.25">
      <c r="A48" s="22" t="s">
        <v>57</v>
      </c>
    </row>
    <row r="49" spans="1:1" x14ac:dyDescent="0.25">
      <c r="A49" s="22" t="s">
        <v>69</v>
      </c>
    </row>
    <row r="50" spans="1:1" x14ac:dyDescent="0.25">
      <c r="A50" s="22" t="s">
        <v>51</v>
      </c>
    </row>
    <row r="51" spans="1:1" x14ac:dyDescent="0.25">
      <c r="A51" s="23" t="s">
        <v>90</v>
      </c>
    </row>
    <row r="52" spans="1:1" x14ac:dyDescent="0.25">
      <c r="A52" s="24" t="s">
        <v>91</v>
      </c>
    </row>
    <row r="53" spans="1:1" x14ac:dyDescent="0.25">
      <c r="A53" s="24" t="s">
        <v>92</v>
      </c>
    </row>
    <row r="54" spans="1:1" x14ac:dyDescent="0.25">
      <c r="A54" s="22" t="s">
        <v>50</v>
      </c>
    </row>
    <row r="55" spans="1:1" x14ac:dyDescent="0.25">
      <c r="A55" s="25" t="s">
        <v>93</v>
      </c>
    </row>
    <row r="57" spans="1:1" x14ac:dyDescent="0.25">
      <c r="A57" s="22" t="s">
        <v>70</v>
      </c>
    </row>
    <row r="58" spans="1:1" x14ac:dyDescent="0.25">
      <c r="A58" s="22" t="s">
        <v>53</v>
      </c>
    </row>
    <row r="59" spans="1:1" x14ac:dyDescent="0.25">
      <c r="A59" s="22" t="s">
        <v>71</v>
      </c>
    </row>
    <row r="60" spans="1:1" x14ac:dyDescent="0.25">
      <c r="A60" s="22" t="s">
        <v>72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FD5CE-0BD4-487B-9157-A111F1B24446}">
  <dimension ref="A1:H3"/>
  <sheetViews>
    <sheetView workbookViewId="0">
      <selection activeCell="E8" sqref="E8"/>
    </sheetView>
  </sheetViews>
  <sheetFormatPr defaultRowHeight="15" x14ac:dyDescent="0.25"/>
  <sheetData>
    <row r="1" spans="1:8" x14ac:dyDescent="0.25">
      <c r="A1" s="17">
        <v>6</v>
      </c>
      <c r="B1" s="17">
        <v>7</v>
      </c>
      <c r="C1" s="18">
        <v>8</v>
      </c>
      <c r="D1" s="18">
        <v>9</v>
      </c>
      <c r="E1" s="17">
        <v>10</v>
      </c>
      <c r="F1" s="18">
        <v>11</v>
      </c>
      <c r="G1" s="18">
        <v>12</v>
      </c>
      <c r="H1" s="17">
        <v>13</v>
      </c>
    </row>
    <row r="2" spans="1:8" ht="51" x14ac:dyDescent="0.25">
      <c r="A2" s="17"/>
      <c r="B2" s="19" t="s">
        <v>74</v>
      </c>
      <c r="C2" s="19" t="s">
        <v>75</v>
      </c>
      <c r="D2" s="19" t="s">
        <v>76</v>
      </c>
      <c r="E2" s="19" t="s">
        <v>77</v>
      </c>
      <c r="F2" s="19" t="s">
        <v>78</v>
      </c>
      <c r="G2" s="19" t="s">
        <v>79</v>
      </c>
      <c r="H2" s="20" t="s">
        <v>80</v>
      </c>
    </row>
    <row r="3" spans="1:8" x14ac:dyDescent="0.25">
      <c r="A3" s="17">
        <v>22</v>
      </c>
      <c r="B3" s="21">
        <v>0.6</v>
      </c>
      <c r="C3" s="21">
        <v>0.38</v>
      </c>
      <c r="D3" s="21">
        <v>0.57999999999999996</v>
      </c>
      <c r="E3" s="21">
        <v>0.91</v>
      </c>
      <c r="F3" s="21">
        <v>0.32</v>
      </c>
      <c r="G3" s="21">
        <v>0.57999999999999996</v>
      </c>
      <c r="H3" s="21">
        <v>0.56000000000000005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C2676-DF2D-485B-AC44-2316BF13841D}">
  <dimension ref="A1:A7"/>
  <sheetViews>
    <sheetView workbookViewId="0">
      <selection activeCell="A7" sqref="A7"/>
    </sheetView>
  </sheetViews>
  <sheetFormatPr defaultRowHeight="15" x14ac:dyDescent="0.25"/>
  <cols>
    <col min="1" max="1" width="30.85546875" bestFit="1" customWidth="1"/>
  </cols>
  <sheetData>
    <row r="1" spans="1:1" x14ac:dyDescent="0.25">
      <c r="A1" t="s">
        <v>81</v>
      </c>
    </row>
    <row r="2" spans="1:1" x14ac:dyDescent="0.25">
      <c r="A2" t="s">
        <v>82</v>
      </c>
    </row>
    <row r="3" spans="1:1" x14ac:dyDescent="0.25">
      <c r="A3" t="s">
        <v>83</v>
      </c>
    </row>
    <row r="5" spans="1:1" x14ac:dyDescent="0.25">
      <c r="A5" t="s">
        <v>84</v>
      </c>
    </row>
    <row r="6" spans="1:1" x14ac:dyDescent="0.25">
      <c r="A6" t="s">
        <v>85</v>
      </c>
    </row>
    <row r="7" spans="1:1" x14ac:dyDescent="0.25">
      <c r="A7" t="s">
        <v>86</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e909f18-40d0-49aa-bb88-06ae85149b6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2FE024B813A1644922302DAA194407F" ma:contentTypeVersion="10" ma:contentTypeDescription="Create a new document." ma:contentTypeScope="" ma:versionID="597c97565a20c2be72ec4f3fa54e1db1">
  <xsd:schema xmlns:xsd="http://www.w3.org/2001/XMLSchema" xmlns:xs="http://www.w3.org/2001/XMLSchema" xmlns:p="http://schemas.microsoft.com/office/2006/metadata/properties" xmlns:ns2="9e909f18-40d0-49aa-bb88-06ae85149b68" xmlns:ns3="bae4ae90-ab4d-4c3f-b12b-adcecc74a50c" targetNamespace="http://schemas.microsoft.com/office/2006/metadata/properties" ma:root="true" ma:fieldsID="5d97af4cb348dbc80560fe355547fe05" ns2:_="" ns3:_="">
    <xsd:import namespace="9e909f18-40d0-49aa-bb88-06ae85149b68"/>
    <xsd:import namespace="bae4ae90-ab4d-4c3f-b12b-adcecc74a50c"/>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909f18-40d0-49aa-bb88-06ae85149b6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617e21dd-b101-4b6e-aa9c-a30fd3a93c1b" ma:termSetId="09814cd3-568e-fe90-9814-8d621ff8fb84" ma:anchorId="fba54fb3-c3e1-fe81-a776-ca4b69148c4d" ma:open="true" ma:isKeyword="false">
      <xsd:complexType>
        <xsd:sequence>
          <xsd:element ref="pc:Terms" minOccurs="0" maxOccurs="1"/>
        </xsd:sequence>
      </xsd:complex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ae4ae90-ab4d-4c3f-b12b-adcecc74a50c"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555641A-ECB8-4513-B095-3002BABD8D1A}">
  <ds:schemaRefs>
    <ds:schemaRef ds:uri="http://schemas.microsoft.com/office/2006/metadata/properties"/>
    <ds:schemaRef ds:uri="http://schemas.microsoft.com/office/infopath/2007/PartnerControls"/>
    <ds:schemaRef ds:uri="9e909f18-40d0-49aa-bb88-06ae85149b68"/>
  </ds:schemaRefs>
</ds:datastoreItem>
</file>

<file path=customXml/itemProps2.xml><?xml version="1.0" encoding="utf-8"?>
<ds:datastoreItem xmlns:ds="http://schemas.openxmlformats.org/officeDocument/2006/customXml" ds:itemID="{AB6118DF-AE13-4A59-8F48-295E7DFFFACE}">
  <ds:schemaRefs>
    <ds:schemaRef ds:uri="http://schemas.microsoft.com/sharepoint/v3/contenttype/forms"/>
  </ds:schemaRefs>
</ds:datastoreItem>
</file>

<file path=customXml/itemProps3.xml><?xml version="1.0" encoding="utf-8"?>
<ds:datastoreItem xmlns:ds="http://schemas.openxmlformats.org/officeDocument/2006/customXml" ds:itemID="{DA85CAC5-8546-420A-8BFE-9D2ADF0087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909f18-40d0-49aa-bb88-06ae85149b68"/>
    <ds:schemaRef ds:uri="bae4ae90-ab4d-4c3f-b12b-adcecc74a50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FCR &amp; Cases</vt:lpstr>
      <vt:lpstr>Call Volume</vt:lpstr>
      <vt:lpstr>Survey Data</vt:lpstr>
      <vt:lpstr>QA</vt:lpstr>
      <vt:lpstr>Utilization Report</vt:lpstr>
    </vt:vector>
  </TitlesOfParts>
  <Company>SunPower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Gragg</dc:creator>
  <cp:lastModifiedBy>Joshua Gragg</cp:lastModifiedBy>
  <dcterms:created xsi:type="dcterms:W3CDTF">2023-03-16T21:22:20Z</dcterms:created>
  <dcterms:modified xsi:type="dcterms:W3CDTF">2023-04-07T13:43:37Z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0x01010022FE024B813A1644922302DAA194407F</vt:lpwstr>
  </property>
  <property fmtid="{D5CDD505-2E9C-101B-9397-08002B2CF9AE}" pid="3" name="MediaServiceImageTags">
    <vt:lpwstr/>
  </property>
</Properties>
</file>