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tsi\Desktop\2024 Youtube\15. Data Analyst Test 2\"/>
    </mc:Choice>
  </mc:AlternateContent>
  <xr:revisionPtr revIDLastSave="0" documentId="13_ncr:1_{ED3024F4-0BBC-437E-B39A-403964CBE6AE}" xr6:coauthVersionLast="47" xr6:coauthVersionMax="47" xr10:uidLastSave="{00000000-0000-0000-0000-000000000000}"/>
  <bookViews>
    <workbookView xWindow="-108" yWindow="-108" windowWidth="30936" windowHeight="16896" xr2:uid="{4F7D4927-FC0E-4E6A-BA77-B0407843A601}"/>
  </bookViews>
  <sheets>
    <sheet name="0.Raw Data - Start Here" sheetId="1" r:id="rId1"/>
    <sheet name="Youtube" sheetId="16" r:id="rId2"/>
    <sheet name="1.Completed" sheetId="14" state="hidden" r:id="rId3"/>
    <sheet name="2.Price" sheetId="4" r:id="rId4"/>
    <sheet name="3.Torque" sheetId="5" r:id="rId5"/>
  </sheets>
  <definedNames>
    <definedName name="_xlnm._FilterDatabase" localSheetId="1" hidden="1">Youtube!$A$1:$N$1</definedName>
  </definedNames>
  <calcPr calcId="191029"/>
  <pivotCaches>
    <pivotCache cacheId="0" r:id="rId6"/>
    <pivotCache cacheId="1" r:id="rId7"/>
    <pivotCache cacheId="5" r:id="rId8"/>
    <pivotCache cacheId="9" r:id="rId9"/>
    <pivotCache cacheId="1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6" l="1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2" i="16"/>
  <c r="L3" i="16"/>
  <c r="L4" i="16"/>
  <c r="L5" i="16"/>
  <c r="L6" i="16"/>
  <c r="L7" i="16"/>
  <c r="L8" i="16"/>
  <c r="L9" i="16"/>
  <c r="L11" i="16"/>
  <c r="L12" i="16"/>
  <c r="L13" i="16"/>
  <c r="L14" i="16"/>
  <c r="L15" i="16"/>
  <c r="L16" i="16"/>
  <c r="L17" i="16"/>
  <c r="L18" i="16"/>
  <c r="L2" i="16"/>
  <c r="K3" i="16"/>
  <c r="K6" i="16"/>
  <c r="K8" i="16"/>
  <c r="K11" i="16"/>
  <c r="K14" i="16"/>
  <c r="K16" i="16"/>
  <c r="K2" i="16"/>
  <c r="J3" i="16"/>
  <c r="J4" i="16"/>
  <c r="K4" i="16" s="1"/>
  <c r="J5" i="16"/>
  <c r="K5" i="16" s="1"/>
  <c r="J6" i="16"/>
  <c r="J7" i="16"/>
  <c r="K7" i="16" s="1"/>
  <c r="J8" i="16"/>
  <c r="J9" i="16"/>
  <c r="K9" i="16" s="1"/>
  <c r="J10" i="16"/>
  <c r="K10" i="16" s="1"/>
  <c r="J11" i="16"/>
  <c r="J12" i="16"/>
  <c r="K12" i="16" s="1"/>
  <c r="J13" i="16"/>
  <c r="K13" i="16" s="1"/>
  <c r="J14" i="16"/>
  <c r="J15" i="16"/>
  <c r="K15" i="16" s="1"/>
  <c r="J16" i="16"/>
  <c r="J17" i="16"/>
  <c r="K17" i="16" s="1"/>
  <c r="J18" i="16"/>
  <c r="K18" i="16" s="1"/>
  <c r="J2" i="16"/>
  <c r="C22" i="16"/>
  <c r="B22" i="16"/>
  <c r="N19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2" i="14"/>
  <c r="L1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2" i="14"/>
  <c r="K10" i="14"/>
  <c r="J3" i="14"/>
  <c r="K3" i="14" s="1"/>
  <c r="J4" i="14"/>
  <c r="K4" i="14" s="1"/>
  <c r="J5" i="14"/>
  <c r="K5" i="14" s="1"/>
  <c r="J6" i="14"/>
  <c r="K6" i="14" s="1"/>
  <c r="J7" i="14"/>
  <c r="K7" i="14" s="1"/>
  <c r="J8" i="14"/>
  <c r="K8" i="14" s="1"/>
  <c r="J9" i="14"/>
  <c r="K9" i="14" s="1"/>
  <c r="J10" i="14"/>
  <c r="J11" i="14"/>
  <c r="K11" i="14" s="1"/>
  <c r="J12" i="14"/>
  <c r="K12" i="14" s="1"/>
  <c r="J13" i="14"/>
  <c r="K13" i="14" s="1"/>
  <c r="J14" i="14"/>
  <c r="K14" i="14" s="1"/>
  <c r="J15" i="14"/>
  <c r="K15" i="14" s="1"/>
  <c r="J16" i="14"/>
  <c r="K16" i="14" s="1"/>
  <c r="J17" i="14"/>
  <c r="K17" i="14" s="1"/>
  <c r="J18" i="14"/>
  <c r="K18" i="14" s="1"/>
  <c r="J2" i="14"/>
  <c r="K2" i="14" s="1"/>
  <c r="K19" i="14" l="1"/>
  <c r="E19" i="14"/>
  <c r="D19" i="14"/>
  <c r="E22" i="14"/>
  <c r="C22" i="14"/>
</calcChain>
</file>

<file path=xl/sharedStrings.xml><?xml version="1.0" encoding="utf-8"?>
<sst xmlns="http://schemas.openxmlformats.org/spreadsheetml/2006/main" count="543" uniqueCount="106">
  <si>
    <t>Make</t>
  </si>
  <si>
    <t>Model</t>
  </si>
  <si>
    <t>MSRP</t>
  </si>
  <si>
    <t>Invoice Price</t>
  </si>
  <si>
    <t>Body Size</t>
  </si>
  <si>
    <t>Body Style</t>
  </si>
  <si>
    <t>Horsepower</t>
  </si>
  <si>
    <t>Torque</t>
  </si>
  <si>
    <t>Highway Fuel Economy</t>
  </si>
  <si>
    <t>Aston Martin</t>
  </si>
  <si>
    <t>DBX707</t>
  </si>
  <si>
    <t>Large</t>
  </si>
  <si>
    <t>SUV</t>
  </si>
  <si>
    <t>697 hp @ 6000 rpm</t>
  </si>
  <si>
    <t>663 ft-lbs. @ 2750 rpm</t>
  </si>
  <si>
    <t>20 mpg</t>
  </si>
  <si>
    <t>Audi</t>
  </si>
  <si>
    <t>Compact</t>
  </si>
  <si>
    <t>Sedan</t>
  </si>
  <si>
    <t>Midsize</t>
  </si>
  <si>
    <t>35 mpg</t>
  </si>
  <si>
    <t>Coupe</t>
  </si>
  <si>
    <t>Convertible</t>
  </si>
  <si>
    <t>335 hp @ 0 rpm</t>
  </si>
  <si>
    <t>89 mpg</t>
  </si>
  <si>
    <t>87 mpg</t>
  </si>
  <si>
    <t>24 mpg</t>
  </si>
  <si>
    <t>19 mpg</t>
  </si>
  <si>
    <t>442 ft-lbs. @ 0 rpm</t>
  </si>
  <si>
    <t>21 mpg</t>
  </si>
  <si>
    <t>SQ8 Sportback e-tron</t>
  </si>
  <si>
    <t>496 hp @ 0 rpm</t>
  </si>
  <si>
    <t>718 ft-lbs. @ 0 rpm</t>
  </si>
  <si>
    <t>75 mpg</t>
  </si>
  <si>
    <t>SQ8 e-tron</t>
  </si>
  <si>
    <t>BMW</t>
  </si>
  <si>
    <t>2 Series</t>
  </si>
  <si>
    <t>255 hp @ 5000 rpm</t>
  </si>
  <si>
    <t>295 ft-lbs. @ 1550 rpm</t>
  </si>
  <si>
    <t>479 ft-lbs. @ 0 rpm</t>
  </si>
  <si>
    <t>17 mpg</t>
  </si>
  <si>
    <t>536 hp @ 0 rpm</t>
  </si>
  <si>
    <t>i7</t>
  </si>
  <si>
    <t>449 hp @ 0 rpm</t>
  </si>
  <si>
    <t>95 mpg</t>
  </si>
  <si>
    <t>549 ft-lbs. @ 0 rpm</t>
  </si>
  <si>
    <t>Bentley</t>
  </si>
  <si>
    <t>568 ft-lbs. @ 2000 rpm</t>
  </si>
  <si>
    <t>542 hp @ 6000 rpm</t>
  </si>
  <si>
    <t>Flying Spur</t>
  </si>
  <si>
    <t>626 hp @ 6000 rpm</t>
  </si>
  <si>
    <t>664 ft-lbs. @ 1350 rpm</t>
  </si>
  <si>
    <t>Ford</t>
  </si>
  <si>
    <t>Bronco</t>
  </si>
  <si>
    <t>Convertible SUV</t>
  </si>
  <si>
    <t>300 hp @ 5700 rpm</t>
  </si>
  <si>
    <t>325 ft-lbs. @ 3400 rpm</t>
  </si>
  <si>
    <t>Cargo Van</t>
  </si>
  <si>
    <t>86 mpg</t>
  </si>
  <si>
    <t>Mercedes-Benz</t>
  </si>
  <si>
    <t>413 ft-lbs. @ 0 rpm</t>
  </si>
  <si>
    <t>Sprinter</t>
  </si>
  <si>
    <t>211 hp @ 3800 rpm</t>
  </si>
  <si>
    <t>332 ft-lbs. @ 1400 rpm</t>
  </si>
  <si>
    <t>Nissan</t>
  </si>
  <si>
    <t>ARIYA</t>
  </si>
  <si>
    <t>389 hp @ 0 rpm</t>
  </si>
  <si>
    <t>DB11</t>
  </si>
  <si>
    <t>528 hp @ 6000 rpm</t>
  </si>
  <si>
    <t>497 ft-lbs. @ 1500 rpm</t>
  </si>
  <si>
    <t>ID - Key</t>
  </si>
  <si>
    <t>Price</t>
  </si>
  <si>
    <t>ID</t>
  </si>
  <si>
    <t>- What is the total MSRP and average Price for  all cars?</t>
  </si>
  <si>
    <t>Totals/Averages</t>
  </si>
  <si>
    <t>Average Price:</t>
  </si>
  <si>
    <t>Total MSRP:</t>
  </si>
  <si>
    <t>Torque No.</t>
  </si>
  <si>
    <t>Row Labels</t>
  </si>
  <si>
    <t>Grand Total</t>
  </si>
  <si>
    <t>Average of Torque No.</t>
  </si>
  <si>
    <t>Total Invoice Price</t>
  </si>
  <si>
    <t>Average of Invoice Price</t>
  </si>
  <si>
    <t>Price per Average FE</t>
  </si>
  <si>
    <t>-  Which model  is  the best in terms of price per average fuel economy?</t>
  </si>
  <si>
    <t>Average of Price per Average FE</t>
  </si>
  <si>
    <t>ARIYA with 508 dollars per 1 MPG</t>
  </si>
  <si>
    <t>Average of Price</t>
  </si>
  <si>
    <t>HFE Number</t>
  </si>
  <si>
    <t>.-  Create  a summary pivot table that has the make, model, average Price, average Torgue and average fuel economy. Make this table look nice with conditional formating</t>
  </si>
  <si>
    <t>Average of HFE Number</t>
  </si>
  <si>
    <t>. -  What is the average Torque per Make? Visualize it too.</t>
  </si>
  <si>
    <t>.-  What is the total Invoice Price per body  style. Visualize it too.</t>
  </si>
  <si>
    <t>.- What is the total MSRP and average Price for  all cars?</t>
  </si>
  <si>
    <t>Torque No</t>
  </si>
  <si>
    <t>Average of Torque No</t>
  </si>
  <si>
    <t>.-  What is the Total  and Average Invoice Price per body style? Visualize it too.</t>
  </si>
  <si>
    <t>Average Invoice Price</t>
  </si>
  <si>
    <t>. -  Which model  is  the best in terms of price per average fuel economy?</t>
  </si>
  <si>
    <t>Price per average fuel economy</t>
  </si>
  <si>
    <t>Nissan ARIYA</t>
  </si>
  <si>
    <t>Average of Price per average fuel economy</t>
  </si>
  <si>
    <t>This is the best model</t>
  </si>
  <si>
    <t>.-  Create  a summary table that has the make, model, average Price, average Torgue and average fuel economy. Make this table look nice with conditional formating</t>
  </si>
  <si>
    <t>Highway Fuel Economy No</t>
  </si>
  <si>
    <t>Average of HFE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</si>
</sst>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8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0" fillId="0" borderId="2" xfId="1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Font="1" applyBorder="1"/>
    <xf numFmtId="165" fontId="2" fillId="0" borderId="1" xfId="0" applyNumberFormat="1" applyFont="1" applyBorder="1"/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1" xfId="0" pivotButton="1" applyBorder="1"/>
    <xf numFmtId="0" fontId="0" fillId="0" borderId="0" xfId="0" applyBorder="1"/>
    <xf numFmtId="165" fontId="0" fillId="0" borderId="0" xfId="1" applyNumberFormat="1" applyFont="1" applyBorder="1"/>
    <xf numFmtId="0" fontId="2" fillId="4" borderId="1" xfId="0" applyFont="1" applyFill="1" applyBorder="1" applyAlignment="1">
      <alignment horizontal="center"/>
    </xf>
    <xf numFmtId="168" fontId="0" fillId="0" borderId="0" xfId="0" applyNumberFormat="1"/>
    <xf numFmtId="0" fontId="2" fillId="4" borderId="1" xfId="0" applyFont="1" applyFill="1" applyBorder="1" applyAlignment="1">
      <alignment horizontal="center" vertical="center" wrapText="1"/>
    </xf>
    <xf numFmtId="168" fontId="0" fillId="0" borderId="1" xfId="1" applyNumberFormat="1" applyFont="1" applyBorder="1"/>
  </cellXfs>
  <cellStyles count="2">
    <cellStyle name="Comma" xfId="1" builtinId="3"/>
    <cellStyle name="Normal" xfId="0" builtinId="0"/>
  </cellStyles>
  <dxfs count="53"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Excel Test 2.xlsx]Youtube!PivotTable1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Average Torque per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Youtube!$C$25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Youtube!$B$26:$B$33</c:f>
              <c:strCache>
                <c:ptCount val="7"/>
                <c:pt idx="0">
                  <c:v>Aston Martin</c:v>
                </c:pt>
                <c:pt idx="1">
                  <c:v>Audi</c:v>
                </c:pt>
                <c:pt idx="2">
                  <c:v>Bentley</c:v>
                </c:pt>
                <c:pt idx="3">
                  <c:v>BMW</c:v>
                </c:pt>
                <c:pt idx="4">
                  <c:v>Ford</c:v>
                </c:pt>
                <c:pt idx="5">
                  <c:v>Mercedes-Benz</c:v>
                </c:pt>
                <c:pt idx="6">
                  <c:v>Nissan</c:v>
                </c:pt>
              </c:strCache>
            </c:strRef>
          </c:cat>
          <c:val>
            <c:numRef>
              <c:f>Youtube!$C$26:$C$33</c:f>
              <c:numCache>
                <c:formatCode>_-* #,##0_-;\-* #,##0_-;_-* "-"??_-;_-@_-</c:formatCode>
                <c:ptCount val="7"/>
                <c:pt idx="0">
                  <c:v>580</c:v>
                </c:pt>
                <c:pt idx="1">
                  <c:v>718</c:v>
                </c:pt>
                <c:pt idx="2">
                  <c:v>616</c:v>
                </c:pt>
                <c:pt idx="3">
                  <c:v>441</c:v>
                </c:pt>
                <c:pt idx="4">
                  <c:v>325</c:v>
                </c:pt>
                <c:pt idx="5">
                  <c:v>332</c:v>
                </c:pt>
                <c:pt idx="6">
                  <c:v>427.5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2-45BE-B318-B03FE72C4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7396256"/>
        <c:axId val="607396616"/>
      </c:barChart>
      <c:catAx>
        <c:axId val="60739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96616"/>
        <c:crosses val="autoZero"/>
        <c:auto val="1"/>
        <c:lblAlgn val="ctr"/>
        <c:lblOffset val="100"/>
        <c:noMultiLvlLbl val="0"/>
      </c:catAx>
      <c:valAx>
        <c:axId val="60739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9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Excel Test 2.xlsx]Youtube!PivotTable2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and Average Innvoice Price per Body Style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Youtube!$C$40</c:f>
              <c:strCache>
                <c:ptCount val="1"/>
                <c:pt idx="0">
                  <c:v>Total Invoice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Youtube!$B$41:$B$47</c:f>
              <c:strCache>
                <c:ptCount val="6"/>
                <c:pt idx="0">
                  <c:v>Cargo Van</c:v>
                </c:pt>
                <c:pt idx="1">
                  <c:v>Convertible</c:v>
                </c:pt>
                <c:pt idx="2">
                  <c:v>Convertible SUV</c:v>
                </c:pt>
                <c:pt idx="3">
                  <c:v>Coupe</c:v>
                </c:pt>
                <c:pt idx="4">
                  <c:v>Sedan</c:v>
                </c:pt>
                <c:pt idx="5">
                  <c:v>SUV</c:v>
                </c:pt>
              </c:strCache>
            </c:strRef>
          </c:cat>
          <c:val>
            <c:numRef>
              <c:f>Youtube!$C$41:$C$47</c:f>
              <c:numCache>
                <c:formatCode>_-* #,##0_-;\-* #,##0_-;_-* "-"??_-;_-@_-</c:formatCode>
                <c:ptCount val="6"/>
                <c:pt idx="0">
                  <c:v>156231</c:v>
                </c:pt>
                <c:pt idx="1">
                  <c:v>205216</c:v>
                </c:pt>
                <c:pt idx="2">
                  <c:v>136569</c:v>
                </c:pt>
                <c:pt idx="3">
                  <c:v>36585</c:v>
                </c:pt>
                <c:pt idx="4">
                  <c:v>498430</c:v>
                </c:pt>
                <c:pt idx="5">
                  <c:v>243889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4D99-862C-CCE638A30F99}"/>
            </c:ext>
          </c:extLst>
        </c:ser>
        <c:ser>
          <c:idx val="1"/>
          <c:order val="1"/>
          <c:tx>
            <c:strRef>
              <c:f>Youtube!$D$40</c:f>
              <c:strCache>
                <c:ptCount val="1"/>
                <c:pt idx="0">
                  <c:v>Average Invoice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Youtube!$B$41:$B$47</c:f>
              <c:strCache>
                <c:ptCount val="6"/>
                <c:pt idx="0">
                  <c:v>Cargo Van</c:v>
                </c:pt>
                <c:pt idx="1">
                  <c:v>Convertible</c:v>
                </c:pt>
                <c:pt idx="2">
                  <c:v>Convertible SUV</c:v>
                </c:pt>
                <c:pt idx="3">
                  <c:v>Coupe</c:v>
                </c:pt>
                <c:pt idx="4">
                  <c:v>Sedan</c:v>
                </c:pt>
                <c:pt idx="5">
                  <c:v>SUV</c:v>
                </c:pt>
              </c:strCache>
            </c:strRef>
          </c:cat>
          <c:val>
            <c:numRef>
              <c:f>Youtube!$D$41:$D$47</c:f>
              <c:numCache>
                <c:formatCode>_-* #,##0_-;\-* #,##0_-;_-* "-"??_-;_-@_-</c:formatCode>
                <c:ptCount val="6"/>
                <c:pt idx="0">
                  <c:v>52077</c:v>
                </c:pt>
                <c:pt idx="1">
                  <c:v>205216</c:v>
                </c:pt>
                <c:pt idx="2">
                  <c:v>45523</c:v>
                </c:pt>
                <c:pt idx="3">
                  <c:v>36585</c:v>
                </c:pt>
                <c:pt idx="4">
                  <c:v>124607.5</c:v>
                </c:pt>
                <c:pt idx="5">
                  <c:v>48777.8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4D99-862C-CCE638A30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5167168"/>
        <c:axId val="813777440"/>
        <c:axId val="0"/>
      </c:bar3DChart>
      <c:catAx>
        <c:axId val="2951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77440"/>
        <c:crosses val="autoZero"/>
        <c:auto val="1"/>
        <c:lblAlgn val="ctr"/>
        <c:lblOffset val="100"/>
        <c:noMultiLvlLbl val="0"/>
      </c:catAx>
      <c:valAx>
        <c:axId val="813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Excel Test 2.xlsx]1.Completed!PivotTable1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Torque Per Make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'1.Completed'!$C$25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'1.Completed'!$B$26:$B$33</c:f>
              <c:strCache>
                <c:ptCount val="7"/>
                <c:pt idx="0">
                  <c:v>Aston Martin</c:v>
                </c:pt>
                <c:pt idx="1">
                  <c:v>Audi</c:v>
                </c:pt>
                <c:pt idx="2">
                  <c:v>Bentley</c:v>
                </c:pt>
                <c:pt idx="3">
                  <c:v>BMW</c:v>
                </c:pt>
                <c:pt idx="4">
                  <c:v>Ford</c:v>
                </c:pt>
                <c:pt idx="5">
                  <c:v>Mercedes-Benz</c:v>
                </c:pt>
                <c:pt idx="6">
                  <c:v>Nissan</c:v>
                </c:pt>
              </c:strCache>
            </c:strRef>
          </c:cat>
          <c:val>
            <c:numRef>
              <c:f>'1.Completed'!$C$26:$C$33</c:f>
              <c:numCache>
                <c:formatCode>General</c:formatCode>
                <c:ptCount val="7"/>
                <c:pt idx="0">
                  <c:v>580</c:v>
                </c:pt>
                <c:pt idx="1">
                  <c:v>718</c:v>
                </c:pt>
                <c:pt idx="2">
                  <c:v>616</c:v>
                </c:pt>
                <c:pt idx="3">
                  <c:v>441</c:v>
                </c:pt>
                <c:pt idx="4">
                  <c:v>325</c:v>
                </c:pt>
                <c:pt idx="5">
                  <c:v>332</c:v>
                </c:pt>
                <c:pt idx="6">
                  <c:v>427.5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3-4ACF-B651-8F0E8199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748192"/>
        <c:axId val="864754672"/>
      </c:barChart>
      <c:catAx>
        <c:axId val="86474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54672"/>
        <c:crosses val="autoZero"/>
        <c:auto val="1"/>
        <c:lblAlgn val="ctr"/>
        <c:lblOffset val="100"/>
        <c:noMultiLvlLbl val="0"/>
      </c:catAx>
      <c:valAx>
        <c:axId val="8647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Excel Test 2.xlsx]1.Completed!PivotTable2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99419082247001"/>
          <c:y val="0.12748978432558228"/>
          <c:w val="0.65082406441393514"/>
          <c:h val="0.7355169293353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'1.Completed'!$C$36</c:f>
              <c:strCache>
                <c:ptCount val="1"/>
                <c:pt idx="0">
                  <c:v>Total Invoice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'1.Completed'!$B$37:$B$43</c:f>
              <c:strCache>
                <c:ptCount val="6"/>
                <c:pt idx="0">
                  <c:v>Cargo Van</c:v>
                </c:pt>
                <c:pt idx="1">
                  <c:v>Convertible</c:v>
                </c:pt>
                <c:pt idx="2">
                  <c:v>Convertible SUV</c:v>
                </c:pt>
                <c:pt idx="3">
                  <c:v>Coupe</c:v>
                </c:pt>
                <c:pt idx="4">
                  <c:v>Sedan</c:v>
                </c:pt>
                <c:pt idx="5">
                  <c:v>SUV</c:v>
                </c:pt>
              </c:strCache>
            </c:strRef>
          </c:cat>
          <c:val>
            <c:numRef>
              <c:f>'1.Completed'!$C$37:$C$43</c:f>
              <c:numCache>
                <c:formatCode>_-[$$-409]* #,##0_ ;_-[$$-409]* \-#,##0\ ;_-[$$-409]* "-"??_ ;_-@_ </c:formatCode>
                <c:ptCount val="6"/>
                <c:pt idx="0">
                  <c:v>156231</c:v>
                </c:pt>
                <c:pt idx="1">
                  <c:v>205216</c:v>
                </c:pt>
                <c:pt idx="2">
                  <c:v>136569</c:v>
                </c:pt>
                <c:pt idx="3">
                  <c:v>36585</c:v>
                </c:pt>
                <c:pt idx="4">
                  <c:v>498430</c:v>
                </c:pt>
                <c:pt idx="5">
                  <c:v>449105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4E58-8982-18A4BA75A2B3}"/>
            </c:ext>
          </c:extLst>
        </c:ser>
        <c:ser>
          <c:idx val="1"/>
          <c:order val="1"/>
          <c:tx>
            <c:strRef>
              <c:f>'1.Completed'!$D$36</c:f>
              <c:strCache>
                <c:ptCount val="1"/>
                <c:pt idx="0">
                  <c:v>Average of Invoice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'1.Completed'!$B$37:$B$43</c:f>
              <c:strCache>
                <c:ptCount val="6"/>
                <c:pt idx="0">
                  <c:v>Cargo Van</c:v>
                </c:pt>
                <c:pt idx="1">
                  <c:v>Convertible</c:v>
                </c:pt>
                <c:pt idx="2">
                  <c:v>Convertible SUV</c:v>
                </c:pt>
                <c:pt idx="3">
                  <c:v>Coupe</c:v>
                </c:pt>
                <c:pt idx="4">
                  <c:v>Sedan</c:v>
                </c:pt>
                <c:pt idx="5">
                  <c:v>SUV</c:v>
                </c:pt>
              </c:strCache>
            </c:strRef>
          </c:cat>
          <c:val>
            <c:numRef>
              <c:f>'1.Completed'!$D$37:$D$43</c:f>
              <c:numCache>
                <c:formatCode>_-[$$-409]* #,##0_ ;_-[$$-409]* \-#,##0\ ;_-[$$-409]* "-"??_ ;_-@_ </c:formatCode>
                <c:ptCount val="6"/>
                <c:pt idx="0">
                  <c:v>52077</c:v>
                </c:pt>
                <c:pt idx="1">
                  <c:v>205216</c:v>
                </c:pt>
                <c:pt idx="2">
                  <c:v>45523</c:v>
                </c:pt>
                <c:pt idx="3">
                  <c:v>36585</c:v>
                </c:pt>
                <c:pt idx="4">
                  <c:v>124607.5</c:v>
                </c:pt>
                <c:pt idx="5">
                  <c:v>89821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A-4E58-8982-18A4BA75A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4765112"/>
        <c:axId val="864765472"/>
      </c:barChart>
      <c:catAx>
        <c:axId val="864765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65472"/>
        <c:crosses val="autoZero"/>
        <c:auto val="1"/>
        <c:lblAlgn val="ctr"/>
        <c:lblOffset val="100"/>
        <c:noMultiLvlLbl val="0"/>
      </c:catAx>
      <c:valAx>
        <c:axId val="8647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 and Average Invoice Price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3288832589557137"/>
              <c:y val="4.01341390473431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6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1403131</xdr:colOff>
      <xdr:row>2</xdr:row>
      <xdr:rowOff>52552</xdr:rowOff>
    </xdr:from>
    <xdr:to>
      <xdr:col>13</xdr:col>
      <xdr:colOff>362606</xdr:colOff>
      <xdr:row>18</xdr:row>
      <xdr:rowOff>115613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833628-EEA0-462F-AE4C-CFC84A29D270}"/>
            </a:ext>
          </a:extLst>
        </xdr:cNvPr>
        <xdr:cNvSpPr txBox="1"/>
      </xdr:nvSpPr>
      <xdr:spPr>
        <a:xfrm>
          <a:off x="8339959" y="420414"/>
          <a:ext cx="3415861" cy="3005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/>
            <a:t>- What is the total MSRP and average Price for  all cars?</a:t>
          </a:r>
        </a:p>
        <a:p>
          <a:r>
            <a:rPr lang="en-GB" sz="1100"/>
            <a:t>-  What is the average</a:t>
          </a:r>
          <a:r>
            <a:rPr lang="en-GB" sz="1100" baseline="0"/>
            <a:t> Torque per Make? Visualize it too.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 What</a:t>
          </a:r>
          <a:r>
            <a:rPr lang="en-GB" sz="1100" baseline="0"/>
            <a:t> is the Total  and Average Invoice Price per body style?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Visualize it too.</a:t>
          </a:r>
          <a:endParaRPr lang="en-GB" sz="1100" baseline="0"/>
        </a:p>
        <a:p>
          <a:r>
            <a:rPr lang="en-GB" sz="1100" baseline="0"/>
            <a:t>-  Which model  is  the best in terms of price per average fuel economy?</a:t>
          </a:r>
        </a:p>
        <a:p>
          <a:r>
            <a:rPr lang="en-GB" sz="1100" baseline="0"/>
            <a:t>-  Create  a summary table that has the make, model, average Price, average Torgue and average fuel economy. Make this table look nice with conditional formating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662154</xdr:colOff>
      <xdr:row>20</xdr:row>
      <xdr:rowOff>152399</xdr:rowOff>
    </xdr:from>
    <xdr:to>
      <xdr:col>10</xdr:col>
      <xdr:colOff>126124</xdr:colOff>
      <xdr:row>38</xdr:row>
      <xdr:rowOff>31530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0BC6B0-4166-4FE1-B838-D22F9F6450B3}"/>
            </a:ext>
          </a:extLst>
        </xdr:cNvPr>
        <xdr:cNvSpPr txBox="1"/>
      </xdr:nvSpPr>
      <xdr:spPr>
        <a:xfrm>
          <a:off x="9112471" y="3999185"/>
          <a:ext cx="3415860" cy="3189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/>
            <a:t>- What is the total MSRP and average Price for  all cars?</a:t>
          </a:r>
        </a:p>
        <a:p>
          <a:r>
            <a:rPr lang="en-GB" sz="1100"/>
            <a:t>-  What is the average</a:t>
          </a:r>
          <a:r>
            <a:rPr lang="en-GB" sz="1100" baseline="0"/>
            <a:t> Torque per Make? Visualize it too.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 What</a:t>
          </a:r>
          <a:r>
            <a:rPr lang="en-GB" sz="1100" baseline="0"/>
            <a:t> is the Total  and Average Invoice Price per body style?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Visualize it too.</a:t>
          </a:r>
          <a:endParaRPr lang="en-GB" sz="1100" baseline="0"/>
        </a:p>
        <a:p>
          <a:r>
            <a:rPr lang="en-GB" sz="1100" baseline="0"/>
            <a:t>-  Which model  is  the best in terms of price per average fuel economy?</a:t>
          </a:r>
        </a:p>
        <a:p>
          <a:r>
            <a:rPr lang="en-GB" sz="1100" baseline="0"/>
            <a:t>-  Create  a summary table that has the make, model, average Price, average Torgue and average fuel economy. Make this table look nice with conditional formating</a:t>
          </a:r>
          <a:endParaRPr lang="en-GB" sz="1100"/>
        </a:p>
      </xdr:txBody>
    </xdr:sp>
    <xdr:clientData/>
  </xdr:twoCellAnchor>
  <xdr:twoCellAnchor>
    <xdr:from>
      <xdr:col>3</xdr:col>
      <xdr:colOff>139262</xdr:colOff>
      <xdr:row>24</xdr:row>
      <xdr:rowOff>68317</xdr:rowOff>
    </xdr:from>
    <xdr:to>
      <xdr:col>7</xdr:col>
      <xdr:colOff>562303</xdr:colOff>
      <xdr:row>37</xdr:row>
      <xdr:rowOff>52552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73ACC-AF02-0A66-9A23-739BCEDF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627993</xdr:colOff>
      <xdr:row>38</xdr:row>
      <xdr:rowOff>120870</xdr:rowOff>
    </xdr:from>
    <xdr:to>
      <xdr:col>8</xdr:col>
      <xdr:colOff>1347951</xdr:colOff>
      <xdr:row>52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03E0E-825B-26CB-FB59-25EBDC347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1056289</xdr:colOff>
      <xdr:row>19</xdr:row>
      <xdr:rowOff>162910</xdr:rowOff>
    </xdr:from>
    <xdr:to>
      <xdr:col>11</xdr:col>
      <xdr:colOff>451944</xdr:colOff>
      <xdr:row>36</xdr:row>
      <xdr:rowOff>42040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752BA6-ECAD-421C-BB6F-B493EACA9478}"/>
            </a:ext>
          </a:extLst>
        </xdr:cNvPr>
        <xdr:cNvSpPr txBox="1"/>
      </xdr:nvSpPr>
      <xdr:spPr>
        <a:xfrm>
          <a:off x="7010399" y="3831020"/>
          <a:ext cx="3163614" cy="3005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>
              <a:solidFill>
                <a:srgbClr val="00B050"/>
              </a:solidFill>
            </a:rPr>
            <a:t>EXCEL</a:t>
          </a:r>
          <a:r>
            <a:rPr lang="en-GB" sz="1600" b="1" baseline="0">
              <a:solidFill>
                <a:srgbClr val="00B050"/>
              </a:solidFill>
            </a:rPr>
            <a:t> TEST</a:t>
          </a:r>
        </a:p>
        <a:p>
          <a:endParaRPr lang="en-GB" sz="1100" baseline="0"/>
        </a:p>
        <a:p>
          <a:r>
            <a:rPr lang="en-GB" sz="1100" baseline="0"/>
            <a:t>Instuctions: Finish the below test in 20 mins and return the final Excel  file back to us.</a:t>
          </a:r>
        </a:p>
        <a:p>
          <a:endParaRPr lang="en-GB" sz="1100" baseline="0"/>
        </a:p>
        <a:p>
          <a:r>
            <a:rPr lang="en-GB" sz="1100" baseline="0"/>
            <a:t>Questions:</a:t>
          </a:r>
        </a:p>
        <a:p>
          <a:r>
            <a:rPr lang="en-GB" sz="1100" baseline="0"/>
            <a:t>- What is the total MSRP and average Price for  all cars?</a:t>
          </a:r>
        </a:p>
        <a:p>
          <a:r>
            <a:rPr lang="en-GB" sz="1100"/>
            <a:t>-  What is the average</a:t>
          </a:r>
          <a:r>
            <a:rPr lang="en-GB" sz="1100" baseline="0"/>
            <a:t> Torque per Make? Visualize it too.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-  What</a:t>
          </a:r>
          <a:r>
            <a:rPr lang="en-GB" sz="1100" baseline="0"/>
            <a:t> is the Total  and Average Invoice Price per body style?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Visualize it too.</a:t>
          </a:r>
          <a:endParaRPr lang="en-GB" sz="1100" baseline="0"/>
        </a:p>
        <a:p>
          <a:r>
            <a:rPr lang="en-GB" sz="1100" baseline="0"/>
            <a:t>-  Which model  is  the best in terms of price per average fuel economy?</a:t>
          </a:r>
        </a:p>
        <a:p>
          <a:r>
            <a:rPr lang="en-GB" sz="1100" baseline="0"/>
            <a:t>-  Create  a summary table that has the make, model, average Price, average Torgue and average fuel economy. Make this table look nice with conditional formating</a:t>
          </a:r>
          <a:endParaRPr lang="en-GB" sz="1100"/>
        </a:p>
      </xdr:txBody>
    </xdr:sp>
    <xdr:clientData/>
  </xdr:twoCellAnchor>
  <xdr:twoCellAnchor>
    <xdr:from>
      <xdr:col>3</xdr:col>
      <xdr:colOff>139264</xdr:colOff>
      <xdr:row>24</xdr:row>
      <xdr:rowOff>0</xdr:rowOff>
    </xdr:from>
    <xdr:to>
      <xdr:col>7</xdr:col>
      <xdr:colOff>99850</xdr:colOff>
      <xdr:row>33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E8ED8-8896-C49B-9D8A-26096E81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99849</xdr:colOff>
      <xdr:row>34</xdr:row>
      <xdr:rowOff>162907</xdr:rowOff>
    </xdr:from>
    <xdr:to>
      <xdr:col>7</xdr:col>
      <xdr:colOff>893380</xdr:colOff>
      <xdr:row>50</xdr:row>
      <xdr:rowOff>57807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7CDE1-7381-600F-5D43-799175FC4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6.573321296295" createdVersion="8" refreshedVersion="8" minRefreshableVersion="3" recordCount="17" xr:uid="{D09F0B88-706A-420A-BCD4-610C149B3C24}">
  <cacheSource type="worksheet">
    <worksheetSource ref="A1:L18" sheet="1.Completed"/>
  </cacheSource>
  <cacheFields count="12">
    <cacheField name="ID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/>
    </cacheField>
    <cacheField name="MSRP" numFmtId="165">
      <sharedItems containsSemiMixedTypes="0" containsString="0" containsNumber="1" containsInteger="1" minValue="38800" maxValue="300200"/>
    </cacheField>
    <cacheField name="Price" numFmtId="165">
      <sharedItems containsSemiMixedTypes="0" containsString="0" containsNumber="1" containsInteger="1" minValue="38800" maxValue="300200"/>
    </cacheField>
    <cacheField name="Body Size" numFmtId="0">
      <sharedItems count="3">
        <s v="Midsize"/>
        <s v="Compact"/>
        <s v="Large"/>
      </sharedItems>
    </cacheField>
    <cacheField name="Body Style" numFmtId="0">
      <sharedItems count="6">
        <s v="SUV"/>
        <s v="Coupe"/>
        <s v="Sedan"/>
        <s v="Convertible SUV"/>
        <s v="Cargo Van"/>
        <s v="Convertible"/>
      </sharedItems>
    </cacheField>
    <cacheField name="Horsepower" numFmtId="0">
      <sharedItems/>
    </cacheField>
    <cacheField name="Highway Fuel Economy" numFmtId="0">
      <sharedItems containsBlank="1"/>
    </cacheField>
    <cacheField name="Torque" numFmtId="0">
      <sharedItems/>
    </cacheField>
    <cacheField name="Torque No." numFmtId="0">
      <sharedItems containsSemiMixedTypes="0" containsString="0" containsNumber="1" containsInteger="1" minValue="295" maxValue="718"/>
    </cacheField>
    <cacheField name="Invoice Price" numFmtId="165">
      <sharedItems containsSemiMixedTypes="0" containsString="0" containsNumber="1" containsInteger="1" minValue="30970" maxValue="205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6.588789699075" createdVersion="8" refreshedVersion="8" minRefreshableVersion="3" recordCount="17" xr:uid="{F8F999ED-6D09-4A36-AF4B-EF65D2536ABB}">
  <cacheSource type="worksheet">
    <worksheetSource ref="A1:N18" sheet="1.Completed"/>
  </cacheSource>
  <cacheFields count="14">
    <cacheField name="ID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 count="10">
        <s v="SQ8 Sportback e-tron"/>
        <s v="SQ8 e-tron"/>
        <s v="2 Series"/>
        <s v="i7"/>
        <s v="Flying Spur"/>
        <s v="Bronco"/>
        <s v="Sprinter"/>
        <s v="ARIYA"/>
        <s v="DB11"/>
        <s v="DBX707"/>
      </sharedItems>
    </cacheField>
    <cacheField name="MSRP" numFmtId="165">
      <sharedItems containsSemiMixedTypes="0" containsString="0" containsNumber="1" containsInteger="1" minValue="38800" maxValue="300200"/>
    </cacheField>
    <cacheField name="Price" numFmtId="165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 count="6">
        <s v="SUV"/>
        <s v="Coupe"/>
        <s v="Sedan"/>
        <s v="Convertible SUV"/>
        <s v="Cargo Van"/>
        <s v="Convertible"/>
      </sharedItems>
    </cacheField>
    <cacheField name="Horsepower" numFmtId="0">
      <sharedItems/>
    </cacheField>
    <cacheField name="Highway Fuel Economy" numFmtId="0">
      <sharedItems containsBlank="1"/>
    </cacheField>
    <cacheField name="Torque" numFmtId="0">
      <sharedItems/>
    </cacheField>
    <cacheField name="Torque No." numFmtId="0">
      <sharedItems containsSemiMixedTypes="0" containsString="0" containsNumber="1" containsInteger="1" minValue="295" maxValue="718"/>
    </cacheField>
    <cacheField name="Invoice Price" numFmtId="165">
      <sharedItems containsSemiMixedTypes="0" containsString="0" containsNumber="1" containsInteger="1" minValue="30970" maxValue="205216"/>
    </cacheField>
    <cacheField name="HFE Number" numFmtId="0">
      <sharedItems containsMixedTypes="1" containsNumber="1" containsInteger="1" minValue="17" maxValue="95"/>
    </cacheField>
    <cacheField name="Price per Average FE" numFmtId="165">
      <sharedItems containsMixedTypes="1" containsNumber="1" minValue="489.77528089887642" maxValue="15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7.616260532406" createdVersion="8" refreshedVersion="8" minRefreshableVersion="3" recordCount="17" xr:uid="{E5CF7F9F-91DF-4763-AB04-960E2A17FBF7}">
  <cacheSource type="worksheet">
    <worksheetSource ref="A1:K18" sheet="Youtube"/>
  </cacheSource>
  <cacheFields count="11">
    <cacheField name="ID - Key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/>
    </cacheField>
    <cacheField name="MSRP" numFmtId="165">
      <sharedItems containsSemiMixedTypes="0" containsString="0" containsNumber="1" containsInteger="1" minValue="38800" maxValue="300200"/>
    </cacheField>
    <cacheField name="Price" numFmtId="165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/>
    </cacheField>
    <cacheField name="Horsepower" numFmtId="0">
      <sharedItems/>
    </cacheField>
    <cacheField name="Highway Fuel Economy" numFmtId="0">
      <sharedItems containsBlank="1"/>
    </cacheField>
    <cacheField name="Torque" numFmtId="0">
      <sharedItems/>
    </cacheField>
    <cacheField name="Torque No" numFmtId="0">
      <sharedItems containsSemiMixedTypes="0" containsString="0" containsNumber="1" containsInteger="1" minValue="295" maxValue="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7.619762847222" createdVersion="8" refreshedVersion="8" minRefreshableVersion="3" recordCount="17" xr:uid="{23A3D98B-9FBA-413F-A60D-17A035042D84}">
  <cacheSource type="worksheet">
    <worksheetSource ref="A1:L18" sheet="Youtube"/>
  </cacheSource>
  <cacheFields count="12">
    <cacheField name="ID - Key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/>
    </cacheField>
    <cacheField name="MSRP" numFmtId="165">
      <sharedItems containsSemiMixedTypes="0" containsString="0" containsNumber="1" containsInteger="1" minValue="38800" maxValue="300200"/>
    </cacheField>
    <cacheField name="Price" numFmtId="165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 count="6">
        <s v="SUV"/>
        <s v="Coupe"/>
        <s v="Sedan"/>
        <s v="Convertible SUV"/>
        <s v="Cargo Van"/>
        <s v="Convertible"/>
      </sharedItems>
    </cacheField>
    <cacheField name="Horsepower" numFmtId="0">
      <sharedItems/>
    </cacheField>
    <cacheField name="Highway Fuel Economy" numFmtId="0">
      <sharedItems containsBlank="1"/>
    </cacheField>
    <cacheField name="Torque" numFmtId="0">
      <sharedItems/>
    </cacheField>
    <cacheField name="Torque No" numFmtId="0">
      <sharedItems containsSemiMixedTypes="0" containsString="0" containsNumber="1" containsInteger="1" minValue="295" maxValue="718"/>
    </cacheField>
    <cacheField name="Invoice Price" numFmtId="165">
      <sharedItems containsSemiMixedTypes="0" containsString="0" containsNumber="1" containsInteger="1" minValue="0" maxValue="205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annis Pitsillides" refreshedDate="45597.628766087961" createdVersion="8" refreshedVersion="8" minRefreshableVersion="3" recordCount="17" xr:uid="{40F0CBF0-A0F2-4F9E-814C-E9EA76B8CEE9}">
  <cacheSource type="worksheet">
    <worksheetSource ref="A1:N18" sheet="Youtube"/>
  </cacheSource>
  <cacheFields count="14">
    <cacheField name="ID - Key" numFmtId="0">
      <sharedItems containsSemiMixedTypes="0" containsString="0" containsNumber="1" containsInteger="1" minValue="1" maxValue="17"/>
    </cacheField>
    <cacheField name="Make" numFmtId="0">
      <sharedItems count="7">
        <s v="Audi"/>
        <s v="BMW"/>
        <s v="Bentley"/>
        <s v="Ford"/>
        <s v="Mercedes-Benz"/>
        <s v="Nissan"/>
        <s v="Aston Martin"/>
      </sharedItems>
    </cacheField>
    <cacheField name="Model" numFmtId="0">
      <sharedItems count="10">
        <s v="SQ8 Sportback e-tron"/>
        <s v="SQ8 e-tron"/>
        <s v="2 Series"/>
        <s v="i7"/>
        <s v="Flying Spur"/>
        <s v="Bronco"/>
        <s v="Sprinter"/>
        <s v="ARIYA"/>
        <s v="DB11"/>
        <s v="DBX707"/>
      </sharedItems>
    </cacheField>
    <cacheField name="MSRP" numFmtId="165">
      <sharedItems containsSemiMixedTypes="0" containsString="0" containsNumber="1" containsInteger="1" minValue="38800" maxValue="300200"/>
    </cacheField>
    <cacheField name="Price" numFmtId="165">
      <sharedItems containsSemiMixedTypes="0" containsString="0" containsNumber="1" containsInteger="1" minValue="38800" maxValue="300200"/>
    </cacheField>
    <cacheField name="Body Size" numFmtId="0">
      <sharedItems/>
    </cacheField>
    <cacheField name="Body Style" numFmtId="0">
      <sharedItems/>
    </cacheField>
    <cacheField name="Horsepower" numFmtId="0">
      <sharedItems/>
    </cacheField>
    <cacheField name="Highway Fuel Economy" numFmtId="0">
      <sharedItems containsBlank="1"/>
    </cacheField>
    <cacheField name="Torque" numFmtId="0">
      <sharedItems/>
    </cacheField>
    <cacheField name="Torque No" numFmtId="0">
      <sharedItems containsSemiMixedTypes="0" containsString="0" containsNumber="1" containsInteger="1" minValue="295" maxValue="718"/>
    </cacheField>
    <cacheField name="Invoice Price" numFmtId="165">
      <sharedItems containsSemiMixedTypes="0" containsString="0" containsNumber="1" containsInteger="1" minValue="0" maxValue="205216"/>
    </cacheField>
    <cacheField name="Highway Fuel Economy No" numFmtId="168">
      <sharedItems containsMixedTypes="1" containsNumber="1" containsInteger="1" minValue="17" maxValue="95"/>
    </cacheField>
    <cacheField name="Price per average fuel economy" numFmtId="165">
      <sharedItems containsMixedTypes="1" containsNumber="1" minValue="489.77528089887642" maxValue="15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SQ8 Sportback e-tron"/>
    <n v="98600"/>
    <n v="98600"/>
    <x v="0"/>
    <x v="0"/>
    <s v="496 hp @ 0 rpm"/>
    <s v="75 mpg"/>
    <s v="718 ft-lbs. @ 0 rpm"/>
    <n v="718"/>
    <n v="92685"/>
  </r>
  <r>
    <n v="2"/>
    <x v="0"/>
    <s v="SQ8 e-tron"/>
    <n v="89800"/>
    <n v="89800"/>
    <x v="0"/>
    <x v="0"/>
    <s v="496 hp @ 0 rpm"/>
    <s v="75 mpg"/>
    <s v="718 ft-lbs. @ 0 rpm"/>
    <n v="718"/>
    <n v="84413"/>
  </r>
  <r>
    <n v="3"/>
    <x v="1"/>
    <s v="2 Series"/>
    <n v="38800"/>
    <n v="38800"/>
    <x v="1"/>
    <x v="1"/>
    <s v="255 hp @ 5000 rpm"/>
    <s v="35 mpg"/>
    <s v="295 ft-lbs. @ 1550 rpm"/>
    <n v="295"/>
    <n v="36585"/>
  </r>
  <r>
    <n v="4"/>
    <x v="1"/>
    <s v="i7"/>
    <n v="105700"/>
    <n v="105700"/>
    <x v="2"/>
    <x v="2"/>
    <s v="449 hp @ 0 rpm"/>
    <s v="95 mpg"/>
    <s v="479 ft-lbs. @ 0 rpm"/>
    <n v="479"/>
    <n v="98800"/>
  </r>
  <r>
    <n v="5"/>
    <x v="1"/>
    <s v="i7"/>
    <n v="124200"/>
    <n v="124200"/>
    <x v="2"/>
    <x v="2"/>
    <s v="536 hp @ 0 rpm"/>
    <s v="87 mpg"/>
    <s v="549 ft-lbs. @ 0 rpm"/>
    <n v="549"/>
    <n v="116005"/>
  </r>
  <r>
    <n v="6"/>
    <x v="2"/>
    <s v="Flying Spur"/>
    <n v="300200"/>
    <n v="300200"/>
    <x v="2"/>
    <x v="2"/>
    <s v="626 hp @ 6000 rpm"/>
    <s v="19 mpg"/>
    <s v="664 ft-lbs. @ 1350 rpm"/>
    <n v="664"/>
    <n v="133210"/>
  </r>
  <r>
    <n v="7"/>
    <x v="2"/>
    <s v="Flying Spur"/>
    <n v="214900"/>
    <n v="214900"/>
    <x v="2"/>
    <x v="2"/>
    <s v="542 hp @ 6000 rpm"/>
    <s v="20 mpg"/>
    <s v="568 ft-lbs. @ 2000 rpm"/>
    <n v="568"/>
    <n v="150415"/>
  </r>
  <r>
    <n v="8"/>
    <x v="3"/>
    <s v="Bronco"/>
    <n v="50095"/>
    <n v="50095"/>
    <x v="1"/>
    <x v="3"/>
    <s v="300 hp @ 5700 rpm"/>
    <s v="17 mpg"/>
    <s v="325 ft-lbs. @ 3400 rpm"/>
    <n v="325"/>
    <n v="48342"/>
  </r>
  <r>
    <n v="9"/>
    <x v="3"/>
    <s v="Bronco"/>
    <n v="51385"/>
    <n v="51385"/>
    <x v="0"/>
    <x v="3"/>
    <s v="300 hp @ 5700 rpm"/>
    <s v="17 mpg"/>
    <s v="325 ft-lbs. @ 3400 rpm"/>
    <n v="325"/>
    <n v="49587"/>
  </r>
  <r>
    <n v="10"/>
    <x v="3"/>
    <s v="Bronco"/>
    <n v="39630"/>
    <n v="39630"/>
    <x v="1"/>
    <x v="3"/>
    <s v="300 hp @ 5700 rpm"/>
    <s v="21 mpg"/>
    <s v="325 ft-lbs. @ 3400 rpm"/>
    <n v="325"/>
    <n v="38640"/>
  </r>
  <r>
    <n v="11"/>
    <x v="4"/>
    <s v="Sprinter"/>
    <n v="61000"/>
    <n v="61000"/>
    <x v="0"/>
    <x v="4"/>
    <s v="211 hp @ 3800 rpm"/>
    <m/>
    <s v="332 ft-lbs. @ 1400 rpm"/>
    <n v="332"/>
    <n v="50832"/>
  </r>
  <r>
    <n v="12"/>
    <x v="4"/>
    <s v="Sprinter"/>
    <n v="70000"/>
    <n v="70000"/>
    <x v="2"/>
    <x v="4"/>
    <s v="211 hp @ 3800 rpm"/>
    <m/>
    <s v="332 ft-lbs. @ 1400 rpm"/>
    <n v="332"/>
    <n v="52077"/>
  </r>
  <r>
    <n v="13"/>
    <x v="4"/>
    <s v="Sprinter"/>
    <n v="67600"/>
    <n v="67600"/>
    <x v="2"/>
    <x v="4"/>
    <s v="211 hp @ 3800 rpm"/>
    <m/>
    <s v="332 ft-lbs. @ 1400 rpm"/>
    <n v="332"/>
    <n v="53322"/>
  </r>
  <r>
    <n v="14"/>
    <x v="5"/>
    <s v="ARIYA"/>
    <n v="43590"/>
    <n v="43590"/>
    <x v="0"/>
    <x v="0"/>
    <s v="335 hp @ 0 rpm"/>
    <s v="89 mpg"/>
    <s v="413 ft-lbs. @ 0 rpm"/>
    <n v="413"/>
    <n v="35821"/>
  </r>
  <r>
    <n v="15"/>
    <x v="5"/>
    <s v="ARIYA"/>
    <n v="45190"/>
    <n v="45190"/>
    <x v="0"/>
    <x v="0"/>
    <s v="389 hp @ 0 rpm"/>
    <s v="86 mpg"/>
    <s v="442 ft-lbs. @ 0 rpm"/>
    <n v="442"/>
    <n v="30970"/>
  </r>
  <r>
    <n v="16"/>
    <x v="6"/>
    <s v="DB11"/>
    <n v="233200"/>
    <n v="233200"/>
    <x v="0"/>
    <x v="5"/>
    <s v="528 hp @ 6000 rpm"/>
    <s v="24 mpg"/>
    <s v="497 ft-lbs. @ 1500 rpm"/>
    <n v="497"/>
    <n v="205216"/>
  </r>
  <r>
    <n v="17"/>
    <x v="6"/>
    <s v="DBX707"/>
    <n v="236000"/>
    <n v="236000"/>
    <x v="2"/>
    <x v="0"/>
    <s v="697 hp @ 6000 rpm"/>
    <s v="20 mpg"/>
    <s v="663 ft-lbs. @ 2750 rpm"/>
    <n v="663"/>
    <n v="205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98600"/>
    <n v="98600"/>
    <s v="Midsize"/>
    <x v="0"/>
    <s v="496 hp @ 0 rpm"/>
    <s v="75 mpg"/>
    <s v="718 ft-lbs. @ 0 rpm"/>
    <n v="718"/>
    <n v="92685"/>
    <n v="75"/>
    <n v="1314.6666666666667"/>
  </r>
  <r>
    <n v="2"/>
    <x v="0"/>
    <x v="1"/>
    <n v="89800"/>
    <n v="89800"/>
    <s v="Midsize"/>
    <x v="0"/>
    <s v="496 hp @ 0 rpm"/>
    <s v="75 mpg"/>
    <s v="718 ft-lbs. @ 0 rpm"/>
    <n v="718"/>
    <n v="84413"/>
    <n v="75"/>
    <n v="1197.3333333333333"/>
  </r>
  <r>
    <n v="3"/>
    <x v="1"/>
    <x v="2"/>
    <n v="38800"/>
    <n v="38800"/>
    <s v="Compact"/>
    <x v="1"/>
    <s v="255 hp @ 5000 rpm"/>
    <s v="35 mpg"/>
    <s v="295 ft-lbs. @ 1550 rpm"/>
    <n v="295"/>
    <n v="36585"/>
    <n v="35"/>
    <n v="1108.5714285714287"/>
  </r>
  <r>
    <n v="4"/>
    <x v="1"/>
    <x v="3"/>
    <n v="105700"/>
    <n v="105700"/>
    <s v="Large"/>
    <x v="2"/>
    <s v="449 hp @ 0 rpm"/>
    <s v="95 mpg"/>
    <s v="479 ft-lbs. @ 0 rpm"/>
    <n v="479"/>
    <n v="98800"/>
    <n v="95"/>
    <n v="1112.6315789473683"/>
  </r>
  <r>
    <n v="5"/>
    <x v="1"/>
    <x v="3"/>
    <n v="124200"/>
    <n v="124200"/>
    <s v="Large"/>
    <x v="2"/>
    <s v="536 hp @ 0 rpm"/>
    <s v="87 mpg"/>
    <s v="549 ft-lbs. @ 0 rpm"/>
    <n v="549"/>
    <n v="116005"/>
    <n v="87"/>
    <n v="1427.5862068965516"/>
  </r>
  <r>
    <n v="6"/>
    <x v="2"/>
    <x v="4"/>
    <n v="300200"/>
    <n v="300200"/>
    <s v="Large"/>
    <x v="2"/>
    <s v="626 hp @ 6000 rpm"/>
    <s v="19 mpg"/>
    <s v="664 ft-lbs. @ 1350 rpm"/>
    <n v="664"/>
    <n v="133210"/>
    <n v="19"/>
    <n v="15800"/>
  </r>
  <r>
    <n v="7"/>
    <x v="2"/>
    <x v="4"/>
    <n v="214900"/>
    <n v="214900"/>
    <s v="Large"/>
    <x v="2"/>
    <s v="542 hp @ 6000 rpm"/>
    <s v="20 mpg"/>
    <s v="568 ft-lbs. @ 2000 rpm"/>
    <n v="568"/>
    <n v="150415"/>
    <n v="20"/>
    <n v="10745"/>
  </r>
  <r>
    <n v="8"/>
    <x v="3"/>
    <x v="5"/>
    <n v="50095"/>
    <n v="50095"/>
    <s v="Compact"/>
    <x v="3"/>
    <s v="300 hp @ 5700 rpm"/>
    <s v="17 mpg"/>
    <s v="325 ft-lbs. @ 3400 rpm"/>
    <n v="325"/>
    <n v="48342"/>
    <n v="17"/>
    <n v="2946.7647058823532"/>
  </r>
  <r>
    <n v="9"/>
    <x v="3"/>
    <x v="5"/>
    <n v="51385"/>
    <n v="51385"/>
    <s v="Midsize"/>
    <x v="3"/>
    <s v="300 hp @ 5700 rpm"/>
    <s v="17 mpg"/>
    <s v="325 ft-lbs. @ 3400 rpm"/>
    <n v="325"/>
    <n v="49587"/>
    <n v="17"/>
    <n v="3022.6470588235293"/>
  </r>
  <r>
    <n v="10"/>
    <x v="3"/>
    <x v="5"/>
    <n v="39630"/>
    <n v="39630"/>
    <s v="Compact"/>
    <x v="3"/>
    <s v="300 hp @ 5700 rpm"/>
    <s v="21 mpg"/>
    <s v="325 ft-lbs. @ 3400 rpm"/>
    <n v="325"/>
    <n v="38640"/>
    <n v="21"/>
    <n v="1887.1428571428571"/>
  </r>
  <r>
    <n v="11"/>
    <x v="4"/>
    <x v="6"/>
    <n v="61000"/>
    <n v="61000"/>
    <s v="Midsize"/>
    <x v="4"/>
    <s v="211 hp @ 3800 rpm"/>
    <m/>
    <s v="332 ft-lbs. @ 1400 rpm"/>
    <n v="332"/>
    <n v="50832"/>
    <s v=""/>
    <s v=""/>
  </r>
  <r>
    <n v="12"/>
    <x v="4"/>
    <x v="6"/>
    <n v="70000"/>
    <n v="70000"/>
    <s v="Large"/>
    <x v="4"/>
    <s v="211 hp @ 3800 rpm"/>
    <m/>
    <s v="332 ft-lbs. @ 1400 rpm"/>
    <n v="332"/>
    <n v="52077"/>
    <s v=""/>
    <s v=""/>
  </r>
  <r>
    <n v="13"/>
    <x v="4"/>
    <x v="6"/>
    <n v="67600"/>
    <n v="67600"/>
    <s v="Large"/>
    <x v="4"/>
    <s v="211 hp @ 3800 rpm"/>
    <m/>
    <s v="332 ft-lbs. @ 1400 rpm"/>
    <n v="332"/>
    <n v="53322"/>
    <s v=""/>
    <s v=""/>
  </r>
  <r>
    <n v="14"/>
    <x v="5"/>
    <x v="7"/>
    <n v="43590"/>
    <n v="43590"/>
    <s v="Midsize"/>
    <x v="0"/>
    <s v="335 hp @ 0 rpm"/>
    <s v="89 mpg"/>
    <s v="413 ft-lbs. @ 0 rpm"/>
    <n v="413"/>
    <n v="35821"/>
    <n v="89"/>
    <n v="489.77528089887642"/>
  </r>
  <r>
    <n v="15"/>
    <x v="5"/>
    <x v="7"/>
    <n v="45190"/>
    <n v="45190"/>
    <s v="Midsize"/>
    <x v="0"/>
    <s v="389 hp @ 0 rpm"/>
    <s v="86 mpg"/>
    <s v="442 ft-lbs. @ 0 rpm"/>
    <n v="442"/>
    <n v="30970"/>
    <n v="86"/>
    <n v="525.46511627906978"/>
  </r>
  <r>
    <n v="16"/>
    <x v="6"/>
    <x v="8"/>
    <n v="233200"/>
    <n v="233200"/>
    <s v="Midsize"/>
    <x v="5"/>
    <s v="528 hp @ 6000 rpm"/>
    <s v="24 mpg"/>
    <s v="497 ft-lbs. @ 1500 rpm"/>
    <n v="497"/>
    <n v="205216"/>
    <n v="24"/>
    <n v="9716.6666666666661"/>
  </r>
  <r>
    <n v="17"/>
    <x v="6"/>
    <x v="9"/>
    <n v="236000"/>
    <n v="236000"/>
    <s v="Large"/>
    <x v="0"/>
    <s v="697 hp @ 6000 rpm"/>
    <s v="20 mpg"/>
    <s v="663 ft-lbs. @ 2750 rpm"/>
    <n v="663"/>
    <n v="205216"/>
    <n v="20"/>
    <n v="118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SQ8 Sportback e-tron"/>
    <n v="98600"/>
    <n v="98600"/>
    <s v="Midsize"/>
    <s v="SUV"/>
    <s v="496 hp @ 0 rpm"/>
    <s v="75 mpg"/>
    <s v="718 ft-lbs. @ 0 rpm"/>
    <n v="718"/>
  </r>
  <r>
    <n v="2"/>
    <x v="0"/>
    <s v="SQ8 e-tron"/>
    <n v="89800"/>
    <n v="89800"/>
    <s v="Midsize"/>
    <s v="SUV"/>
    <s v="496 hp @ 0 rpm"/>
    <s v="75 mpg"/>
    <s v="718 ft-lbs. @ 0 rpm"/>
    <n v="718"/>
  </r>
  <r>
    <n v="3"/>
    <x v="1"/>
    <s v="2 Series"/>
    <n v="38800"/>
    <n v="38800"/>
    <s v="Compact"/>
    <s v="Coupe"/>
    <s v="255 hp @ 5000 rpm"/>
    <s v="35 mpg"/>
    <s v="295 ft-lbs. @ 1550 rpm"/>
    <n v="295"/>
  </r>
  <r>
    <n v="4"/>
    <x v="1"/>
    <s v="i7"/>
    <n v="105700"/>
    <n v="105700"/>
    <s v="Large"/>
    <s v="Sedan"/>
    <s v="449 hp @ 0 rpm"/>
    <s v="95 mpg"/>
    <s v="479 ft-lbs. @ 0 rpm"/>
    <n v="479"/>
  </r>
  <r>
    <n v="5"/>
    <x v="1"/>
    <s v="i7"/>
    <n v="124200"/>
    <n v="124200"/>
    <s v="Large"/>
    <s v="Sedan"/>
    <s v="536 hp @ 0 rpm"/>
    <s v="87 mpg"/>
    <s v="549 ft-lbs. @ 0 rpm"/>
    <n v="549"/>
  </r>
  <r>
    <n v="6"/>
    <x v="2"/>
    <s v="Flying Spur"/>
    <n v="300200"/>
    <n v="300200"/>
    <s v="Large"/>
    <s v="Sedan"/>
    <s v="626 hp @ 6000 rpm"/>
    <s v="19 mpg"/>
    <s v="664 ft-lbs. @ 1350 rpm"/>
    <n v="664"/>
  </r>
  <r>
    <n v="7"/>
    <x v="2"/>
    <s v="Flying Spur"/>
    <n v="214900"/>
    <n v="214900"/>
    <s v="Large"/>
    <s v="Sedan"/>
    <s v="542 hp @ 6000 rpm"/>
    <s v="20 mpg"/>
    <s v="568 ft-lbs. @ 2000 rpm"/>
    <n v="568"/>
  </r>
  <r>
    <n v="8"/>
    <x v="3"/>
    <s v="Bronco"/>
    <n v="50095"/>
    <n v="50095"/>
    <s v="Compact"/>
    <s v="Convertible SUV"/>
    <s v="300 hp @ 5700 rpm"/>
    <s v="17 mpg"/>
    <s v="325 ft-lbs. @ 3400 rpm"/>
    <n v="325"/>
  </r>
  <r>
    <n v="9"/>
    <x v="3"/>
    <s v="Bronco"/>
    <n v="51385"/>
    <n v="51385"/>
    <s v="Midsize"/>
    <s v="Convertible SUV"/>
    <s v="300 hp @ 5700 rpm"/>
    <s v="17 mpg"/>
    <s v="325 ft-lbs. @ 3400 rpm"/>
    <n v="325"/>
  </r>
  <r>
    <n v="10"/>
    <x v="3"/>
    <s v="Bronco"/>
    <n v="39630"/>
    <n v="39630"/>
    <s v="Compact"/>
    <s v="Convertible SUV"/>
    <s v="300 hp @ 5700 rpm"/>
    <s v="21 mpg"/>
    <s v="325 ft-lbs. @ 3400 rpm"/>
    <n v="325"/>
  </r>
  <r>
    <n v="11"/>
    <x v="4"/>
    <s v="Sprinter"/>
    <n v="61000"/>
    <n v="61000"/>
    <s v="Midsize"/>
    <s v="Cargo Van"/>
    <s v="211 hp @ 3800 rpm"/>
    <m/>
    <s v="332 ft-lbs. @ 1400 rpm"/>
    <n v="332"/>
  </r>
  <r>
    <n v="12"/>
    <x v="4"/>
    <s v="Sprinter"/>
    <n v="70000"/>
    <n v="70000"/>
    <s v="Large"/>
    <s v="Cargo Van"/>
    <s v="211 hp @ 3800 rpm"/>
    <m/>
    <s v="332 ft-lbs. @ 1400 rpm"/>
    <n v="332"/>
  </r>
  <r>
    <n v="13"/>
    <x v="4"/>
    <s v="Sprinter"/>
    <n v="67600"/>
    <n v="67600"/>
    <s v="Large"/>
    <s v="Cargo Van"/>
    <s v="211 hp @ 3800 rpm"/>
    <m/>
    <s v="332 ft-lbs. @ 1400 rpm"/>
    <n v="332"/>
  </r>
  <r>
    <n v="14"/>
    <x v="5"/>
    <s v="ARIYA"/>
    <n v="43590"/>
    <n v="43590"/>
    <s v="Midsize"/>
    <s v="SUV"/>
    <s v="335 hp @ 0 rpm"/>
    <s v="89 mpg"/>
    <s v="413 ft-lbs. @ 0 rpm"/>
    <n v="413"/>
  </r>
  <r>
    <n v="15"/>
    <x v="5"/>
    <s v="ARIYA"/>
    <n v="45190"/>
    <n v="45190"/>
    <s v="Midsize"/>
    <s v="SUV"/>
    <s v="389 hp @ 0 rpm"/>
    <s v="86 mpg"/>
    <s v="442 ft-lbs. @ 0 rpm"/>
    <n v="442"/>
  </r>
  <r>
    <n v="16"/>
    <x v="6"/>
    <s v="DB11"/>
    <n v="233200"/>
    <n v="233200"/>
    <s v="Midsize"/>
    <s v="Convertible"/>
    <s v="528 hp @ 6000 rpm"/>
    <s v="24 mpg"/>
    <s v="497 ft-lbs. @ 1500 rpm"/>
    <n v="497"/>
  </r>
  <r>
    <n v="17"/>
    <x v="6"/>
    <s v="DBX707"/>
    <n v="236000"/>
    <n v="236000"/>
    <s v="Large"/>
    <s v="SUV"/>
    <s v="697 hp @ 6000 rpm"/>
    <s v="20 mpg"/>
    <s v="663 ft-lbs. @ 2750 rpm"/>
    <n v="66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s v="SQ8 Sportback e-tron"/>
    <n v="98600"/>
    <n v="98600"/>
    <s v="Midsize"/>
    <x v="0"/>
    <s v="496 hp @ 0 rpm"/>
    <s v="75 mpg"/>
    <s v="718 ft-lbs. @ 0 rpm"/>
    <n v="718"/>
    <n v="92685"/>
  </r>
  <r>
    <n v="2"/>
    <x v="0"/>
    <s v="SQ8 e-tron"/>
    <n v="89800"/>
    <n v="89800"/>
    <s v="Midsize"/>
    <x v="0"/>
    <s v="496 hp @ 0 rpm"/>
    <s v="75 mpg"/>
    <s v="718 ft-lbs. @ 0 rpm"/>
    <n v="718"/>
    <n v="84413"/>
  </r>
  <r>
    <n v="3"/>
    <x v="1"/>
    <s v="2 Series"/>
    <n v="38800"/>
    <n v="38800"/>
    <s v="Compact"/>
    <x v="1"/>
    <s v="255 hp @ 5000 rpm"/>
    <s v="35 mpg"/>
    <s v="295 ft-lbs. @ 1550 rpm"/>
    <n v="295"/>
    <n v="36585"/>
  </r>
  <r>
    <n v="4"/>
    <x v="1"/>
    <s v="i7"/>
    <n v="105700"/>
    <n v="105700"/>
    <s v="Large"/>
    <x v="2"/>
    <s v="449 hp @ 0 rpm"/>
    <s v="95 mpg"/>
    <s v="479 ft-lbs. @ 0 rpm"/>
    <n v="479"/>
    <n v="98800"/>
  </r>
  <r>
    <n v="5"/>
    <x v="1"/>
    <s v="i7"/>
    <n v="124200"/>
    <n v="124200"/>
    <s v="Large"/>
    <x v="2"/>
    <s v="536 hp @ 0 rpm"/>
    <s v="87 mpg"/>
    <s v="549 ft-lbs. @ 0 rpm"/>
    <n v="549"/>
    <n v="116005"/>
  </r>
  <r>
    <n v="6"/>
    <x v="2"/>
    <s v="Flying Spur"/>
    <n v="300200"/>
    <n v="300200"/>
    <s v="Large"/>
    <x v="2"/>
    <s v="626 hp @ 6000 rpm"/>
    <s v="19 mpg"/>
    <s v="664 ft-lbs. @ 1350 rpm"/>
    <n v="664"/>
    <n v="133210"/>
  </r>
  <r>
    <n v="7"/>
    <x v="2"/>
    <s v="Flying Spur"/>
    <n v="214900"/>
    <n v="214900"/>
    <s v="Large"/>
    <x v="2"/>
    <s v="542 hp @ 6000 rpm"/>
    <s v="20 mpg"/>
    <s v="568 ft-lbs. @ 2000 rpm"/>
    <n v="568"/>
    <n v="150415"/>
  </r>
  <r>
    <n v="8"/>
    <x v="3"/>
    <s v="Bronco"/>
    <n v="50095"/>
    <n v="50095"/>
    <s v="Compact"/>
    <x v="3"/>
    <s v="300 hp @ 5700 rpm"/>
    <s v="17 mpg"/>
    <s v="325 ft-lbs. @ 3400 rpm"/>
    <n v="325"/>
    <n v="48342"/>
  </r>
  <r>
    <n v="9"/>
    <x v="3"/>
    <s v="Bronco"/>
    <n v="51385"/>
    <n v="51385"/>
    <s v="Midsize"/>
    <x v="3"/>
    <s v="300 hp @ 5700 rpm"/>
    <s v="17 mpg"/>
    <s v="325 ft-lbs. @ 3400 rpm"/>
    <n v="325"/>
    <n v="49587"/>
  </r>
  <r>
    <n v="10"/>
    <x v="3"/>
    <s v="Bronco"/>
    <n v="39630"/>
    <n v="39630"/>
    <s v="Compact"/>
    <x v="3"/>
    <s v="300 hp @ 5700 rpm"/>
    <s v="21 mpg"/>
    <s v="325 ft-lbs. @ 3400 rpm"/>
    <n v="325"/>
    <n v="38640"/>
  </r>
  <r>
    <n v="11"/>
    <x v="4"/>
    <s v="Sprinter"/>
    <n v="61000"/>
    <n v="61000"/>
    <s v="Midsize"/>
    <x v="4"/>
    <s v="211 hp @ 3800 rpm"/>
    <m/>
    <s v="332 ft-lbs. @ 1400 rpm"/>
    <n v="332"/>
    <n v="50832"/>
  </r>
  <r>
    <n v="12"/>
    <x v="4"/>
    <s v="Sprinter"/>
    <n v="70000"/>
    <n v="70000"/>
    <s v="Large"/>
    <x v="4"/>
    <s v="211 hp @ 3800 rpm"/>
    <m/>
    <s v="332 ft-lbs. @ 1400 rpm"/>
    <n v="332"/>
    <n v="52077"/>
  </r>
  <r>
    <n v="13"/>
    <x v="4"/>
    <s v="Sprinter"/>
    <n v="67600"/>
    <n v="67600"/>
    <s v="Large"/>
    <x v="4"/>
    <s v="211 hp @ 3800 rpm"/>
    <m/>
    <s v="332 ft-lbs. @ 1400 rpm"/>
    <n v="332"/>
    <n v="53322"/>
  </r>
  <r>
    <n v="14"/>
    <x v="5"/>
    <s v="ARIYA"/>
    <n v="43590"/>
    <n v="43590"/>
    <s v="Midsize"/>
    <x v="0"/>
    <s v="335 hp @ 0 rpm"/>
    <s v="89 mpg"/>
    <s v="413 ft-lbs. @ 0 rpm"/>
    <n v="413"/>
    <n v="35821"/>
  </r>
  <r>
    <n v="15"/>
    <x v="5"/>
    <s v="ARIYA"/>
    <n v="45190"/>
    <n v="45190"/>
    <s v="Midsize"/>
    <x v="0"/>
    <s v="389 hp @ 0 rpm"/>
    <s v="86 mpg"/>
    <s v="442 ft-lbs. @ 0 rpm"/>
    <n v="442"/>
    <n v="30970"/>
  </r>
  <r>
    <n v="16"/>
    <x v="6"/>
    <s v="DB11"/>
    <n v="233200"/>
    <n v="233200"/>
    <s v="Midsize"/>
    <x v="5"/>
    <s v="528 hp @ 6000 rpm"/>
    <s v="24 mpg"/>
    <s v="497 ft-lbs. @ 1500 rpm"/>
    <n v="497"/>
    <n v="205216"/>
  </r>
  <r>
    <n v="17"/>
    <x v="6"/>
    <s v="DBX707"/>
    <n v="236000"/>
    <n v="236000"/>
    <s v="Large"/>
    <x v="0"/>
    <s v="697 hp @ 6000 rpm"/>
    <s v="20 mpg"/>
    <s v="663 ft-lbs. @ 2750 rpm"/>
    <n v="663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98600"/>
    <n v="98600"/>
    <s v="Midsize"/>
    <s v="SUV"/>
    <s v="496 hp @ 0 rpm"/>
    <s v="75 mpg"/>
    <s v="718 ft-lbs. @ 0 rpm"/>
    <n v="718"/>
    <n v="92685"/>
    <n v="75"/>
    <n v="1314.6666666666667"/>
  </r>
  <r>
    <n v="2"/>
    <x v="0"/>
    <x v="1"/>
    <n v="89800"/>
    <n v="89800"/>
    <s v="Midsize"/>
    <s v="SUV"/>
    <s v="496 hp @ 0 rpm"/>
    <s v="75 mpg"/>
    <s v="718 ft-lbs. @ 0 rpm"/>
    <n v="718"/>
    <n v="84413"/>
    <n v="75"/>
    <n v="1197.3333333333333"/>
  </r>
  <r>
    <n v="3"/>
    <x v="1"/>
    <x v="2"/>
    <n v="38800"/>
    <n v="38800"/>
    <s v="Compact"/>
    <s v="Coupe"/>
    <s v="255 hp @ 5000 rpm"/>
    <s v="35 mpg"/>
    <s v="295 ft-lbs. @ 1550 rpm"/>
    <n v="295"/>
    <n v="36585"/>
    <n v="35"/>
    <n v="1108.5714285714287"/>
  </r>
  <r>
    <n v="4"/>
    <x v="1"/>
    <x v="3"/>
    <n v="105700"/>
    <n v="105700"/>
    <s v="Large"/>
    <s v="Sedan"/>
    <s v="449 hp @ 0 rpm"/>
    <s v="95 mpg"/>
    <s v="479 ft-lbs. @ 0 rpm"/>
    <n v="479"/>
    <n v="98800"/>
    <n v="95"/>
    <n v="1112.6315789473683"/>
  </r>
  <r>
    <n v="5"/>
    <x v="1"/>
    <x v="3"/>
    <n v="124200"/>
    <n v="124200"/>
    <s v="Large"/>
    <s v="Sedan"/>
    <s v="536 hp @ 0 rpm"/>
    <s v="87 mpg"/>
    <s v="549 ft-lbs. @ 0 rpm"/>
    <n v="549"/>
    <n v="116005"/>
    <n v="87"/>
    <n v="1427.5862068965516"/>
  </r>
  <r>
    <n v="6"/>
    <x v="2"/>
    <x v="4"/>
    <n v="300200"/>
    <n v="300200"/>
    <s v="Large"/>
    <s v="Sedan"/>
    <s v="626 hp @ 6000 rpm"/>
    <s v="19 mpg"/>
    <s v="664 ft-lbs. @ 1350 rpm"/>
    <n v="664"/>
    <n v="133210"/>
    <n v="19"/>
    <n v="15800"/>
  </r>
  <r>
    <n v="7"/>
    <x v="2"/>
    <x v="4"/>
    <n v="214900"/>
    <n v="214900"/>
    <s v="Large"/>
    <s v="Sedan"/>
    <s v="542 hp @ 6000 rpm"/>
    <s v="20 mpg"/>
    <s v="568 ft-lbs. @ 2000 rpm"/>
    <n v="568"/>
    <n v="150415"/>
    <n v="20"/>
    <n v="10745"/>
  </r>
  <r>
    <n v="8"/>
    <x v="3"/>
    <x v="5"/>
    <n v="50095"/>
    <n v="50095"/>
    <s v="Compact"/>
    <s v="Convertible SUV"/>
    <s v="300 hp @ 5700 rpm"/>
    <s v="17 mpg"/>
    <s v="325 ft-lbs. @ 3400 rpm"/>
    <n v="325"/>
    <n v="48342"/>
    <n v="17"/>
    <n v="2946.7647058823532"/>
  </r>
  <r>
    <n v="9"/>
    <x v="3"/>
    <x v="5"/>
    <n v="51385"/>
    <n v="51385"/>
    <s v="Midsize"/>
    <s v="Convertible SUV"/>
    <s v="300 hp @ 5700 rpm"/>
    <s v="17 mpg"/>
    <s v="325 ft-lbs. @ 3400 rpm"/>
    <n v="325"/>
    <n v="49587"/>
    <n v="17"/>
    <n v="3022.6470588235293"/>
  </r>
  <r>
    <n v="10"/>
    <x v="3"/>
    <x v="5"/>
    <n v="39630"/>
    <n v="39630"/>
    <s v="Compact"/>
    <s v="Convertible SUV"/>
    <s v="300 hp @ 5700 rpm"/>
    <s v="21 mpg"/>
    <s v="325 ft-lbs. @ 3400 rpm"/>
    <n v="325"/>
    <n v="38640"/>
    <n v="21"/>
    <n v="1887.1428571428571"/>
  </r>
  <r>
    <n v="11"/>
    <x v="4"/>
    <x v="6"/>
    <n v="61000"/>
    <n v="61000"/>
    <s v="Midsize"/>
    <s v="Cargo Van"/>
    <s v="211 hp @ 3800 rpm"/>
    <m/>
    <s v="332 ft-lbs. @ 1400 rpm"/>
    <n v="332"/>
    <n v="50832"/>
    <s v=""/>
    <s v=""/>
  </r>
  <r>
    <n v="12"/>
    <x v="4"/>
    <x v="6"/>
    <n v="70000"/>
    <n v="70000"/>
    <s v="Large"/>
    <s v="Cargo Van"/>
    <s v="211 hp @ 3800 rpm"/>
    <m/>
    <s v="332 ft-lbs. @ 1400 rpm"/>
    <n v="332"/>
    <n v="52077"/>
    <s v=""/>
    <s v=""/>
  </r>
  <r>
    <n v="13"/>
    <x v="4"/>
    <x v="6"/>
    <n v="67600"/>
    <n v="67600"/>
    <s v="Large"/>
    <s v="Cargo Van"/>
    <s v="211 hp @ 3800 rpm"/>
    <m/>
    <s v="332 ft-lbs. @ 1400 rpm"/>
    <n v="332"/>
    <n v="53322"/>
    <s v=""/>
    <s v=""/>
  </r>
  <r>
    <n v="14"/>
    <x v="5"/>
    <x v="7"/>
    <n v="43590"/>
    <n v="43590"/>
    <s v="Midsize"/>
    <s v="SUV"/>
    <s v="335 hp @ 0 rpm"/>
    <s v="89 mpg"/>
    <s v="413 ft-lbs. @ 0 rpm"/>
    <n v="413"/>
    <n v="35821"/>
    <n v="89"/>
    <n v="489.77528089887642"/>
  </r>
  <r>
    <n v="15"/>
    <x v="5"/>
    <x v="7"/>
    <n v="45190"/>
    <n v="45190"/>
    <s v="Midsize"/>
    <s v="SUV"/>
    <s v="389 hp @ 0 rpm"/>
    <s v="86 mpg"/>
    <s v="442 ft-lbs. @ 0 rpm"/>
    <n v="442"/>
    <n v="30970"/>
    <n v="86"/>
    <n v="525.46511627906978"/>
  </r>
  <r>
    <n v="16"/>
    <x v="6"/>
    <x v="8"/>
    <n v="233200"/>
    <n v="233200"/>
    <s v="Midsize"/>
    <s v="Convertible"/>
    <s v="528 hp @ 6000 rpm"/>
    <s v="24 mpg"/>
    <s v="497 ft-lbs. @ 1500 rpm"/>
    <n v="497"/>
    <n v="205216"/>
    <n v="24"/>
    <n v="9716.6666666666661"/>
  </r>
  <r>
    <n v="17"/>
    <x v="6"/>
    <x v="9"/>
    <n v="236000"/>
    <n v="236000"/>
    <s v="Large"/>
    <s v="SUV"/>
    <s v="697 hp @ 6000 rpm"/>
    <s v="20 mpg"/>
    <s v="663 ft-lbs. @ 2750 rpm"/>
    <n v="663"/>
    <n v="0"/>
    <n v="20"/>
    <n v="1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2DE59-1148-48AB-938A-60164D9E575D}" name="PivotTable4" cacheId="19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 chartFormat="2">
  <location ref="B67:F78" firstHeaderRow="0" firstDataRow="1" firstDataCol="2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2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7"/>
        <item x="5"/>
        <item x="8"/>
        <item x="9"/>
        <item x="4"/>
        <item x="3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 v="3"/>
    </i>
    <i r="1">
      <x v="4"/>
    </i>
    <i>
      <x v="1"/>
      <x v="8"/>
    </i>
    <i r="1">
      <x v="9"/>
    </i>
    <i>
      <x v="2"/>
      <x v="5"/>
    </i>
    <i>
      <x v="3"/>
      <x/>
    </i>
    <i r="1">
      <x v="6"/>
    </i>
    <i>
      <x v="4"/>
      <x v="2"/>
    </i>
    <i>
      <x v="5"/>
      <x v="7"/>
    </i>
    <i>
      <x v="6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4" subtotal="average" baseField="2" baseItem="3"/>
    <dataField name="Average of Torque No" fld="10" subtotal="average" baseField="2" baseItem="3"/>
    <dataField name="Average of HFE No" fld="12" subtotal="average" baseField="1" baseItem="1"/>
  </dataFields>
  <formats count="1">
    <format dxfId="15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EA7A2-8289-4D11-99CF-10EB0A9FCE95}" name="PivotTable3" cacheId="19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outline="1" outlineData="1" multipleFieldFilters="0" chartFormat="2">
  <location ref="B52:C63" firstHeaderRow="1" firstDataRow="1" firstDataCol="1"/>
  <pivotFields count="14">
    <pivotField showAll="0"/>
    <pivotField showAll="0"/>
    <pivotField axis="axisRow" showAll="0">
      <items count="11">
        <item x="2"/>
        <item x="7"/>
        <item x="5"/>
        <item x="8"/>
        <item x="9"/>
        <item x="4"/>
        <item x="3"/>
        <item x="6"/>
        <item x="1"/>
        <item x="0"/>
        <item t="default"/>
      </items>
    </pivotField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ice per average fuel economy" fld="13" subtotal="average" baseField="2" baseItem="0"/>
  </dataFields>
  <formats count="1">
    <format dxfId="24">
      <pivotArea outline="0" collapsedLevelsAreSubtotals="1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B93A9-8205-4E51-80A8-CA990FBD16E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0:D47" firstHeaderRow="0" firstDataRow="1" firstDataCol="1"/>
  <pivotFields count="12">
    <pivotField showAll="0"/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numFmtId="165" showAll="0"/>
    <pivotField numFmtId="165" showAll="0"/>
    <pivotField showAll="0"/>
    <pivotField axis="axisRow" showAll="0">
      <items count="7">
        <item x="4"/>
        <item x="5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numFmtId="165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oice Price" fld="11" baseField="0" baseItem="0"/>
    <dataField name="Average Invoice Price" fld="11" subtotal="average" baseField="6" baseItem="1"/>
  </dataFields>
  <formats count="1">
    <format dxfId="3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CB2DC-6B3B-4A8B-81E4-E3E5B995633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5:C33" firstHeaderRow="1" firstDataRow="1" firstDataCol="1"/>
  <pivotFields count="11">
    <pivotField showAll="0"/>
    <pivotField axis="axisRow"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rque No" fld="10" subtotal="average" baseField="1" baseItem="0" numFmtId="168"/>
  </dataFields>
  <formats count="1">
    <format dxfId="3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92D90-10B1-4756-BCAD-D59923ECD7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25:C33" firstHeaderRow="1" firstDataRow="1" firstDataCol="1"/>
  <pivotFields count="12">
    <pivotField showAll="0"/>
    <pivotField axis="axisRow"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dataField="1" showAll="0"/>
    <pivotField numFmtId="165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rque No." fld="10" subtotal="average" baseField="1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0409D-F605-438C-86BA-C809F08293A8}" name="PivotTable4" cacheId="1" applyNumberFormats="0" applyBorderFormats="0" applyFontFormats="0" applyPatternFormats="0" applyAlignmentFormats="0" applyWidthHeightFormats="1" dataCaption="Values" errorCaption=" " showError="1" missingCaption=" " updatedVersion="8" minRefreshableVersion="3" colGrandTotals="0" itemPrintTitles="1" createdVersion="8" indent="0" compact="0" compactData="0" multipleFieldFilters="0" chartFormat="10">
  <location ref="B67:F78" firstHeaderRow="0" firstDataRow="1" firstDataCol="2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0"/>
        <item x="2"/>
        <item x="1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2"/>
        <item x="7"/>
        <item x="5"/>
        <item x="8"/>
        <item x="9"/>
        <item x="4"/>
        <item x="3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 v="3"/>
    </i>
    <i r="1">
      <x v="4"/>
    </i>
    <i>
      <x v="1"/>
      <x v="8"/>
    </i>
    <i r="1">
      <x v="9"/>
    </i>
    <i>
      <x v="2"/>
      <x v="5"/>
    </i>
    <i>
      <x v="3"/>
      <x/>
    </i>
    <i r="1">
      <x v="6"/>
    </i>
    <i>
      <x v="4"/>
      <x v="2"/>
    </i>
    <i>
      <x v="5"/>
      <x v="7"/>
    </i>
    <i>
      <x v="6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" fld="4" subtotal="average" baseField="2" baseItem="4"/>
    <dataField name="Average of Torque No." fld="10" subtotal="average" baseField="1" baseItem="1"/>
    <dataField name="Average of HFE Number" fld="12" subtotal="average" baseField="2" baseItem="6"/>
  </dataFields>
  <formats count="15">
    <format dxfId="50">
      <pivotArea outline="0" collapsedLevelsAreSubtotals="1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field="2" type="button" dataOnly="0" labelOnly="1" outline="0" axis="axisRow" fieldPosition="1"/>
    </format>
    <format dxfId="45">
      <pivotArea dataOnly="0" labelOnly="1" outline="0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2">
          <reference field="1" count="1" selected="0">
            <x v="0"/>
          </reference>
          <reference field="2" count="2">
            <x v="3"/>
            <x v="4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1"/>
          </reference>
          <reference field="2" count="2">
            <x v="8"/>
            <x v="9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2"/>
          </reference>
          <reference field="2" count="1">
            <x v="5"/>
          </reference>
        </references>
      </pivotArea>
    </format>
    <format dxfId="40">
      <pivotArea dataOnly="0" labelOnly="1" outline="0" fieldPosition="0">
        <references count="2">
          <reference field="1" count="1" selected="0">
            <x v="3"/>
          </reference>
          <reference field="2" count="2">
            <x v="0"/>
            <x v="6"/>
          </reference>
        </references>
      </pivotArea>
    </format>
    <format dxfId="39">
      <pivotArea dataOnly="0" labelOnly="1" outline="0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38">
      <pivotArea dataOnly="0" labelOnly="1" outline="0" fieldPosition="0">
        <references count="2">
          <reference field="1" count="1" selected="0">
            <x v="5"/>
          </reference>
          <reference field="2" count="1">
            <x v="7"/>
          </reference>
        </references>
      </pivotArea>
    </format>
    <format dxfId="37">
      <pivotArea dataOnly="0" labelOnly="1" outline="0" fieldPosition="0">
        <references count="2">
          <reference field="1" count="1" selected="0">
            <x v="6"/>
          </reference>
          <reference field="2" count="1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FB7F-D82B-426C-A15F-C2FDF2EE0E0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53:C64" firstHeaderRow="1" firstDataRow="1" firstDataCol="1"/>
  <pivotFields count="14">
    <pivotField showAll="0"/>
    <pivotField showAll="0"/>
    <pivotField axis="axisRow" showAll="0">
      <items count="11">
        <item x="2"/>
        <item x="7"/>
        <item x="5"/>
        <item x="8"/>
        <item x="9"/>
        <item x="4"/>
        <item x="3"/>
        <item x="6"/>
        <item x="1"/>
        <item x="0"/>
        <item t="default"/>
      </items>
    </pivotField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ice per Average FE" fld="13" subtotal="average" baseField="1" baseItem="0" numFmtId="165"/>
  </dataFields>
  <formats count="1">
    <format dxfId="51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52204-477F-4C14-9BC6-E8909C476DA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36:D43" firstHeaderRow="0" firstDataRow="1" firstDataCol="1"/>
  <pivotFields count="14">
    <pivotField showAll="0"/>
    <pivotField showAll="0"/>
    <pivotField showAll="0"/>
    <pivotField numFmtId="165" showAll="0"/>
    <pivotField numFmtId="165" showAll="0"/>
    <pivotField showAll="0"/>
    <pivotField axis="axisRow" showAll="0">
      <items count="7">
        <item x="4"/>
        <item x="5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dataField="1" numFmtId="165"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voice Price" fld="11" baseField="0" baseItem="0"/>
    <dataField name="Average of Invoice Price" fld="11" subtotal="average" baseField="5" baseItem="0"/>
  </dataFields>
  <formats count="1">
    <format dxfId="52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449E-1D8B-4D62-8205-24B4ED9106B9}">
  <dimension ref="A1:H18"/>
  <sheetViews>
    <sheetView showGridLines="0" tabSelected="1" topLeftCell="B1" zoomScale="145" zoomScaleNormal="145" workbookViewId="0">
      <selection activeCell="I1" sqref="I1"/>
    </sheetView>
  </sheetViews>
  <sheetFormatPr defaultRowHeight="14.4" x14ac:dyDescent="0.3"/>
  <cols>
    <col min="1" max="1" width="13.6640625" bestFit="1" customWidth="1"/>
    <col min="2" max="2" width="18.77734375" bestFit="1" customWidth="1"/>
    <col min="3" max="3" width="12.5546875" bestFit="1" customWidth="1"/>
    <col min="4" max="4" width="15.6640625" bestFit="1" customWidth="1"/>
    <col min="5" max="5" width="9.109375" bestFit="1" customWidth="1"/>
    <col min="6" max="6" width="14.33203125" bestFit="1" customWidth="1"/>
    <col min="7" max="7" width="17.109375" bestFit="1" customWidth="1"/>
    <col min="8" max="8" width="20.5546875" bestFit="1" customWidth="1"/>
  </cols>
  <sheetData>
    <row r="1" spans="1:8" x14ac:dyDescent="0.3">
      <c r="A1" s="11" t="s">
        <v>0</v>
      </c>
      <c r="B1" s="11" t="s">
        <v>1</v>
      </c>
      <c r="C1" s="12" t="s">
        <v>2</v>
      </c>
      <c r="D1" s="12" t="s">
        <v>71</v>
      </c>
      <c r="E1" s="11" t="s">
        <v>4</v>
      </c>
      <c r="F1" s="11" t="s">
        <v>5</v>
      </c>
      <c r="G1" s="11" t="s">
        <v>6</v>
      </c>
      <c r="H1" s="11" t="s">
        <v>8</v>
      </c>
    </row>
    <row r="2" spans="1:8" x14ac:dyDescent="0.3">
      <c r="A2" s="8" t="s">
        <v>16</v>
      </c>
      <c r="B2" s="8" t="s">
        <v>30</v>
      </c>
      <c r="C2" s="13">
        <v>98600</v>
      </c>
      <c r="D2" s="13">
        <v>98600</v>
      </c>
      <c r="E2" s="8" t="s">
        <v>19</v>
      </c>
      <c r="F2" s="8" t="s">
        <v>12</v>
      </c>
      <c r="G2" s="8" t="s">
        <v>31</v>
      </c>
      <c r="H2" s="8" t="s">
        <v>33</v>
      </c>
    </row>
    <row r="3" spans="1:8" x14ac:dyDescent="0.3">
      <c r="A3" s="8" t="s">
        <v>16</v>
      </c>
      <c r="B3" s="8" t="s">
        <v>34</v>
      </c>
      <c r="C3" s="13">
        <v>89800</v>
      </c>
      <c r="D3" s="13">
        <v>89800</v>
      </c>
      <c r="E3" s="8" t="s">
        <v>19</v>
      </c>
      <c r="F3" s="8" t="s">
        <v>12</v>
      </c>
      <c r="G3" s="8" t="s">
        <v>31</v>
      </c>
      <c r="H3" s="8" t="s">
        <v>33</v>
      </c>
    </row>
    <row r="4" spans="1:8" x14ac:dyDescent="0.3">
      <c r="A4" s="8" t="s">
        <v>35</v>
      </c>
      <c r="B4" s="8" t="s">
        <v>36</v>
      </c>
      <c r="C4" s="13">
        <v>38800</v>
      </c>
      <c r="D4" s="13">
        <v>38800</v>
      </c>
      <c r="E4" s="8" t="s">
        <v>17</v>
      </c>
      <c r="F4" s="8" t="s">
        <v>21</v>
      </c>
      <c r="G4" s="8" t="s">
        <v>37</v>
      </c>
      <c r="H4" s="8" t="s">
        <v>20</v>
      </c>
    </row>
    <row r="5" spans="1:8" x14ac:dyDescent="0.3">
      <c r="A5" s="8" t="s">
        <v>35</v>
      </c>
      <c r="B5" s="8" t="s">
        <v>42</v>
      </c>
      <c r="C5" s="13">
        <v>105700</v>
      </c>
      <c r="D5" s="13">
        <v>105700</v>
      </c>
      <c r="E5" s="8" t="s">
        <v>11</v>
      </c>
      <c r="F5" s="8" t="s">
        <v>18</v>
      </c>
      <c r="G5" s="8" t="s">
        <v>43</v>
      </c>
      <c r="H5" s="8" t="s">
        <v>44</v>
      </c>
    </row>
    <row r="6" spans="1:8" x14ac:dyDescent="0.3">
      <c r="A6" s="8" t="s">
        <v>35</v>
      </c>
      <c r="B6" s="8" t="s">
        <v>42</v>
      </c>
      <c r="C6" s="13">
        <v>124200</v>
      </c>
      <c r="D6" s="13">
        <v>124200</v>
      </c>
      <c r="E6" s="8" t="s">
        <v>11</v>
      </c>
      <c r="F6" s="8" t="s">
        <v>18</v>
      </c>
      <c r="G6" s="8" t="s">
        <v>41</v>
      </c>
      <c r="H6" s="8" t="s">
        <v>25</v>
      </c>
    </row>
    <row r="7" spans="1:8" x14ac:dyDescent="0.3">
      <c r="A7" s="8" t="s">
        <v>46</v>
      </c>
      <c r="B7" s="8" t="s">
        <v>49</v>
      </c>
      <c r="C7" s="13">
        <v>300200</v>
      </c>
      <c r="D7" s="13">
        <v>300200</v>
      </c>
      <c r="E7" s="8" t="s">
        <v>11</v>
      </c>
      <c r="F7" s="8" t="s">
        <v>18</v>
      </c>
      <c r="G7" s="8" t="s">
        <v>50</v>
      </c>
      <c r="H7" s="8" t="s">
        <v>27</v>
      </c>
    </row>
    <row r="8" spans="1:8" x14ac:dyDescent="0.3">
      <c r="A8" s="8" t="s">
        <v>46</v>
      </c>
      <c r="B8" s="8" t="s">
        <v>49</v>
      </c>
      <c r="C8" s="13">
        <v>214900</v>
      </c>
      <c r="D8" s="13">
        <v>214900</v>
      </c>
      <c r="E8" s="8" t="s">
        <v>11</v>
      </c>
      <c r="F8" s="8" t="s">
        <v>18</v>
      </c>
      <c r="G8" s="8" t="s">
        <v>48</v>
      </c>
      <c r="H8" s="8" t="s">
        <v>15</v>
      </c>
    </row>
    <row r="9" spans="1:8" x14ac:dyDescent="0.3">
      <c r="A9" s="8" t="s">
        <v>52</v>
      </c>
      <c r="B9" s="8" t="s">
        <v>53</v>
      </c>
      <c r="C9" s="13">
        <v>50095</v>
      </c>
      <c r="D9" s="13">
        <v>50095</v>
      </c>
      <c r="E9" s="8" t="s">
        <v>17</v>
      </c>
      <c r="F9" s="8" t="s">
        <v>54</v>
      </c>
      <c r="G9" s="8" t="s">
        <v>55</v>
      </c>
      <c r="H9" s="8" t="s">
        <v>40</v>
      </c>
    </row>
    <row r="10" spans="1:8" x14ac:dyDescent="0.3">
      <c r="A10" s="8" t="s">
        <v>52</v>
      </c>
      <c r="B10" s="8" t="s">
        <v>53</v>
      </c>
      <c r="C10" s="13">
        <v>51385</v>
      </c>
      <c r="D10" s="13">
        <v>51385</v>
      </c>
      <c r="E10" s="8" t="s">
        <v>19</v>
      </c>
      <c r="F10" s="8" t="s">
        <v>54</v>
      </c>
      <c r="G10" s="8" t="s">
        <v>55</v>
      </c>
      <c r="H10" s="8" t="s">
        <v>40</v>
      </c>
    </row>
    <row r="11" spans="1:8" x14ac:dyDescent="0.3">
      <c r="A11" s="8" t="s">
        <v>52</v>
      </c>
      <c r="B11" s="8" t="s">
        <v>53</v>
      </c>
      <c r="C11" s="13">
        <v>39630</v>
      </c>
      <c r="D11" s="13">
        <v>39630</v>
      </c>
      <c r="E11" s="8" t="s">
        <v>17</v>
      </c>
      <c r="F11" s="8" t="s">
        <v>54</v>
      </c>
      <c r="G11" s="8" t="s">
        <v>55</v>
      </c>
      <c r="H11" s="8" t="s">
        <v>29</v>
      </c>
    </row>
    <row r="12" spans="1:8" x14ac:dyDescent="0.3">
      <c r="A12" s="8" t="s">
        <v>59</v>
      </c>
      <c r="B12" s="8" t="s">
        <v>61</v>
      </c>
      <c r="C12" s="13">
        <v>61000</v>
      </c>
      <c r="D12" s="13">
        <v>61000</v>
      </c>
      <c r="E12" s="8" t="s">
        <v>19</v>
      </c>
      <c r="F12" s="8" t="s">
        <v>57</v>
      </c>
      <c r="G12" s="8" t="s">
        <v>62</v>
      </c>
      <c r="H12" s="8"/>
    </row>
    <row r="13" spans="1:8" x14ac:dyDescent="0.3">
      <c r="A13" s="8" t="s">
        <v>59</v>
      </c>
      <c r="B13" s="8" t="s">
        <v>61</v>
      </c>
      <c r="C13" s="13">
        <v>70000</v>
      </c>
      <c r="D13" s="13">
        <v>70000</v>
      </c>
      <c r="E13" s="8" t="s">
        <v>11</v>
      </c>
      <c r="F13" s="8" t="s">
        <v>57</v>
      </c>
      <c r="G13" s="8" t="s">
        <v>62</v>
      </c>
      <c r="H13" s="8"/>
    </row>
    <row r="14" spans="1:8" x14ac:dyDescent="0.3">
      <c r="A14" s="8" t="s">
        <v>59</v>
      </c>
      <c r="B14" s="8" t="s">
        <v>61</v>
      </c>
      <c r="C14" s="13">
        <v>67600</v>
      </c>
      <c r="D14" s="13">
        <v>67600</v>
      </c>
      <c r="E14" s="8" t="s">
        <v>11</v>
      </c>
      <c r="F14" s="8" t="s">
        <v>57</v>
      </c>
      <c r="G14" s="8" t="s">
        <v>62</v>
      </c>
      <c r="H14" s="8"/>
    </row>
    <row r="15" spans="1:8" x14ac:dyDescent="0.3">
      <c r="A15" s="8" t="s">
        <v>64</v>
      </c>
      <c r="B15" s="8" t="s">
        <v>65</v>
      </c>
      <c r="C15" s="13">
        <v>43590</v>
      </c>
      <c r="D15" s="13">
        <v>43590</v>
      </c>
      <c r="E15" s="8" t="s">
        <v>19</v>
      </c>
      <c r="F15" s="8" t="s">
        <v>12</v>
      </c>
      <c r="G15" s="8" t="s">
        <v>23</v>
      </c>
      <c r="H15" s="8" t="s">
        <v>24</v>
      </c>
    </row>
    <row r="16" spans="1:8" x14ac:dyDescent="0.3">
      <c r="A16" s="8" t="s">
        <v>64</v>
      </c>
      <c r="B16" s="8" t="s">
        <v>65</v>
      </c>
      <c r="C16" s="13">
        <v>45190</v>
      </c>
      <c r="D16" s="13">
        <v>45190</v>
      </c>
      <c r="E16" s="8" t="s">
        <v>19</v>
      </c>
      <c r="F16" s="8" t="s">
        <v>12</v>
      </c>
      <c r="G16" s="8" t="s">
        <v>66</v>
      </c>
      <c r="H16" s="8" t="s">
        <v>58</v>
      </c>
    </row>
    <row r="17" spans="1:8" x14ac:dyDescent="0.3">
      <c r="A17" s="8" t="s">
        <v>9</v>
      </c>
      <c r="B17" s="8" t="s">
        <v>67</v>
      </c>
      <c r="C17" s="13">
        <v>233200</v>
      </c>
      <c r="D17" s="13">
        <v>233200</v>
      </c>
      <c r="E17" s="8" t="s">
        <v>19</v>
      </c>
      <c r="F17" s="8" t="s">
        <v>22</v>
      </c>
      <c r="G17" s="8" t="s">
        <v>68</v>
      </c>
      <c r="H17" s="8" t="s">
        <v>26</v>
      </c>
    </row>
    <row r="18" spans="1:8" x14ac:dyDescent="0.3">
      <c r="A18" s="8" t="s">
        <v>9</v>
      </c>
      <c r="B18" s="8" t="s">
        <v>10</v>
      </c>
      <c r="C18" s="13">
        <v>236000</v>
      </c>
      <c r="D18" s="13">
        <v>236000</v>
      </c>
      <c r="E18" s="8" t="s">
        <v>11</v>
      </c>
      <c r="F18" s="8" t="s">
        <v>12</v>
      </c>
      <c r="G18" s="8" t="s">
        <v>13</v>
      </c>
      <c r="H18" s="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375C-4B98-4F53-A225-8379366C3C20}">
  <dimension ref="A1:N78"/>
  <sheetViews>
    <sheetView showGridLines="0" zoomScale="130" zoomScaleNormal="130" workbookViewId="0">
      <selection activeCell="N1" sqref="A1:N1"/>
    </sheetView>
  </sheetViews>
  <sheetFormatPr defaultRowHeight="14.4" x14ac:dyDescent="0.3"/>
  <cols>
    <col min="2" max="2" width="22.77734375" bestFit="1" customWidth="1"/>
    <col min="3" max="3" width="18.77734375" bestFit="1" customWidth="1"/>
    <col min="4" max="4" width="14.6640625" bestFit="1" customWidth="1"/>
    <col min="5" max="5" width="19" bestFit="1" customWidth="1"/>
    <col min="6" max="6" width="20.5546875" customWidth="1"/>
    <col min="7" max="7" width="14.33203125" bestFit="1" customWidth="1"/>
    <col min="8" max="8" width="17.109375" bestFit="1" customWidth="1"/>
    <col min="9" max="9" width="20.5546875" bestFit="1" customWidth="1"/>
    <col min="10" max="10" width="20" bestFit="1" customWidth="1"/>
    <col min="11" max="11" width="11.21875" customWidth="1"/>
    <col min="12" max="12" width="12.5546875" bestFit="1" customWidth="1"/>
    <col min="13" max="13" width="12.5546875" customWidth="1"/>
    <col min="14" max="14" width="18.6640625" customWidth="1"/>
  </cols>
  <sheetData>
    <row r="1" spans="1:14" ht="27.6" customHeight="1" x14ac:dyDescent="0.3">
      <c r="A1" s="26" t="s">
        <v>70</v>
      </c>
      <c r="B1" s="1" t="s">
        <v>0</v>
      </c>
      <c r="C1" s="9" t="s">
        <v>1</v>
      </c>
      <c r="D1" s="10" t="s">
        <v>2</v>
      </c>
      <c r="E1" s="10" t="s">
        <v>71</v>
      </c>
      <c r="F1" s="9" t="s">
        <v>4</v>
      </c>
      <c r="G1" s="9" t="s">
        <v>5</v>
      </c>
      <c r="H1" s="9" t="s">
        <v>6</v>
      </c>
      <c r="I1" s="9" t="s">
        <v>8</v>
      </c>
      <c r="J1" s="28" t="s">
        <v>7</v>
      </c>
      <c r="K1" s="28" t="s">
        <v>94</v>
      </c>
      <c r="L1" s="28" t="s">
        <v>3</v>
      </c>
      <c r="M1" s="28" t="s">
        <v>104</v>
      </c>
      <c r="N1" s="28" t="s">
        <v>99</v>
      </c>
    </row>
    <row r="2" spans="1:14" x14ac:dyDescent="0.3">
      <c r="A2" s="3">
        <v>1</v>
      </c>
      <c r="B2" s="3" t="s">
        <v>16</v>
      </c>
      <c r="C2" s="3" t="s">
        <v>30</v>
      </c>
      <c r="D2" s="6">
        <v>98600</v>
      </c>
      <c r="E2" s="6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 t="str">
        <f>VLOOKUP(A2,'3.Torque'!$A$2:$D$18,4,1)</f>
        <v>718 ft-lbs. @ 0 rpm</v>
      </c>
      <c r="K2" s="3">
        <f>VALUE(LEFT(J2,3))</f>
        <v>718</v>
      </c>
      <c r="L2" s="7">
        <f>VLOOKUP(A2,'2.Price'!$A$2:$D$18,4,1)</f>
        <v>92685</v>
      </c>
      <c r="M2" s="29">
        <f>IFERROR(VALUE(LEFT(I2,2)),"")</f>
        <v>75</v>
      </c>
      <c r="N2" s="7">
        <f>IFERROR(E2/VALUE(LEFT(I2,2)),"")</f>
        <v>1314.6666666666667</v>
      </c>
    </row>
    <row r="3" spans="1:14" x14ac:dyDescent="0.3">
      <c r="A3" s="3">
        <v>2</v>
      </c>
      <c r="B3" s="3" t="s">
        <v>16</v>
      </c>
      <c r="C3" s="3" t="s">
        <v>34</v>
      </c>
      <c r="D3" s="6">
        <v>89800</v>
      </c>
      <c r="E3" s="6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 t="str">
        <f>VLOOKUP(A3,'3.Torque'!$A$2:$D$18,4,1)</f>
        <v>718 ft-lbs. @ 0 rpm</v>
      </c>
      <c r="K3" s="3">
        <f t="shared" ref="K3:K18" si="0">VALUE(LEFT(J3,3))</f>
        <v>718</v>
      </c>
      <c r="L3" s="7">
        <f>VLOOKUP(A3,'2.Price'!$A$2:$D$18,4,1)</f>
        <v>84413</v>
      </c>
      <c r="M3" s="29">
        <f t="shared" ref="M3:M18" si="1">IFERROR(VALUE(LEFT(I3,2)),"")</f>
        <v>75</v>
      </c>
      <c r="N3" s="7">
        <f t="shared" ref="N3:N18" si="2">IFERROR(E3/VALUE(LEFT(I3,2)),"")</f>
        <v>1197.3333333333333</v>
      </c>
    </row>
    <row r="4" spans="1:14" x14ac:dyDescent="0.3">
      <c r="A4" s="3">
        <v>3</v>
      </c>
      <c r="B4" s="3" t="s">
        <v>35</v>
      </c>
      <c r="C4" s="3" t="s">
        <v>36</v>
      </c>
      <c r="D4" s="6">
        <v>38800</v>
      </c>
      <c r="E4" s="6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 t="str">
        <f>VLOOKUP(A4,'3.Torque'!$A$2:$D$18,4,1)</f>
        <v>295 ft-lbs. @ 1550 rpm</v>
      </c>
      <c r="K4" s="3">
        <f t="shared" si="0"/>
        <v>295</v>
      </c>
      <c r="L4" s="7">
        <f>VLOOKUP(A4,'2.Price'!$A$2:$D$18,4,1)</f>
        <v>36585</v>
      </c>
      <c r="M4" s="29">
        <f t="shared" si="1"/>
        <v>35</v>
      </c>
      <c r="N4" s="7">
        <f t="shared" si="2"/>
        <v>1108.5714285714287</v>
      </c>
    </row>
    <row r="5" spans="1:14" x14ac:dyDescent="0.3">
      <c r="A5" s="3">
        <v>4</v>
      </c>
      <c r="B5" s="3" t="s">
        <v>35</v>
      </c>
      <c r="C5" s="3" t="s">
        <v>42</v>
      </c>
      <c r="D5" s="6">
        <v>105700</v>
      </c>
      <c r="E5" s="6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 t="str">
        <f>VLOOKUP(A5,'3.Torque'!$A$2:$D$18,4,1)</f>
        <v>479 ft-lbs. @ 0 rpm</v>
      </c>
      <c r="K5" s="3">
        <f t="shared" si="0"/>
        <v>479</v>
      </c>
      <c r="L5" s="7">
        <f>VLOOKUP(A5,'2.Price'!$A$2:$D$18,4,1)</f>
        <v>98800</v>
      </c>
      <c r="M5" s="29">
        <f t="shared" si="1"/>
        <v>95</v>
      </c>
      <c r="N5" s="7">
        <f t="shared" si="2"/>
        <v>1112.6315789473683</v>
      </c>
    </row>
    <row r="6" spans="1:14" x14ac:dyDescent="0.3">
      <c r="A6" s="3">
        <v>5</v>
      </c>
      <c r="B6" s="3" t="s">
        <v>35</v>
      </c>
      <c r="C6" s="3" t="s">
        <v>42</v>
      </c>
      <c r="D6" s="6">
        <v>124200</v>
      </c>
      <c r="E6" s="6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 t="str">
        <f>VLOOKUP(A6,'3.Torque'!$A$2:$D$18,4,1)</f>
        <v>549 ft-lbs. @ 0 rpm</v>
      </c>
      <c r="K6" s="3">
        <f t="shared" si="0"/>
        <v>549</v>
      </c>
      <c r="L6" s="7">
        <f>VLOOKUP(A6,'2.Price'!$A$2:$D$18,4,1)</f>
        <v>116005</v>
      </c>
      <c r="M6" s="29">
        <f t="shared" si="1"/>
        <v>87</v>
      </c>
      <c r="N6" s="7">
        <f t="shared" si="2"/>
        <v>1427.5862068965516</v>
      </c>
    </row>
    <row r="7" spans="1:14" x14ac:dyDescent="0.3">
      <c r="A7" s="3">
        <v>6</v>
      </c>
      <c r="B7" s="3" t="s">
        <v>46</v>
      </c>
      <c r="C7" s="3" t="s">
        <v>49</v>
      </c>
      <c r="D7" s="6">
        <v>300200</v>
      </c>
      <c r="E7" s="6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 t="str">
        <f>VLOOKUP(A7,'3.Torque'!$A$2:$D$18,4,1)</f>
        <v>664 ft-lbs. @ 1350 rpm</v>
      </c>
      <c r="K7" s="3">
        <f t="shared" si="0"/>
        <v>664</v>
      </c>
      <c r="L7" s="7">
        <f>VLOOKUP(A7,'2.Price'!$A$2:$D$18,4,1)</f>
        <v>133210</v>
      </c>
      <c r="M7" s="29">
        <f t="shared" si="1"/>
        <v>19</v>
      </c>
      <c r="N7" s="7">
        <f t="shared" si="2"/>
        <v>15800</v>
      </c>
    </row>
    <row r="8" spans="1:14" x14ac:dyDescent="0.3">
      <c r="A8" s="3">
        <v>7</v>
      </c>
      <c r="B8" s="3" t="s">
        <v>46</v>
      </c>
      <c r="C8" s="3" t="s">
        <v>49</v>
      </c>
      <c r="D8" s="6">
        <v>214900</v>
      </c>
      <c r="E8" s="6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 t="str">
        <f>VLOOKUP(A8,'3.Torque'!$A$2:$D$18,4,1)</f>
        <v>568 ft-lbs. @ 2000 rpm</v>
      </c>
      <c r="K8" s="3">
        <f t="shared" si="0"/>
        <v>568</v>
      </c>
      <c r="L8" s="7">
        <f>VLOOKUP(A8,'2.Price'!$A$2:$D$18,4,1)</f>
        <v>150415</v>
      </c>
      <c r="M8" s="29">
        <f t="shared" si="1"/>
        <v>20</v>
      </c>
      <c r="N8" s="7">
        <f t="shared" si="2"/>
        <v>10745</v>
      </c>
    </row>
    <row r="9" spans="1:14" x14ac:dyDescent="0.3">
      <c r="A9" s="3">
        <v>8</v>
      </c>
      <c r="B9" s="3" t="s">
        <v>52</v>
      </c>
      <c r="C9" s="3" t="s">
        <v>53</v>
      </c>
      <c r="D9" s="6">
        <v>50095</v>
      </c>
      <c r="E9" s="6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 t="str">
        <f>VLOOKUP(A9,'3.Torque'!$A$2:$D$18,4,1)</f>
        <v>325 ft-lbs. @ 3400 rpm</v>
      </c>
      <c r="K9" s="3">
        <f t="shared" si="0"/>
        <v>325</v>
      </c>
      <c r="L9" s="7">
        <f>VLOOKUP(A9,'2.Price'!$A$2:$D$18,4,1)</f>
        <v>48342</v>
      </c>
      <c r="M9" s="29">
        <f t="shared" si="1"/>
        <v>17</v>
      </c>
      <c r="N9" s="7">
        <f t="shared" si="2"/>
        <v>2946.7647058823532</v>
      </c>
    </row>
    <row r="10" spans="1:14" x14ac:dyDescent="0.3">
      <c r="A10" s="3">
        <v>9</v>
      </c>
      <c r="B10" s="3" t="s">
        <v>52</v>
      </c>
      <c r="C10" s="3" t="s">
        <v>53</v>
      </c>
      <c r="D10" s="6">
        <v>51385</v>
      </c>
      <c r="E10" s="6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 t="str">
        <f>VLOOKUP(A10,'3.Torque'!$A$2:$D$18,4,1)</f>
        <v>325 ft-lbs. @ 3400 rpm</v>
      </c>
      <c r="K10" s="3">
        <f t="shared" si="0"/>
        <v>325</v>
      </c>
      <c r="L10" s="7">
        <f>VLOOKUP(A10,'2.Price'!$A$2:$D$18,4,1)</f>
        <v>49587</v>
      </c>
      <c r="M10" s="29">
        <f t="shared" si="1"/>
        <v>17</v>
      </c>
      <c r="N10" s="7">
        <f t="shared" si="2"/>
        <v>3022.6470588235293</v>
      </c>
    </row>
    <row r="11" spans="1:14" x14ac:dyDescent="0.3">
      <c r="A11" s="3">
        <v>10</v>
      </c>
      <c r="B11" s="3" t="s">
        <v>52</v>
      </c>
      <c r="C11" s="3" t="s">
        <v>53</v>
      </c>
      <c r="D11" s="6">
        <v>39630</v>
      </c>
      <c r="E11" s="6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 t="str">
        <f>VLOOKUP(A11,'3.Torque'!$A$2:$D$18,4,1)</f>
        <v>325 ft-lbs. @ 3400 rpm</v>
      </c>
      <c r="K11" s="3">
        <f t="shared" si="0"/>
        <v>325</v>
      </c>
      <c r="L11" s="7">
        <f>VLOOKUP(A11,'2.Price'!$A$2:$D$18,4,1)</f>
        <v>38640</v>
      </c>
      <c r="M11" s="29">
        <f t="shared" si="1"/>
        <v>21</v>
      </c>
      <c r="N11" s="7">
        <f t="shared" si="2"/>
        <v>1887.1428571428571</v>
      </c>
    </row>
    <row r="12" spans="1:14" x14ac:dyDescent="0.3">
      <c r="A12" s="3">
        <v>11</v>
      </c>
      <c r="B12" s="3" t="s">
        <v>59</v>
      </c>
      <c r="C12" s="3" t="s">
        <v>61</v>
      </c>
      <c r="D12" s="6">
        <v>61000</v>
      </c>
      <c r="E12" s="6">
        <v>61000</v>
      </c>
      <c r="F12" s="3" t="s">
        <v>19</v>
      </c>
      <c r="G12" s="3" t="s">
        <v>57</v>
      </c>
      <c r="H12" s="3" t="s">
        <v>62</v>
      </c>
      <c r="I12" s="3"/>
      <c r="J12" s="3" t="str">
        <f>VLOOKUP(A12,'3.Torque'!$A$2:$D$18,4,1)</f>
        <v>332 ft-lbs. @ 1400 rpm</v>
      </c>
      <c r="K12" s="3">
        <f t="shared" si="0"/>
        <v>332</v>
      </c>
      <c r="L12" s="7">
        <f>VLOOKUP(A12,'2.Price'!$A$2:$D$18,4,1)</f>
        <v>50832</v>
      </c>
      <c r="M12" s="29" t="str">
        <f t="shared" si="1"/>
        <v/>
      </c>
      <c r="N12" s="7" t="str">
        <f t="shared" si="2"/>
        <v/>
      </c>
    </row>
    <row r="13" spans="1:14" x14ac:dyDescent="0.3">
      <c r="A13" s="3">
        <v>12</v>
      </c>
      <c r="B13" s="3" t="s">
        <v>59</v>
      </c>
      <c r="C13" s="3" t="s">
        <v>61</v>
      </c>
      <c r="D13" s="6">
        <v>70000</v>
      </c>
      <c r="E13" s="6">
        <v>70000</v>
      </c>
      <c r="F13" s="3" t="s">
        <v>11</v>
      </c>
      <c r="G13" s="3" t="s">
        <v>57</v>
      </c>
      <c r="H13" s="3" t="s">
        <v>62</v>
      </c>
      <c r="I13" s="3"/>
      <c r="J13" s="3" t="str">
        <f>VLOOKUP(A13,'3.Torque'!$A$2:$D$18,4,1)</f>
        <v>332 ft-lbs. @ 1400 rpm</v>
      </c>
      <c r="K13" s="3">
        <f t="shared" si="0"/>
        <v>332</v>
      </c>
      <c r="L13" s="7">
        <f>VLOOKUP(A13,'2.Price'!$A$2:$D$18,4,1)</f>
        <v>52077</v>
      </c>
      <c r="M13" s="29" t="str">
        <f t="shared" si="1"/>
        <v/>
      </c>
      <c r="N13" s="7" t="str">
        <f t="shared" si="2"/>
        <v/>
      </c>
    </row>
    <row r="14" spans="1:14" x14ac:dyDescent="0.3">
      <c r="A14" s="3">
        <v>13</v>
      </c>
      <c r="B14" s="3" t="s">
        <v>59</v>
      </c>
      <c r="C14" s="3" t="s">
        <v>61</v>
      </c>
      <c r="D14" s="6">
        <v>67600</v>
      </c>
      <c r="E14" s="6">
        <v>67600</v>
      </c>
      <c r="F14" s="3" t="s">
        <v>11</v>
      </c>
      <c r="G14" s="3" t="s">
        <v>57</v>
      </c>
      <c r="H14" s="3" t="s">
        <v>62</v>
      </c>
      <c r="I14" s="3"/>
      <c r="J14" s="3" t="str">
        <f>VLOOKUP(A14,'3.Torque'!$A$2:$D$18,4,1)</f>
        <v>332 ft-lbs. @ 1400 rpm</v>
      </c>
      <c r="K14" s="3">
        <f t="shared" si="0"/>
        <v>332</v>
      </c>
      <c r="L14" s="7">
        <f>VLOOKUP(A14,'2.Price'!$A$2:$D$18,4,1)</f>
        <v>53322</v>
      </c>
      <c r="M14" s="29" t="str">
        <f t="shared" si="1"/>
        <v/>
      </c>
      <c r="N14" s="7" t="str">
        <f t="shared" si="2"/>
        <v/>
      </c>
    </row>
    <row r="15" spans="1:14" x14ac:dyDescent="0.3">
      <c r="A15" s="3">
        <v>14</v>
      </c>
      <c r="B15" s="3" t="s">
        <v>64</v>
      </c>
      <c r="C15" s="3" t="s">
        <v>65</v>
      </c>
      <c r="D15" s="6">
        <v>43590</v>
      </c>
      <c r="E15" s="6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 t="str">
        <f>VLOOKUP(A15,'3.Torque'!$A$2:$D$18,4,1)</f>
        <v>413 ft-lbs. @ 0 rpm</v>
      </c>
      <c r="K15" s="3">
        <f t="shared" si="0"/>
        <v>413</v>
      </c>
      <c r="L15" s="7">
        <f>VLOOKUP(A15,'2.Price'!$A$2:$D$18,4,1)</f>
        <v>35821</v>
      </c>
      <c r="M15" s="29">
        <f t="shared" si="1"/>
        <v>89</v>
      </c>
      <c r="N15" s="7">
        <f t="shared" si="2"/>
        <v>489.77528089887642</v>
      </c>
    </row>
    <row r="16" spans="1:14" x14ac:dyDescent="0.3">
      <c r="A16" s="3">
        <v>15</v>
      </c>
      <c r="B16" s="3" t="s">
        <v>64</v>
      </c>
      <c r="C16" s="3" t="s">
        <v>65</v>
      </c>
      <c r="D16" s="6">
        <v>45190</v>
      </c>
      <c r="E16" s="6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 t="str">
        <f>VLOOKUP(A16,'3.Torque'!$A$2:$D$18,4,1)</f>
        <v>442 ft-lbs. @ 0 rpm</v>
      </c>
      <c r="K16" s="3">
        <f t="shared" si="0"/>
        <v>442</v>
      </c>
      <c r="L16" s="7">
        <f>VLOOKUP(A16,'2.Price'!$A$2:$D$18,4,1)</f>
        <v>30970</v>
      </c>
      <c r="M16" s="29">
        <f t="shared" si="1"/>
        <v>86</v>
      </c>
      <c r="N16" s="7">
        <f t="shared" si="2"/>
        <v>525.46511627906978</v>
      </c>
    </row>
    <row r="17" spans="1:14" x14ac:dyDescent="0.3">
      <c r="A17" s="3">
        <v>16</v>
      </c>
      <c r="B17" s="3" t="s">
        <v>9</v>
      </c>
      <c r="C17" s="3" t="s">
        <v>67</v>
      </c>
      <c r="D17" s="6">
        <v>233200</v>
      </c>
      <c r="E17" s="6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 t="str">
        <f>VLOOKUP(A17,'3.Torque'!$A$2:$D$18,4,1)</f>
        <v>497 ft-lbs. @ 1500 rpm</v>
      </c>
      <c r="K17" s="3">
        <f t="shared" si="0"/>
        <v>497</v>
      </c>
      <c r="L17" s="7">
        <f>VLOOKUP(A17,'2.Price'!$A$2:$D$18,4,1)</f>
        <v>205216</v>
      </c>
      <c r="M17" s="29">
        <f t="shared" si="1"/>
        <v>24</v>
      </c>
      <c r="N17" s="7">
        <f t="shared" si="2"/>
        <v>9716.6666666666661</v>
      </c>
    </row>
    <row r="18" spans="1:14" x14ac:dyDescent="0.3">
      <c r="A18" s="3">
        <v>17</v>
      </c>
      <c r="B18" s="3" t="s">
        <v>9</v>
      </c>
      <c r="C18" s="3" t="s">
        <v>10</v>
      </c>
      <c r="D18" s="6">
        <v>236000</v>
      </c>
      <c r="E18" s="6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 t="str">
        <f>VLOOKUP(A18,'3.Torque'!$A$2:$D$18,4,1)</f>
        <v>663 ft-lbs. @ 2750 rpm</v>
      </c>
      <c r="K18" s="3">
        <f t="shared" si="0"/>
        <v>663</v>
      </c>
      <c r="L18" s="7">
        <f>VLOOKUP(A18,'2.Price'!$A$2:$D$18,4,1)</f>
        <v>0</v>
      </c>
      <c r="M18" s="29">
        <f t="shared" si="1"/>
        <v>20</v>
      </c>
      <c r="N18" s="7">
        <f t="shared" si="2"/>
        <v>11800</v>
      </c>
    </row>
    <row r="19" spans="1:14" x14ac:dyDescent="0.3">
      <c r="B19" s="24"/>
      <c r="C19" s="24"/>
      <c r="D19" s="25"/>
      <c r="E19" s="25"/>
      <c r="F19" s="24"/>
      <c r="G19" s="24"/>
      <c r="H19" s="24"/>
      <c r="I19" s="24"/>
    </row>
    <row r="21" spans="1:14" x14ac:dyDescent="0.3">
      <c r="B21" t="s">
        <v>93</v>
      </c>
    </row>
    <row r="22" spans="1:14" x14ac:dyDescent="0.3">
      <c r="B22" s="22">
        <f>SUM(D2:D18)</f>
        <v>1869890</v>
      </c>
      <c r="C22" s="22">
        <f>AVERAGE(D2:D18)</f>
        <v>109993.5294117647</v>
      </c>
    </row>
    <row r="24" spans="1:14" x14ac:dyDescent="0.3">
      <c r="B24" t="s">
        <v>91</v>
      </c>
    </row>
    <row r="25" spans="1:14" x14ac:dyDescent="0.3">
      <c r="B25" s="21" t="s">
        <v>78</v>
      </c>
      <c r="C25" t="s">
        <v>95</v>
      </c>
    </row>
    <row r="26" spans="1:14" x14ac:dyDescent="0.3">
      <c r="B26" s="5" t="s">
        <v>9</v>
      </c>
      <c r="C26" s="27">
        <v>580</v>
      </c>
    </row>
    <row r="27" spans="1:14" x14ac:dyDescent="0.3">
      <c r="B27" s="5" t="s">
        <v>16</v>
      </c>
      <c r="C27" s="27">
        <v>718</v>
      </c>
    </row>
    <row r="28" spans="1:14" x14ac:dyDescent="0.3">
      <c r="B28" s="5" t="s">
        <v>46</v>
      </c>
      <c r="C28" s="27">
        <v>616</v>
      </c>
    </row>
    <row r="29" spans="1:14" x14ac:dyDescent="0.3">
      <c r="B29" s="5" t="s">
        <v>35</v>
      </c>
      <c r="C29" s="27">
        <v>441</v>
      </c>
    </row>
    <row r="30" spans="1:14" x14ac:dyDescent="0.3">
      <c r="B30" s="5" t="s">
        <v>52</v>
      </c>
      <c r="C30" s="27">
        <v>325</v>
      </c>
    </row>
    <row r="31" spans="1:14" x14ac:dyDescent="0.3">
      <c r="B31" s="5" t="s">
        <v>59</v>
      </c>
      <c r="C31" s="27">
        <v>332</v>
      </c>
    </row>
    <row r="32" spans="1:14" x14ac:dyDescent="0.3">
      <c r="B32" s="5" t="s">
        <v>64</v>
      </c>
      <c r="C32" s="27">
        <v>427.5</v>
      </c>
    </row>
    <row r="33" spans="2:4" x14ac:dyDescent="0.3">
      <c r="B33" s="5" t="s">
        <v>79</v>
      </c>
      <c r="C33" s="27">
        <v>469.23529411764707</v>
      </c>
    </row>
    <row r="39" spans="2:4" x14ac:dyDescent="0.3">
      <c r="B39" t="s">
        <v>96</v>
      </c>
    </row>
    <row r="40" spans="2:4" x14ac:dyDescent="0.3">
      <c r="B40" s="21" t="s">
        <v>78</v>
      </c>
      <c r="C40" t="s">
        <v>81</v>
      </c>
      <c r="D40" t="s">
        <v>97</v>
      </c>
    </row>
    <row r="41" spans="2:4" x14ac:dyDescent="0.3">
      <c r="B41" s="5" t="s">
        <v>57</v>
      </c>
      <c r="C41" s="27">
        <v>156231</v>
      </c>
      <c r="D41" s="27">
        <v>52077</v>
      </c>
    </row>
    <row r="42" spans="2:4" x14ac:dyDescent="0.3">
      <c r="B42" s="5" t="s">
        <v>22</v>
      </c>
      <c r="C42" s="27">
        <v>205216</v>
      </c>
      <c r="D42" s="27">
        <v>205216</v>
      </c>
    </row>
    <row r="43" spans="2:4" x14ac:dyDescent="0.3">
      <c r="B43" s="5" t="s">
        <v>54</v>
      </c>
      <c r="C43" s="27">
        <v>136569</v>
      </c>
      <c r="D43" s="27">
        <v>45523</v>
      </c>
    </row>
    <row r="44" spans="2:4" x14ac:dyDescent="0.3">
      <c r="B44" s="5" t="s">
        <v>21</v>
      </c>
      <c r="C44" s="27">
        <v>36585</v>
      </c>
      <c r="D44" s="27">
        <v>36585</v>
      </c>
    </row>
    <row r="45" spans="2:4" x14ac:dyDescent="0.3">
      <c r="B45" s="5" t="s">
        <v>18</v>
      </c>
      <c r="C45" s="27">
        <v>498430</v>
      </c>
      <c r="D45" s="27">
        <v>124607.5</v>
      </c>
    </row>
    <row r="46" spans="2:4" x14ac:dyDescent="0.3">
      <c r="B46" s="5" t="s">
        <v>12</v>
      </c>
      <c r="C46" s="27">
        <v>243889</v>
      </c>
      <c r="D46" s="27">
        <v>48777.8</v>
      </c>
    </row>
    <row r="47" spans="2:4" x14ac:dyDescent="0.3">
      <c r="B47" s="5" t="s">
        <v>79</v>
      </c>
      <c r="C47" s="27">
        <v>1276920</v>
      </c>
      <c r="D47" s="27">
        <v>75112.941176470587</v>
      </c>
    </row>
    <row r="49" spans="2:4" x14ac:dyDescent="0.3">
      <c r="B49" s="5" t="s">
        <v>98</v>
      </c>
    </row>
    <row r="50" spans="2:4" x14ac:dyDescent="0.3">
      <c r="B50" s="5" t="s">
        <v>100</v>
      </c>
    </row>
    <row r="52" spans="2:4" x14ac:dyDescent="0.3">
      <c r="B52" s="21" t="s">
        <v>78</v>
      </c>
      <c r="C52" t="s">
        <v>101</v>
      </c>
    </row>
    <row r="53" spans="2:4" x14ac:dyDescent="0.3">
      <c r="B53" s="5" t="s">
        <v>36</v>
      </c>
      <c r="C53" s="27">
        <v>1108.5714285714287</v>
      </c>
    </row>
    <row r="54" spans="2:4" x14ac:dyDescent="0.3">
      <c r="B54" s="5" t="s">
        <v>65</v>
      </c>
      <c r="C54" s="27">
        <v>507.6201985889731</v>
      </c>
      <c r="D54" t="s">
        <v>102</v>
      </c>
    </row>
    <row r="55" spans="2:4" x14ac:dyDescent="0.3">
      <c r="B55" s="5" t="s">
        <v>53</v>
      </c>
      <c r="C55" s="27">
        <v>2618.8515406162464</v>
      </c>
    </row>
    <row r="56" spans="2:4" x14ac:dyDescent="0.3">
      <c r="B56" s="5" t="s">
        <v>67</v>
      </c>
      <c r="C56" s="27">
        <v>9716.6666666666661</v>
      </c>
    </row>
    <row r="57" spans="2:4" x14ac:dyDescent="0.3">
      <c r="B57" s="5" t="s">
        <v>10</v>
      </c>
      <c r="C57" s="27">
        <v>11800</v>
      </c>
    </row>
    <row r="58" spans="2:4" x14ac:dyDescent="0.3">
      <c r="B58" s="5" t="s">
        <v>49</v>
      </c>
      <c r="C58" s="27">
        <v>13272.5</v>
      </c>
    </row>
    <row r="59" spans="2:4" x14ac:dyDescent="0.3">
      <c r="B59" s="5" t="s">
        <v>42</v>
      </c>
      <c r="C59" s="27">
        <v>1270.10889292196</v>
      </c>
    </row>
    <row r="60" spans="2:4" x14ac:dyDescent="0.3">
      <c r="B60" s="5" t="s">
        <v>61</v>
      </c>
      <c r="C60" s="27"/>
    </row>
    <row r="61" spans="2:4" x14ac:dyDescent="0.3">
      <c r="B61" s="5" t="s">
        <v>34</v>
      </c>
      <c r="C61" s="27">
        <v>1197.3333333333333</v>
      </c>
    </row>
    <row r="62" spans="2:4" x14ac:dyDescent="0.3">
      <c r="B62" s="5" t="s">
        <v>30</v>
      </c>
      <c r="C62" s="27">
        <v>1314.6666666666667</v>
      </c>
    </row>
    <row r="63" spans="2:4" x14ac:dyDescent="0.3">
      <c r="B63" s="5" t="s">
        <v>79</v>
      </c>
      <c r="C63" s="27">
        <v>4506.7322071506214</v>
      </c>
    </row>
    <row r="65" spans="2:6" x14ac:dyDescent="0.3">
      <c r="B65" s="5" t="s">
        <v>103</v>
      </c>
    </row>
    <row r="67" spans="2:6" x14ac:dyDescent="0.3">
      <c r="B67" s="21" t="s">
        <v>0</v>
      </c>
      <c r="C67" s="21" t="s">
        <v>1</v>
      </c>
      <c r="D67" t="s">
        <v>87</v>
      </c>
      <c r="E67" t="s">
        <v>95</v>
      </c>
      <c r="F67" t="s">
        <v>105</v>
      </c>
    </row>
    <row r="68" spans="2:6" x14ac:dyDescent="0.3">
      <c r="B68" t="s">
        <v>9</v>
      </c>
      <c r="C68" t="s">
        <v>67</v>
      </c>
      <c r="D68" s="27">
        <v>233200</v>
      </c>
      <c r="E68" s="27">
        <v>497</v>
      </c>
      <c r="F68" s="27">
        <v>24</v>
      </c>
    </row>
    <row r="69" spans="2:6" x14ac:dyDescent="0.3">
      <c r="B69" t="s">
        <v>9</v>
      </c>
      <c r="C69" t="s">
        <v>10</v>
      </c>
      <c r="D69" s="27">
        <v>236000</v>
      </c>
      <c r="E69" s="27">
        <v>663</v>
      </c>
      <c r="F69" s="27">
        <v>20</v>
      </c>
    </row>
    <row r="70" spans="2:6" x14ac:dyDescent="0.3">
      <c r="B70" t="s">
        <v>16</v>
      </c>
      <c r="C70" t="s">
        <v>34</v>
      </c>
      <c r="D70" s="27">
        <v>89800</v>
      </c>
      <c r="E70" s="27">
        <v>718</v>
      </c>
      <c r="F70" s="27">
        <v>75</v>
      </c>
    </row>
    <row r="71" spans="2:6" x14ac:dyDescent="0.3">
      <c r="B71" t="s">
        <v>16</v>
      </c>
      <c r="C71" t="s">
        <v>30</v>
      </c>
      <c r="D71" s="27">
        <v>98600</v>
      </c>
      <c r="E71" s="27">
        <v>718</v>
      </c>
      <c r="F71" s="27">
        <v>75</v>
      </c>
    </row>
    <row r="72" spans="2:6" x14ac:dyDescent="0.3">
      <c r="B72" t="s">
        <v>46</v>
      </c>
      <c r="C72" t="s">
        <v>49</v>
      </c>
      <c r="D72" s="27">
        <v>257550</v>
      </c>
      <c r="E72" s="27">
        <v>616</v>
      </c>
      <c r="F72" s="27">
        <v>19.5</v>
      </c>
    </row>
    <row r="73" spans="2:6" x14ac:dyDescent="0.3">
      <c r="B73" t="s">
        <v>35</v>
      </c>
      <c r="C73" t="s">
        <v>36</v>
      </c>
      <c r="D73" s="27">
        <v>38800</v>
      </c>
      <c r="E73" s="27">
        <v>295</v>
      </c>
      <c r="F73" s="27">
        <v>35</v>
      </c>
    </row>
    <row r="74" spans="2:6" x14ac:dyDescent="0.3">
      <c r="B74" t="s">
        <v>35</v>
      </c>
      <c r="C74" t="s">
        <v>42</v>
      </c>
      <c r="D74" s="27">
        <v>114950</v>
      </c>
      <c r="E74" s="27">
        <v>514</v>
      </c>
      <c r="F74" s="27">
        <v>91</v>
      </c>
    </row>
    <row r="75" spans="2:6" x14ac:dyDescent="0.3">
      <c r="B75" t="s">
        <v>52</v>
      </c>
      <c r="C75" t="s">
        <v>53</v>
      </c>
      <c r="D75" s="27">
        <v>47036.666666666664</v>
      </c>
      <c r="E75" s="27">
        <v>325</v>
      </c>
      <c r="F75" s="27">
        <v>18.333333333333332</v>
      </c>
    </row>
    <row r="76" spans="2:6" x14ac:dyDescent="0.3">
      <c r="B76" t="s">
        <v>59</v>
      </c>
      <c r="C76" t="s">
        <v>61</v>
      </c>
      <c r="D76" s="27">
        <v>66200</v>
      </c>
      <c r="E76" s="27">
        <v>332</v>
      </c>
      <c r="F76" s="27"/>
    </row>
    <row r="77" spans="2:6" x14ac:dyDescent="0.3">
      <c r="B77" t="s">
        <v>64</v>
      </c>
      <c r="C77" t="s">
        <v>65</v>
      </c>
      <c r="D77" s="27">
        <v>44390</v>
      </c>
      <c r="E77" s="27">
        <v>427.5</v>
      </c>
      <c r="F77" s="27">
        <v>87.5</v>
      </c>
    </row>
    <row r="78" spans="2:6" x14ac:dyDescent="0.3">
      <c r="B78" t="s">
        <v>79</v>
      </c>
      <c r="D78" s="27">
        <v>109993.5294117647</v>
      </c>
      <c r="E78" s="27">
        <v>469.23529411764707</v>
      </c>
      <c r="F78" s="27">
        <v>48.571428571428569</v>
      </c>
    </row>
  </sheetData>
  <autoFilter ref="A1:N1" xr:uid="{299B375C-4B98-4F53-A225-8379366C3C20}"/>
  <conditionalFormatting sqref="N2:N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3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8:D7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{05E7BF94-178E-4FED-8BBD-8D293D10B07F}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05E7BF94-178E-4FED-8BBD-8D293D10B0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D68:D77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EE98-A9C6-48ED-96DA-4FDB0D46D560}">
  <dimension ref="A1:N78"/>
  <sheetViews>
    <sheetView showGridLines="0" zoomScale="145" zoomScaleNormal="145" workbookViewId="0">
      <selection activeCell="J2" sqref="J2:N19"/>
    </sheetView>
  </sheetViews>
  <sheetFormatPr defaultRowHeight="14.4" x14ac:dyDescent="0.3"/>
  <cols>
    <col min="2" max="2" width="14.33203125" bestFit="1" customWidth="1"/>
    <col min="3" max="3" width="16.5546875" bestFit="1" customWidth="1"/>
    <col min="4" max="4" width="21.33203125" bestFit="1" customWidth="1"/>
    <col min="5" max="5" width="16.109375" customWidth="1"/>
    <col min="6" max="6" width="14.6640625" customWidth="1"/>
    <col min="7" max="7" width="9.33203125" customWidth="1"/>
    <col min="8" max="8" width="17.109375" bestFit="1" customWidth="1"/>
    <col min="9" max="9" width="12.6640625" customWidth="1"/>
    <col min="10" max="10" width="20" bestFit="1" customWidth="1"/>
    <col min="12" max="12" width="12.5546875" bestFit="1" customWidth="1"/>
    <col min="14" max="14" width="11.109375" customWidth="1"/>
  </cols>
  <sheetData>
    <row r="1" spans="1:14" ht="28.2" customHeight="1" x14ac:dyDescent="0.3">
      <c r="A1" s="18" t="s">
        <v>72</v>
      </c>
      <c r="B1" s="9" t="s">
        <v>0</v>
      </c>
      <c r="C1" s="9" t="s">
        <v>1</v>
      </c>
      <c r="D1" s="10" t="s">
        <v>2</v>
      </c>
      <c r="E1" s="10" t="s">
        <v>71</v>
      </c>
      <c r="F1" s="9" t="s">
        <v>4</v>
      </c>
      <c r="G1" s="9" t="s">
        <v>5</v>
      </c>
      <c r="H1" s="9" t="s">
        <v>6</v>
      </c>
      <c r="I1" s="9" t="s">
        <v>8</v>
      </c>
      <c r="J1" s="19" t="s">
        <v>7</v>
      </c>
      <c r="K1" s="19" t="s">
        <v>77</v>
      </c>
      <c r="L1" s="19" t="s">
        <v>3</v>
      </c>
      <c r="M1" s="19" t="s">
        <v>88</v>
      </c>
      <c r="N1" s="19" t="s">
        <v>83</v>
      </c>
    </row>
    <row r="2" spans="1:14" x14ac:dyDescent="0.3">
      <c r="A2" s="14">
        <v>1</v>
      </c>
      <c r="B2" s="3" t="s">
        <v>16</v>
      </c>
      <c r="C2" s="3" t="s">
        <v>30</v>
      </c>
      <c r="D2" s="6">
        <v>98600</v>
      </c>
      <c r="E2" s="6">
        <v>98600</v>
      </c>
      <c r="F2" s="3" t="s">
        <v>19</v>
      </c>
      <c r="G2" s="3" t="s">
        <v>12</v>
      </c>
      <c r="H2" s="3" t="s">
        <v>31</v>
      </c>
      <c r="I2" s="3" t="s">
        <v>33</v>
      </c>
      <c r="J2" s="3" t="str">
        <f>VLOOKUP(A2,'3.Torque'!$A$1:$D$18,4,1)</f>
        <v>718 ft-lbs. @ 0 rpm</v>
      </c>
      <c r="K2" s="14">
        <f>VALUE(LEFT(J2,3))</f>
        <v>718</v>
      </c>
      <c r="L2" s="7">
        <f>VLOOKUP(A2,'2.Price'!$A$1:$D$17,4,1)</f>
        <v>92685</v>
      </c>
      <c r="M2" s="3">
        <f>IFERROR(VALUE(LEFT(I2,2)),  "")</f>
        <v>75</v>
      </c>
      <c r="N2" s="7">
        <f>IFERROR(E2/M2, "")</f>
        <v>1314.6666666666667</v>
      </c>
    </row>
    <row r="3" spans="1:14" x14ac:dyDescent="0.3">
      <c r="A3" s="14">
        <v>2</v>
      </c>
      <c r="B3" s="3" t="s">
        <v>16</v>
      </c>
      <c r="C3" s="3" t="s">
        <v>34</v>
      </c>
      <c r="D3" s="6">
        <v>89800</v>
      </c>
      <c r="E3" s="6">
        <v>89800</v>
      </c>
      <c r="F3" s="3" t="s">
        <v>19</v>
      </c>
      <c r="G3" s="3" t="s">
        <v>12</v>
      </c>
      <c r="H3" s="3" t="s">
        <v>31</v>
      </c>
      <c r="I3" s="3" t="s">
        <v>33</v>
      </c>
      <c r="J3" s="3" t="str">
        <f>VLOOKUP(A3,'3.Torque'!$A$1:$D$18,4,1)</f>
        <v>718 ft-lbs. @ 0 rpm</v>
      </c>
      <c r="K3" s="14">
        <f t="shared" ref="K3:K18" si="0">VALUE(LEFT(J3,3))</f>
        <v>718</v>
      </c>
      <c r="L3" s="7">
        <f>VLOOKUP(A3,'2.Price'!$A$1:$D$17,4,1)</f>
        <v>84413</v>
      </c>
      <c r="M3" s="3">
        <f t="shared" ref="M3:M18" si="1">IFERROR(VALUE(LEFT(I3,2)),  "")</f>
        <v>75</v>
      </c>
      <c r="N3" s="7">
        <f t="shared" ref="N3:N18" si="2">IFERROR(E3/M3, "")</f>
        <v>1197.3333333333333</v>
      </c>
    </row>
    <row r="4" spans="1:14" x14ac:dyDescent="0.3">
      <c r="A4" s="14">
        <v>3</v>
      </c>
      <c r="B4" s="3" t="s">
        <v>35</v>
      </c>
      <c r="C4" s="3" t="s">
        <v>36</v>
      </c>
      <c r="D4" s="6">
        <v>38800</v>
      </c>
      <c r="E4" s="6">
        <v>38800</v>
      </c>
      <c r="F4" s="3" t="s">
        <v>17</v>
      </c>
      <c r="G4" s="3" t="s">
        <v>21</v>
      </c>
      <c r="H4" s="3" t="s">
        <v>37</v>
      </c>
      <c r="I4" s="3" t="s">
        <v>20</v>
      </c>
      <c r="J4" s="3" t="str">
        <f>VLOOKUP(A4,'3.Torque'!$A$1:$D$18,4,1)</f>
        <v>295 ft-lbs. @ 1550 rpm</v>
      </c>
      <c r="K4" s="14">
        <f t="shared" si="0"/>
        <v>295</v>
      </c>
      <c r="L4" s="7">
        <f>VLOOKUP(A4,'2.Price'!$A$1:$D$17,4,1)</f>
        <v>36585</v>
      </c>
      <c r="M4" s="3">
        <f t="shared" si="1"/>
        <v>35</v>
      </c>
      <c r="N4" s="7">
        <f t="shared" si="2"/>
        <v>1108.5714285714287</v>
      </c>
    </row>
    <row r="5" spans="1:14" x14ac:dyDescent="0.3">
      <c r="A5" s="14">
        <v>4</v>
      </c>
      <c r="B5" s="3" t="s">
        <v>35</v>
      </c>
      <c r="C5" s="3" t="s">
        <v>42</v>
      </c>
      <c r="D5" s="6">
        <v>105700</v>
      </c>
      <c r="E5" s="6">
        <v>105700</v>
      </c>
      <c r="F5" s="3" t="s">
        <v>11</v>
      </c>
      <c r="G5" s="3" t="s">
        <v>18</v>
      </c>
      <c r="H5" s="3" t="s">
        <v>43</v>
      </c>
      <c r="I5" s="3" t="s">
        <v>44</v>
      </c>
      <c r="J5" s="3" t="str">
        <f>VLOOKUP(A5,'3.Torque'!$A$1:$D$18,4,1)</f>
        <v>479 ft-lbs. @ 0 rpm</v>
      </c>
      <c r="K5" s="14">
        <f t="shared" si="0"/>
        <v>479</v>
      </c>
      <c r="L5" s="7">
        <f>VLOOKUP(A5,'2.Price'!$A$1:$D$17,4,1)</f>
        <v>98800</v>
      </c>
      <c r="M5" s="3">
        <f t="shared" si="1"/>
        <v>95</v>
      </c>
      <c r="N5" s="7">
        <f t="shared" si="2"/>
        <v>1112.6315789473683</v>
      </c>
    </row>
    <row r="6" spans="1:14" x14ac:dyDescent="0.3">
      <c r="A6" s="14">
        <v>5</v>
      </c>
      <c r="B6" s="3" t="s">
        <v>35</v>
      </c>
      <c r="C6" s="3" t="s">
        <v>42</v>
      </c>
      <c r="D6" s="6">
        <v>124200</v>
      </c>
      <c r="E6" s="6">
        <v>124200</v>
      </c>
      <c r="F6" s="3" t="s">
        <v>11</v>
      </c>
      <c r="G6" s="3" t="s">
        <v>18</v>
      </c>
      <c r="H6" s="3" t="s">
        <v>41</v>
      </c>
      <c r="I6" s="3" t="s">
        <v>25</v>
      </c>
      <c r="J6" s="3" t="str">
        <f>VLOOKUP(A6,'3.Torque'!$A$1:$D$18,4,1)</f>
        <v>549 ft-lbs. @ 0 rpm</v>
      </c>
      <c r="K6" s="14">
        <f t="shared" si="0"/>
        <v>549</v>
      </c>
      <c r="L6" s="7">
        <f>VLOOKUP(A6,'2.Price'!$A$1:$D$17,4,1)</f>
        <v>116005</v>
      </c>
      <c r="M6" s="3">
        <f t="shared" si="1"/>
        <v>87</v>
      </c>
      <c r="N6" s="7">
        <f t="shared" si="2"/>
        <v>1427.5862068965516</v>
      </c>
    </row>
    <row r="7" spans="1:14" x14ac:dyDescent="0.3">
      <c r="A7" s="14">
        <v>6</v>
      </c>
      <c r="B7" s="3" t="s">
        <v>46</v>
      </c>
      <c r="C7" s="3" t="s">
        <v>49</v>
      </c>
      <c r="D7" s="6">
        <v>300200</v>
      </c>
      <c r="E7" s="6">
        <v>300200</v>
      </c>
      <c r="F7" s="3" t="s">
        <v>11</v>
      </c>
      <c r="G7" s="3" t="s">
        <v>18</v>
      </c>
      <c r="H7" s="3" t="s">
        <v>50</v>
      </c>
      <c r="I7" s="3" t="s">
        <v>27</v>
      </c>
      <c r="J7" s="3" t="str">
        <f>VLOOKUP(A7,'3.Torque'!$A$1:$D$18,4,1)</f>
        <v>664 ft-lbs. @ 1350 rpm</v>
      </c>
      <c r="K7" s="14">
        <f t="shared" si="0"/>
        <v>664</v>
      </c>
      <c r="L7" s="7">
        <f>VLOOKUP(A7,'2.Price'!$A$1:$D$17,4,1)</f>
        <v>133210</v>
      </c>
      <c r="M7" s="3">
        <f t="shared" si="1"/>
        <v>19</v>
      </c>
      <c r="N7" s="7">
        <f t="shared" si="2"/>
        <v>15800</v>
      </c>
    </row>
    <row r="8" spans="1:14" x14ac:dyDescent="0.3">
      <c r="A8" s="14">
        <v>7</v>
      </c>
      <c r="B8" s="3" t="s">
        <v>46</v>
      </c>
      <c r="C8" s="3" t="s">
        <v>49</v>
      </c>
      <c r="D8" s="6">
        <v>214900</v>
      </c>
      <c r="E8" s="6">
        <v>214900</v>
      </c>
      <c r="F8" s="3" t="s">
        <v>11</v>
      </c>
      <c r="G8" s="3" t="s">
        <v>18</v>
      </c>
      <c r="H8" s="3" t="s">
        <v>48</v>
      </c>
      <c r="I8" s="3" t="s">
        <v>15</v>
      </c>
      <c r="J8" s="3" t="str">
        <f>VLOOKUP(A8,'3.Torque'!$A$1:$D$18,4,1)</f>
        <v>568 ft-lbs. @ 2000 rpm</v>
      </c>
      <c r="K8" s="14">
        <f t="shared" si="0"/>
        <v>568</v>
      </c>
      <c r="L8" s="7">
        <f>VLOOKUP(A8,'2.Price'!$A$1:$D$17,4,1)</f>
        <v>150415</v>
      </c>
      <c r="M8" s="3">
        <f t="shared" si="1"/>
        <v>20</v>
      </c>
      <c r="N8" s="7">
        <f t="shared" si="2"/>
        <v>10745</v>
      </c>
    </row>
    <row r="9" spans="1:14" x14ac:dyDescent="0.3">
      <c r="A9" s="14">
        <v>8</v>
      </c>
      <c r="B9" s="3" t="s">
        <v>52</v>
      </c>
      <c r="C9" s="3" t="s">
        <v>53</v>
      </c>
      <c r="D9" s="6">
        <v>50095</v>
      </c>
      <c r="E9" s="6">
        <v>50095</v>
      </c>
      <c r="F9" s="3" t="s">
        <v>17</v>
      </c>
      <c r="G9" s="3" t="s">
        <v>54</v>
      </c>
      <c r="H9" s="3" t="s">
        <v>55</v>
      </c>
      <c r="I9" s="3" t="s">
        <v>40</v>
      </c>
      <c r="J9" s="3" t="str">
        <f>VLOOKUP(A9,'3.Torque'!$A$1:$D$18,4,1)</f>
        <v>325 ft-lbs. @ 3400 rpm</v>
      </c>
      <c r="K9" s="14">
        <f t="shared" si="0"/>
        <v>325</v>
      </c>
      <c r="L9" s="7">
        <f>VLOOKUP(A9,'2.Price'!$A$1:$D$17,4,1)</f>
        <v>48342</v>
      </c>
      <c r="M9" s="3">
        <f t="shared" si="1"/>
        <v>17</v>
      </c>
      <c r="N9" s="7">
        <f t="shared" si="2"/>
        <v>2946.7647058823532</v>
      </c>
    </row>
    <row r="10" spans="1:14" x14ac:dyDescent="0.3">
      <c r="A10" s="14">
        <v>9</v>
      </c>
      <c r="B10" s="3" t="s">
        <v>52</v>
      </c>
      <c r="C10" s="3" t="s">
        <v>53</v>
      </c>
      <c r="D10" s="6">
        <v>51385</v>
      </c>
      <c r="E10" s="6">
        <v>51385</v>
      </c>
      <c r="F10" s="3" t="s">
        <v>19</v>
      </c>
      <c r="G10" s="3" t="s">
        <v>54</v>
      </c>
      <c r="H10" s="3" t="s">
        <v>55</v>
      </c>
      <c r="I10" s="3" t="s">
        <v>40</v>
      </c>
      <c r="J10" s="3" t="str">
        <f>VLOOKUP(A10,'3.Torque'!$A$1:$D$18,4,1)</f>
        <v>325 ft-lbs. @ 3400 rpm</v>
      </c>
      <c r="K10" s="14">
        <f t="shared" si="0"/>
        <v>325</v>
      </c>
      <c r="L10" s="7">
        <f>VLOOKUP(A10,'2.Price'!$A$1:$D$17,4,1)</f>
        <v>49587</v>
      </c>
      <c r="M10" s="3">
        <f t="shared" si="1"/>
        <v>17</v>
      </c>
      <c r="N10" s="7">
        <f t="shared" si="2"/>
        <v>3022.6470588235293</v>
      </c>
    </row>
    <row r="11" spans="1:14" x14ac:dyDescent="0.3">
      <c r="A11" s="14">
        <v>10</v>
      </c>
      <c r="B11" s="3" t="s">
        <v>52</v>
      </c>
      <c r="C11" s="3" t="s">
        <v>53</v>
      </c>
      <c r="D11" s="6">
        <v>39630</v>
      </c>
      <c r="E11" s="6">
        <v>39630</v>
      </c>
      <c r="F11" s="3" t="s">
        <v>17</v>
      </c>
      <c r="G11" s="3" t="s">
        <v>54</v>
      </c>
      <c r="H11" s="3" t="s">
        <v>55</v>
      </c>
      <c r="I11" s="3" t="s">
        <v>29</v>
      </c>
      <c r="J11" s="3" t="str">
        <f>VLOOKUP(A11,'3.Torque'!$A$1:$D$18,4,1)</f>
        <v>325 ft-lbs. @ 3400 rpm</v>
      </c>
      <c r="K11" s="14">
        <f t="shared" si="0"/>
        <v>325</v>
      </c>
      <c r="L11" s="7">
        <f>VLOOKUP(A11,'2.Price'!$A$1:$D$17,4,1)</f>
        <v>38640</v>
      </c>
      <c r="M11" s="3">
        <f t="shared" si="1"/>
        <v>21</v>
      </c>
      <c r="N11" s="7">
        <f t="shared" si="2"/>
        <v>1887.1428571428571</v>
      </c>
    </row>
    <row r="12" spans="1:14" x14ac:dyDescent="0.3">
      <c r="A12" s="14">
        <v>11</v>
      </c>
      <c r="B12" s="3" t="s">
        <v>59</v>
      </c>
      <c r="C12" s="3" t="s">
        <v>61</v>
      </c>
      <c r="D12" s="6">
        <v>61000</v>
      </c>
      <c r="E12" s="6">
        <v>61000</v>
      </c>
      <c r="F12" s="3" t="s">
        <v>19</v>
      </c>
      <c r="G12" s="3" t="s">
        <v>57</v>
      </c>
      <c r="H12" s="3" t="s">
        <v>62</v>
      </c>
      <c r="I12" s="3"/>
      <c r="J12" s="3" t="str">
        <f>VLOOKUP(A12,'3.Torque'!$A$1:$D$18,4,1)</f>
        <v>332 ft-lbs. @ 1400 rpm</v>
      </c>
      <c r="K12" s="14">
        <f t="shared" si="0"/>
        <v>332</v>
      </c>
      <c r="L12" s="7">
        <f>VLOOKUP(A12,'2.Price'!$A$1:$D$17,4,1)</f>
        <v>50832</v>
      </c>
      <c r="M12" s="3" t="str">
        <f t="shared" si="1"/>
        <v/>
      </c>
      <c r="N12" s="7" t="str">
        <f t="shared" si="2"/>
        <v/>
      </c>
    </row>
    <row r="13" spans="1:14" x14ac:dyDescent="0.3">
      <c r="A13" s="14">
        <v>12</v>
      </c>
      <c r="B13" s="3" t="s">
        <v>59</v>
      </c>
      <c r="C13" s="3" t="s">
        <v>61</v>
      </c>
      <c r="D13" s="6">
        <v>70000</v>
      </c>
      <c r="E13" s="6">
        <v>70000</v>
      </c>
      <c r="F13" s="3" t="s">
        <v>11</v>
      </c>
      <c r="G13" s="3" t="s">
        <v>57</v>
      </c>
      <c r="H13" s="3" t="s">
        <v>62</v>
      </c>
      <c r="I13" s="3"/>
      <c r="J13" s="3" t="str">
        <f>VLOOKUP(A13,'3.Torque'!$A$1:$D$18,4,1)</f>
        <v>332 ft-lbs. @ 1400 rpm</v>
      </c>
      <c r="K13" s="14">
        <f t="shared" si="0"/>
        <v>332</v>
      </c>
      <c r="L13" s="7">
        <f>VLOOKUP(A13,'2.Price'!$A$1:$D$17,4,1)</f>
        <v>52077</v>
      </c>
      <c r="M13" s="3" t="str">
        <f t="shared" si="1"/>
        <v/>
      </c>
      <c r="N13" s="7" t="str">
        <f t="shared" si="2"/>
        <v/>
      </c>
    </row>
    <row r="14" spans="1:14" x14ac:dyDescent="0.3">
      <c r="A14" s="14">
        <v>13</v>
      </c>
      <c r="B14" s="3" t="s">
        <v>59</v>
      </c>
      <c r="C14" s="3" t="s">
        <v>61</v>
      </c>
      <c r="D14" s="6">
        <v>67600</v>
      </c>
      <c r="E14" s="6">
        <v>67600</v>
      </c>
      <c r="F14" s="3" t="s">
        <v>11</v>
      </c>
      <c r="G14" s="3" t="s">
        <v>57</v>
      </c>
      <c r="H14" s="3" t="s">
        <v>62</v>
      </c>
      <c r="I14" s="3"/>
      <c r="J14" s="3" t="str">
        <f>VLOOKUP(A14,'3.Torque'!$A$1:$D$18,4,1)</f>
        <v>332 ft-lbs. @ 1400 rpm</v>
      </c>
      <c r="K14" s="14">
        <f t="shared" si="0"/>
        <v>332</v>
      </c>
      <c r="L14" s="7">
        <f>VLOOKUP(A14,'2.Price'!$A$1:$D$17,4,1)</f>
        <v>53322</v>
      </c>
      <c r="M14" s="3" t="str">
        <f t="shared" si="1"/>
        <v/>
      </c>
      <c r="N14" s="7" t="str">
        <f t="shared" si="2"/>
        <v/>
      </c>
    </row>
    <row r="15" spans="1:14" x14ac:dyDescent="0.3">
      <c r="A15" s="14">
        <v>14</v>
      </c>
      <c r="B15" s="3" t="s">
        <v>64</v>
      </c>
      <c r="C15" s="3" t="s">
        <v>65</v>
      </c>
      <c r="D15" s="6">
        <v>43590</v>
      </c>
      <c r="E15" s="6">
        <v>43590</v>
      </c>
      <c r="F15" s="3" t="s">
        <v>19</v>
      </c>
      <c r="G15" s="3" t="s">
        <v>12</v>
      </c>
      <c r="H15" s="3" t="s">
        <v>23</v>
      </c>
      <c r="I15" s="3" t="s">
        <v>24</v>
      </c>
      <c r="J15" s="3" t="str">
        <f>VLOOKUP(A15,'3.Torque'!$A$1:$D$18,4,1)</f>
        <v>413 ft-lbs. @ 0 rpm</v>
      </c>
      <c r="K15" s="14">
        <f t="shared" si="0"/>
        <v>413</v>
      </c>
      <c r="L15" s="7">
        <f>VLOOKUP(A15,'2.Price'!$A$1:$D$17,4,1)</f>
        <v>35821</v>
      </c>
      <c r="M15" s="3">
        <f t="shared" si="1"/>
        <v>89</v>
      </c>
      <c r="N15" s="7">
        <f t="shared" si="2"/>
        <v>489.77528089887642</v>
      </c>
    </row>
    <row r="16" spans="1:14" x14ac:dyDescent="0.3">
      <c r="A16" s="14">
        <v>15</v>
      </c>
      <c r="B16" s="3" t="s">
        <v>64</v>
      </c>
      <c r="C16" s="3" t="s">
        <v>65</v>
      </c>
      <c r="D16" s="6">
        <v>45190</v>
      </c>
      <c r="E16" s="6">
        <v>45190</v>
      </c>
      <c r="F16" s="3" t="s">
        <v>19</v>
      </c>
      <c r="G16" s="3" t="s">
        <v>12</v>
      </c>
      <c r="H16" s="3" t="s">
        <v>66</v>
      </c>
      <c r="I16" s="3" t="s">
        <v>58</v>
      </c>
      <c r="J16" s="3" t="str">
        <f>VLOOKUP(A16,'3.Torque'!$A$1:$D$18,4,1)</f>
        <v>442 ft-lbs. @ 0 rpm</v>
      </c>
      <c r="K16" s="14">
        <f t="shared" si="0"/>
        <v>442</v>
      </c>
      <c r="L16" s="7">
        <f>VLOOKUP(A16,'2.Price'!$A$1:$D$17,4,1)</f>
        <v>30970</v>
      </c>
      <c r="M16" s="3">
        <f t="shared" si="1"/>
        <v>86</v>
      </c>
      <c r="N16" s="7">
        <f t="shared" si="2"/>
        <v>525.46511627906978</v>
      </c>
    </row>
    <row r="17" spans="1:14" x14ac:dyDescent="0.3">
      <c r="A17" s="14">
        <v>16</v>
      </c>
      <c r="B17" s="3" t="s">
        <v>9</v>
      </c>
      <c r="C17" s="3" t="s">
        <v>67</v>
      </c>
      <c r="D17" s="6">
        <v>233200</v>
      </c>
      <c r="E17" s="6">
        <v>233200</v>
      </c>
      <c r="F17" s="3" t="s">
        <v>19</v>
      </c>
      <c r="G17" s="3" t="s">
        <v>22</v>
      </c>
      <c r="H17" s="3" t="s">
        <v>68</v>
      </c>
      <c r="I17" s="3" t="s">
        <v>26</v>
      </c>
      <c r="J17" s="3" t="str">
        <f>VLOOKUP(A17,'3.Torque'!$A$1:$D$18,4,1)</f>
        <v>497 ft-lbs. @ 1500 rpm</v>
      </c>
      <c r="K17" s="14">
        <f t="shared" si="0"/>
        <v>497</v>
      </c>
      <c r="L17" s="7">
        <f>VLOOKUP(A17,'2.Price'!$A$1:$D$17,4,1)</f>
        <v>205216</v>
      </c>
      <c r="M17" s="3">
        <f t="shared" si="1"/>
        <v>24</v>
      </c>
      <c r="N17" s="7">
        <f t="shared" si="2"/>
        <v>9716.6666666666661</v>
      </c>
    </row>
    <row r="18" spans="1:14" x14ac:dyDescent="0.3">
      <c r="A18" s="14">
        <v>17</v>
      </c>
      <c r="B18" s="3" t="s">
        <v>9</v>
      </c>
      <c r="C18" s="3" t="s">
        <v>10</v>
      </c>
      <c r="D18" s="6">
        <v>236000</v>
      </c>
      <c r="E18" s="6">
        <v>236000</v>
      </c>
      <c r="F18" s="3" t="s">
        <v>11</v>
      </c>
      <c r="G18" s="3" t="s">
        <v>12</v>
      </c>
      <c r="H18" s="3" t="s">
        <v>13</v>
      </c>
      <c r="I18" s="3" t="s">
        <v>15</v>
      </c>
      <c r="J18" s="3" t="str">
        <f>VLOOKUP(A18,'3.Torque'!$A$1:$D$18,4,1)</f>
        <v>663 ft-lbs. @ 2750 rpm</v>
      </c>
      <c r="K18" s="14">
        <f t="shared" si="0"/>
        <v>663</v>
      </c>
      <c r="L18" s="7">
        <f>VLOOKUP(A18,'2.Price'!$A$1:$D$17,4,1)</f>
        <v>205216</v>
      </c>
      <c r="M18" s="3">
        <f t="shared" si="1"/>
        <v>20</v>
      </c>
      <c r="N18" s="7">
        <f t="shared" si="2"/>
        <v>11800</v>
      </c>
    </row>
    <row r="19" spans="1:14" x14ac:dyDescent="0.3">
      <c r="A19" s="14"/>
      <c r="B19" s="16" t="s">
        <v>74</v>
      </c>
      <c r="C19" s="16"/>
      <c r="D19" s="17">
        <f>SUM(D2:D18)</f>
        <v>1869890</v>
      </c>
      <c r="E19" s="17">
        <f>AVERAGE(E2:E18)</f>
        <v>109993.5294117647</v>
      </c>
      <c r="F19" s="16"/>
      <c r="G19" s="16"/>
      <c r="H19" s="16"/>
      <c r="I19" s="16"/>
      <c r="J19" s="3"/>
      <c r="K19" s="20">
        <f>AVERAGE(K2:K18)</f>
        <v>469.23529411764707</v>
      </c>
      <c r="L19" s="17">
        <f>SUM(L2:L18)</f>
        <v>1482136</v>
      </c>
      <c r="M19" s="3"/>
      <c r="N19" s="20">
        <f>AVERAGE(N2:N18)</f>
        <v>4506.7322071506214</v>
      </c>
    </row>
    <row r="21" spans="1:14" x14ac:dyDescent="0.3">
      <c r="B21" s="15" t="s">
        <v>73</v>
      </c>
    </row>
    <row r="22" spans="1:14" x14ac:dyDescent="0.3">
      <c r="B22" t="s">
        <v>76</v>
      </c>
      <c r="C22" s="22">
        <f>SUM(D2:D18)</f>
        <v>1869890</v>
      </c>
      <c r="D22" t="s">
        <v>75</v>
      </c>
      <c r="E22" s="22">
        <f>AVERAGE(E2:E18)</f>
        <v>109993.5294117647</v>
      </c>
    </row>
    <row r="24" spans="1:14" x14ac:dyDescent="0.3">
      <c r="B24" s="15" t="s">
        <v>91</v>
      </c>
    </row>
    <row r="25" spans="1:14" x14ac:dyDescent="0.3">
      <c r="B25" s="21" t="s">
        <v>78</v>
      </c>
      <c r="C25" t="s">
        <v>80</v>
      </c>
    </row>
    <row r="26" spans="1:14" x14ac:dyDescent="0.3">
      <c r="B26" s="5" t="s">
        <v>9</v>
      </c>
      <c r="C26">
        <v>580</v>
      </c>
    </row>
    <row r="27" spans="1:14" x14ac:dyDescent="0.3">
      <c r="B27" s="5" t="s">
        <v>16</v>
      </c>
      <c r="C27">
        <v>718</v>
      </c>
    </row>
    <row r="28" spans="1:14" x14ac:dyDescent="0.3">
      <c r="B28" s="5" t="s">
        <v>46</v>
      </c>
      <c r="C28">
        <v>616</v>
      </c>
    </row>
    <row r="29" spans="1:14" x14ac:dyDescent="0.3">
      <c r="B29" s="5" t="s">
        <v>35</v>
      </c>
      <c r="C29">
        <v>441</v>
      </c>
    </row>
    <row r="30" spans="1:14" x14ac:dyDescent="0.3">
      <c r="B30" s="5" t="s">
        <v>52</v>
      </c>
      <c r="C30">
        <v>325</v>
      </c>
    </row>
    <row r="31" spans="1:14" x14ac:dyDescent="0.3">
      <c r="B31" s="5" t="s">
        <v>59</v>
      </c>
      <c r="C31">
        <v>332</v>
      </c>
    </row>
    <row r="32" spans="1:14" x14ac:dyDescent="0.3">
      <c r="B32" s="5" t="s">
        <v>64</v>
      </c>
      <c r="C32">
        <v>427.5</v>
      </c>
    </row>
    <row r="33" spans="2:4" x14ac:dyDescent="0.3">
      <c r="B33" s="5" t="s">
        <v>79</v>
      </c>
      <c r="C33">
        <v>469.23529411764707</v>
      </c>
    </row>
    <row r="35" spans="2:4" x14ac:dyDescent="0.3">
      <c r="B35" s="15" t="s">
        <v>92</v>
      </c>
    </row>
    <row r="36" spans="2:4" x14ac:dyDescent="0.3">
      <c r="B36" s="21" t="s">
        <v>78</v>
      </c>
      <c r="C36" t="s">
        <v>81</v>
      </c>
      <c r="D36" t="s">
        <v>82</v>
      </c>
    </row>
    <row r="37" spans="2:4" x14ac:dyDescent="0.3">
      <c r="B37" s="5" t="s">
        <v>57</v>
      </c>
      <c r="C37" s="22">
        <v>156231</v>
      </c>
      <c r="D37" s="22">
        <v>52077</v>
      </c>
    </row>
    <row r="38" spans="2:4" x14ac:dyDescent="0.3">
      <c r="B38" s="5" t="s">
        <v>22</v>
      </c>
      <c r="C38" s="22">
        <v>205216</v>
      </c>
      <c r="D38" s="22">
        <v>205216</v>
      </c>
    </row>
    <row r="39" spans="2:4" x14ac:dyDescent="0.3">
      <c r="B39" s="5" t="s">
        <v>54</v>
      </c>
      <c r="C39" s="22">
        <v>136569</v>
      </c>
      <c r="D39" s="22">
        <v>45523</v>
      </c>
    </row>
    <row r="40" spans="2:4" x14ac:dyDescent="0.3">
      <c r="B40" s="5" t="s">
        <v>21</v>
      </c>
      <c r="C40" s="22">
        <v>36585</v>
      </c>
      <c r="D40" s="22">
        <v>36585</v>
      </c>
    </row>
    <row r="41" spans="2:4" x14ac:dyDescent="0.3">
      <c r="B41" s="5" t="s">
        <v>18</v>
      </c>
      <c r="C41" s="22">
        <v>498430</v>
      </c>
      <c r="D41" s="22">
        <v>124607.5</v>
      </c>
    </row>
    <row r="42" spans="2:4" x14ac:dyDescent="0.3">
      <c r="B42" s="5" t="s">
        <v>12</v>
      </c>
      <c r="C42" s="22">
        <v>449105</v>
      </c>
      <c r="D42" s="22">
        <v>89821</v>
      </c>
    </row>
    <row r="43" spans="2:4" x14ac:dyDescent="0.3">
      <c r="B43" s="5" t="s">
        <v>79</v>
      </c>
      <c r="C43" s="22">
        <v>1482136</v>
      </c>
      <c r="D43" s="22">
        <v>87184.470588235301</v>
      </c>
    </row>
    <row r="52" spans="2:4" x14ac:dyDescent="0.3">
      <c r="B52" s="15" t="s">
        <v>84</v>
      </c>
    </row>
    <row r="53" spans="2:4" x14ac:dyDescent="0.3">
      <c r="B53" s="21" t="s">
        <v>78</v>
      </c>
      <c r="C53" t="s">
        <v>85</v>
      </c>
    </row>
    <row r="54" spans="2:4" x14ac:dyDescent="0.3">
      <c r="B54" s="5" t="s">
        <v>36</v>
      </c>
      <c r="C54" s="22">
        <v>1108.5714285714287</v>
      </c>
    </row>
    <row r="55" spans="2:4" x14ac:dyDescent="0.3">
      <c r="B55" s="5" t="s">
        <v>65</v>
      </c>
      <c r="C55" s="22">
        <v>507.6201985889731</v>
      </c>
      <c r="D55" t="s">
        <v>86</v>
      </c>
    </row>
    <row r="56" spans="2:4" x14ac:dyDescent="0.3">
      <c r="B56" s="5" t="s">
        <v>53</v>
      </c>
      <c r="C56" s="22">
        <v>2618.8515406162464</v>
      </c>
    </row>
    <row r="57" spans="2:4" x14ac:dyDescent="0.3">
      <c r="B57" s="5" t="s">
        <v>67</v>
      </c>
      <c r="C57" s="22">
        <v>9716.6666666666661</v>
      </c>
    </row>
    <row r="58" spans="2:4" x14ac:dyDescent="0.3">
      <c r="B58" s="5" t="s">
        <v>10</v>
      </c>
      <c r="C58" s="22">
        <v>11800</v>
      </c>
    </row>
    <row r="59" spans="2:4" x14ac:dyDescent="0.3">
      <c r="B59" s="5" t="s">
        <v>49</v>
      </c>
      <c r="C59" s="22">
        <v>13272.5</v>
      </c>
    </row>
    <row r="60" spans="2:4" x14ac:dyDescent="0.3">
      <c r="B60" s="5" t="s">
        <v>42</v>
      </c>
      <c r="C60" s="22">
        <v>1270.10889292196</v>
      </c>
    </row>
    <row r="61" spans="2:4" x14ac:dyDescent="0.3">
      <c r="B61" s="5" t="s">
        <v>61</v>
      </c>
      <c r="C61" s="22" t="e">
        <v>#DIV/0!</v>
      </c>
    </row>
    <row r="62" spans="2:4" x14ac:dyDescent="0.3">
      <c r="B62" s="5" t="s">
        <v>34</v>
      </c>
      <c r="C62" s="22">
        <v>1197.3333333333333</v>
      </c>
    </row>
    <row r="63" spans="2:4" x14ac:dyDescent="0.3">
      <c r="B63" s="5" t="s">
        <v>30</v>
      </c>
      <c r="C63" s="22">
        <v>1314.6666666666667</v>
      </c>
    </row>
    <row r="64" spans="2:4" x14ac:dyDescent="0.3">
      <c r="B64" s="5" t="s">
        <v>79</v>
      </c>
      <c r="C64" s="22">
        <v>4506.7322071506214</v>
      </c>
    </row>
    <row r="66" spans="2:6" x14ac:dyDescent="0.3">
      <c r="B66" s="5" t="s">
        <v>89</v>
      </c>
    </row>
    <row r="67" spans="2:6" x14ac:dyDescent="0.3">
      <c r="B67" s="23" t="s">
        <v>0</v>
      </c>
      <c r="C67" s="23" t="s">
        <v>1</v>
      </c>
      <c r="D67" s="3" t="s">
        <v>87</v>
      </c>
      <c r="E67" s="3" t="s">
        <v>80</v>
      </c>
      <c r="F67" s="3" t="s">
        <v>90</v>
      </c>
    </row>
    <row r="68" spans="2:6" x14ac:dyDescent="0.3">
      <c r="B68" s="3" t="s">
        <v>9</v>
      </c>
      <c r="C68" s="3" t="s">
        <v>67</v>
      </c>
      <c r="D68" s="7">
        <v>233200</v>
      </c>
      <c r="E68" s="7">
        <v>497</v>
      </c>
      <c r="F68" s="7">
        <v>24</v>
      </c>
    </row>
    <row r="69" spans="2:6" x14ac:dyDescent="0.3">
      <c r="B69" s="3" t="s">
        <v>9</v>
      </c>
      <c r="C69" s="3" t="s">
        <v>10</v>
      </c>
      <c r="D69" s="7">
        <v>236000</v>
      </c>
      <c r="E69" s="7">
        <v>663</v>
      </c>
      <c r="F69" s="7">
        <v>20</v>
      </c>
    </row>
    <row r="70" spans="2:6" x14ac:dyDescent="0.3">
      <c r="B70" s="3" t="s">
        <v>16</v>
      </c>
      <c r="C70" s="3" t="s">
        <v>34</v>
      </c>
      <c r="D70" s="7">
        <v>89800</v>
      </c>
      <c r="E70" s="7">
        <v>718</v>
      </c>
      <c r="F70" s="7">
        <v>75</v>
      </c>
    </row>
    <row r="71" spans="2:6" x14ac:dyDescent="0.3">
      <c r="B71" s="3" t="s">
        <v>16</v>
      </c>
      <c r="C71" s="3" t="s">
        <v>30</v>
      </c>
      <c r="D71" s="7">
        <v>98600</v>
      </c>
      <c r="E71" s="7">
        <v>718</v>
      </c>
      <c r="F71" s="7">
        <v>75</v>
      </c>
    </row>
    <row r="72" spans="2:6" x14ac:dyDescent="0.3">
      <c r="B72" s="3" t="s">
        <v>46</v>
      </c>
      <c r="C72" s="3" t="s">
        <v>49</v>
      </c>
      <c r="D72" s="7">
        <v>257550</v>
      </c>
      <c r="E72" s="7">
        <v>616</v>
      </c>
      <c r="F72" s="7">
        <v>19.5</v>
      </c>
    </row>
    <row r="73" spans="2:6" x14ac:dyDescent="0.3">
      <c r="B73" s="3" t="s">
        <v>35</v>
      </c>
      <c r="C73" s="3" t="s">
        <v>36</v>
      </c>
      <c r="D73" s="7">
        <v>38800</v>
      </c>
      <c r="E73" s="7">
        <v>295</v>
      </c>
      <c r="F73" s="7">
        <v>35</v>
      </c>
    </row>
    <row r="74" spans="2:6" x14ac:dyDescent="0.3">
      <c r="B74" s="3" t="s">
        <v>35</v>
      </c>
      <c r="C74" s="3" t="s">
        <v>42</v>
      </c>
      <c r="D74" s="7">
        <v>114950</v>
      </c>
      <c r="E74" s="7">
        <v>514</v>
      </c>
      <c r="F74" s="7">
        <v>91</v>
      </c>
    </row>
    <row r="75" spans="2:6" x14ac:dyDescent="0.3">
      <c r="B75" s="3" t="s">
        <v>52</v>
      </c>
      <c r="C75" s="3" t="s">
        <v>53</v>
      </c>
      <c r="D75" s="7">
        <v>47036.666666666664</v>
      </c>
      <c r="E75" s="7">
        <v>325</v>
      </c>
      <c r="F75" s="7">
        <v>18.333333333333332</v>
      </c>
    </row>
    <row r="76" spans="2:6" x14ac:dyDescent="0.3">
      <c r="B76" s="3" t="s">
        <v>59</v>
      </c>
      <c r="C76" s="3" t="s">
        <v>61</v>
      </c>
      <c r="D76" s="7">
        <v>66200</v>
      </c>
      <c r="E76" s="7">
        <v>332</v>
      </c>
      <c r="F76" s="7">
        <v>0</v>
      </c>
    </row>
    <row r="77" spans="2:6" x14ac:dyDescent="0.3">
      <c r="B77" s="3" t="s">
        <v>64</v>
      </c>
      <c r="C77" s="3" t="s">
        <v>65</v>
      </c>
      <c r="D77" s="7">
        <v>44390</v>
      </c>
      <c r="E77" s="7">
        <v>427.5</v>
      </c>
      <c r="F77" s="7">
        <v>87.5</v>
      </c>
    </row>
    <row r="78" spans="2:6" x14ac:dyDescent="0.3">
      <c r="B78" s="3" t="s">
        <v>79</v>
      </c>
      <c r="C78" s="3"/>
      <c r="D78" s="7">
        <v>109993.5294117647</v>
      </c>
      <c r="E78" s="7">
        <v>469.23529411764707</v>
      </c>
      <c r="F78" s="7">
        <v>48.571428571428569</v>
      </c>
    </row>
  </sheetData>
  <phoneticPr fontId="4" type="noConversion"/>
  <conditionalFormatting sqref="N2:N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4:C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68:D7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{1E32DE2E-1461-4880-A64C-C95DB81CA3C0}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E32DE2E-1461-4880-A64C-C95DB81CA3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D68:D77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2342-97F8-4DE1-B924-9A93F4F07CCD}">
  <dimension ref="A1:D18"/>
  <sheetViews>
    <sheetView zoomScale="130" zoomScaleNormal="130" workbookViewId="0">
      <selection activeCell="F31" sqref="F31"/>
    </sheetView>
  </sheetViews>
  <sheetFormatPr defaultRowHeight="14.4" x14ac:dyDescent="0.3"/>
  <cols>
    <col min="2" max="2" width="13.6640625" bestFit="1" customWidth="1"/>
    <col min="3" max="3" width="18.21875" bestFit="1" customWidth="1"/>
    <col min="4" max="4" width="12.6640625" bestFit="1" customWidth="1"/>
  </cols>
  <sheetData>
    <row r="1" spans="1:4" x14ac:dyDescent="0.3">
      <c r="A1" s="1" t="s">
        <v>70</v>
      </c>
      <c r="B1" s="9" t="s">
        <v>0</v>
      </c>
      <c r="C1" s="1" t="s">
        <v>1</v>
      </c>
      <c r="D1" s="2" t="s">
        <v>3</v>
      </c>
    </row>
    <row r="2" spans="1:4" x14ac:dyDescent="0.3">
      <c r="A2" s="3">
        <v>1</v>
      </c>
      <c r="B2" s="3" t="s">
        <v>16</v>
      </c>
      <c r="C2" s="3" t="s">
        <v>30</v>
      </c>
      <c r="D2" s="4">
        <v>92685</v>
      </c>
    </row>
    <row r="3" spans="1:4" x14ac:dyDescent="0.3">
      <c r="A3" s="3">
        <v>2</v>
      </c>
      <c r="B3" s="3" t="s">
        <v>16</v>
      </c>
      <c r="C3" s="3" t="s">
        <v>34</v>
      </c>
      <c r="D3" s="4">
        <v>84413</v>
      </c>
    </row>
    <row r="4" spans="1:4" x14ac:dyDescent="0.3">
      <c r="A4" s="3">
        <v>3</v>
      </c>
      <c r="B4" s="3" t="s">
        <v>35</v>
      </c>
      <c r="C4" s="3" t="s">
        <v>36</v>
      </c>
      <c r="D4" s="4">
        <v>36585</v>
      </c>
    </row>
    <row r="5" spans="1:4" x14ac:dyDescent="0.3">
      <c r="A5" s="3">
        <v>4</v>
      </c>
      <c r="B5" s="3" t="s">
        <v>35</v>
      </c>
      <c r="C5" s="3" t="s">
        <v>42</v>
      </c>
      <c r="D5" s="4">
        <v>98800</v>
      </c>
    </row>
    <row r="6" spans="1:4" x14ac:dyDescent="0.3">
      <c r="A6" s="3">
        <v>5</v>
      </c>
      <c r="B6" s="3" t="s">
        <v>35</v>
      </c>
      <c r="C6" s="3" t="s">
        <v>42</v>
      </c>
      <c r="D6" s="4">
        <v>116005</v>
      </c>
    </row>
    <row r="7" spans="1:4" x14ac:dyDescent="0.3">
      <c r="A7" s="3">
        <v>6</v>
      </c>
      <c r="B7" s="3" t="s">
        <v>46</v>
      </c>
      <c r="C7" s="3" t="s">
        <v>49</v>
      </c>
      <c r="D7" s="4">
        <v>133210</v>
      </c>
    </row>
    <row r="8" spans="1:4" x14ac:dyDescent="0.3">
      <c r="A8" s="3">
        <v>7</v>
      </c>
      <c r="B8" s="3" t="s">
        <v>46</v>
      </c>
      <c r="C8" s="3" t="s">
        <v>49</v>
      </c>
      <c r="D8" s="4">
        <v>150415</v>
      </c>
    </row>
    <row r="9" spans="1:4" x14ac:dyDescent="0.3">
      <c r="A9" s="3">
        <v>8</v>
      </c>
      <c r="B9" s="3" t="s">
        <v>52</v>
      </c>
      <c r="C9" s="3" t="s">
        <v>53</v>
      </c>
      <c r="D9" s="4">
        <v>48342</v>
      </c>
    </row>
    <row r="10" spans="1:4" x14ac:dyDescent="0.3">
      <c r="A10" s="3">
        <v>9</v>
      </c>
      <c r="B10" s="3" t="s">
        <v>52</v>
      </c>
      <c r="C10" s="3" t="s">
        <v>53</v>
      </c>
      <c r="D10" s="4">
        <v>49587</v>
      </c>
    </row>
    <row r="11" spans="1:4" x14ac:dyDescent="0.3">
      <c r="A11" s="3">
        <v>10</v>
      </c>
      <c r="B11" s="3" t="s">
        <v>52</v>
      </c>
      <c r="C11" s="3" t="s">
        <v>53</v>
      </c>
      <c r="D11" s="4">
        <v>38640</v>
      </c>
    </row>
    <row r="12" spans="1:4" x14ac:dyDescent="0.3">
      <c r="A12" s="3">
        <v>11</v>
      </c>
      <c r="B12" s="3" t="s">
        <v>59</v>
      </c>
      <c r="C12" s="3" t="s">
        <v>61</v>
      </c>
      <c r="D12" s="4">
        <v>50832</v>
      </c>
    </row>
    <row r="13" spans="1:4" x14ac:dyDescent="0.3">
      <c r="A13" s="3">
        <v>12</v>
      </c>
      <c r="B13" s="3" t="s">
        <v>59</v>
      </c>
      <c r="C13" s="3" t="s">
        <v>61</v>
      </c>
      <c r="D13" s="4">
        <v>52077</v>
      </c>
    </row>
    <row r="14" spans="1:4" x14ac:dyDescent="0.3">
      <c r="A14" s="3">
        <v>13</v>
      </c>
      <c r="B14" s="3" t="s">
        <v>59</v>
      </c>
      <c r="C14" s="3" t="s">
        <v>61</v>
      </c>
      <c r="D14" s="4">
        <v>53322</v>
      </c>
    </row>
    <row r="15" spans="1:4" x14ac:dyDescent="0.3">
      <c r="A15" s="3">
        <v>14</v>
      </c>
      <c r="B15" s="3" t="s">
        <v>64</v>
      </c>
      <c r="C15" s="3" t="s">
        <v>65</v>
      </c>
      <c r="D15" s="4">
        <v>35821</v>
      </c>
    </row>
    <row r="16" spans="1:4" x14ac:dyDescent="0.3">
      <c r="A16" s="3">
        <v>15</v>
      </c>
      <c r="B16" s="3" t="s">
        <v>64</v>
      </c>
      <c r="C16" s="3" t="s">
        <v>65</v>
      </c>
      <c r="D16" s="4">
        <v>30970</v>
      </c>
    </row>
    <row r="17" spans="1:4" x14ac:dyDescent="0.3">
      <c r="A17" s="3">
        <v>16</v>
      </c>
      <c r="B17" s="3" t="s">
        <v>9</v>
      </c>
      <c r="C17" s="3" t="s">
        <v>67</v>
      </c>
      <c r="D17" s="4">
        <v>205216</v>
      </c>
    </row>
    <row r="18" spans="1:4" x14ac:dyDescent="0.3">
      <c r="A18" s="3">
        <v>17</v>
      </c>
      <c r="B18" s="3" t="s">
        <v>9</v>
      </c>
      <c r="C18" s="3" t="s">
        <v>10</v>
      </c>
      <c r="D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7A72-C972-410A-88D8-48382E4244B2}">
  <dimension ref="A1:D18"/>
  <sheetViews>
    <sheetView zoomScale="130" zoomScaleNormal="130" workbookViewId="0">
      <selection activeCell="B4" sqref="B4:C6"/>
    </sheetView>
  </sheetViews>
  <sheetFormatPr defaultRowHeight="14.4" x14ac:dyDescent="0.3"/>
  <cols>
    <col min="3" max="3" width="12.109375" bestFit="1" customWidth="1"/>
    <col min="4" max="4" width="19.21875" bestFit="1" customWidth="1"/>
  </cols>
  <sheetData>
    <row r="1" spans="1:4" x14ac:dyDescent="0.3">
      <c r="A1" s="1" t="s">
        <v>70</v>
      </c>
      <c r="B1" s="1" t="s">
        <v>1</v>
      </c>
      <c r="C1" s="2" t="s">
        <v>2</v>
      </c>
      <c r="D1" s="1" t="s">
        <v>7</v>
      </c>
    </row>
    <row r="2" spans="1:4" x14ac:dyDescent="0.3">
      <c r="A2" s="3">
        <v>1</v>
      </c>
      <c r="B2" s="3" t="s">
        <v>30</v>
      </c>
      <c r="C2" s="4">
        <v>98600</v>
      </c>
      <c r="D2" s="3" t="s">
        <v>32</v>
      </c>
    </row>
    <row r="3" spans="1:4" x14ac:dyDescent="0.3">
      <c r="A3" s="3">
        <v>2</v>
      </c>
      <c r="B3" s="3" t="s">
        <v>34</v>
      </c>
      <c r="C3" s="4">
        <v>89800</v>
      </c>
      <c r="D3" s="3" t="s">
        <v>32</v>
      </c>
    </row>
    <row r="4" spans="1:4" x14ac:dyDescent="0.3">
      <c r="A4" s="3">
        <v>3</v>
      </c>
      <c r="B4" s="3" t="s">
        <v>36</v>
      </c>
      <c r="C4" s="4">
        <v>38800</v>
      </c>
      <c r="D4" s="3" t="s">
        <v>38</v>
      </c>
    </row>
    <row r="5" spans="1:4" x14ac:dyDescent="0.3">
      <c r="A5" s="3">
        <v>4</v>
      </c>
      <c r="B5" s="3" t="s">
        <v>42</v>
      </c>
      <c r="C5" s="4">
        <v>105700</v>
      </c>
      <c r="D5" s="3" t="s">
        <v>39</v>
      </c>
    </row>
    <row r="6" spans="1:4" x14ac:dyDescent="0.3">
      <c r="A6" s="3">
        <v>5</v>
      </c>
      <c r="B6" s="3" t="s">
        <v>42</v>
      </c>
      <c r="C6" s="4">
        <v>124200</v>
      </c>
      <c r="D6" s="3" t="s">
        <v>45</v>
      </c>
    </row>
    <row r="7" spans="1:4" x14ac:dyDescent="0.3">
      <c r="A7" s="3">
        <v>6</v>
      </c>
      <c r="B7" s="3" t="s">
        <v>49</v>
      </c>
      <c r="C7" s="4">
        <v>300200</v>
      </c>
      <c r="D7" s="3" t="s">
        <v>51</v>
      </c>
    </row>
    <row r="8" spans="1:4" x14ac:dyDescent="0.3">
      <c r="A8" s="3">
        <v>7</v>
      </c>
      <c r="B8" s="3" t="s">
        <v>49</v>
      </c>
      <c r="C8" s="4">
        <v>214900</v>
      </c>
      <c r="D8" s="3" t="s">
        <v>47</v>
      </c>
    </row>
    <row r="9" spans="1:4" x14ac:dyDescent="0.3">
      <c r="A9" s="3">
        <v>8</v>
      </c>
      <c r="B9" s="3" t="s">
        <v>53</v>
      </c>
      <c r="C9" s="4">
        <v>50095</v>
      </c>
      <c r="D9" s="3" t="s">
        <v>56</v>
      </c>
    </row>
    <row r="10" spans="1:4" x14ac:dyDescent="0.3">
      <c r="A10" s="3">
        <v>9</v>
      </c>
      <c r="B10" s="3" t="s">
        <v>53</v>
      </c>
      <c r="C10" s="4">
        <v>51385</v>
      </c>
      <c r="D10" s="3" t="s">
        <v>56</v>
      </c>
    </row>
    <row r="11" spans="1:4" x14ac:dyDescent="0.3">
      <c r="A11" s="3">
        <v>10</v>
      </c>
      <c r="B11" s="3" t="s">
        <v>53</v>
      </c>
      <c r="C11" s="4">
        <v>39630</v>
      </c>
      <c r="D11" s="3" t="s">
        <v>56</v>
      </c>
    </row>
    <row r="12" spans="1:4" x14ac:dyDescent="0.3">
      <c r="A12" s="3">
        <v>11</v>
      </c>
      <c r="B12" s="3" t="s">
        <v>61</v>
      </c>
      <c r="C12" s="4">
        <v>61000</v>
      </c>
      <c r="D12" s="3" t="s">
        <v>63</v>
      </c>
    </row>
    <row r="13" spans="1:4" x14ac:dyDescent="0.3">
      <c r="A13" s="3">
        <v>12</v>
      </c>
      <c r="B13" s="3" t="s">
        <v>61</v>
      </c>
      <c r="C13" s="4">
        <v>70000</v>
      </c>
      <c r="D13" s="3" t="s">
        <v>63</v>
      </c>
    </row>
    <row r="14" spans="1:4" x14ac:dyDescent="0.3">
      <c r="A14" s="3">
        <v>13</v>
      </c>
      <c r="B14" s="3" t="s">
        <v>61</v>
      </c>
      <c r="C14" s="4">
        <v>67600</v>
      </c>
      <c r="D14" s="3" t="s">
        <v>63</v>
      </c>
    </row>
    <row r="15" spans="1:4" x14ac:dyDescent="0.3">
      <c r="A15" s="3">
        <v>14</v>
      </c>
      <c r="B15" s="3" t="s">
        <v>65</v>
      </c>
      <c r="C15" s="4">
        <v>43590</v>
      </c>
      <c r="D15" s="3" t="s">
        <v>60</v>
      </c>
    </row>
    <row r="16" spans="1:4" x14ac:dyDescent="0.3">
      <c r="A16" s="3">
        <v>15</v>
      </c>
      <c r="B16" s="3" t="s">
        <v>65</v>
      </c>
      <c r="C16" s="4">
        <v>45190</v>
      </c>
      <c r="D16" s="3" t="s">
        <v>28</v>
      </c>
    </row>
    <row r="17" spans="1:4" x14ac:dyDescent="0.3">
      <c r="A17" s="3">
        <v>16</v>
      </c>
      <c r="B17" s="3" t="s">
        <v>67</v>
      </c>
      <c r="C17" s="4">
        <v>233200</v>
      </c>
      <c r="D17" s="3" t="s">
        <v>69</v>
      </c>
    </row>
    <row r="18" spans="1:4" x14ac:dyDescent="0.3">
      <c r="A18" s="3">
        <v>17</v>
      </c>
      <c r="B18" s="3" t="s">
        <v>10</v>
      </c>
      <c r="C18" s="4">
        <v>236000</v>
      </c>
      <c r="D18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0.Raw Data - Start Here</vt:lpstr>
      <vt:lpstr>Youtube</vt:lpstr>
      <vt:lpstr>1.Completed</vt:lpstr>
      <vt:lpstr>2.Price</vt:lpstr>
      <vt:lpstr>3.Torque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Pitsillides</dc:creator>
  <cp:lastModifiedBy>Yiannis Pitsillides</cp:lastModifiedBy>
  <dcterms:created xsi:type="dcterms:W3CDTF">2024-10-29T12:09:24Z</dcterms:created>
  <dcterms:modified xsi:type="dcterms:W3CDTF">2024-11-01T15:14:12Z</dcterms:modified>
</cp:coreProperties>
</file>