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si\Desktop\2024 Youtube\12. Top 5 Interview questions for DA\"/>
    </mc:Choice>
  </mc:AlternateContent>
  <xr:revisionPtr revIDLastSave="0" documentId="13_ncr:1_{7153C4D4-14DC-4505-8014-F36F32D071BE}" xr6:coauthVersionLast="47" xr6:coauthVersionMax="47" xr10:uidLastSave="{00000000-0000-0000-0000-000000000000}"/>
  <bookViews>
    <workbookView xWindow="-108" yWindow="-108" windowWidth="30936" windowHeight="16896" xr2:uid="{4F7D4927-FC0E-4E6A-BA77-B0407843A601}"/>
  </bookViews>
  <sheets>
    <sheet name="Landing Page" sheetId="12" r:id="rId1"/>
    <sheet name="0.Raw Data" sheetId="1" r:id="rId2"/>
    <sheet name="1.Aggregations" sheetId="2" r:id="rId3"/>
    <sheet name="1.Aggregations - empty" sheetId="13" r:id="rId4"/>
    <sheet name="2.V-Lookups" sheetId="3" r:id="rId5"/>
    <sheet name="2.V-Lookups-Empty" sheetId="14" r:id="rId6"/>
    <sheet name="2.1.V-Lookups-Price" sheetId="4" r:id="rId7"/>
    <sheet name="2.2.V-Lookups-Torque" sheetId="5" r:id="rId8"/>
    <sheet name="3.Pivot Tables" sheetId="6" r:id="rId9"/>
    <sheet name="3.Pivot Tables-Empty" sheetId="15" r:id="rId10"/>
    <sheet name="4.Visualizations" sheetId="8" r:id="rId11"/>
    <sheet name="4.Visualizations-Empty" sheetId="16" r:id="rId12"/>
    <sheet name="5.Conditional Formating" sheetId="10" r:id="rId13"/>
    <sheet name="5.Conditional Formating-Empty" sheetId="17" r:id="rId14"/>
  </sheets>
  <definedNames>
    <definedName name="_xlnm._FilterDatabase" localSheetId="12" hidden="1">'5.Conditional Formating'!$A$24:$K$24</definedName>
    <definedName name="_xlnm._FilterDatabase" localSheetId="13" hidden="1">'5.Conditional Formating-Empty'!$A$1:$I$1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 a="1"/>
  <c r="D27" i="2" s="1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2" i="13"/>
  <c r="J20" i="2"/>
  <c r="D17" i="2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25" i="10"/>
  <c r="H42" i="10"/>
  <c r="D42" i="10"/>
  <c r="E42" i="10"/>
  <c r="C42" i="10"/>
  <c r="M26" i="3" a="1"/>
  <c r="M26" i="3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" i="3"/>
  <c r="K23" i="3"/>
  <c r="D24" i="2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2" i="3"/>
  <c r="D30" i="2"/>
  <c r="D29" i="2"/>
  <c r="D28" i="2"/>
  <c r="D26" i="2"/>
  <c r="D25" i="2"/>
  <c r="I20" i="2"/>
  <c r="F18" i="2"/>
  <c r="J21" i="2"/>
  <c r="K21" i="2"/>
  <c r="L21" i="2"/>
  <c r="K20" i="2"/>
  <c r="L20" i="2"/>
  <c r="I21" i="2"/>
  <c r="C19" i="2"/>
  <c r="D19" i="2"/>
  <c r="B19" i="2"/>
  <c r="E18" i="2"/>
  <c r="D18" i="2"/>
  <c r="F17" i="2"/>
  <c r="E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<sst xmlns="http://schemas.openxmlformats.org/spreadsheetml/2006/main" count="1681" uniqueCount="162">
  <si>
    <t>Make</t>
  </si>
  <si>
    <t>Model</t>
  </si>
  <si>
    <t>MSRP</t>
  </si>
  <si>
    <t>Invoice Price</t>
  </si>
  <si>
    <t>Used/New Price</t>
  </si>
  <si>
    <t>Body Size</t>
  </si>
  <si>
    <t>Body Style</t>
  </si>
  <si>
    <t>Horsepower</t>
  </si>
  <si>
    <t>Torque</t>
  </si>
  <si>
    <t>Highway Fuel Economy</t>
  </si>
  <si>
    <t>Aston Martin</t>
  </si>
  <si>
    <t>DBX707</t>
  </si>
  <si>
    <t>Large</t>
  </si>
  <si>
    <t>SUV</t>
  </si>
  <si>
    <t>697 hp @ 6000 rpm</t>
  </si>
  <si>
    <t>663 ft-lbs. @ 2750 rpm</t>
  </si>
  <si>
    <t>20 mpg</t>
  </si>
  <si>
    <t>Audi</t>
  </si>
  <si>
    <t>Compact</t>
  </si>
  <si>
    <t>Sedan</t>
  </si>
  <si>
    <t>Midsize</t>
  </si>
  <si>
    <t>35 mpg</t>
  </si>
  <si>
    <t>Coupe</t>
  </si>
  <si>
    <t>Convertible</t>
  </si>
  <si>
    <t>335 hp @ 0 rpm</t>
  </si>
  <si>
    <t>89 mpg</t>
  </si>
  <si>
    <t>87 mpg</t>
  </si>
  <si>
    <t>24 mpg</t>
  </si>
  <si>
    <t>19 mpg</t>
  </si>
  <si>
    <t>442 ft-lbs. @ 0 rpm</t>
  </si>
  <si>
    <t>21 mpg</t>
  </si>
  <si>
    <t>SQ8 Sportback e-tron</t>
  </si>
  <si>
    <t>496 hp @ 0 rpm</t>
  </si>
  <si>
    <t>718 ft-lbs. @ 0 rpm</t>
  </si>
  <si>
    <t>75 mpg</t>
  </si>
  <si>
    <t>SQ8 e-tron</t>
  </si>
  <si>
    <t>BMW</t>
  </si>
  <si>
    <t>2 Series</t>
  </si>
  <si>
    <t>255 hp @ 5000 rpm</t>
  </si>
  <si>
    <t>295 ft-lbs. @ 1550 rpm</t>
  </si>
  <si>
    <t>479 ft-lbs. @ 0 rpm</t>
  </si>
  <si>
    <t>17 mpg</t>
  </si>
  <si>
    <t>536 hp @ 0 rpm</t>
  </si>
  <si>
    <t>i7</t>
  </si>
  <si>
    <t>449 hp @ 0 rpm</t>
  </si>
  <si>
    <t>95 mpg</t>
  </si>
  <si>
    <t>549 ft-lbs. @ 0 rpm</t>
  </si>
  <si>
    <t>Bentley</t>
  </si>
  <si>
    <t>568 ft-lbs. @ 2000 rpm</t>
  </si>
  <si>
    <t>542 hp @ 6000 rpm</t>
  </si>
  <si>
    <t>Flying Spur</t>
  </si>
  <si>
    <t>626 hp @ 6000 rpm</t>
  </si>
  <si>
    <t>664 ft-lbs. @ 1350 rpm</t>
  </si>
  <si>
    <t>Ford</t>
  </si>
  <si>
    <t>Bronco</t>
  </si>
  <si>
    <t>Convertible SUV</t>
  </si>
  <si>
    <t>300 hp @ 5700 rpm</t>
  </si>
  <si>
    <t>325 ft-lbs. @ 3400 rpm</t>
  </si>
  <si>
    <t>Cargo Van</t>
  </si>
  <si>
    <t>86 mpg</t>
  </si>
  <si>
    <t>Mercedes-Benz</t>
  </si>
  <si>
    <t>413 ft-lbs. @ 0 rpm</t>
  </si>
  <si>
    <t>Sprinter</t>
  </si>
  <si>
    <t>211 hp @ 3800 rpm</t>
  </si>
  <si>
    <t>332 ft-lbs. @ 1400 rpm</t>
  </si>
  <si>
    <t>Nissan</t>
  </si>
  <si>
    <t>ARIYA</t>
  </si>
  <si>
    <t>389 hp @ 0 rpm</t>
  </si>
  <si>
    <t>DB11</t>
  </si>
  <si>
    <t>528 hp @ 6000 rpm</t>
  </si>
  <si>
    <t>497 ft-lbs. @ 1500 rpm</t>
  </si>
  <si>
    <t>Totals (Sum)</t>
  </si>
  <si>
    <t>Average (Average)</t>
  </si>
  <si>
    <t>Count (Count)</t>
  </si>
  <si>
    <t>Minimum (Min)</t>
  </si>
  <si>
    <t>Maximum (Max)</t>
  </si>
  <si>
    <t>Horsepower No.</t>
  </si>
  <si>
    <t>Torque no.</t>
  </si>
  <si>
    <t>Answer the following Questions:</t>
  </si>
  <si>
    <t>What is the total MSRP for all cars?</t>
  </si>
  <si>
    <t>How many car Makes we have?</t>
  </si>
  <si>
    <t>How many Audi cars we have?</t>
  </si>
  <si>
    <t>Answer</t>
  </si>
  <si>
    <t>What is the Min Horsepower for all cars?</t>
  </si>
  <si>
    <t>What is the Max Horseower for Sedan cars?</t>
  </si>
  <si>
    <t>What is the average Inv Price for all cars?</t>
  </si>
  <si>
    <t>*Hold CTRL to select</t>
  </si>
  <si>
    <t>ID - Key</t>
  </si>
  <si>
    <t>.=VLOOKUP(A2,'2.1.V-Lookups-Price'!A2:B18,2,1)</t>
  </si>
  <si>
    <t>Step 3</t>
  </si>
  <si>
    <t>Step 2</t>
  </si>
  <si>
    <t>Step 1</t>
  </si>
  <si>
    <t>. =MAX(K2:K18)</t>
  </si>
  <si>
    <t>Formula</t>
  </si>
  <si>
    <t>. =SUM(D2:D15)</t>
  </si>
  <si>
    <t>. =AVERAGE(E2:E15)</t>
  </si>
  <si>
    <t>. =COUNTA(B2:B15)</t>
  </si>
  <si>
    <t>. =COUNTA(C2:C3)</t>
  </si>
  <si>
    <t>. =MIN(I2:I15)</t>
  </si>
  <si>
    <t>. =MAX(I4:I7)</t>
  </si>
  <si>
    <t>Aston Martin - DB11</t>
  </si>
  <si>
    <t>Step 4</t>
  </si>
  <si>
    <t>Join the Torque and find the least torque car</t>
  </si>
  <si>
    <t>Formulas</t>
  </si>
  <si>
    <t>Torque No</t>
  </si>
  <si>
    <t>.=VLOOKUP(A2,'2.2.V-Lookups-Torque'!A1:E18,5,1)</t>
  </si>
  <si>
    <t>. =MIN(VALUE(M2:M18))</t>
  </si>
  <si>
    <t>. =LEFT(L2,3) - and then drag down</t>
  </si>
  <si>
    <t>BMW - 2 Series</t>
  </si>
  <si>
    <t>What is the total MSRP per Make?</t>
  </si>
  <si>
    <t>What is the average Inv Price per Body Size?</t>
  </si>
  <si>
    <t>What is the Total MSRP per Make and Body Style?</t>
  </si>
  <si>
    <t>Row Labels</t>
  </si>
  <si>
    <t>Grand Total</t>
  </si>
  <si>
    <t>Sum of MSRP</t>
  </si>
  <si>
    <t>Average of Invoice Price</t>
  </si>
  <si>
    <t>Column Labels</t>
  </si>
  <si>
    <t>Answers</t>
  </si>
  <si>
    <t>Answers - Pivot Tables</t>
  </si>
  <si>
    <t>Vizualise the total MSRP per Make</t>
  </si>
  <si>
    <t>Vizualise the average Inv Price per Body Size in a pie chart</t>
  </si>
  <si>
    <t>Vizualise the Total MSRP per Model</t>
  </si>
  <si>
    <t>i7 - A</t>
  </si>
  <si>
    <t>i7 - B</t>
  </si>
  <si>
    <t>Flying Spur - A</t>
  </si>
  <si>
    <t>Flying Spur - B</t>
  </si>
  <si>
    <t>Bronco - A</t>
  </si>
  <si>
    <t>Bronco - B</t>
  </si>
  <si>
    <t>Bronco - C</t>
  </si>
  <si>
    <t>Sprinter - A</t>
  </si>
  <si>
    <t>Sprinter - B</t>
  </si>
  <si>
    <t>Sprinter - C</t>
  </si>
  <si>
    <t>ARIYA - A</t>
  </si>
  <si>
    <t>ARIYA - B</t>
  </si>
  <si>
    <t>Plot the min and max New/Uused Price per Body Size</t>
  </si>
  <si>
    <t>Min of Used/New Price</t>
  </si>
  <si>
    <t>Max of Used/New Price</t>
  </si>
  <si>
    <t>BEFORE</t>
  </si>
  <si>
    <t>AFTER</t>
  </si>
  <si>
    <t>Make the data look more presentable</t>
  </si>
  <si>
    <t>Change the color of the column names, make the bold, align them in the middle, make all columns visible</t>
  </si>
  <si>
    <t>Add a filter</t>
  </si>
  <si>
    <t>Add the totals for  numeric values. Make the bold</t>
  </si>
  <si>
    <t>Add $ and comma for numeric columns</t>
  </si>
  <si>
    <t>Totals</t>
  </si>
  <si>
    <t>Make the used/New price cars to stand out</t>
  </si>
  <si>
    <t>There are multible options here in conditional formating.  It's your choice</t>
  </si>
  <si>
    <t>Flash out any duplicate car models</t>
  </si>
  <si>
    <t>You can achieve this from CF -&gt; Highlight Cells Rules-&gt;DV</t>
  </si>
  <si>
    <t>If the Horsepower no is more than 400, then highlight as Green. If not, Red.</t>
  </si>
  <si>
    <t>Add a rule for &gt;400 -&gt; Green</t>
  </si>
  <si>
    <t>Add another rule for &lt; 400 -&gt; Red</t>
  </si>
  <si>
    <t>Create another column that has the MSRP per Horsepower. Make this column stand out</t>
  </si>
  <si>
    <t>Create the new column with the formula given</t>
  </si>
  <si>
    <t>MSRP per Horsepower</t>
  </si>
  <si>
    <t>Add one rule that has something that stands out (traffic lights for example)</t>
  </si>
  <si>
    <t>Add another rule that is easier to the eye to identify large/small numbers</t>
  </si>
  <si>
    <t>Join the Invoice Price and find the most expensive car</t>
  </si>
  <si>
    <t>How many Distinct car Makes we have?</t>
  </si>
  <si>
    <t>How many unique car Makes we have?</t>
  </si>
  <si>
    <t>Find the most expensive car in terms of Invoice Price</t>
  </si>
  <si>
    <t>Plot the min and max New/Used Price per Body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</si>
</sst>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[$$-409]* #,##0_ ;_-[$$-409]* \-#,##0\ ;_-[$$-409]* &quot;-&quot;??_ ;_-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164" fontId="0" fillId="0" borderId="0" xfId="1" applyNumberFormat="1" applyFont="1"/>
    <xf numFmtId="0" fontId="3" fillId="2" borderId="0" xfId="0" applyFont="1" applyFill="1" applyAlignment="1">
      <alignment horizontal="left" vertical="center"/>
    </xf>
    <xf numFmtId="164" fontId="0" fillId="2" borderId="0" xfId="2" applyNumberFormat="1" applyFont="1" applyFill="1"/>
    <xf numFmtId="0" fontId="3" fillId="3" borderId="0" xfId="0" applyFont="1" applyFill="1" applyAlignment="1">
      <alignment horizontal="left" vertical="center"/>
    </xf>
    <xf numFmtId="164" fontId="0" fillId="3" borderId="0" xfId="1" applyNumberFormat="1" applyFont="1" applyFill="1"/>
    <xf numFmtId="0" fontId="3" fillId="4" borderId="0" xfId="0" applyFont="1" applyFill="1" applyAlignment="1">
      <alignment horizontal="left" vertical="center"/>
    </xf>
    <xf numFmtId="0" fontId="0" fillId="4" borderId="0" xfId="0" applyFill="1"/>
    <xf numFmtId="0" fontId="3" fillId="5" borderId="0" xfId="0" applyFont="1" applyFill="1" applyAlignment="1">
      <alignment horizontal="left" vertical="center"/>
    </xf>
    <xf numFmtId="0" fontId="0" fillId="5" borderId="0" xfId="0" applyFill="1"/>
    <xf numFmtId="0" fontId="3" fillId="6" borderId="0" xfId="0" applyFont="1" applyFill="1" applyAlignment="1">
      <alignment horizontal="left" vertical="center"/>
    </xf>
    <xf numFmtId="0" fontId="0" fillId="6" borderId="0" xfId="0" applyFill="1"/>
    <xf numFmtId="0" fontId="2" fillId="7" borderId="1" xfId="0" applyFont="1" applyFill="1" applyBorder="1" applyAlignment="1">
      <alignment horizontal="center"/>
    </xf>
    <xf numFmtId="164" fontId="2" fillId="7" borderId="1" xfId="1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3" borderId="0" xfId="0" applyNumberFormat="1" applyFill="1"/>
    <xf numFmtId="164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8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1" applyNumberFormat="1" applyFont="1" applyBorder="1"/>
    <xf numFmtId="2" fontId="2" fillId="8" borderId="1" xfId="0" applyNumberFormat="1" applyFont="1" applyFill="1" applyBorder="1" applyAlignment="1">
      <alignment horizontal="center"/>
    </xf>
    <xf numFmtId="0" fontId="0" fillId="8" borderId="1" xfId="0" applyFill="1" applyBorder="1"/>
    <xf numFmtId="2" fontId="0" fillId="8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8" xfId="0" applyBorder="1"/>
    <xf numFmtId="0" fontId="3" fillId="8" borderId="1" xfId="0" applyFont="1" applyFill="1" applyBorder="1" applyAlignment="1">
      <alignment horizontal="center" vertical="center"/>
    </xf>
    <xf numFmtId="164" fontId="3" fillId="8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3" fillId="0" borderId="1" xfId="2" applyNumberFormat="1" applyFont="1" applyBorder="1" applyAlignment="1"/>
    <xf numFmtId="164" fontId="0" fillId="0" borderId="0" xfId="1" applyNumberFormat="1" applyFont="1" applyBorder="1"/>
    <xf numFmtId="0" fontId="0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164" fontId="2" fillId="3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5 Excel Interview questions for Data Analyst.xlsx]4.Visualizations!PivotTable7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'4.Visualizations'!$F$38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'4.Visualizations'!$E$39:$E$46</c:f>
              <c:strCache>
                <c:ptCount val="7"/>
                <c:pt idx="0">
                  <c:v>Aston Martin</c:v>
                </c:pt>
                <c:pt idx="1">
                  <c:v>Audi</c:v>
                </c:pt>
                <c:pt idx="2">
                  <c:v>Bentley</c:v>
                </c:pt>
                <c:pt idx="3">
                  <c:v>BMW</c:v>
                </c:pt>
                <c:pt idx="4">
                  <c:v>Ford</c:v>
                </c:pt>
                <c:pt idx="5">
                  <c:v>Mercedes-Benz</c:v>
                </c:pt>
                <c:pt idx="6">
                  <c:v>Nissan</c:v>
                </c:pt>
              </c:strCache>
            </c:strRef>
          </c:cat>
          <c:val>
            <c:numRef>
              <c:f>'4.Visualizations'!$F$39:$F$46</c:f>
              <c:numCache>
                <c:formatCode>_-[$$-409]* #,##0.00_ ;_-[$$-409]* \-#,##0.00\ ;_-[$$-409]* "-"??_ ;_-@_ </c:formatCode>
                <c:ptCount val="7"/>
                <c:pt idx="0">
                  <c:v>469200</c:v>
                </c:pt>
                <c:pt idx="1">
                  <c:v>188400</c:v>
                </c:pt>
                <c:pt idx="2">
                  <c:v>515100</c:v>
                </c:pt>
                <c:pt idx="3">
                  <c:v>268700</c:v>
                </c:pt>
                <c:pt idx="4">
                  <c:v>141110</c:v>
                </c:pt>
                <c:pt idx="5">
                  <c:v>198600</c:v>
                </c:pt>
                <c:pt idx="6">
                  <c:v>88780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2-4CBA-85A3-EAEF328D1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0204592"/>
        <c:axId val="610206392"/>
        <c:axId val="0"/>
      </c:bar3DChart>
      <c:catAx>
        <c:axId val="6102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06392"/>
        <c:crosses val="autoZero"/>
        <c:auto val="1"/>
        <c:lblAlgn val="ctr"/>
        <c:lblOffset val="100"/>
        <c:noMultiLvlLbl val="0"/>
      </c:catAx>
      <c:valAx>
        <c:axId val="61020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5 Excel Interview questions for Data Analyst.xlsx]4.Visualizations!PivotTable6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'4.Visualizations'!$F$48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A-4166-951D-B87EADF7EB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A-4166-951D-B87EADF7EB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A-4166-951D-B87EADF7EB24}"/>
              </c:ext>
            </c:extLst>
          </c:dPt>
          <c:cat>
            <c:strRef>
              <c:f>'4.Visualizations'!$E$49:$E$52</c:f>
              <c:strCache>
                <c:ptCount val="3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</c:strCache>
            </c:strRef>
          </c:cat>
          <c:val>
            <c:numRef>
              <c:f>'4.Visualizations'!$F$49:$F$52</c:f>
              <c:numCache>
                <c:formatCode>_-[$$-409]* #,##0.00_ ;_-[$$-409]* \-#,##0.00\ ;_-[$$-409]* "-"??_ ;_-@_ </c:formatCode>
                <c:ptCount val="3"/>
                <c:pt idx="0">
                  <c:v>41189</c:v>
                </c:pt>
                <c:pt idx="1">
                  <c:v>107402.5</c:v>
                </c:pt>
                <c:pt idx="2">
                  <c:v>107975.25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4055-AEB9-898F22ABB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'4.Visualizations'!$C$1</c:f>
              <c:strCache>
                <c:ptCount val="1"/>
                <c:pt idx="0">
                  <c:v> MSRP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'4.Visualizations'!$B$2:$B$18</c:f>
              <c:strCache>
                <c:ptCount val="17"/>
                <c:pt idx="0">
                  <c:v>SQ8 Sportback e-tron</c:v>
                </c:pt>
                <c:pt idx="1">
                  <c:v>SQ8 e-tron</c:v>
                </c:pt>
                <c:pt idx="2">
                  <c:v>2 Series</c:v>
                </c:pt>
                <c:pt idx="3">
                  <c:v>i7 - A</c:v>
                </c:pt>
                <c:pt idx="4">
                  <c:v>i7 - B</c:v>
                </c:pt>
                <c:pt idx="5">
                  <c:v>Flying Spur - A</c:v>
                </c:pt>
                <c:pt idx="6">
                  <c:v>Flying Spur - B</c:v>
                </c:pt>
                <c:pt idx="7">
                  <c:v>Bronco - A</c:v>
                </c:pt>
                <c:pt idx="8">
                  <c:v>Bronco - B</c:v>
                </c:pt>
                <c:pt idx="9">
                  <c:v>Bronco - C</c:v>
                </c:pt>
                <c:pt idx="10">
                  <c:v>Sprinter - A</c:v>
                </c:pt>
                <c:pt idx="11">
                  <c:v>Sprinter - B</c:v>
                </c:pt>
                <c:pt idx="12">
                  <c:v>Sprinter - C</c:v>
                </c:pt>
                <c:pt idx="13">
                  <c:v>ARIYA - A</c:v>
                </c:pt>
                <c:pt idx="14">
                  <c:v>ARIYA - B</c:v>
                </c:pt>
                <c:pt idx="15">
                  <c:v>DB11</c:v>
                </c:pt>
                <c:pt idx="16">
                  <c:v>DBX707</c:v>
                </c:pt>
              </c:strCache>
            </c:strRef>
          </c:cat>
          <c:val>
            <c:numRef>
              <c:f>'4.Visualizations'!$C$2:$C$18</c:f>
              <c:numCache>
                <c:formatCode>_-[$$-409]* #,##0.00_ ;_-[$$-409]* \-#,##0.00\ ;_-[$$-409]* "-"??_ ;_-@_ </c:formatCode>
                <c:ptCount val="17"/>
                <c:pt idx="0">
                  <c:v>98600</c:v>
                </c:pt>
                <c:pt idx="1">
                  <c:v>89800</c:v>
                </c:pt>
                <c:pt idx="2">
                  <c:v>38800</c:v>
                </c:pt>
                <c:pt idx="3">
                  <c:v>105700</c:v>
                </c:pt>
                <c:pt idx="4">
                  <c:v>124200</c:v>
                </c:pt>
                <c:pt idx="5">
                  <c:v>300200</c:v>
                </c:pt>
                <c:pt idx="6">
                  <c:v>214900</c:v>
                </c:pt>
                <c:pt idx="7">
                  <c:v>50095</c:v>
                </c:pt>
                <c:pt idx="8">
                  <c:v>51385</c:v>
                </c:pt>
                <c:pt idx="9">
                  <c:v>39630</c:v>
                </c:pt>
                <c:pt idx="10">
                  <c:v>61000</c:v>
                </c:pt>
                <c:pt idx="11">
                  <c:v>70000</c:v>
                </c:pt>
                <c:pt idx="12">
                  <c:v>67600</c:v>
                </c:pt>
                <c:pt idx="13">
                  <c:v>43590</c:v>
                </c:pt>
                <c:pt idx="14">
                  <c:v>45190</c:v>
                </c:pt>
                <c:pt idx="15">
                  <c:v>233200</c:v>
                </c:pt>
                <c:pt idx="16">
                  <c:v>236000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2-436B-B10A-F65B98A6E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148632"/>
        <c:axId val="801148992"/>
      </c:barChart>
      <c:catAx>
        <c:axId val="80114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48992"/>
        <c:crosses val="autoZero"/>
        <c:auto val="1"/>
        <c:lblAlgn val="ctr"/>
        <c:lblOffset val="100"/>
        <c:noMultiLvlLbl val="0"/>
      </c:catAx>
      <c:valAx>
        <c:axId val="8011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4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5 Excel Interview questions for Data Analyst.xlsx]4.Visualizations!PivotTable15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'4.Visualizations'!$F$58</c:f>
              <c:strCache>
                <c:ptCount val="1"/>
                <c:pt idx="0">
                  <c:v>Min of Used/New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'4.Visualizations'!$E$59:$E$62</c:f>
              <c:strCache>
                <c:ptCount val="3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</c:strCache>
            </c:strRef>
          </c:cat>
          <c:val>
            <c:numRef>
              <c:f>'4.Visualizations'!$F$59:$F$62</c:f>
              <c:numCache>
                <c:formatCode>General</c:formatCode>
                <c:ptCount val="3"/>
                <c:pt idx="0">
                  <c:v>38800</c:v>
                </c:pt>
                <c:pt idx="1">
                  <c:v>67600</c:v>
                </c:pt>
                <c:pt idx="2">
                  <c:v>43590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7-408D-9E1E-AA55404A7A96}"/>
            </c:ext>
          </c:extLst>
        </c:ser>
        <c:ser>
          <c:idx val="1"/>
          <c:order val="1"/>
          <c:tx>
            <c:strRef>
              <c:f>'4.Visualizations'!$G$58</c:f>
              <c:strCache>
                <c:ptCount val="1"/>
                <c:pt idx="0">
                  <c:v>Max of Used/New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'4.Visualizations'!$E$59:$E$62</c:f>
              <c:strCache>
                <c:ptCount val="3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</c:strCache>
            </c:strRef>
          </c:cat>
          <c:val>
            <c:numRef>
              <c:f>'4.Visualizations'!$G$59:$G$62</c:f>
              <c:numCache>
                <c:formatCode>General</c:formatCode>
                <c:ptCount val="3"/>
                <c:pt idx="0">
                  <c:v>50095</c:v>
                </c:pt>
                <c:pt idx="1">
                  <c:v>300200</c:v>
                </c:pt>
                <c:pt idx="2">
                  <c:v>233200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7-408D-9E1E-AA55404A7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167000"/>
        <c:axId val="800168440"/>
      </c:barChart>
      <c:catAx>
        <c:axId val="80016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68440"/>
        <c:crosses val="autoZero"/>
        <c:auto val="1"/>
        <c:lblAlgn val="ctr"/>
        <c:lblOffset val="100"/>
        <c:noMultiLvlLbl val="0"/>
      </c:catAx>
      <c:valAx>
        <c:axId val="80016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6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3.Pivot Tables'!A1"/><Relationship Id="rId2" Type="http://schemas.openxmlformats.org/officeDocument/2006/relationships/hyperlink" Target="#'2.V-Lookups'!A1"/><Relationship Id="rId1" Type="http://schemas.openxmlformats.org/officeDocument/2006/relationships/hyperlink" Target="#'1.Aggregations'!A1"/><Relationship Id="rId5" Type="http://schemas.openxmlformats.org/officeDocument/2006/relationships/hyperlink" Target="#'5.Conditional Formating'!A1"/><Relationship Id="rId4" Type="http://schemas.openxmlformats.org/officeDocument/2006/relationships/hyperlink" Target="#'4.Visualization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499242</xdr:colOff>
      <xdr:row>1</xdr:row>
      <xdr:rowOff>5254</xdr:rowOff>
    </xdr:from>
    <xdr:to>
      <xdr:col>8</xdr:col>
      <xdr:colOff>349250</xdr:colOff>
      <xdr:row>6</xdr:row>
      <xdr:rowOff>94593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F4EB1-AF76-1C81-A94C-B9E0223CBE7B}"/>
            </a:ext>
          </a:extLst>
        </xdr:cNvPr>
        <xdr:cNvSpPr/>
      </xdr:nvSpPr>
      <xdr:spPr>
        <a:xfrm>
          <a:off x="499242" y="189404"/>
          <a:ext cx="7508108" cy="101008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5400"/>
            <a:t>1. Aggregations</a:t>
          </a:r>
        </a:p>
      </xdr:txBody>
    </xdr:sp>
    <xdr:clientData/>
  </xdr:twoCellAnchor>
  <xdr:twoCellAnchor>
    <xdr:from>
      <xdr:col>0</xdr:col>
      <xdr:colOff>478222</xdr:colOff>
      <xdr:row>7</xdr:row>
      <xdr:rowOff>31531</xdr:rowOff>
    </xdr:from>
    <xdr:to>
      <xdr:col>8</xdr:col>
      <xdr:colOff>330200</xdr:colOff>
      <xdr:row>12</xdr:row>
      <xdr:rowOff>120870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83A34B-770D-4AE1-BD2D-80DDA5F7E2A4}"/>
            </a:ext>
          </a:extLst>
        </xdr:cNvPr>
        <xdr:cNvSpPr/>
      </xdr:nvSpPr>
      <xdr:spPr>
        <a:xfrm>
          <a:off x="478222" y="1320581"/>
          <a:ext cx="7510078" cy="101008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5400">
              <a:solidFill>
                <a:schemeClr val="lt1"/>
              </a:solidFill>
              <a:latin typeface="+mn-lt"/>
              <a:ea typeface="+mn-ea"/>
              <a:cs typeface="+mn-cs"/>
            </a:rPr>
            <a:t>2. V-Lookups</a:t>
          </a:r>
        </a:p>
      </xdr:txBody>
    </xdr:sp>
    <xdr:clientData/>
  </xdr:twoCellAnchor>
  <xdr:twoCellAnchor>
    <xdr:from>
      <xdr:col>0</xdr:col>
      <xdr:colOff>457200</xdr:colOff>
      <xdr:row>13</xdr:row>
      <xdr:rowOff>78828</xdr:rowOff>
    </xdr:from>
    <xdr:to>
      <xdr:col>8</xdr:col>
      <xdr:colOff>342899</xdr:colOff>
      <xdr:row>18</xdr:row>
      <xdr:rowOff>168166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99E90C-6D01-4441-BEB9-E54DD773BB19}"/>
            </a:ext>
          </a:extLst>
        </xdr:cNvPr>
        <xdr:cNvSpPr/>
      </xdr:nvSpPr>
      <xdr:spPr>
        <a:xfrm>
          <a:off x="457200" y="2472778"/>
          <a:ext cx="7543799" cy="101008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5400">
              <a:solidFill>
                <a:schemeClr val="lt1"/>
              </a:solidFill>
              <a:latin typeface="+mn-lt"/>
              <a:ea typeface="+mn-ea"/>
              <a:cs typeface="+mn-cs"/>
            </a:rPr>
            <a:t>3. Pivot Tables</a:t>
          </a:r>
        </a:p>
      </xdr:txBody>
    </xdr:sp>
    <xdr:clientData/>
  </xdr:twoCellAnchor>
  <xdr:twoCellAnchor>
    <xdr:from>
      <xdr:col>0</xdr:col>
      <xdr:colOff>462456</xdr:colOff>
      <xdr:row>19</xdr:row>
      <xdr:rowOff>94593</xdr:rowOff>
    </xdr:from>
    <xdr:to>
      <xdr:col>5</xdr:col>
      <xdr:colOff>157656</xdr:colOff>
      <xdr:row>25</xdr:row>
      <xdr:rowOff>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1F60E4E-0D60-4D57-95E7-AF7918AB895C}"/>
            </a:ext>
          </a:extLst>
        </xdr:cNvPr>
        <xdr:cNvSpPr/>
      </xdr:nvSpPr>
      <xdr:spPr>
        <a:xfrm>
          <a:off x="462456" y="3589283"/>
          <a:ext cx="4734910" cy="100899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5400"/>
            <a:t>1. Aggregations</a:t>
          </a:r>
        </a:p>
      </xdr:txBody>
    </xdr:sp>
    <xdr:clientData/>
  </xdr:twoCellAnchor>
  <xdr:twoCellAnchor>
    <xdr:from>
      <xdr:col>0</xdr:col>
      <xdr:colOff>462456</xdr:colOff>
      <xdr:row>19</xdr:row>
      <xdr:rowOff>90433</xdr:rowOff>
    </xdr:from>
    <xdr:to>
      <xdr:col>8</xdr:col>
      <xdr:colOff>349250</xdr:colOff>
      <xdr:row>24</xdr:row>
      <xdr:rowOff>179772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A22E5E-DBCD-466D-8B15-3D70BD51A19D}"/>
            </a:ext>
          </a:extLst>
        </xdr:cNvPr>
        <xdr:cNvSpPr/>
      </xdr:nvSpPr>
      <xdr:spPr>
        <a:xfrm>
          <a:off x="462456" y="3589283"/>
          <a:ext cx="7544894" cy="101008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5400">
              <a:solidFill>
                <a:schemeClr val="lt1"/>
              </a:solidFill>
              <a:latin typeface="+mn-lt"/>
              <a:ea typeface="+mn-ea"/>
              <a:cs typeface="+mn-cs"/>
            </a:rPr>
            <a:t>4. Visualizations</a:t>
          </a:r>
        </a:p>
      </xdr:txBody>
    </xdr:sp>
    <xdr:clientData/>
  </xdr:twoCellAnchor>
  <xdr:twoCellAnchor>
    <xdr:from>
      <xdr:col>0</xdr:col>
      <xdr:colOff>476250</xdr:colOff>
      <xdr:row>25</xdr:row>
      <xdr:rowOff>127000</xdr:rowOff>
    </xdr:from>
    <xdr:to>
      <xdr:col>8</xdr:col>
      <xdr:colOff>349250</xdr:colOff>
      <xdr:row>31</xdr:row>
      <xdr:rowOff>32189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99B2B0-BC4A-4122-A6B1-29ADEE23795A}"/>
            </a:ext>
          </a:extLst>
        </xdr:cNvPr>
        <xdr:cNvSpPr/>
      </xdr:nvSpPr>
      <xdr:spPr>
        <a:xfrm>
          <a:off x="476250" y="4730750"/>
          <a:ext cx="7531100" cy="101008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5400">
              <a:solidFill>
                <a:schemeClr val="lt1"/>
              </a:solidFill>
              <a:latin typeface="+mn-lt"/>
              <a:ea typeface="+mn-ea"/>
              <a:cs typeface="+mn-cs"/>
            </a:rPr>
            <a:t>5. Conditional Formating</a:t>
          </a:r>
        </a:p>
      </xdr:txBody>
    </xdr:sp>
    <xdr:clientData/>
  </xdr:twoCellAnchor>
  <xdr:twoCellAnchor>
    <xdr:from>
      <xdr:col>8</xdr:col>
      <xdr:colOff>774700</xdr:colOff>
      <xdr:row>1</xdr:row>
      <xdr:rowOff>0</xdr:rowOff>
    </xdr:from>
    <xdr:to>
      <xdr:col>17</xdr:col>
      <xdr:colOff>95250</xdr:colOff>
      <xdr:row>31</xdr:row>
      <xdr:rowOff>25400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37915DA-6D54-4D4C-8E9A-0085B88B3E23}"/>
            </a:ext>
          </a:extLst>
        </xdr:cNvPr>
        <xdr:cNvSpPr/>
      </xdr:nvSpPr>
      <xdr:spPr>
        <a:xfrm>
          <a:off x="8432800" y="184150"/>
          <a:ext cx="6934200" cy="55499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500"/>
            <a:t>PASS THE TEST!!!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310662</xdr:colOff>
      <xdr:row>37</xdr:row>
      <xdr:rowOff>0</xdr:rowOff>
    </xdr:from>
    <xdr:to>
      <xdr:col>11</xdr:col>
      <xdr:colOff>682869</xdr:colOff>
      <xdr:row>45</xdr:row>
      <xdr:rowOff>181707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FB51B-611C-80A5-C556-19AADB4B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439615</xdr:colOff>
      <xdr:row>46</xdr:row>
      <xdr:rowOff>111370</xdr:rowOff>
    </xdr:from>
    <xdr:to>
      <xdr:col>9</xdr:col>
      <xdr:colOff>474784</xdr:colOff>
      <xdr:row>56</xdr:row>
      <xdr:rowOff>58616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C84F3-74D5-9653-9E1D-DD031F4C6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858716</xdr:colOff>
      <xdr:row>21</xdr:row>
      <xdr:rowOff>90853</xdr:rowOff>
    </xdr:from>
    <xdr:to>
      <xdr:col>12</xdr:col>
      <xdr:colOff>11723</xdr:colOff>
      <xdr:row>34</xdr:row>
      <xdr:rowOff>35169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EA34AF-8342-2F27-41CC-61BBF52AD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594947</xdr:colOff>
      <xdr:row>57</xdr:row>
      <xdr:rowOff>2930</xdr:rowOff>
    </xdr:from>
    <xdr:to>
      <xdr:col>11</xdr:col>
      <xdr:colOff>342901</xdr:colOff>
      <xdr:row>72</xdr:row>
      <xdr:rowOff>20514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3CA2DC1-4D41-28FC-2BAE-29C680472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nis Pitsillides" refreshedDate="45594.571196064811" createdVersion="8" refreshedVersion="8" minRefreshableVersion="3" recordCount="17" xr:uid="{5EAF31D2-A8AE-489A-B3C7-3E2C704D55DC}">
  <cacheSource type="worksheet">
    <worksheetSource ref="A1:K18" sheet="3.Pivot Tables"/>
  </cacheSource>
  <cacheFields count="11">
    <cacheField name="Make" numFmtId="0">
      <sharedItems count="7">
        <s v="Audi"/>
        <s v="BMW"/>
        <s v="Bentley"/>
        <s v="Ford"/>
        <s v="Mercedes-Benz"/>
        <s v="Nissan"/>
        <s v="Aston Martin"/>
      </sharedItems>
    </cacheField>
    <cacheField name="Model" numFmtId="0">
      <sharedItems count="10">
        <s v="SQ8 Sportback e-tron"/>
        <s v="SQ8 e-tron"/>
        <s v="2 Series"/>
        <s v="i7"/>
        <s v="Flying Spur"/>
        <s v="Bronco"/>
        <s v="Sprinter"/>
        <s v="ARIYA"/>
        <s v="DB11"/>
        <s v="DBX707"/>
      </sharedItems>
    </cacheField>
    <cacheField name="MSRP" numFmtId="164">
      <sharedItems containsSemiMixedTypes="0" containsString="0" containsNumber="1" containsInteger="1" minValue="38800" maxValue="300200"/>
    </cacheField>
    <cacheField name="Invoice Price" numFmtId="164">
      <sharedItems containsString="0" containsBlank="1" containsNumber="1" containsInteger="1" minValue="36585" maxValue="205216"/>
    </cacheField>
    <cacheField name="Used/New Price" numFmtId="164">
      <sharedItems containsSemiMixedTypes="0" containsString="0" containsNumber="1" containsInteger="1" minValue="38800" maxValue="300200"/>
    </cacheField>
    <cacheField name="Body Size" numFmtId="0">
      <sharedItems count="3">
        <s v="Midsize"/>
        <s v="Compact"/>
        <s v="Large"/>
      </sharedItems>
    </cacheField>
    <cacheField name="Body Style" numFmtId="0">
      <sharedItems count="6">
        <s v="SUV"/>
        <s v="Coupe"/>
        <s v="Sedan"/>
        <s v="Convertible SUV"/>
        <s v="Cargo Van"/>
        <s v="Convertible"/>
      </sharedItems>
    </cacheField>
    <cacheField name="Horsepower No." numFmtId="0">
      <sharedItems containsSemiMixedTypes="0" containsString="0" containsNumber="1" containsInteger="1" minValue="211" maxValue="697"/>
    </cacheField>
    <cacheField name="Horsepower" numFmtId="0">
      <sharedItems/>
    </cacheField>
    <cacheField name="Torque" numFmtId="0">
      <sharedItems/>
    </cacheField>
    <cacheField name="Highway Fuel Econom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nis Pitsillides" refreshedDate="45594.573845833336" createdVersion="8" refreshedVersion="8" minRefreshableVersion="3" recordCount="17" xr:uid="{063AA531-ED1D-4572-BA14-7607AAFA5A17}">
  <cacheSource type="worksheet">
    <worksheetSource ref="A1:K18" sheet="4.Visualizations"/>
  </cacheSource>
  <cacheFields count="11">
    <cacheField name="Make" numFmtId="0">
      <sharedItems/>
    </cacheField>
    <cacheField name="Model" numFmtId="0">
      <sharedItems/>
    </cacheField>
    <cacheField name="MSRP" numFmtId="164">
      <sharedItems containsSemiMixedTypes="0" containsString="0" containsNumber="1" containsInteger="1" minValue="38800" maxValue="300200"/>
    </cacheField>
    <cacheField name="Invoice Price" numFmtId="164">
      <sharedItems containsString="0" containsBlank="1" containsNumber="1" containsInteger="1" minValue="36585" maxValue="205216"/>
    </cacheField>
    <cacheField name="Used/New Price" numFmtId="164">
      <sharedItems containsSemiMixedTypes="0" containsString="0" containsNumber="1" containsInteger="1" minValue="38800" maxValue="300200"/>
    </cacheField>
    <cacheField name="Body Size" numFmtId="0">
      <sharedItems count="3">
        <s v="Midsize"/>
        <s v="Compact"/>
        <s v="Large"/>
      </sharedItems>
    </cacheField>
    <cacheField name="Body Style" numFmtId="0">
      <sharedItems/>
    </cacheField>
    <cacheField name="Horsepower No." numFmtId="0">
      <sharedItems containsSemiMixedTypes="0" containsString="0" containsNumber="1" containsInteger="1" minValue="211" maxValue="697"/>
    </cacheField>
    <cacheField name="Horsepower" numFmtId="0">
      <sharedItems/>
    </cacheField>
    <cacheField name="Torque" numFmtId="0">
      <sharedItems/>
    </cacheField>
    <cacheField name="Highway Fuel Econom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98600"/>
    <n v="92685"/>
    <n v="98600"/>
    <x v="0"/>
    <x v="0"/>
    <n v="496"/>
    <s v="496 hp @ 0 rpm"/>
    <s v="718 ft-lbs. @ 0 rpm"/>
    <s v="75 mpg"/>
  </r>
  <r>
    <x v="0"/>
    <x v="1"/>
    <n v="89800"/>
    <n v="84413"/>
    <n v="89800"/>
    <x v="0"/>
    <x v="0"/>
    <n v="496"/>
    <s v="496 hp @ 0 rpm"/>
    <s v="718 ft-lbs. @ 0 rpm"/>
    <s v="75 mpg"/>
  </r>
  <r>
    <x v="1"/>
    <x v="2"/>
    <n v="38800"/>
    <n v="36585"/>
    <n v="38800"/>
    <x v="1"/>
    <x v="1"/>
    <n v="255"/>
    <s v="255 hp @ 5000 rpm"/>
    <s v="295 ft-lbs. @ 1550 rpm"/>
    <s v="35 mpg"/>
  </r>
  <r>
    <x v="1"/>
    <x v="3"/>
    <n v="105700"/>
    <n v="98800"/>
    <n v="105700"/>
    <x v="2"/>
    <x v="2"/>
    <n v="449"/>
    <s v="449 hp @ 0 rpm"/>
    <s v="479 ft-lbs. @ 0 rpm"/>
    <s v="95 mpg"/>
  </r>
  <r>
    <x v="1"/>
    <x v="3"/>
    <n v="124200"/>
    <n v="116005"/>
    <n v="124200"/>
    <x v="2"/>
    <x v="2"/>
    <n v="536"/>
    <s v="536 hp @ 0 rpm"/>
    <s v="549 ft-lbs. @ 0 rpm"/>
    <s v="87 mpg"/>
  </r>
  <r>
    <x v="2"/>
    <x v="4"/>
    <n v="300200"/>
    <m/>
    <n v="300200"/>
    <x v="2"/>
    <x v="2"/>
    <n v="626"/>
    <s v="626 hp @ 6000 rpm"/>
    <s v="664 ft-lbs. @ 1350 rpm"/>
    <s v="19 mpg"/>
  </r>
  <r>
    <x v="2"/>
    <x v="4"/>
    <n v="214900"/>
    <m/>
    <n v="214900"/>
    <x v="2"/>
    <x v="2"/>
    <n v="542"/>
    <s v="542 hp @ 6000 rpm"/>
    <s v="568 ft-lbs. @ 2000 rpm"/>
    <s v="20 mpg"/>
  </r>
  <r>
    <x v="3"/>
    <x v="5"/>
    <n v="50095"/>
    <n v="48342"/>
    <n v="50095"/>
    <x v="1"/>
    <x v="3"/>
    <n v="300"/>
    <s v="300 hp @ 5700 rpm"/>
    <s v="325 ft-lbs. @ 3400 rpm"/>
    <s v="17 mpg"/>
  </r>
  <r>
    <x v="3"/>
    <x v="5"/>
    <n v="51385"/>
    <n v="49587"/>
    <n v="51385"/>
    <x v="0"/>
    <x v="3"/>
    <n v="300"/>
    <s v="300 hp @ 5700 rpm"/>
    <s v="325 ft-lbs. @ 3400 rpm"/>
    <s v="17 mpg"/>
  </r>
  <r>
    <x v="3"/>
    <x v="5"/>
    <n v="39630"/>
    <n v="38640"/>
    <n v="39630"/>
    <x v="1"/>
    <x v="3"/>
    <n v="300"/>
    <s v="300 hp @ 5700 rpm"/>
    <s v="325 ft-lbs. @ 3400 rpm"/>
    <s v="21 mpg"/>
  </r>
  <r>
    <x v="4"/>
    <x v="6"/>
    <n v="61000"/>
    <m/>
    <n v="61000"/>
    <x v="0"/>
    <x v="4"/>
    <n v="211"/>
    <s v="211 hp @ 3800 rpm"/>
    <s v="332 ft-lbs. @ 1400 rpm"/>
    <m/>
  </r>
  <r>
    <x v="4"/>
    <x v="6"/>
    <n v="70000"/>
    <m/>
    <n v="70000"/>
    <x v="2"/>
    <x v="4"/>
    <n v="211"/>
    <s v="211 hp @ 3800 rpm"/>
    <s v="332 ft-lbs. @ 1400 rpm"/>
    <m/>
  </r>
  <r>
    <x v="4"/>
    <x v="6"/>
    <n v="67600"/>
    <m/>
    <n v="67600"/>
    <x v="2"/>
    <x v="4"/>
    <n v="211"/>
    <s v="211 hp @ 3800 rpm"/>
    <s v="332 ft-lbs. @ 1400 rpm"/>
    <m/>
  </r>
  <r>
    <x v="5"/>
    <x v="7"/>
    <n v="43590"/>
    <m/>
    <n v="43590"/>
    <x v="0"/>
    <x v="0"/>
    <n v="335"/>
    <s v="335 hp @ 0 rpm"/>
    <s v="413 ft-lbs. @ 0 rpm"/>
    <s v="89 mpg"/>
  </r>
  <r>
    <x v="5"/>
    <x v="7"/>
    <n v="45190"/>
    <m/>
    <n v="45190"/>
    <x v="0"/>
    <x v="0"/>
    <n v="389"/>
    <s v="389 hp @ 0 rpm"/>
    <s v="442 ft-lbs. @ 0 rpm"/>
    <s v="86 mpg"/>
  </r>
  <r>
    <x v="6"/>
    <x v="8"/>
    <n v="233200"/>
    <n v="205216"/>
    <n v="233200"/>
    <x v="0"/>
    <x v="5"/>
    <n v="528"/>
    <s v="528 hp @ 6000 rpm"/>
    <s v="497 ft-lbs. @ 1500 rpm"/>
    <s v="24 mpg"/>
  </r>
  <r>
    <x v="6"/>
    <x v="9"/>
    <n v="236000"/>
    <m/>
    <n v="236000"/>
    <x v="2"/>
    <x v="0"/>
    <n v="697"/>
    <s v="697 hp @ 6000 rpm"/>
    <s v="663 ft-lbs. @ 2750 rpm"/>
    <s v="20 mp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Audi"/>
    <s v="SQ8 Sportback e-tron"/>
    <n v="98600"/>
    <n v="92685"/>
    <n v="98600"/>
    <x v="0"/>
    <s v="SUV"/>
    <n v="496"/>
    <s v="496 hp @ 0 rpm"/>
    <s v="718 ft-lbs. @ 0 rpm"/>
    <s v="75 mpg"/>
  </r>
  <r>
    <s v="Audi"/>
    <s v="SQ8 e-tron"/>
    <n v="89800"/>
    <n v="84413"/>
    <n v="89800"/>
    <x v="0"/>
    <s v="SUV"/>
    <n v="496"/>
    <s v="496 hp @ 0 rpm"/>
    <s v="718 ft-lbs. @ 0 rpm"/>
    <s v="75 mpg"/>
  </r>
  <r>
    <s v="BMW"/>
    <s v="2 Series"/>
    <n v="38800"/>
    <n v="36585"/>
    <n v="38800"/>
    <x v="1"/>
    <s v="Coupe"/>
    <n v="255"/>
    <s v="255 hp @ 5000 rpm"/>
    <s v="295 ft-lbs. @ 1550 rpm"/>
    <s v="35 mpg"/>
  </r>
  <r>
    <s v="BMW"/>
    <s v="i7 - A"/>
    <n v="105700"/>
    <n v="98800"/>
    <n v="105700"/>
    <x v="2"/>
    <s v="Sedan"/>
    <n v="449"/>
    <s v="449 hp @ 0 rpm"/>
    <s v="479 ft-lbs. @ 0 rpm"/>
    <s v="95 mpg"/>
  </r>
  <r>
    <s v="BMW"/>
    <s v="i7 - B"/>
    <n v="124200"/>
    <n v="116005"/>
    <n v="124200"/>
    <x v="2"/>
    <s v="Sedan"/>
    <n v="536"/>
    <s v="536 hp @ 0 rpm"/>
    <s v="549 ft-lbs. @ 0 rpm"/>
    <s v="87 mpg"/>
  </r>
  <r>
    <s v="Bentley"/>
    <s v="Flying Spur - A"/>
    <n v="300200"/>
    <m/>
    <n v="300200"/>
    <x v="2"/>
    <s v="Sedan"/>
    <n v="626"/>
    <s v="626 hp @ 6000 rpm"/>
    <s v="664 ft-lbs. @ 1350 rpm"/>
    <s v="19 mpg"/>
  </r>
  <r>
    <s v="Bentley"/>
    <s v="Flying Spur - B"/>
    <n v="214900"/>
    <m/>
    <n v="214900"/>
    <x v="2"/>
    <s v="Sedan"/>
    <n v="542"/>
    <s v="542 hp @ 6000 rpm"/>
    <s v="568 ft-lbs. @ 2000 rpm"/>
    <s v="20 mpg"/>
  </r>
  <r>
    <s v="Ford"/>
    <s v="Bronco - A"/>
    <n v="50095"/>
    <n v="48342"/>
    <n v="50095"/>
    <x v="1"/>
    <s v="Convertible SUV"/>
    <n v="300"/>
    <s v="300 hp @ 5700 rpm"/>
    <s v="325 ft-lbs. @ 3400 rpm"/>
    <s v="17 mpg"/>
  </r>
  <r>
    <s v="Ford"/>
    <s v="Bronco - B"/>
    <n v="51385"/>
    <n v="49587"/>
    <n v="51385"/>
    <x v="0"/>
    <s v="Convertible SUV"/>
    <n v="300"/>
    <s v="300 hp @ 5700 rpm"/>
    <s v="325 ft-lbs. @ 3400 rpm"/>
    <s v="17 mpg"/>
  </r>
  <r>
    <s v="Ford"/>
    <s v="Bronco - C"/>
    <n v="39630"/>
    <n v="38640"/>
    <n v="39630"/>
    <x v="1"/>
    <s v="Convertible SUV"/>
    <n v="300"/>
    <s v="300 hp @ 5700 rpm"/>
    <s v="325 ft-lbs. @ 3400 rpm"/>
    <s v="21 mpg"/>
  </r>
  <r>
    <s v="Mercedes-Benz"/>
    <s v="Sprinter - A"/>
    <n v="61000"/>
    <m/>
    <n v="61000"/>
    <x v="0"/>
    <s v="Cargo Van"/>
    <n v="211"/>
    <s v="211 hp @ 3800 rpm"/>
    <s v="332 ft-lbs. @ 1400 rpm"/>
    <m/>
  </r>
  <r>
    <s v="Mercedes-Benz"/>
    <s v="Sprinter - B"/>
    <n v="70000"/>
    <m/>
    <n v="70000"/>
    <x v="2"/>
    <s v="Cargo Van"/>
    <n v="211"/>
    <s v="211 hp @ 3800 rpm"/>
    <s v="332 ft-lbs. @ 1400 rpm"/>
    <m/>
  </r>
  <r>
    <s v="Mercedes-Benz"/>
    <s v="Sprinter - C"/>
    <n v="67600"/>
    <m/>
    <n v="67600"/>
    <x v="2"/>
    <s v="Cargo Van"/>
    <n v="211"/>
    <s v="211 hp @ 3800 rpm"/>
    <s v="332 ft-lbs. @ 1400 rpm"/>
    <m/>
  </r>
  <r>
    <s v="Nissan"/>
    <s v="ARIYA - A"/>
    <n v="43590"/>
    <m/>
    <n v="43590"/>
    <x v="0"/>
    <s v="SUV"/>
    <n v="335"/>
    <s v="335 hp @ 0 rpm"/>
    <s v="413 ft-lbs. @ 0 rpm"/>
    <s v="89 mpg"/>
  </r>
  <r>
    <s v="Nissan"/>
    <s v="ARIYA - B"/>
    <n v="45190"/>
    <m/>
    <n v="45190"/>
    <x v="0"/>
    <s v="SUV"/>
    <n v="389"/>
    <s v="389 hp @ 0 rpm"/>
    <s v="442 ft-lbs. @ 0 rpm"/>
    <s v="86 mpg"/>
  </r>
  <r>
    <s v="Aston Martin"/>
    <s v="DB11"/>
    <n v="233200"/>
    <n v="205216"/>
    <n v="233200"/>
    <x v="0"/>
    <s v="Convertible"/>
    <n v="528"/>
    <s v="528 hp @ 6000 rpm"/>
    <s v="497 ft-lbs. @ 1500 rpm"/>
    <s v="24 mpg"/>
  </r>
  <r>
    <s v="Aston Martin"/>
    <s v="DBX707"/>
    <n v="236000"/>
    <m/>
    <n v="236000"/>
    <x v="2"/>
    <s v="SUV"/>
    <n v="697"/>
    <s v="697 hp @ 6000 rpm"/>
    <s v="663 ft-lbs. @ 2750 rpm"/>
    <s v="20 mp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FA031-93BD-4D27-B2C0-37CF7369951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9:L48" firstHeaderRow="1" firstDataRow="2" firstDataCol="1"/>
  <pivotFields count="11">
    <pivotField axis="axisRow" showAll="0">
      <items count="8">
        <item x="6"/>
        <item x="0"/>
        <item x="2"/>
        <item x="1"/>
        <item x="3"/>
        <item x="4"/>
        <item x="5"/>
        <item t="default"/>
      </items>
    </pivotField>
    <pivotField showAll="0"/>
    <pivotField dataField="1" numFmtId="164" showAll="0"/>
    <pivotField showAll="0"/>
    <pivotField numFmtId="164" showAll="0"/>
    <pivotField showAll="0"/>
    <pivotField axis="axisCol" showAll="0">
      <items count="7">
        <item x="4"/>
        <item x="5"/>
        <item x="3"/>
        <item x="1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SRP" fld="2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363FB-534F-41E9-AEB9-96A867321A1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:F37" firstHeaderRow="1" firstDataRow="1" firstDataCol="1"/>
  <pivotFields count="11">
    <pivotField showAll="0"/>
    <pivotField showAll="0"/>
    <pivotField numFmtId="164" showAll="0"/>
    <pivotField dataField="1" showAll="0"/>
    <pivotField numFmtId="164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nvoice Price" fld="3" subtotal="average" baseField="5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B27BC-2FBB-4AFC-B700-BFA7436C6A8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3:F31" firstHeaderRow="1" firstDataRow="1" firstDataCol="1"/>
  <pivotFields count="11">
    <pivotField axis="axisRow" showAll="0">
      <items count="8">
        <item x="6"/>
        <item x="0"/>
        <item x="2"/>
        <item x="1"/>
        <item x="3"/>
        <item x="4"/>
        <item x="5"/>
        <item t="default"/>
      </items>
    </pivotField>
    <pivotField showAll="0"/>
    <pivotField dataField="1" numFmtId="164"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SRP" fld="2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D61D1-7485-428A-AB78-2C9AA43B0B6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38:F46" firstHeaderRow="1" firstDataRow="1" firstDataCol="1"/>
  <pivotFields count="11">
    <pivotField axis="axisRow" showAll="0">
      <items count="8">
        <item x="6"/>
        <item x="0"/>
        <item x="2"/>
        <item x="1"/>
        <item x="3"/>
        <item x="4"/>
        <item x="5"/>
        <item t="default"/>
      </items>
    </pivotField>
    <pivotField showAll="0"/>
    <pivotField dataField="1" numFmtId="164"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SRP" fld="2" baseField="0" baseItem="0" numFmtId="164"/>
  </dataFields>
  <formats count="1">
    <format dxfId="3">
      <pivotArea outline="0" collapsedLevelsAreSubtotals="1" fieldPosition="0"/>
    </format>
  </format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42582-F9ED-469C-9684-81B2894E3BA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48:F52" firstHeaderRow="1" firstDataRow="1" firstDataCol="1"/>
  <pivotFields count="11">
    <pivotField showAll="0"/>
    <pivotField showAll="0"/>
    <pivotField numFmtId="164" showAll="0"/>
    <pivotField dataField="1" showAll="0"/>
    <pivotField numFmtId="164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nvoice Price" fld="3" subtotal="average" baseField="5" baseItem="0"/>
  </dataFields>
  <formats count="1">
    <format dxfId="4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95AF7-5715-4845-935C-EB56C7DC45B3}" name="PivotTable15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E58:G62" firstHeaderRow="0" firstDataRow="1" firstDataCol="1"/>
  <pivotFields count="11">
    <pivotField showAll="0"/>
    <pivotField showAll="0"/>
    <pivotField numFmtId="164" showAll="0"/>
    <pivotField showAll="0"/>
    <pivotField dataField="1" numFmtId="164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Used/New Price" fld="4" subtotal="min" baseField="5" baseItem="1"/>
    <dataField name="Max of Used/New Price" fld="4" subtotal="max" baseField="5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22E-18C4-481C-BCF1-4643B045B79A}">
  <dimension ref="A1"/>
  <sheetViews>
    <sheetView showGridLines="0" tabSelected="1" zoomScale="120" zoomScaleNormal="120" workbookViewId="0">
      <selection activeCell="I3" sqref="I3"/>
    </sheetView>
  </sheetViews>
  <sheetFormatPr defaultRowHeight="14.4" x14ac:dyDescent="0.3"/>
  <cols>
    <col min="1" max="1" width="13.6640625" bestFit="1" customWidth="1"/>
    <col min="2" max="2" width="18.77734375" bestFit="1" customWidth="1"/>
    <col min="3" max="3" width="12.5546875" bestFit="1" customWidth="1"/>
    <col min="4" max="4" width="12.88671875" bestFit="1" customWidth="1"/>
    <col min="5" max="5" width="15.6640625" bestFit="1" customWidth="1"/>
    <col min="6" max="6" width="9.109375" bestFit="1" customWidth="1"/>
    <col min="7" max="7" width="14.33203125" bestFit="1" customWidth="1"/>
    <col min="8" max="8" width="14.6640625" bestFit="1" customWidth="1"/>
    <col min="9" max="9" width="17.109375" bestFit="1" customWidth="1"/>
    <col min="10" max="10" width="20" bestFit="1" customWidth="1"/>
    <col min="11" max="11" width="20.5546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449E-1D8B-4D62-8205-24B4ED9106B9}">
  <dimension ref="A1:K18"/>
  <sheetViews>
    <sheetView showGridLines="0" zoomScale="145" zoomScaleNormal="145" workbookViewId="0">
      <selection activeCell="D24" sqref="D24"/>
    </sheetView>
  </sheetViews>
  <sheetFormatPr defaultRowHeight="14.4" x14ac:dyDescent="0.3"/>
  <cols>
    <col min="1" max="1" width="13.6640625" bestFit="1" customWidth="1"/>
    <col min="2" max="2" width="18.77734375" bestFit="1" customWidth="1"/>
    <col min="3" max="3" width="12.5546875" bestFit="1" customWidth="1"/>
    <col min="4" max="4" width="12.88671875" bestFit="1" customWidth="1"/>
    <col min="5" max="5" width="15.6640625" bestFit="1" customWidth="1"/>
    <col min="6" max="6" width="9.109375" bestFit="1" customWidth="1"/>
    <col min="7" max="7" width="14.33203125" bestFit="1" customWidth="1"/>
    <col min="8" max="8" width="14.6640625" bestFit="1" customWidth="1"/>
    <col min="9" max="9" width="17.109375" bestFit="1" customWidth="1"/>
    <col min="10" max="10" width="20" bestFit="1" customWidth="1"/>
    <col min="11" max="11" width="20.55468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15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15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15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43</v>
      </c>
      <c r="C5" s="15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43</v>
      </c>
      <c r="C6" s="15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50</v>
      </c>
      <c r="C7" s="15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50</v>
      </c>
      <c r="C8" s="15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54</v>
      </c>
      <c r="C9" s="15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54</v>
      </c>
      <c r="C10" s="15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54</v>
      </c>
      <c r="C11" s="15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62</v>
      </c>
      <c r="C12" s="15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62</v>
      </c>
      <c r="C13" s="15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62</v>
      </c>
      <c r="C14" s="15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66</v>
      </c>
      <c r="C15" s="15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66</v>
      </c>
      <c r="C16" s="15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1" x14ac:dyDescent="0.3">
      <c r="A17" s="14" t="s">
        <v>10</v>
      </c>
      <c r="B17" s="14" t="s">
        <v>68</v>
      </c>
      <c r="C17" s="15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1" x14ac:dyDescent="0.3">
      <c r="A18" s="14" t="s">
        <v>10</v>
      </c>
      <c r="B18" s="14" t="s">
        <v>11</v>
      </c>
      <c r="C18" s="15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DBA9-1488-4AAA-A58D-3E1EBADA87A9}">
  <dimension ref="A1:M30"/>
  <sheetViews>
    <sheetView showGridLines="0" zoomScale="130" zoomScaleNormal="130" workbookViewId="0">
      <selection activeCell="E21" sqref="E21"/>
    </sheetView>
  </sheetViews>
  <sheetFormatPr defaultRowHeight="14.4" x14ac:dyDescent="0.3"/>
  <cols>
    <col min="1" max="1" width="18.21875" customWidth="1"/>
    <col min="2" max="2" width="13.6640625" bestFit="1" customWidth="1"/>
    <col min="3" max="3" width="18.21875" bestFit="1" customWidth="1"/>
    <col min="4" max="4" width="14.109375" style="1" customWidth="1"/>
    <col min="5" max="5" width="12.5546875" style="1" customWidth="1"/>
    <col min="6" max="6" width="15.33203125" style="1" customWidth="1"/>
    <col min="7" max="7" width="8.44140625" bestFit="1" customWidth="1"/>
    <col min="8" max="8" width="14" bestFit="1" customWidth="1"/>
    <col min="9" max="9" width="14.88671875" bestFit="1" customWidth="1"/>
    <col min="10" max="10" width="16.33203125" bestFit="1" customWidth="1"/>
    <col min="11" max="11" width="16.33203125" customWidth="1"/>
    <col min="12" max="12" width="19.21875" bestFit="1" customWidth="1"/>
    <col min="13" max="13" width="19.88671875" bestFit="1" customWidth="1"/>
  </cols>
  <sheetData>
    <row r="1" spans="2:13" x14ac:dyDescent="0.3"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6</v>
      </c>
      <c r="I1" s="12" t="s">
        <v>76</v>
      </c>
      <c r="J1" s="12" t="s">
        <v>7</v>
      </c>
      <c r="K1" s="12" t="s">
        <v>77</v>
      </c>
      <c r="L1" s="12" t="s">
        <v>8</v>
      </c>
      <c r="M1" s="12" t="s">
        <v>9</v>
      </c>
    </row>
    <row r="2" spans="2:13" x14ac:dyDescent="0.3"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13</v>
      </c>
      <c r="I2" s="16">
        <v>496</v>
      </c>
      <c r="J2" s="14" t="s">
        <v>32</v>
      </c>
      <c r="K2" s="14"/>
      <c r="L2" s="14" t="s">
        <v>33</v>
      </c>
      <c r="M2" s="14" t="s">
        <v>34</v>
      </c>
    </row>
    <row r="3" spans="2:13" x14ac:dyDescent="0.3"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13</v>
      </c>
      <c r="I3" s="16">
        <v>496</v>
      </c>
      <c r="J3" s="14" t="s">
        <v>32</v>
      </c>
      <c r="K3" s="14"/>
      <c r="L3" s="14" t="s">
        <v>33</v>
      </c>
      <c r="M3" s="14" t="s">
        <v>34</v>
      </c>
    </row>
    <row r="4" spans="2:13" x14ac:dyDescent="0.3">
      <c r="B4" s="14" t="s">
        <v>36</v>
      </c>
      <c r="C4" s="14" t="s">
        <v>43</v>
      </c>
      <c r="D4" s="15">
        <v>105700</v>
      </c>
      <c r="E4" s="15">
        <v>98800</v>
      </c>
      <c r="F4" s="15">
        <v>105700</v>
      </c>
      <c r="G4" s="14" t="s">
        <v>12</v>
      </c>
      <c r="H4" s="14" t="s">
        <v>19</v>
      </c>
      <c r="I4" s="16">
        <v>449</v>
      </c>
      <c r="J4" s="14" t="s">
        <v>44</v>
      </c>
      <c r="K4" s="14"/>
      <c r="L4" s="14" t="s">
        <v>40</v>
      </c>
      <c r="M4" s="14" t="s">
        <v>45</v>
      </c>
    </row>
    <row r="5" spans="2:13" x14ac:dyDescent="0.3">
      <c r="B5" s="14" t="s">
        <v>36</v>
      </c>
      <c r="C5" s="14" t="s">
        <v>43</v>
      </c>
      <c r="D5" s="15">
        <v>124200</v>
      </c>
      <c r="E5" s="15">
        <v>116005</v>
      </c>
      <c r="F5" s="15">
        <v>124200</v>
      </c>
      <c r="G5" s="14" t="s">
        <v>12</v>
      </c>
      <c r="H5" s="14" t="s">
        <v>19</v>
      </c>
      <c r="I5" s="16">
        <v>536</v>
      </c>
      <c r="J5" s="14" t="s">
        <v>42</v>
      </c>
      <c r="K5" s="14"/>
      <c r="L5" s="14" t="s">
        <v>46</v>
      </c>
      <c r="M5" s="14" t="s">
        <v>26</v>
      </c>
    </row>
    <row r="6" spans="2:13" x14ac:dyDescent="0.3">
      <c r="B6" s="14" t="s">
        <v>47</v>
      </c>
      <c r="C6" s="14" t="s">
        <v>50</v>
      </c>
      <c r="D6" s="15">
        <v>300200</v>
      </c>
      <c r="E6" s="15"/>
      <c r="F6" s="15">
        <v>300200</v>
      </c>
      <c r="G6" s="14" t="s">
        <v>12</v>
      </c>
      <c r="H6" s="14" t="s">
        <v>19</v>
      </c>
      <c r="I6" s="16">
        <v>626</v>
      </c>
      <c r="J6" s="14" t="s">
        <v>51</v>
      </c>
      <c r="K6" s="14"/>
      <c r="L6" s="14" t="s">
        <v>52</v>
      </c>
      <c r="M6" s="14" t="s">
        <v>28</v>
      </c>
    </row>
    <row r="7" spans="2:13" x14ac:dyDescent="0.3">
      <c r="B7" s="14" t="s">
        <v>47</v>
      </c>
      <c r="C7" s="14" t="s">
        <v>50</v>
      </c>
      <c r="D7" s="15">
        <v>214900</v>
      </c>
      <c r="E7" s="15"/>
      <c r="F7" s="15">
        <v>214900</v>
      </c>
      <c r="G7" s="14" t="s">
        <v>12</v>
      </c>
      <c r="H7" s="14" t="s">
        <v>19</v>
      </c>
      <c r="I7" s="16">
        <v>542</v>
      </c>
      <c r="J7" s="14" t="s">
        <v>49</v>
      </c>
      <c r="K7" s="14"/>
      <c r="L7" s="14" t="s">
        <v>48</v>
      </c>
      <c r="M7" s="14" t="s">
        <v>16</v>
      </c>
    </row>
    <row r="8" spans="2:13" x14ac:dyDescent="0.3">
      <c r="B8" s="14" t="s">
        <v>53</v>
      </c>
      <c r="C8" s="14" t="s">
        <v>54</v>
      </c>
      <c r="D8" s="15">
        <v>51385</v>
      </c>
      <c r="E8" s="15">
        <v>49587</v>
      </c>
      <c r="F8" s="15">
        <v>51385</v>
      </c>
      <c r="G8" s="14" t="s">
        <v>20</v>
      </c>
      <c r="H8" s="14" t="s">
        <v>55</v>
      </c>
      <c r="I8" s="16">
        <v>300</v>
      </c>
      <c r="J8" s="14" t="s">
        <v>56</v>
      </c>
      <c r="K8" s="14"/>
      <c r="L8" s="14" t="s">
        <v>57</v>
      </c>
      <c r="M8" s="14" t="s">
        <v>41</v>
      </c>
    </row>
    <row r="9" spans="2:13" x14ac:dyDescent="0.3">
      <c r="B9" s="14" t="s">
        <v>53</v>
      </c>
      <c r="C9" s="14" t="s">
        <v>54</v>
      </c>
      <c r="D9" s="15">
        <v>39630</v>
      </c>
      <c r="E9" s="15">
        <v>38640</v>
      </c>
      <c r="F9" s="15">
        <v>39630</v>
      </c>
      <c r="G9" s="14" t="s">
        <v>18</v>
      </c>
      <c r="H9" s="14" t="s">
        <v>55</v>
      </c>
      <c r="I9" s="16">
        <v>300</v>
      </c>
      <c r="J9" s="14" t="s">
        <v>56</v>
      </c>
      <c r="K9" s="14"/>
      <c r="L9" s="14" t="s">
        <v>57</v>
      </c>
      <c r="M9" s="14" t="s">
        <v>30</v>
      </c>
    </row>
    <row r="10" spans="2:13" x14ac:dyDescent="0.3">
      <c r="B10" s="14" t="s">
        <v>60</v>
      </c>
      <c r="C10" s="14" t="s">
        <v>62</v>
      </c>
      <c r="D10" s="15">
        <v>61000</v>
      </c>
      <c r="E10" s="15"/>
      <c r="F10" s="15">
        <v>61000</v>
      </c>
      <c r="G10" s="14" t="s">
        <v>20</v>
      </c>
      <c r="H10" s="14" t="s">
        <v>58</v>
      </c>
      <c r="I10" s="16">
        <v>211</v>
      </c>
      <c r="J10" s="14" t="s">
        <v>63</v>
      </c>
      <c r="K10" s="14"/>
      <c r="L10" s="14" t="s">
        <v>64</v>
      </c>
      <c r="M10" s="14"/>
    </row>
    <row r="11" spans="2:13" x14ac:dyDescent="0.3">
      <c r="B11" s="14" t="s">
        <v>60</v>
      </c>
      <c r="C11" s="14" t="s">
        <v>62</v>
      </c>
      <c r="D11" s="15">
        <v>70000</v>
      </c>
      <c r="E11" s="15"/>
      <c r="F11" s="15">
        <v>70000</v>
      </c>
      <c r="G11" s="14" t="s">
        <v>12</v>
      </c>
      <c r="H11" s="14" t="s">
        <v>58</v>
      </c>
      <c r="I11" s="16">
        <v>211</v>
      </c>
      <c r="J11" s="14" t="s">
        <v>63</v>
      </c>
      <c r="K11" s="14"/>
      <c r="L11" s="14" t="s">
        <v>64</v>
      </c>
      <c r="M11" s="14"/>
    </row>
    <row r="12" spans="2:13" x14ac:dyDescent="0.3">
      <c r="B12" s="14" t="s">
        <v>65</v>
      </c>
      <c r="C12" s="14" t="s">
        <v>66</v>
      </c>
      <c r="D12" s="15">
        <v>43590</v>
      </c>
      <c r="E12" s="15"/>
      <c r="F12" s="15">
        <v>43590</v>
      </c>
      <c r="G12" s="14" t="s">
        <v>20</v>
      </c>
      <c r="H12" s="14" t="s">
        <v>13</v>
      </c>
      <c r="I12" s="16">
        <v>335</v>
      </c>
      <c r="J12" s="14" t="s">
        <v>24</v>
      </c>
      <c r="K12" s="14"/>
      <c r="L12" s="14" t="s">
        <v>61</v>
      </c>
      <c r="M12" s="14" t="s">
        <v>25</v>
      </c>
    </row>
    <row r="13" spans="2:13" x14ac:dyDescent="0.3">
      <c r="B13" s="14" t="s">
        <v>65</v>
      </c>
      <c r="C13" s="14" t="s">
        <v>66</v>
      </c>
      <c r="D13" s="15">
        <v>45190</v>
      </c>
      <c r="E13" s="15"/>
      <c r="F13" s="15">
        <v>45190</v>
      </c>
      <c r="G13" s="14" t="s">
        <v>20</v>
      </c>
      <c r="H13" s="14" t="s">
        <v>13</v>
      </c>
      <c r="I13" s="16">
        <v>389</v>
      </c>
      <c r="J13" s="14" t="s">
        <v>67</v>
      </c>
      <c r="K13" s="14"/>
      <c r="L13" s="14" t="s">
        <v>29</v>
      </c>
      <c r="M13" s="14" t="s">
        <v>59</v>
      </c>
    </row>
    <row r="14" spans="2:13" x14ac:dyDescent="0.3">
      <c r="B14" s="14" t="s">
        <v>10</v>
      </c>
      <c r="C14" s="14" t="s">
        <v>68</v>
      </c>
      <c r="D14" s="15">
        <v>233200</v>
      </c>
      <c r="E14" s="15">
        <v>205216</v>
      </c>
      <c r="F14" s="15">
        <v>233200</v>
      </c>
      <c r="G14" s="14" t="s">
        <v>20</v>
      </c>
      <c r="H14" s="14" t="s">
        <v>23</v>
      </c>
      <c r="I14" s="16">
        <v>528</v>
      </c>
      <c r="J14" s="14" t="s">
        <v>69</v>
      </c>
      <c r="K14" s="14"/>
      <c r="L14" s="14" t="s">
        <v>70</v>
      </c>
      <c r="M14" s="14" t="s">
        <v>27</v>
      </c>
    </row>
    <row r="15" spans="2:13" x14ac:dyDescent="0.3">
      <c r="B15" s="14" t="s">
        <v>10</v>
      </c>
      <c r="C15" s="14" t="s">
        <v>11</v>
      </c>
      <c r="D15" s="15">
        <v>236000</v>
      </c>
      <c r="E15" s="15"/>
      <c r="F15" s="15">
        <v>236000</v>
      </c>
      <c r="G15" s="14" t="s">
        <v>12</v>
      </c>
      <c r="H15" s="14" t="s">
        <v>13</v>
      </c>
      <c r="I15" s="16">
        <v>697</v>
      </c>
      <c r="J15" s="14" t="s">
        <v>14</v>
      </c>
      <c r="K15" s="14"/>
      <c r="L15" s="14" t="s">
        <v>15</v>
      </c>
      <c r="M15" s="14" t="s">
        <v>16</v>
      </c>
    </row>
    <row r="17" spans="1:12" ht="28.2" customHeight="1" x14ac:dyDescent="0.3">
      <c r="A17" s="2" t="s">
        <v>71</v>
      </c>
      <c r="D17" s="3">
        <f>SUM(D2:D15)</f>
        <v>1713395</v>
      </c>
      <c r="E17" s="3">
        <f>SUM(E2:E15)</f>
        <v>685346</v>
      </c>
      <c r="F17" s="3">
        <f>SUM(F2:F15)</f>
        <v>1713395</v>
      </c>
    </row>
    <row r="18" spans="1:12" ht="28.2" customHeight="1" x14ac:dyDescent="0.3">
      <c r="A18" s="4" t="s">
        <v>72</v>
      </c>
      <c r="D18" s="5">
        <f>AVERAGE(D2:D15)</f>
        <v>122385.35714285714</v>
      </c>
      <c r="E18" s="5">
        <f>AVERAGE(E2:E15)</f>
        <v>97906.571428571435</v>
      </c>
      <c r="F18" s="5">
        <f>AVERAGE(F2:F15)</f>
        <v>122385.35714285714</v>
      </c>
    </row>
    <row r="19" spans="1:12" ht="28.2" customHeight="1" x14ac:dyDescent="0.3">
      <c r="A19" s="6" t="s">
        <v>73</v>
      </c>
      <c r="B19" s="7">
        <f>COUNTA(B2:B15)</f>
        <v>14</v>
      </c>
      <c r="C19" s="7">
        <f>COUNT(C2:C15)</f>
        <v>0</v>
      </c>
      <c r="D19" s="7">
        <f>COUNT(D2:D15)</f>
        <v>14</v>
      </c>
    </row>
    <row r="20" spans="1:12" ht="28.2" customHeight="1" x14ac:dyDescent="0.3">
      <c r="A20" s="8" t="s">
        <v>74</v>
      </c>
      <c r="I20" s="9">
        <f>MIN(I2:I15)</f>
        <v>211</v>
      </c>
      <c r="J20" s="9">
        <f>MIN(J2:J15)</f>
        <v>0</v>
      </c>
      <c r="K20" s="9">
        <f>MIN(K2:K15)</f>
        <v>0</v>
      </c>
      <c r="L20" s="9">
        <f>MIN(L2:L15)</f>
        <v>0</v>
      </c>
    </row>
    <row r="21" spans="1:12" ht="28.2" customHeight="1" x14ac:dyDescent="0.3">
      <c r="A21" s="10" t="s">
        <v>75</v>
      </c>
      <c r="I21" s="11">
        <f>MAX(I2:I15)</f>
        <v>697</v>
      </c>
      <c r="J21" s="11">
        <f t="shared" ref="J21:L21" si="0">MAX(J2:J15)</f>
        <v>0</v>
      </c>
      <c r="K21" s="11">
        <f t="shared" si="0"/>
        <v>0</v>
      </c>
      <c r="L21" s="11">
        <f t="shared" si="0"/>
        <v>0</v>
      </c>
    </row>
    <row r="23" spans="1:12" x14ac:dyDescent="0.3">
      <c r="A23" s="55" t="s">
        <v>78</v>
      </c>
      <c r="B23" s="55"/>
      <c r="C23" s="55"/>
      <c r="D23" s="18" t="s">
        <v>82</v>
      </c>
      <c r="E23" s="53" t="s">
        <v>93</v>
      </c>
      <c r="F23" s="53"/>
    </row>
    <row r="24" spans="1:12" x14ac:dyDescent="0.3">
      <c r="A24" s="50" t="s">
        <v>79</v>
      </c>
      <c r="B24" s="51"/>
      <c r="C24" s="52"/>
      <c r="D24" s="19">
        <f>SUM(D2:D15)</f>
        <v>1713395</v>
      </c>
      <c r="E24" s="54" t="s">
        <v>94</v>
      </c>
      <c r="F24" s="54"/>
    </row>
    <row r="25" spans="1:12" x14ac:dyDescent="0.3">
      <c r="A25" s="50" t="s">
        <v>85</v>
      </c>
      <c r="B25" s="51"/>
      <c r="C25" s="52"/>
      <c r="D25" s="19">
        <f>AVERAGE(E2:E15)</f>
        <v>97906.571428571435</v>
      </c>
      <c r="E25" s="54" t="s">
        <v>95</v>
      </c>
      <c r="F25" s="54"/>
    </row>
    <row r="26" spans="1:12" x14ac:dyDescent="0.3">
      <c r="A26" s="50" t="s">
        <v>80</v>
      </c>
      <c r="B26" s="51"/>
      <c r="C26" s="52"/>
      <c r="D26" s="14">
        <f>COUNTA(B2:B15)</f>
        <v>14</v>
      </c>
      <c r="E26" s="54" t="s">
        <v>96</v>
      </c>
      <c r="F26" s="54"/>
    </row>
    <row r="27" spans="1:12" x14ac:dyDescent="0.3">
      <c r="A27" s="50" t="s">
        <v>158</v>
      </c>
      <c r="B27" s="51"/>
      <c r="C27" s="52"/>
      <c r="D27" s="14" cm="1">
        <f t="array" ref="D27">SUM(1/COUNTIF(B2:B15,B2:B15))</f>
        <v>7</v>
      </c>
      <c r="E27" s="54" t="s">
        <v>96</v>
      </c>
      <c r="F27" s="54"/>
    </row>
    <row r="28" spans="1:12" x14ac:dyDescent="0.3">
      <c r="A28" s="50" t="s">
        <v>81</v>
      </c>
      <c r="B28" s="51"/>
      <c r="C28" s="52"/>
      <c r="D28" s="14">
        <f>COUNTA(C2:C3)</f>
        <v>2</v>
      </c>
      <c r="E28" s="54" t="s">
        <v>97</v>
      </c>
      <c r="F28" s="54"/>
      <c r="G28" s="1" t="s">
        <v>86</v>
      </c>
    </row>
    <row r="29" spans="1:12" x14ac:dyDescent="0.3">
      <c r="A29" s="50" t="s">
        <v>83</v>
      </c>
      <c r="B29" s="51"/>
      <c r="C29" s="52"/>
      <c r="D29" s="14">
        <f>MIN(I2:I15)</f>
        <v>211</v>
      </c>
      <c r="E29" s="54" t="s">
        <v>98</v>
      </c>
      <c r="F29" s="54"/>
      <c r="G29" s="1"/>
    </row>
    <row r="30" spans="1:12" x14ac:dyDescent="0.3">
      <c r="A30" s="50" t="s">
        <v>84</v>
      </c>
      <c r="B30" s="51"/>
      <c r="C30" s="52"/>
      <c r="D30" s="14">
        <f>MAX(I4:I7)</f>
        <v>626</v>
      </c>
      <c r="E30" s="54" t="s">
        <v>99</v>
      </c>
      <c r="F30" s="54"/>
      <c r="G30" s="1" t="s">
        <v>86</v>
      </c>
    </row>
  </sheetData>
  <mergeCells count="16">
    <mergeCell ref="A30:C30"/>
    <mergeCell ref="E23:F23"/>
    <mergeCell ref="E24:F24"/>
    <mergeCell ref="E25:F25"/>
    <mergeCell ref="E26:F26"/>
    <mergeCell ref="E28:F28"/>
    <mergeCell ref="E29:F29"/>
    <mergeCell ref="E30:F30"/>
    <mergeCell ref="A23:C23"/>
    <mergeCell ref="A24:C24"/>
    <mergeCell ref="A25:C25"/>
    <mergeCell ref="A26:C26"/>
    <mergeCell ref="A28:C28"/>
    <mergeCell ref="A29:C29"/>
    <mergeCell ref="A27:C27"/>
    <mergeCell ref="E27:F27"/>
  </mergeCells>
  <pageMargins left="0.7" right="0.7" top="0.75" bottom="0.75" header="0.3" footer="0.3"/>
  <ignoredErrors>
    <ignoredError sqref="D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9C9D-3708-44CC-B57C-D8258FDDFDBE}">
  <dimension ref="A1:M31"/>
  <sheetViews>
    <sheetView showGridLines="0" zoomScale="115" zoomScaleNormal="115" workbookViewId="0">
      <selection activeCell="H28" sqref="H28"/>
    </sheetView>
  </sheetViews>
  <sheetFormatPr defaultRowHeight="14.4" x14ac:dyDescent="0.3"/>
  <cols>
    <col min="1" max="1" width="18.21875" customWidth="1"/>
    <col min="2" max="2" width="13.6640625" customWidth="1"/>
    <col min="3" max="3" width="18.21875" bestFit="1" customWidth="1"/>
    <col min="4" max="4" width="14.109375" style="1" customWidth="1"/>
    <col min="5" max="5" width="12.5546875" style="1" customWidth="1"/>
    <col min="6" max="6" width="15.33203125" style="1" customWidth="1"/>
    <col min="7" max="7" width="8.44140625" bestFit="1" customWidth="1"/>
    <col min="8" max="8" width="14" bestFit="1" customWidth="1"/>
    <col min="9" max="9" width="14.88671875" bestFit="1" customWidth="1"/>
    <col min="10" max="10" width="16.33203125" bestFit="1" customWidth="1"/>
    <col min="11" max="11" width="16.33203125" customWidth="1"/>
    <col min="12" max="12" width="19.21875" bestFit="1" customWidth="1"/>
    <col min="13" max="13" width="19.88671875" bestFit="1" customWidth="1"/>
  </cols>
  <sheetData>
    <row r="1" spans="2:13" x14ac:dyDescent="0.3"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2" t="s">
        <v>5</v>
      </c>
      <c r="H1" s="12" t="s">
        <v>6</v>
      </c>
      <c r="I1" s="12" t="s">
        <v>76</v>
      </c>
      <c r="J1" s="12" t="s">
        <v>7</v>
      </c>
      <c r="K1" s="12" t="s">
        <v>77</v>
      </c>
      <c r="L1" s="12" t="s">
        <v>8</v>
      </c>
      <c r="M1" s="12" t="s">
        <v>9</v>
      </c>
    </row>
    <row r="2" spans="2:13" x14ac:dyDescent="0.3">
      <c r="B2" s="14" t="s">
        <v>17</v>
      </c>
      <c r="C2" s="14" t="s">
        <v>31</v>
      </c>
      <c r="D2" s="15">
        <v>98600</v>
      </c>
      <c r="E2" s="15">
        <v>92685</v>
      </c>
      <c r="F2" s="15">
        <v>98600</v>
      </c>
      <c r="G2" s="14" t="s">
        <v>20</v>
      </c>
      <c r="H2" s="14" t="s">
        <v>13</v>
      </c>
      <c r="I2" s="16">
        <v>496</v>
      </c>
      <c r="J2" s="14" t="s">
        <v>32</v>
      </c>
      <c r="K2" s="14">
        <f>VALUE(LEFT(J2,3))</f>
        <v>496</v>
      </c>
      <c r="L2" s="14" t="s">
        <v>33</v>
      </c>
      <c r="M2" s="14" t="s">
        <v>34</v>
      </c>
    </row>
    <row r="3" spans="2:13" x14ac:dyDescent="0.3">
      <c r="B3" s="14" t="s">
        <v>17</v>
      </c>
      <c r="C3" s="14" t="s">
        <v>35</v>
      </c>
      <c r="D3" s="15">
        <v>89800</v>
      </c>
      <c r="E3" s="15">
        <v>84413</v>
      </c>
      <c r="F3" s="15">
        <v>89800</v>
      </c>
      <c r="G3" s="14" t="s">
        <v>20</v>
      </c>
      <c r="H3" s="14" t="s">
        <v>13</v>
      </c>
      <c r="I3" s="16">
        <v>496</v>
      </c>
      <c r="J3" s="14" t="s">
        <v>32</v>
      </c>
      <c r="K3" s="14">
        <f t="shared" ref="K3:K15" si="0">VALUE(LEFT(J3,3))</f>
        <v>496</v>
      </c>
      <c r="L3" s="14" t="s">
        <v>33</v>
      </c>
      <c r="M3" s="14" t="s">
        <v>34</v>
      </c>
    </row>
    <row r="4" spans="2:13" x14ac:dyDescent="0.3">
      <c r="B4" s="14" t="s">
        <v>36</v>
      </c>
      <c r="C4" s="14" t="s">
        <v>43</v>
      </c>
      <c r="D4" s="15">
        <v>105700</v>
      </c>
      <c r="E4" s="15">
        <v>98800</v>
      </c>
      <c r="F4" s="15">
        <v>105700</v>
      </c>
      <c r="G4" s="14" t="s">
        <v>12</v>
      </c>
      <c r="H4" s="14" t="s">
        <v>19</v>
      </c>
      <c r="I4" s="16">
        <v>449</v>
      </c>
      <c r="J4" s="14" t="s">
        <v>44</v>
      </c>
      <c r="K4" s="14">
        <f t="shared" si="0"/>
        <v>449</v>
      </c>
      <c r="L4" s="14" t="s">
        <v>40</v>
      </c>
      <c r="M4" s="14" t="s">
        <v>45</v>
      </c>
    </row>
    <row r="5" spans="2:13" x14ac:dyDescent="0.3">
      <c r="B5" s="14" t="s">
        <v>36</v>
      </c>
      <c r="C5" s="14" t="s">
        <v>43</v>
      </c>
      <c r="D5" s="15">
        <v>124200</v>
      </c>
      <c r="E5" s="15">
        <v>116005</v>
      </c>
      <c r="F5" s="15">
        <v>124200</v>
      </c>
      <c r="G5" s="14" t="s">
        <v>12</v>
      </c>
      <c r="H5" s="14" t="s">
        <v>19</v>
      </c>
      <c r="I5" s="16">
        <v>536</v>
      </c>
      <c r="J5" s="14" t="s">
        <v>42</v>
      </c>
      <c r="K5" s="14">
        <f t="shared" si="0"/>
        <v>536</v>
      </c>
      <c r="L5" s="14" t="s">
        <v>46</v>
      </c>
      <c r="M5" s="14" t="s">
        <v>26</v>
      </c>
    </row>
    <row r="6" spans="2:13" x14ac:dyDescent="0.3">
      <c r="B6" s="14" t="s">
        <v>47</v>
      </c>
      <c r="C6" s="14" t="s">
        <v>50</v>
      </c>
      <c r="D6" s="15">
        <v>300200</v>
      </c>
      <c r="E6" s="15"/>
      <c r="F6" s="15">
        <v>300200</v>
      </c>
      <c r="G6" s="14" t="s">
        <v>12</v>
      </c>
      <c r="H6" s="14" t="s">
        <v>19</v>
      </c>
      <c r="I6" s="16">
        <v>626</v>
      </c>
      <c r="J6" s="14" t="s">
        <v>51</v>
      </c>
      <c r="K6" s="14">
        <f t="shared" si="0"/>
        <v>626</v>
      </c>
      <c r="L6" s="14" t="s">
        <v>52</v>
      </c>
      <c r="M6" s="14" t="s">
        <v>28</v>
      </c>
    </row>
    <row r="7" spans="2:13" x14ac:dyDescent="0.3">
      <c r="B7" s="14" t="s">
        <v>47</v>
      </c>
      <c r="C7" s="14" t="s">
        <v>50</v>
      </c>
      <c r="D7" s="15">
        <v>214900</v>
      </c>
      <c r="E7" s="15"/>
      <c r="F7" s="15">
        <v>214900</v>
      </c>
      <c r="G7" s="14" t="s">
        <v>12</v>
      </c>
      <c r="H7" s="14" t="s">
        <v>19</v>
      </c>
      <c r="I7" s="16">
        <v>542</v>
      </c>
      <c r="J7" s="14" t="s">
        <v>49</v>
      </c>
      <c r="K7" s="14">
        <f t="shared" si="0"/>
        <v>542</v>
      </c>
      <c r="L7" s="14" t="s">
        <v>48</v>
      </c>
      <c r="M7" s="14" t="s">
        <v>16</v>
      </c>
    </row>
    <row r="8" spans="2:13" x14ac:dyDescent="0.3">
      <c r="B8" s="14" t="s">
        <v>53</v>
      </c>
      <c r="C8" s="14" t="s">
        <v>54</v>
      </c>
      <c r="D8" s="15">
        <v>51385</v>
      </c>
      <c r="E8" s="15">
        <v>49587</v>
      </c>
      <c r="F8" s="15">
        <v>51385</v>
      </c>
      <c r="G8" s="14" t="s">
        <v>20</v>
      </c>
      <c r="H8" s="14" t="s">
        <v>55</v>
      </c>
      <c r="I8" s="16">
        <v>300</v>
      </c>
      <c r="J8" s="14" t="s">
        <v>56</v>
      </c>
      <c r="K8" s="14">
        <f t="shared" si="0"/>
        <v>300</v>
      </c>
      <c r="L8" s="14" t="s">
        <v>57</v>
      </c>
      <c r="M8" s="14" t="s">
        <v>41</v>
      </c>
    </row>
    <row r="9" spans="2:13" x14ac:dyDescent="0.3">
      <c r="B9" s="14" t="s">
        <v>53</v>
      </c>
      <c r="C9" s="14" t="s">
        <v>54</v>
      </c>
      <c r="D9" s="15">
        <v>39630</v>
      </c>
      <c r="E9" s="15">
        <v>38640</v>
      </c>
      <c r="F9" s="15">
        <v>39630</v>
      </c>
      <c r="G9" s="14" t="s">
        <v>18</v>
      </c>
      <c r="H9" s="14" t="s">
        <v>55</v>
      </c>
      <c r="I9" s="16">
        <v>300</v>
      </c>
      <c r="J9" s="14" t="s">
        <v>56</v>
      </c>
      <c r="K9" s="14">
        <f t="shared" si="0"/>
        <v>300</v>
      </c>
      <c r="L9" s="14" t="s">
        <v>57</v>
      </c>
      <c r="M9" s="14" t="s">
        <v>30</v>
      </c>
    </row>
    <row r="10" spans="2:13" x14ac:dyDescent="0.3">
      <c r="B10" s="14" t="s">
        <v>60</v>
      </c>
      <c r="C10" s="14" t="s">
        <v>62</v>
      </c>
      <c r="D10" s="15">
        <v>61000</v>
      </c>
      <c r="E10" s="15"/>
      <c r="F10" s="15">
        <v>61000</v>
      </c>
      <c r="G10" s="14" t="s">
        <v>20</v>
      </c>
      <c r="H10" s="14" t="s">
        <v>58</v>
      </c>
      <c r="I10" s="16">
        <v>211</v>
      </c>
      <c r="J10" s="14" t="s">
        <v>63</v>
      </c>
      <c r="K10" s="14">
        <f t="shared" si="0"/>
        <v>211</v>
      </c>
      <c r="L10" s="14" t="s">
        <v>64</v>
      </c>
      <c r="M10" s="14"/>
    </row>
    <row r="11" spans="2:13" x14ac:dyDescent="0.3">
      <c r="B11" s="14" t="s">
        <v>60</v>
      </c>
      <c r="C11" s="14" t="s">
        <v>62</v>
      </c>
      <c r="D11" s="15">
        <v>70000</v>
      </c>
      <c r="E11" s="15"/>
      <c r="F11" s="15">
        <v>70000</v>
      </c>
      <c r="G11" s="14" t="s">
        <v>12</v>
      </c>
      <c r="H11" s="14" t="s">
        <v>58</v>
      </c>
      <c r="I11" s="16">
        <v>211</v>
      </c>
      <c r="J11" s="14" t="s">
        <v>63</v>
      </c>
      <c r="K11" s="14">
        <f t="shared" si="0"/>
        <v>211</v>
      </c>
      <c r="L11" s="14" t="s">
        <v>64</v>
      </c>
      <c r="M11" s="14"/>
    </row>
    <row r="12" spans="2:13" x14ac:dyDescent="0.3">
      <c r="B12" s="14" t="s">
        <v>65</v>
      </c>
      <c r="C12" s="14" t="s">
        <v>66</v>
      </c>
      <c r="D12" s="15">
        <v>43590</v>
      </c>
      <c r="E12" s="15"/>
      <c r="F12" s="15">
        <v>43590</v>
      </c>
      <c r="G12" s="14" t="s">
        <v>20</v>
      </c>
      <c r="H12" s="14" t="s">
        <v>13</v>
      </c>
      <c r="I12" s="16">
        <v>335</v>
      </c>
      <c r="J12" s="14" t="s">
        <v>24</v>
      </c>
      <c r="K12" s="14">
        <f t="shared" si="0"/>
        <v>335</v>
      </c>
      <c r="L12" s="14" t="s">
        <v>61</v>
      </c>
      <c r="M12" s="14" t="s">
        <v>25</v>
      </c>
    </row>
    <row r="13" spans="2:13" x14ac:dyDescent="0.3">
      <c r="B13" s="14" t="s">
        <v>65</v>
      </c>
      <c r="C13" s="14" t="s">
        <v>66</v>
      </c>
      <c r="D13" s="15">
        <v>45190</v>
      </c>
      <c r="E13" s="15"/>
      <c r="F13" s="15">
        <v>45190</v>
      </c>
      <c r="G13" s="14" t="s">
        <v>20</v>
      </c>
      <c r="H13" s="14" t="s">
        <v>13</v>
      </c>
      <c r="I13" s="16">
        <v>389</v>
      </c>
      <c r="J13" s="14" t="s">
        <v>67</v>
      </c>
      <c r="K13" s="14">
        <f t="shared" si="0"/>
        <v>389</v>
      </c>
      <c r="L13" s="14" t="s">
        <v>29</v>
      </c>
      <c r="M13" s="14" t="s">
        <v>59</v>
      </c>
    </row>
    <row r="14" spans="2:13" x14ac:dyDescent="0.3">
      <c r="B14" s="14" t="s">
        <v>10</v>
      </c>
      <c r="C14" s="14" t="s">
        <v>68</v>
      </c>
      <c r="D14" s="15">
        <v>233200</v>
      </c>
      <c r="E14" s="15">
        <v>205216</v>
      </c>
      <c r="F14" s="15">
        <v>233200</v>
      </c>
      <c r="G14" s="14" t="s">
        <v>20</v>
      </c>
      <c r="H14" s="14" t="s">
        <v>23</v>
      </c>
      <c r="I14" s="16">
        <v>528</v>
      </c>
      <c r="J14" s="14" t="s">
        <v>69</v>
      </c>
      <c r="K14" s="14">
        <f t="shared" si="0"/>
        <v>528</v>
      </c>
      <c r="L14" s="14" t="s">
        <v>70</v>
      </c>
      <c r="M14" s="14" t="s">
        <v>27</v>
      </c>
    </row>
    <row r="15" spans="2:13" x14ac:dyDescent="0.3">
      <c r="B15" s="14" t="s">
        <v>10</v>
      </c>
      <c r="C15" s="14" t="s">
        <v>11</v>
      </c>
      <c r="D15" s="15">
        <v>236000</v>
      </c>
      <c r="E15" s="15"/>
      <c r="F15" s="15">
        <v>236000</v>
      </c>
      <c r="G15" s="14" t="s">
        <v>12</v>
      </c>
      <c r="H15" s="14" t="s">
        <v>13</v>
      </c>
      <c r="I15" s="16">
        <v>697</v>
      </c>
      <c r="J15" s="14" t="s">
        <v>14</v>
      </c>
      <c r="K15" s="14">
        <f t="shared" si="0"/>
        <v>697</v>
      </c>
      <c r="L15" s="14" t="s">
        <v>15</v>
      </c>
      <c r="M15" s="14" t="s">
        <v>16</v>
      </c>
    </row>
    <row r="16" spans="2:13" x14ac:dyDescent="0.3">
      <c r="D16" s="44"/>
      <c r="E16" s="44"/>
      <c r="F16" s="44"/>
      <c r="I16" s="31"/>
    </row>
    <row r="18" spans="1:12" ht="28.2" customHeight="1" x14ac:dyDescent="0.3">
      <c r="A18" s="2" t="s">
        <v>71</v>
      </c>
      <c r="D18" s="3"/>
      <c r="E18" s="3"/>
      <c r="F18" s="3"/>
    </row>
    <row r="19" spans="1:12" ht="28.2" customHeight="1" x14ac:dyDescent="0.3">
      <c r="A19" s="4" t="s">
        <v>72</v>
      </c>
      <c r="D19" s="5"/>
      <c r="E19" s="5"/>
      <c r="F19" s="5"/>
    </row>
    <row r="20" spans="1:12" ht="28.2" customHeight="1" x14ac:dyDescent="0.3">
      <c r="A20" s="6" t="s">
        <v>73</v>
      </c>
      <c r="B20" s="7"/>
      <c r="C20" s="7"/>
      <c r="D20" s="7"/>
    </row>
    <row r="21" spans="1:12" ht="28.2" customHeight="1" x14ac:dyDescent="0.3">
      <c r="A21" s="8" t="s">
        <v>74</v>
      </c>
      <c r="I21" s="9"/>
      <c r="J21" s="9"/>
      <c r="K21" s="9"/>
      <c r="L21" s="9"/>
    </row>
    <row r="22" spans="1:12" ht="28.2" customHeight="1" x14ac:dyDescent="0.3">
      <c r="A22" s="10" t="s">
        <v>75</v>
      </c>
      <c r="I22" s="11"/>
      <c r="J22" s="11"/>
      <c r="K22" s="11"/>
      <c r="L22" s="11"/>
    </row>
    <row r="24" spans="1:12" x14ac:dyDescent="0.3">
      <c r="A24" s="55" t="s">
        <v>78</v>
      </c>
      <c r="B24" s="55"/>
      <c r="C24" s="55"/>
      <c r="D24" s="18" t="s">
        <v>82</v>
      </c>
      <c r="E24" s="53" t="s">
        <v>93</v>
      </c>
      <c r="F24" s="53"/>
    </row>
    <row r="25" spans="1:12" x14ac:dyDescent="0.3">
      <c r="A25" s="50" t="s">
        <v>79</v>
      </c>
      <c r="B25" s="51"/>
      <c r="C25" s="52"/>
      <c r="D25" s="3"/>
      <c r="E25" s="54"/>
      <c r="F25" s="54"/>
    </row>
    <row r="26" spans="1:12" x14ac:dyDescent="0.3">
      <c r="A26" s="50" t="s">
        <v>85</v>
      </c>
      <c r="B26" s="51"/>
      <c r="C26" s="52"/>
      <c r="D26" s="5"/>
      <c r="E26" s="54"/>
      <c r="F26" s="54"/>
    </row>
    <row r="27" spans="1:12" x14ac:dyDescent="0.3">
      <c r="A27" s="50" t="s">
        <v>80</v>
      </c>
      <c r="B27" s="51"/>
      <c r="C27" s="52"/>
      <c r="D27" s="7"/>
      <c r="E27" s="54"/>
      <c r="F27" s="54"/>
    </row>
    <row r="28" spans="1:12" x14ac:dyDescent="0.3">
      <c r="A28" s="50" t="s">
        <v>159</v>
      </c>
      <c r="B28" s="51"/>
      <c r="C28" s="52"/>
      <c r="D28" s="7"/>
      <c r="E28" s="45"/>
      <c r="F28" s="21"/>
    </row>
    <row r="29" spans="1:12" x14ac:dyDescent="0.3">
      <c r="A29" s="50" t="s">
        <v>81</v>
      </c>
      <c r="B29" s="51"/>
      <c r="C29" s="52"/>
      <c r="D29" s="14"/>
      <c r="E29" s="54"/>
      <c r="F29" s="54"/>
      <c r="G29" s="1"/>
    </row>
    <row r="30" spans="1:12" x14ac:dyDescent="0.3">
      <c r="A30" s="50" t="s">
        <v>83</v>
      </c>
      <c r="B30" s="51"/>
      <c r="C30" s="52"/>
      <c r="D30" s="14"/>
      <c r="E30" s="54"/>
      <c r="F30" s="54"/>
      <c r="G30" s="1"/>
    </row>
    <row r="31" spans="1:12" x14ac:dyDescent="0.3">
      <c r="A31" s="50" t="s">
        <v>84</v>
      </c>
      <c r="B31" s="51"/>
      <c r="C31" s="52"/>
      <c r="D31" s="14"/>
      <c r="E31" s="54"/>
      <c r="F31" s="54"/>
      <c r="G31" s="1"/>
    </row>
  </sheetData>
  <mergeCells count="15">
    <mergeCell ref="A24:C24"/>
    <mergeCell ref="E24:F24"/>
    <mergeCell ref="A25:C25"/>
    <mergeCell ref="E25:F25"/>
    <mergeCell ref="A26:C26"/>
    <mergeCell ref="E26:F26"/>
    <mergeCell ref="A31:C31"/>
    <mergeCell ref="E31:F31"/>
    <mergeCell ref="A28:C28"/>
    <mergeCell ref="A27:C27"/>
    <mergeCell ref="E27:F27"/>
    <mergeCell ref="A29:C29"/>
    <mergeCell ref="E29:F29"/>
    <mergeCell ref="A30:C30"/>
    <mergeCell ref="E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C885-4989-4B96-AFF1-D87F37FA3264}">
  <dimension ref="A1:M28"/>
  <sheetViews>
    <sheetView showGridLines="0" zoomScale="130" zoomScaleNormal="130" workbookViewId="0">
      <selection activeCell="A22" sqref="A22:D24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6.33203125" bestFit="1" customWidth="1"/>
    <col min="10" max="10" width="20.44140625" bestFit="1" customWidth="1"/>
    <col min="11" max="11" width="14.5546875" customWidth="1"/>
    <col min="12" max="12" width="19.21875" bestFit="1" customWidth="1"/>
    <col min="13" max="13" width="10.77734375" customWidth="1"/>
  </cols>
  <sheetData>
    <row r="1" spans="1:13" x14ac:dyDescent="0.3">
      <c r="A1" s="12" t="s">
        <v>87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9</v>
      </c>
      <c r="K1" s="22" t="s">
        <v>3</v>
      </c>
      <c r="L1" s="24" t="s">
        <v>8</v>
      </c>
      <c r="M1" s="27" t="s">
        <v>104</v>
      </c>
    </row>
    <row r="2" spans="1:13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34</v>
      </c>
      <c r="K2" s="19">
        <f>VLOOKUP(A2,'2.1.V-Lookups-Price'!A2:B18,2,1)</f>
        <v>92685</v>
      </c>
      <c r="L2" s="14" t="str">
        <f>VLOOKUP(A2,'2.2.V-Lookups-Torque'!A1:E18,5,1)</f>
        <v>718 ft-lbs. @ 0 rpm</v>
      </c>
      <c r="M2" s="26" t="str">
        <f>LEFT(L2,3)</f>
        <v>718</v>
      </c>
    </row>
    <row r="3" spans="1:13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34</v>
      </c>
      <c r="K3" s="19">
        <f>VLOOKUP(A3,'2.1.V-Lookups-Price'!A3:B19,2,1)</f>
        <v>84413</v>
      </c>
      <c r="L3" s="14" t="str">
        <f>VLOOKUP(A3,'2.2.V-Lookups-Torque'!A2:E19,5,1)</f>
        <v>718 ft-lbs. @ 0 rpm</v>
      </c>
      <c r="M3" s="26" t="str">
        <f t="shared" ref="M3:M18" si="0">LEFT(L3,3)</f>
        <v>718</v>
      </c>
    </row>
    <row r="4" spans="1:13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21</v>
      </c>
      <c r="K4" s="19">
        <f>VLOOKUP(A4,'2.1.V-Lookups-Price'!A4:B20,2,1)</f>
        <v>36585</v>
      </c>
      <c r="L4" s="14" t="str">
        <f>VLOOKUP(A4,'2.2.V-Lookups-Torque'!A3:E20,5,1)</f>
        <v>295 ft-lbs. @ 1550 rpm</v>
      </c>
      <c r="M4" s="26" t="str">
        <f t="shared" si="0"/>
        <v>295</v>
      </c>
    </row>
    <row r="5" spans="1:13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45</v>
      </c>
      <c r="K5" s="19">
        <f>VLOOKUP(A5,'2.1.V-Lookups-Price'!A5:B21,2,1)</f>
        <v>98800</v>
      </c>
      <c r="L5" s="14" t="str">
        <f>VLOOKUP(A5,'2.2.V-Lookups-Torque'!A4:E21,5,1)</f>
        <v>479 ft-lbs. @ 0 rpm</v>
      </c>
      <c r="M5" s="26" t="str">
        <f t="shared" si="0"/>
        <v>479</v>
      </c>
    </row>
    <row r="6" spans="1:13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26</v>
      </c>
      <c r="K6" s="19">
        <f>VLOOKUP(A6,'2.1.V-Lookups-Price'!A6:B22,2,1)</f>
        <v>116005</v>
      </c>
      <c r="L6" s="14" t="str">
        <f>VLOOKUP(A6,'2.2.V-Lookups-Torque'!A5:E22,5,1)</f>
        <v>549 ft-lbs. @ 0 rpm</v>
      </c>
      <c r="M6" s="26" t="str">
        <f t="shared" si="0"/>
        <v>549</v>
      </c>
    </row>
    <row r="7" spans="1:13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28</v>
      </c>
      <c r="K7" s="19">
        <f>VLOOKUP(A7,'2.1.V-Lookups-Price'!A7:B23,2,1)</f>
        <v>0</v>
      </c>
      <c r="L7" s="14" t="str">
        <f>VLOOKUP(A7,'2.2.V-Lookups-Torque'!A6:E23,5,1)</f>
        <v>664 ft-lbs. @ 1350 rpm</v>
      </c>
      <c r="M7" s="26" t="str">
        <f t="shared" si="0"/>
        <v>664</v>
      </c>
    </row>
    <row r="8" spans="1:13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16</v>
      </c>
      <c r="K8" s="19">
        <f>VLOOKUP(A8,'2.1.V-Lookups-Price'!A8:B24,2,1)</f>
        <v>0</v>
      </c>
      <c r="L8" s="14" t="str">
        <f>VLOOKUP(A8,'2.2.V-Lookups-Torque'!A7:E24,5,1)</f>
        <v>568 ft-lbs. @ 2000 rpm</v>
      </c>
      <c r="M8" s="26" t="str">
        <f t="shared" si="0"/>
        <v>568</v>
      </c>
    </row>
    <row r="9" spans="1:13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41</v>
      </c>
      <c r="K9" s="19">
        <f>VLOOKUP(A9,'2.1.V-Lookups-Price'!A9:B25,2,1)</f>
        <v>48342</v>
      </c>
      <c r="L9" s="14" t="str">
        <f>VLOOKUP(A9,'2.2.V-Lookups-Torque'!A8:E25,5,1)</f>
        <v>325 ft-lbs. @ 3400 rpm</v>
      </c>
      <c r="M9" s="26" t="str">
        <f t="shared" si="0"/>
        <v>325</v>
      </c>
    </row>
    <row r="10" spans="1:13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41</v>
      </c>
      <c r="K10" s="19">
        <f>VLOOKUP(A10,'2.1.V-Lookups-Price'!A10:B26,2,1)</f>
        <v>49587</v>
      </c>
      <c r="L10" s="14" t="str">
        <f>VLOOKUP(A10,'2.2.V-Lookups-Torque'!A9:E26,5,1)</f>
        <v>325 ft-lbs. @ 3400 rpm</v>
      </c>
      <c r="M10" s="26" t="str">
        <f t="shared" si="0"/>
        <v>325</v>
      </c>
    </row>
    <row r="11" spans="1:13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30</v>
      </c>
      <c r="K11" s="19">
        <f>VLOOKUP(A11,'2.1.V-Lookups-Price'!A11:B27,2,1)</f>
        <v>38640</v>
      </c>
      <c r="L11" s="14" t="str">
        <f>VLOOKUP(A11,'2.2.V-Lookups-Torque'!A10:E27,5,1)</f>
        <v>325 ft-lbs. @ 3400 rpm</v>
      </c>
      <c r="M11" s="26" t="str">
        <f t="shared" si="0"/>
        <v>325</v>
      </c>
    </row>
    <row r="12" spans="1:13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/>
      <c r="K12" s="19">
        <f>VLOOKUP(A12,'2.1.V-Lookups-Price'!A12:B28,2,1)</f>
        <v>0</v>
      </c>
      <c r="L12" s="14" t="str">
        <f>VLOOKUP(A12,'2.2.V-Lookups-Torque'!A11:E28,5,1)</f>
        <v>332 ft-lbs. @ 1400 rpm</v>
      </c>
      <c r="M12" s="26" t="str">
        <f t="shared" si="0"/>
        <v>332</v>
      </c>
    </row>
    <row r="13" spans="1:13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/>
      <c r="K13" s="19">
        <f>VLOOKUP(A13,'2.1.V-Lookups-Price'!A13:B29,2,1)</f>
        <v>0</v>
      </c>
      <c r="L13" s="14" t="str">
        <f>VLOOKUP(A13,'2.2.V-Lookups-Torque'!A12:E29,5,1)</f>
        <v>332 ft-lbs. @ 1400 rpm</v>
      </c>
      <c r="M13" s="26" t="str">
        <f t="shared" si="0"/>
        <v>332</v>
      </c>
    </row>
    <row r="14" spans="1:13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/>
      <c r="K14" s="19">
        <f>VLOOKUP(A14,'2.1.V-Lookups-Price'!A14:B30,2,1)</f>
        <v>0</v>
      </c>
      <c r="L14" s="14" t="str">
        <f>VLOOKUP(A14,'2.2.V-Lookups-Torque'!A13:E30,5,1)</f>
        <v>332 ft-lbs. @ 1400 rpm</v>
      </c>
      <c r="M14" s="26" t="str">
        <f t="shared" si="0"/>
        <v>332</v>
      </c>
    </row>
    <row r="15" spans="1:13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25</v>
      </c>
      <c r="K15" s="19">
        <f>VLOOKUP(A15,'2.1.V-Lookups-Price'!A15:B31,2,1)</f>
        <v>0</v>
      </c>
      <c r="L15" s="14" t="str">
        <f>VLOOKUP(A15,'2.2.V-Lookups-Torque'!A14:E31,5,1)</f>
        <v>413 ft-lbs. @ 0 rpm</v>
      </c>
      <c r="M15" s="26" t="str">
        <f t="shared" si="0"/>
        <v>413</v>
      </c>
    </row>
    <row r="16" spans="1:13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59</v>
      </c>
      <c r="K16" s="19">
        <f>VLOOKUP(A16,'2.1.V-Lookups-Price'!A16:B32,2,1)</f>
        <v>0</v>
      </c>
      <c r="L16" s="14" t="str">
        <f>VLOOKUP(A16,'2.2.V-Lookups-Torque'!A15:E32,5,1)</f>
        <v>442 ft-lbs. @ 0 rpm</v>
      </c>
      <c r="M16" s="26" t="str">
        <f t="shared" si="0"/>
        <v>442</v>
      </c>
    </row>
    <row r="17" spans="1:13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27</v>
      </c>
      <c r="K17" s="19">
        <f>VLOOKUP(A17,'2.1.V-Lookups-Price'!A17:B33,2,1)</f>
        <v>205216</v>
      </c>
      <c r="L17" s="14" t="str">
        <f>VLOOKUP(A17,'2.2.V-Lookups-Torque'!A16:E33,5,1)</f>
        <v>497 ft-lbs. @ 1500 rpm</v>
      </c>
      <c r="M17" s="26" t="str">
        <f t="shared" si="0"/>
        <v>497</v>
      </c>
    </row>
    <row r="18" spans="1:13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16</v>
      </c>
      <c r="K18" s="19">
        <f>VLOOKUP(A18,'2.1.V-Lookups-Price'!A18:B34,2,1)</f>
        <v>0</v>
      </c>
      <c r="L18" s="14" t="str">
        <f>VLOOKUP(A18,'2.2.V-Lookups-Torque'!A17:E34,5,1)</f>
        <v>663 ft-lbs. @ 2750 rpm</v>
      </c>
      <c r="M18" s="26" t="str">
        <f t="shared" si="0"/>
        <v>663</v>
      </c>
    </row>
    <row r="21" spans="1:13" x14ac:dyDescent="0.3">
      <c r="A21" s="55" t="s">
        <v>78</v>
      </c>
      <c r="B21" s="55"/>
      <c r="C21" s="55"/>
      <c r="D21" s="55"/>
      <c r="E21" s="18" t="s">
        <v>82</v>
      </c>
      <c r="F21" s="57" t="s">
        <v>103</v>
      </c>
      <c r="G21" s="58"/>
      <c r="H21" s="59"/>
    </row>
    <row r="22" spans="1:13" x14ac:dyDescent="0.3">
      <c r="A22" s="56" t="s">
        <v>157</v>
      </c>
      <c r="B22" s="56"/>
      <c r="C22" s="56"/>
      <c r="D22" s="56"/>
      <c r="E22" s="23" t="s">
        <v>91</v>
      </c>
      <c r="F22" s="60" t="s">
        <v>88</v>
      </c>
      <c r="G22" s="60"/>
      <c r="H22" s="60"/>
    </row>
    <row r="23" spans="1:13" x14ac:dyDescent="0.3">
      <c r="A23" s="56"/>
      <c r="B23" s="56"/>
      <c r="C23" s="56"/>
      <c r="D23" s="56"/>
      <c r="E23" s="23" t="s">
        <v>90</v>
      </c>
      <c r="F23" s="60" t="s">
        <v>92</v>
      </c>
      <c r="G23" s="60"/>
      <c r="H23" s="60"/>
      <c r="K23" s="20">
        <f>MAX(K2:K18)</f>
        <v>205216</v>
      </c>
    </row>
    <row r="24" spans="1:13" x14ac:dyDescent="0.3">
      <c r="A24" s="56"/>
      <c r="B24" s="56"/>
      <c r="C24" s="56"/>
      <c r="D24" s="56"/>
      <c r="E24" s="23" t="s">
        <v>89</v>
      </c>
      <c r="F24" s="60" t="s">
        <v>100</v>
      </c>
      <c r="G24" s="60"/>
      <c r="H24" s="60"/>
    </row>
    <row r="25" spans="1:13" x14ac:dyDescent="0.3">
      <c r="A25" s="62" t="s">
        <v>102</v>
      </c>
      <c r="B25" s="62"/>
      <c r="C25" s="62"/>
      <c r="D25" s="63"/>
      <c r="E25" s="28" t="s">
        <v>91</v>
      </c>
      <c r="F25" s="61" t="s">
        <v>105</v>
      </c>
      <c r="G25" s="61"/>
      <c r="H25" s="61"/>
    </row>
    <row r="26" spans="1:13" x14ac:dyDescent="0.3">
      <c r="A26" s="64"/>
      <c r="B26" s="64"/>
      <c r="C26" s="64"/>
      <c r="D26" s="65"/>
      <c r="E26" s="28" t="s">
        <v>90</v>
      </c>
      <c r="F26" s="61" t="s">
        <v>107</v>
      </c>
      <c r="G26" s="61"/>
      <c r="H26" s="61"/>
      <c r="M26" s="29" cm="1">
        <f t="array" ref="M26">MIN(VALUE(M2:M18))</f>
        <v>295</v>
      </c>
    </row>
    <row r="27" spans="1:13" x14ac:dyDescent="0.3">
      <c r="A27" s="64"/>
      <c r="B27" s="64"/>
      <c r="C27" s="64"/>
      <c r="D27" s="65"/>
      <c r="E27" s="28" t="s">
        <v>89</v>
      </c>
      <c r="F27" s="61" t="s">
        <v>106</v>
      </c>
      <c r="G27" s="61"/>
      <c r="H27" s="61"/>
      <c r="M27" s="25"/>
    </row>
    <row r="28" spans="1:13" x14ac:dyDescent="0.3">
      <c r="A28" s="64"/>
      <c r="B28" s="64"/>
      <c r="C28" s="64"/>
      <c r="D28" s="65"/>
      <c r="E28" s="28" t="s">
        <v>101</v>
      </c>
      <c r="F28" s="61" t="s">
        <v>108</v>
      </c>
      <c r="G28" s="61"/>
      <c r="H28" s="61"/>
    </row>
  </sheetData>
  <mergeCells count="11">
    <mergeCell ref="F25:H25"/>
    <mergeCell ref="F27:H27"/>
    <mergeCell ref="F26:H26"/>
    <mergeCell ref="F28:H28"/>
    <mergeCell ref="A25:D28"/>
    <mergeCell ref="A21:D21"/>
    <mergeCell ref="A22:D24"/>
    <mergeCell ref="F21:H21"/>
    <mergeCell ref="F22:H22"/>
    <mergeCell ref="F23:H23"/>
    <mergeCell ref="F24:H2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3EAA-AF16-443F-9385-C8CB372A6FBF}">
  <dimension ref="A1:M28"/>
  <sheetViews>
    <sheetView showGridLines="0" zoomScale="130" zoomScaleNormal="130" workbookViewId="0">
      <selection activeCell="K18" sqref="K2:M18"/>
    </sheetView>
  </sheetViews>
  <sheetFormatPr defaultRowHeight="14.4" x14ac:dyDescent="0.3"/>
  <cols>
    <col min="3" max="3" width="11.33203125" customWidth="1"/>
    <col min="4" max="4" width="12.109375" bestFit="1" customWidth="1"/>
    <col min="5" max="5" width="15.33203125" bestFit="1" customWidth="1"/>
    <col min="6" max="6" width="13.6640625" bestFit="1" customWidth="1"/>
    <col min="7" max="7" width="14" bestFit="1" customWidth="1"/>
    <col min="8" max="8" width="14.33203125" bestFit="1" customWidth="1"/>
    <col min="9" max="9" width="16.33203125" bestFit="1" customWidth="1"/>
    <col min="10" max="10" width="20.44140625" bestFit="1" customWidth="1"/>
    <col min="11" max="11" width="15" customWidth="1"/>
    <col min="12" max="12" width="19.21875" bestFit="1" customWidth="1"/>
    <col min="13" max="13" width="12.77734375" customWidth="1"/>
  </cols>
  <sheetData>
    <row r="1" spans="1:13" x14ac:dyDescent="0.3">
      <c r="A1" s="12" t="s">
        <v>87</v>
      </c>
      <c r="B1" s="12" t="s">
        <v>0</v>
      </c>
      <c r="C1" s="12" t="s">
        <v>1</v>
      </c>
      <c r="D1" s="13" t="s">
        <v>2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9</v>
      </c>
      <c r="K1" s="48" t="s">
        <v>3</v>
      </c>
      <c r="L1" s="49" t="s">
        <v>8</v>
      </c>
      <c r="M1" s="49" t="s">
        <v>104</v>
      </c>
    </row>
    <row r="2" spans="1:13" x14ac:dyDescent="0.3">
      <c r="A2" s="14">
        <v>1</v>
      </c>
      <c r="B2" s="14" t="s">
        <v>17</v>
      </c>
      <c r="C2" s="14" t="s">
        <v>31</v>
      </c>
      <c r="D2" s="15">
        <v>98600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34</v>
      </c>
      <c r="K2" s="46"/>
      <c r="L2" s="14"/>
      <c r="M2" s="14"/>
    </row>
    <row r="3" spans="1:13" x14ac:dyDescent="0.3">
      <c r="A3" s="14">
        <v>2</v>
      </c>
      <c r="B3" s="14" t="s">
        <v>17</v>
      </c>
      <c r="C3" s="14" t="s">
        <v>35</v>
      </c>
      <c r="D3" s="15">
        <v>89800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34</v>
      </c>
      <c r="K3" s="46"/>
      <c r="L3" s="14"/>
      <c r="M3" s="14"/>
    </row>
    <row r="4" spans="1:13" x14ac:dyDescent="0.3">
      <c r="A4" s="14">
        <v>3</v>
      </c>
      <c r="B4" s="14" t="s">
        <v>36</v>
      </c>
      <c r="C4" s="14" t="s">
        <v>37</v>
      </c>
      <c r="D4" s="15">
        <v>38800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21</v>
      </c>
      <c r="K4" s="46"/>
      <c r="L4" s="14"/>
      <c r="M4" s="14"/>
    </row>
    <row r="5" spans="1:13" x14ac:dyDescent="0.3">
      <c r="A5" s="14">
        <v>4</v>
      </c>
      <c r="B5" s="14" t="s">
        <v>36</v>
      </c>
      <c r="C5" s="14" t="s">
        <v>43</v>
      </c>
      <c r="D5" s="15">
        <v>105700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45</v>
      </c>
      <c r="K5" s="46"/>
      <c r="L5" s="14"/>
      <c r="M5" s="14"/>
    </row>
    <row r="6" spans="1:13" x14ac:dyDescent="0.3">
      <c r="A6" s="14">
        <v>5</v>
      </c>
      <c r="B6" s="14" t="s">
        <v>36</v>
      </c>
      <c r="C6" s="14" t="s">
        <v>43</v>
      </c>
      <c r="D6" s="15">
        <v>124200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26</v>
      </c>
      <c r="K6" s="46"/>
      <c r="L6" s="14"/>
      <c r="M6" s="14"/>
    </row>
    <row r="7" spans="1:13" x14ac:dyDescent="0.3">
      <c r="A7" s="14">
        <v>6</v>
      </c>
      <c r="B7" s="14" t="s">
        <v>47</v>
      </c>
      <c r="C7" s="14" t="s">
        <v>50</v>
      </c>
      <c r="D7" s="15">
        <v>300200</v>
      </c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28</v>
      </c>
      <c r="K7" s="46"/>
      <c r="L7" s="14"/>
      <c r="M7" s="14"/>
    </row>
    <row r="8" spans="1:13" x14ac:dyDescent="0.3">
      <c r="A8" s="14">
        <v>7</v>
      </c>
      <c r="B8" s="14" t="s">
        <v>47</v>
      </c>
      <c r="C8" s="14" t="s">
        <v>50</v>
      </c>
      <c r="D8" s="15">
        <v>214900</v>
      </c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16</v>
      </c>
      <c r="K8" s="46"/>
      <c r="L8" s="14"/>
      <c r="M8" s="14"/>
    </row>
    <row r="9" spans="1:13" x14ac:dyDescent="0.3">
      <c r="A9" s="14">
        <v>8</v>
      </c>
      <c r="B9" s="14" t="s">
        <v>53</v>
      </c>
      <c r="C9" s="14" t="s">
        <v>54</v>
      </c>
      <c r="D9" s="15">
        <v>50095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41</v>
      </c>
      <c r="K9" s="46"/>
      <c r="L9" s="14"/>
      <c r="M9" s="14"/>
    </row>
    <row r="10" spans="1:13" x14ac:dyDescent="0.3">
      <c r="A10" s="14">
        <v>9</v>
      </c>
      <c r="B10" s="14" t="s">
        <v>53</v>
      </c>
      <c r="C10" s="14" t="s">
        <v>54</v>
      </c>
      <c r="D10" s="15">
        <v>51385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41</v>
      </c>
      <c r="K10" s="46"/>
      <c r="L10" s="14"/>
      <c r="M10" s="14"/>
    </row>
    <row r="11" spans="1:13" x14ac:dyDescent="0.3">
      <c r="A11" s="14">
        <v>10</v>
      </c>
      <c r="B11" s="14" t="s">
        <v>53</v>
      </c>
      <c r="C11" s="14" t="s">
        <v>54</v>
      </c>
      <c r="D11" s="15">
        <v>39630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30</v>
      </c>
      <c r="K11" s="46"/>
      <c r="L11" s="14"/>
      <c r="M11" s="14"/>
    </row>
    <row r="12" spans="1:13" x14ac:dyDescent="0.3">
      <c r="A12" s="14">
        <v>11</v>
      </c>
      <c r="B12" s="14" t="s">
        <v>60</v>
      </c>
      <c r="C12" s="14" t="s">
        <v>62</v>
      </c>
      <c r="D12" s="15">
        <v>61000</v>
      </c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/>
      <c r="K12" s="46"/>
      <c r="L12" s="14"/>
      <c r="M12" s="14"/>
    </row>
    <row r="13" spans="1:13" x14ac:dyDescent="0.3">
      <c r="A13" s="14">
        <v>12</v>
      </c>
      <c r="B13" s="14" t="s">
        <v>60</v>
      </c>
      <c r="C13" s="14" t="s">
        <v>62</v>
      </c>
      <c r="D13" s="15">
        <v>70000</v>
      </c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/>
      <c r="K13" s="46"/>
      <c r="L13" s="14"/>
      <c r="M13" s="14"/>
    </row>
    <row r="14" spans="1:13" x14ac:dyDescent="0.3">
      <c r="A14" s="14">
        <v>13</v>
      </c>
      <c r="B14" s="14" t="s">
        <v>60</v>
      </c>
      <c r="C14" s="14" t="s">
        <v>62</v>
      </c>
      <c r="D14" s="15">
        <v>67600</v>
      </c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/>
      <c r="K14" s="46"/>
      <c r="L14" s="14"/>
      <c r="M14" s="14"/>
    </row>
    <row r="15" spans="1:13" x14ac:dyDescent="0.3">
      <c r="A15" s="14">
        <v>14</v>
      </c>
      <c r="B15" s="14" t="s">
        <v>65</v>
      </c>
      <c r="C15" s="14" t="s">
        <v>66</v>
      </c>
      <c r="D15" s="15">
        <v>43590</v>
      </c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25</v>
      </c>
      <c r="K15" s="46"/>
      <c r="L15" s="14"/>
      <c r="M15" s="14"/>
    </row>
    <row r="16" spans="1:13" x14ac:dyDescent="0.3">
      <c r="A16" s="14">
        <v>15</v>
      </c>
      <c r="B16" s="14" t="s">
        <v>65</v>
      </c>
      <c r="C16" s="14" t="s">
        <v>66</v>
      </c>
      <c r="D16" s="15">
        <v>45190</v>
      </c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59</v>
      </c>
      <c r="K16" s="46"/>
      <c r="L16" s="14"/>
      <c r="M16" s="14"/>
    </row>
    <row r="17" spans="1:13" x14ac:dyDescent="0.3">
      <c r="A17" s="14">
        <v>16</v>
      </c>
      <c r="B17" s="14" t="s">
        <v>10</v>
      </c>
      <c r="C17" s="14" t="s">
        <v>68</v>
      </c>
      <c r="D17" s="15">
        <v>233200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27</v>
      </c>
      <c r="K17" s="46"/>
      <c r="L17" s="14"/>
      <c r="M17" s="14"/>
    </row>
    <row r="18" spans="1:13" x14ac:dyDescent="0.3">
      <c r="A18" s="14">
        <v>17</v>
      </c>
      <c r="B18" s="14" t="s">
        <v>10</v>
      </c>
      <c r="C18" s="14" t="s">
        <v>11</v>
      </c>
      <c r="D18" s="15">
        <v>236000</v>
      </c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16</v>
      </c>
      <c r="K18" s="46"/>
      <c r="L18" s="14"/>
      <c r="M18" s="14"/>
    </row>
    <row r="21" spans="1:13" x14ac:dyDescent="0.3">
      <c r="A21" s="55" t="s">
        <v>78</v>
      </c>
      <c r="B21" s="55"/>
      <c r="C21" s="55"/>
      <c r="D21" s="55"/>
      <c r="E21" s="18" t="s">
        <v>82</v>
      </c>
      <c r="F21" s="57" t="s">
        <v>103</v>
      </c>
      <c r="G21" s="58"/>
      <c r="H21" s="59"/>
    </row>
    <row r="22" spans="1:13" x14ac:dyDescent="0.3">
      <c r="A22" s="66" t="s">
        <v>160</v>
      </c>
      <c r="B22" s="66"/>
      <c r="C22" s="66"/>
      <c r="D22" s="66"/>
      <c r="E22" s="23" t="s">
        <v>91</v>
      </c>
      <c r="F22" s="60"/>
      <c r="G22" s="60"/>
      <c r="H22" s="60"/>
    </row>
    <row r="23" spans="1:13" x14ac:dyDescent="0.3">
      <c r="A23" s="66"/>
      <c r="B23" s="66"/>
      <c r="C23" s="66"/>
      <c r="D23" s="66"/>
      <c r="E23" s="23" t="s">
        <v>90</v>
      </c>
      <c r="F23" s="60"/>
      <c r="G23" s="60"/>
      <c r="H23" s="60"/>
    </row>
    <row r="24" spans="1:13" x14ac:dyDescent="0.3">
      <c r="A24" s="66"/>
      <c r="B24" s="66"/>
      <c r="C24" s="66"/>
      <c r="D24" s="66"/>
      <c r="E24" s="23" t="s">
        <v>89</v>
      </c>
      <c r="F24" s="60"/>
      <c r="G24" s="60"/>
      <c r="H24" s="60"/>
      <c r="K24" s="47"/>
    </row>
    <row r="25" spans="1:13" x14ac:dyDescent="0.3">
      <c r="A25" s="62" t="s">
        <v>102</v>
      </c>
      <c r="B25" s="62"/>
      <c r="C25" s="62"/>
      <c r="D25" s="63"/>
      <c r="E25" s="28" t="s">
        <v>91</v>
      </c>
      <c r="F25" s="61"/>
      <c r="G25" s="61"/>
      <c r="H25" s="61"/>
    </row>
    <row r="26" spans="1:13" x14ac:dyDescent="0.3">
      <c r="A26" s="64"/>
      <c r="B26" s="64"/>
      <c r="C26" s="64"/>
      <c r="D26" s="65"/>
      <c r="E26" s="28" t="s">
        <v>90</v>
      </c>
      <c r="F26" s="61"/>
      <c r="G26" s="61"/>
      <c r="H26" s="61"/>
    </row>
    <row r="27" spans="1:13" x14ac:dyDescent="0.3">
      <c r="A27" s="64"/>
      <c r="B27" s="64"/>
      <c r="C27" s="64"/>
      <c r="D27" s="65"/>
      <c r="E27" s="28" t="s">
        <v>89</v>
      </c>
      <c r="F27" s="61"/>
      <c r="G27" s="61"/>
      <c r="H27" s="61"/>
    </row>
    <row r="28" spans="1:13" x14ac:dyDescent="0.3">
      <c r="A28" s="64"/>
      <c r="B28" s="64"/>
      <c r="C28" s="64"/>
      <c r="D28" s="65"/>
      <c r="E28" s="28" t="s">
        <v>101</v>
      </c>
      <c r="F28" s="61"/>
      <c r="G28" s="61"/>
      <c r="H28" s="61"/>
    </row>
  </sheetData>
  <mergeCells count="11">
    <mergeCell ref="A21:D21"/>
    <mergeCell ref="F21:H21"/>
    <mergeCell ref="A22:D24"/>
    <mergeCell ref="F22:H22"/>
    <mergeCell ref="F23:H23"/>
    <mergeCell ref="F24:H24"/>
    <mergeCell ref="A25:D28"/>
    <mergeCell ref="F25:H25"/>
    <mergeCell ref="F26:H26"/>
    <mergeCell ref="F27:H27"/>
    <mergeCell ref="F28:H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342-97F8-4DE1-B924-9A93F4F07CCD}">
  <dimension ref="A1:B18"/>
  <sheetViews>
    <sheetView zoomScale="130" zoomScaleNormal="130" workbookViewId="0">
      <selection activeCell="I30" sqref="I30"/>
    </sheetView>
  </sheetViews>
  <sheetFormatPr defaultRowHeight="14.4" x14ac:dyDescent="0.3"/>
  <cols>
    <col min="2" max="2" width="12.6640625" bestFit="1" customWidth="1"/>
  </cols>
  <sheetData>
    <row r="1" spans="1:2" x14ac:dyDescent="0.3">
      <c r="A1" s="12" t="s">
        <v>87</v>
      </c>
      <c r="B1" s="13" t="s">
        <v>3</v>
      </c>
    </row>
    <row r="2" spans="1:2" x14ac:dyDescent="0.3">
      <c r="A2" s="14">
        <v>1</v>
      </c>
      <c r="B2" s="15">
        <v>92685</v>
      </c>
    </row>
    <row r="3" spans="1:2" x14ac:dyDescent="0.3">
      <c r="A3" s="14">
        <v>2</v>
      </c>
      <c r="B3" s="15">
        <v>84413</v>
      </c>
    </row>
    <row r="4" spans="1:2" x14ac:dyDescent="0.3">
      <c r="A4" s="14">
        <v>3</v>
      </c>
      <c r="B4" s="15">
        <v>36585</v>
      </c>
    </row>
    <row r="5" spans="1:2" x14ac:dyDescent="0.3">
      <c r="A5" s="14">
        <v>4</v>
      </c>
      <c r="B5" s="15">
        <v>98800</v>
      </c>
    </row>
    <row r="6" spans="1:2" x14ac:dyDescent="0.3">
      <c r="A6" s="14">
        <v>5</v>
      </c>
      <c r="B6" s="15">
        <v>116005</v>
      </c>
    </row>
    <row r="7" spans="1:2" x14ac:dyDescent="0.3">
      <c r="A7" s="14">
        <v>6</v>
      </c>
      <c r="B7" s="15"/>
    </row>
    <row r="8" spans="1:2" x14ac:dyDescent="0.3">
      <c r="A8" s="14">
        <v>7</v>
      </c>
      <c r="B8" s="15"/>
    </row>
    <row r="9" spans="1:2" x14ac:dyDescent="0.3">
      <c r="A9" s="14">
        <v>8</v>
      </c>
      <c r="B9" s="15">
        <v>48342</v>
      </c>
    </row>
    <row r="10" spans="1:2" x14ac:dyDescent="0.3">
      <c r="A10" s="14">
        <v>9</v>
      </c>
      <c r="B10" s="15">
        <v>49587</v>
      </c>
    </row>
    <row r="11" spans="1:2" x14ac:dyDescent="0.3">
      <c r="A11" s="14">
        <v>10</v>
      </c>
      <c r="B11" s="15">
        <v>38640</v>
      </c>
    </row>
    <row r="12" spans="1:2" x14ac:dyDescent="0.3">
      <c r="A12" s="14">
        <v>11</v>
      </c>
      <c r="B12" s="15"/>
    </row>
    <row r="13" spans="1:2" x14ac:dyDescent="0.3">
      <c r="A13" s="14">
        <v>12</v>
      </c>
      <c r="B13" s="15"/>
    </row>
    <row r="14" spans="1:2" x14ac:dyDescent="0.3">
      <c r="A14" s="14">
        <v>13</v>
      </c>
      <c r="B14" s="15"/>
    </row>
    <row r="15" spans="1:2" x14ac:dyDescent="0.3">
      <c r="A15" s="14">
        <v>14</v>
      </c>
      <c r="B15" s="15"/>
    </row>
    <row r="16" spans="1:2" x14ac:dyDescent="0.3">
      <c r="A16" s="14">
        <v>15</v>
      </c>
      <c r="B16" s="15"/>
    </row>
    <row r="17" spans="1:2" x14ac:dyDescent="0.3">
      <c r="A17" s="14">
        <v>16</v>
      </c>
      <c r="B17" s="15">
        <v>205216</v>
      </c>
    </row>
    <row r="18" spans="1:2" x14ac:dyDescent="0.3">
      <c r="A18" s="14">
        <v>17</v>
      </c>
      <c r="B1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7A72-C972-410A-88D8-48382E4244B2}">
  <dimension ref="A1:E18"/>
  <sheetViews>
    <sheetView zoomScale="130" zoomScaleNormal="130" workbookViewId="0">
      <selection activeCell="E1" sqref="E1"/>
    </sheetView>
  </sheetViews>
  <sheetFormatPr defaultRowHeight="14.4" x14ac:dyDescent="0.3"/>
  <cols>
    <col min="4" max="4" width="12.109375" bestFit="1" customWidth="1"/>
    <col min="5" max="5" width="19.21875" bestFit="1" customWidth="1"/>
  </cols>
  <sheetData>
    <row r="1" spans="1:5" x14ac:dyDescent="0.3">
      <c r="A1" s="12" t="s">
        <v>87</v>
      </c>
      <c r="B1" s="12" t="s">
        <v>0</v>
      </c>
      <c r="C1" s="12" t="s">
        <v>1</v>
      </c>
      <c r="D1" s="13" t="s">
        <v>2</v>
      </c>
      <c r="E1" s="12" t="s">
        <v>8</v>
      </c>
    </row>
    <row r="2" spans="1:5" x14ac:dyDescent="0.3">
      <c r="A2" s="14">
        <v>1</v>
      </c>
      <c r="B2" s="14" t="s">
        <v>17</v>
      </c>
      <c r="C2" s="14" t="s">
        <v>31</v>
      </c>
      <c r="D2" s="15">
        <v>98600</v>
      </c>
      <c r="E2" s="14" t="s">
        <v>33</v>
      </c>
    </row>
    <row r="3" spans="1:5" x14ac:dyDescent="0.3">
      <c r="A3" s="14">
        <v>2</v>
      </c>
      <c r="B3" s="14" t="s">
        <v>17</v>
      </c>
      <c r="C3" s="14" t="s">
        <v>35</v>
      </c>
      <c r="D3" s="15">
        <v>89800</v>
      </c>
      <c r="E3" s="14" t="s">
        <v>33</v>
      </c>
    </row>
    <row r="4" spans="1:5" x14ac:dyDescent="0.3">
      <c r="A4" s="14">
        <v>3</v>
      </c>
      <c r="B4" s="14" t="s">
        <v>36</v>
      </c>
      <c r="C4" s="14" t="s">
        <v>37</v>
      </c>
      <c r="D4" s="15">
        <v>38800</v>
      </c>
      <c r="E4" s="14" t="s">
        <v>39</v>
      </c>
    </row>
    <row r="5" spans="1:5" x14ac:dyDescent="0.3">
      <c r="A5" s="14">
        <v>4</v>
      </c>
      <c r="B5" s="14" t="s">
        <v>36</v>
      </c>
      <c r="C5" s="14" t="s">
        <v>43</v>
      </c>
      <c r="D5" s="15">
        <v>105700</v>
      </c>
      <c r="E5" s="14" t="s">
        <v>40</v>
      </c>
    </row>
    <row r="6" spans="1:5" x14ac:dyDescent="0.3">
      <c r="A6" s="14">
        <v>5</v>
      </c>
      <c r="B6" s="14" t="s">
        <v>36</v>
      </c>
      <c r="C6" s="14" t="s">
        <v>43</v>
      </c>
      <c r="D6" s="15">
        <v>124200</v>
      </c>
      <c r="E6" s="14" t="s">
        <v>46</v>
      </c>
    </row>
    <row r="7" spans="1:5" x14ac:dyDescent="0.3">
      <c r="A7" s="14">
        <v>6</v>
      </c>
      <c r="B7" s="14" t="s">
        <v>47</v>
      </c>
      <c r="C7" s="14" t="s">
        <v>50</v>
      </c>
      <c r="D7" s="15">
        <v>300200</v>
      </c>
      <c r="E7" s="14" t="s">
        <v>52</v>
      </c>
    </row>
    <row r="8" spans="1:5" x14ac:dyDescent="0.3">
      <c r="A8" s="14">
        <v>7</v>
      </c>
      <c r="B8" s="14" t="s">
        <v>47</v>
      </c>
      <c r="C8" s="14" t="s">
        <v>50</v>
      </c>
      <c r="D8" s="15">
        <v>214900</v>
      </c>
      <c r="E8" s="14" t="s">
        <v>48</v>
      </c>
    </row>
    <row r="9" spans="1:5" x14ac:dyDescent="0.3">
      <c r="A9" s="14">
        <v>8</v>
      </c>
      <c r="B9" s="14" t="s">
        <v>53</v>
      </c>
      <c r="C9" s="14" t="s">
        <v>54</v>
      </c>
      <c r="D9" s="15">
        <v>50095</v>
      </c>
      <c r="E9" s="14" t="s">
        <v>57</v>
      </c>
    </row>
    <row r="10" spans="1:5" x14ac:dyDescent="0.3">
      <c r="A10" s="14">
        <v>9</v>
      </c>
      <c r="B10" s="14" t="s">
        <v>53</v>
      </c>
      <c r="C10" s="14" t="s">
        <v>54</v>
      </c>
      <c r="D10" s="15">
        <v>51385</v>
      </c>
      <c r="E10" s="14" t="s">
        <v>57</v>
      </c>
    </row>
    <row r="11" spans="1:5" x14ac:dyDescent="0.3">
      <c r="A11" s="14">
        <v>10</v>
      </c>
      <c r="B11" s="14" t="s">
        <v>53</v>
      </c>
      <c r="C11" s="14" t="s">
        <v>54</v>
      </c>
      <c r="D11" s="15">
        <v>39630</v>
      </c>
      <c r="E11" s="14" t="s">
        <v>57</v>
      </c>
    </row>
    <row r="12" spans="1:5" x14ac:dyDescent="0.3">
      <c r="A12" s="14">
        <v>11</v>
      </c>
      <c r="B12" s="14" t="s">
        <v>60</v>
      </c>
      <c r="C12" s="14" t="s">
        <v>62</v>
      </c>
      <c r="D12" s="15">
        <v>61000</v>
      </c>
      <c r="E12" s="14" t="s">
        <v>64</v>
      </c>
    </row>
    <row r="13" spans="1:5" x14ac:dyDescent="0.3">
      <c r="A13" s="14">
        <v>12</v>
      </c>
      <c r="B13" s="14" t="s">
        <v>60</v>
      </c>
      <c r="C13" s="14" t="s">
        <v>62</v>
      </c>
      <c r="D13" s="15">
        <v>70000</v>
      </c>
      <c r="E13" s="14" t="s">
        <v>64</v>
      </c>
    </row>
    <row r="14" spans="1:5" x14ac:dyDescent="0.3">
      <c r="A14" s="14">
        <v>13</v>
      </c>
      <c r="B14" s="14" t="s">
        <v>60</v>
      </c>
      <c r="C14" s="14" t="s">
        <v>62</v>
      </c>
      <c r="D14" s="15">
        <v>67600</v>
      </c>
      <c r="E14" s="14" t="s">
        <v>64</v>
      </c>
    </row>
    <row r="15" spans="1:5" x14ac:dyDescent="0.3">
      <c r="A15" s="14">
        <v>14</v>
      </c>
      <c r="B15" s="14" t="s">
        <v>65</v>
      </c>
      <c r="C15" s="14" t="s">
        <v>66</v>
      </c>
      <c r="D15" s="15">
        <v>43590</v>
      </c>
      <c r="E15" s="14" t="s">
        <v>61</v>
      </c>
    </row>
    <row r="16" spans="1:5" x14ac:dyDescent="0.3">
      <c r="A16" s="14">
        <v>15</v>
      </c>
      <c r="B16" s="14" t="s">
        <v>65</v>
      </c>
      <c r="C16" s="14" t="s">
        <v>66</v>
      </c>
      <c r="D16" s="15">
        <v>45190</v>
      </c>
      <c r="E16" s="14" t="s">
        <v>29</v>
      </c>
    </row>
    <row r="17" spans="1:5" x14ac:dyDescent="0.3">
      <c r="A17" s="14">
        <v>16</v>
      </c>
      <c r="B17" s="14" t="s">
        <v>10</v>
      </c>
      <c r="C17" s="14" t="s">
        <v>68</v>
      </c>
      <c r="D17" s="15">
        <v>233200</v>
      </c>
      <c r="E17" s="14" t="s">
        <v>70</v>
      </c>
    </row>
    <row r="18" spans="1:5" x14ac:dyDescent="0.3">
      <c r="A18" s="14">
        <v>17</v>
      </c>
      <c r="B18" s="14" t="s">
        <v>10</v>
      </c>
      <c r="C18" s="14" t="s">
        <v>11</v>
      </c>
      <c r="D18" s="15">
        <v>236000</v>
      </c>
      <c r="E18" s="1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0775-A192-43A0-9C84-1A1D1A02F74D}">
  <dimension ref="A1:L48"/>
  <sheetViews>
    <sheetView showGridLines="0" zoomScale="130" zoomScaleNormal="130" workbookViewId="0">
      <selection activeCell="G32" sqref="G32"/>
    </sheetView>
  </sheetViews>
  <sheetFormatPr defaultRowHeight="14.4" x14ac:dyDescent="0.3"/>
  <cols>
    <col min="1" max="1" width="13.6640625" bestFit="1" customWidth="1"/>
    <col min="2" max="2" width="18.21875" bestFit="1" customWidth="1"/>
    <col min="3" max="3" width="12.109375" bestFit="1" customWidth="1"/>
    <col min="4" max="4" width="12.6640625" bestFit="1" customWidth="1"/>
    <col min="5" max="5" width="13.6640625" bestFit="1" customWidth="1"/>
    <col min="6" max="6" width="13.77734375" bestFit="1" customWidth="1"/>
    <col min="7" max="7" width="12.109375" bestFit="1" customWidth="1"/>
    <col min="8" max="8" width="14.77734375" bestFit="1" customWidth="1"/>
    <col min="9" max="9" width="11.109375" bestFit="1" customWidth="1"/>
    <col min="10" max="11" width="12.109375" bestFit="1" customWidth="1"/>
    <col min="12" max="12" width="13.777343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15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15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15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43</v>
      </c>
      <c r="C5" s="15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43</v>
      </c>
      <c r="C6" s="15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50</v>
      </c>
      <c r="C7" s="15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50</v>
      </c>
      <c r="C8" s="15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54</v>
      </c>
      <c r="C9" s="15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54</v>
      </c>
      <c r="C10" s="15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54</v>
      </c>
      <c r="C11" s="15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62</v>
      </c>
      <c r="C12" s="15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62</v>
      </c>
      <c r="C13" s="15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62</v>
      </c>
      <c r="C14" s="15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66</v>
      </c>
      <c r="C15" s="15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66</v>
      </c>
      <c r="C16" s="15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2" x14ac:dyDescent="0.3">
      <c r="A17" s="14" t="s">
        <v>10</v>
      </c>
      <c r="B17" s="14" t="s">
        <v>68</v>
      </c>
      <c r="C17" s="15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2" x14ac:dyDescent="0.3">
      <c r="A18" s="14" t="s">
        <v>10</v>
      </c>
      <c r="B18" s="14" t="s">
        <v>11</v>
      </c>
      <c r="C18" s="15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  <row r="21" spans="1:12" ht="24.6" customHeight="1" x14ac:dyDescent="0.3">
      <c r="A21" s="67" t="s">
        <v>78</v>
      </c>
      <c r="B21" s="67"/>
      <c r="C21" s="67"/>
      <c r="D21" s="33"/>
      <c r="E21" s="67" t="s">
        <v>118</v>
      </c>
      <c r="F21" s="67"/>
      <c r="G21" s="67"/>
      <c r="H21" s="67"/>
      <c r="I21" s="67"/>
      <c r="J21" s="67"/>
      <c r="K21" s="67"/>
      <c r="L21" s="67"/>
    </row>
    <row r="22" spans="1:12" x14ac:dyDescent="0.3"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A23" s="68" t="s">
        <v>109</v>
      </c>
      <c r="B23" s="68"/>
      <c r="C23" s="68"/>
      <c r="E23" s="30" t="s">
        <v>112</v>
      </c>
      <c r="F23" t="s">
        <v>114</v>
      </c>
    </row>
    <row r="24" spans="1:12" x14ac:dyDescent="0.3">
      <c r="A24" s="68"/>
      <c r="B24" s="68"/>
      <c r="C24" s="68"/>
      <c r="E24" s="31" t="s">
        <v>10</v>
      </c>
      <c r="F24" s="17">
        <v>469200</v>
      </c>
    </row>
    <row r="25" spans="1:12" x14ac:dyDescent="0.3">
      <c r="A25" s="68"/>
      <c r="B25" s="68"/>
      <c r="C25" s="68"/>
      <c r="E25" s="31" t="s">
        <v>17</v>
      </c>
      <c r="F25" s="17">
        <v>188400</v>
      </c>
    </row>
    <row r="26" spans="1:12" x14ac:dyDescent="0.3">
      <c r="A26" s="68"/>
      <c r="B26" s="68"/>
      <c r="C26" s="68"/>
      <c r="E26" s="31" t="s">
        <v>47</v>
      </c>
      <c r="F26" s="17">
        <v>515100</v>
      </c>
    </row>
    <row r="27" spans="1:12" x14ac:dyDescent="0.3">
      <c r="A27" s="68"/>
      <c r="B27" s="68"/>
      <c r="C27" s="68"/>
      <c r="E27" s="31" t="s">
        <v>36</v>
      </c>
      <c r="F27" s="17">
        <v>268700</v>
      </c>
    </row>
    <row r="28" spans="1:12" x14ac:dyDescent="0.3">
      <c r="A28" s="68"/>
      <c r="B28" s="68"/>
      <c r="C28" s="68"/>
      <c r="E28" s="31" t="s">
        <v>53</v>
      </c>
      <c r="F28" s="17">
        <v>141110</v>
      </c>
    </row>
    <row r="29" spans="1:12" x14ac:dyDescent="0.3">
      <c r="A29" s="68"/>
      <c r="B29" s="68"/>
      <c r="C29" s="68"/>
      <c r="E29" s="31" t="s">
        <v>60</v>
      </c>
      <c r="F29" s="17">
        <v>198600</v>
      </c>
    </row>
    <row r="30" spans="1:12" x14ac:dyDescent="0.3">
      <c r="A30" s="68"/>
      <c r="B30" s="68"/>
      <c r="C30" s="68"/>
      <c r="E30" s="31" t="s">
        <v>65</v>
      </c>
      <c r="F30" s="17">
        <v>88780</v>
      </c>
    </row>
    <row r="31" spans="1:12" x14ac:dyDescent="0.3">
      <c r="A31" s="68"/>
      <c r="B31" s="68"/>
      <c r="C31" s="68"/>
      <c r="E31" s="31" t="s">
        <v>113</v>
      </c>
      <c r="F31" s="17">
        <v>1869890</v>
      </c>
    </row>
    <row r="33" spans="1:12" x14ac:dyDescent="0.3">
      <c r="A33" s="68" t="s">
        <v>110</v>
      </c>
      <c r="B33" s="68"/>
      <c r="C33" s="68"/>
      <c r="E33" s="30" t="s">
        <v>112</v>
      </c>
      <c r="F33" t="s">
        <v>115</v>
      </c>
    </row>
    <row r="34" spans="1:12" x14ac:dyDescent="0.3">
      <c r="A34" s="68"/>
      <c r="B34" s="68"/>
      <c r="C34" s="68"/>
      <c r="E34" s="31" t="s">
        <v>18</v>
      </c>
      <c r="F34" s="17">
        <v>41189</v>
      </c>
    </row>
    <row r="35" spans="1:12" x14ac:dyDescent="0.3">
      <c r="A35" s="68"/>
      <c r="B35" s="68"/>
      <c r="C35" s="68"/>
      <c r="E35" s="31" t="s">
        <v>12</v>
      </c>
      <c r="F35" s="17">
        <v>107402.5</v>
      </c>
    </row>
    <row r="36" spans="1:12" x14ac:dyDescent="0.3">
      <c r="A36" s="68"/>
      <c r="B36" s="68"/>
      <c r="C36" s="68"/>
      <c r="E36" s="31" t="s">
        <v>20</v>
      </c>
      <c r="F36" s="17">
        <v>107975.25</v>
      </c>
    </row>
    <row r="37" spans="1:12" x14ac:dyDescent="0.3">
      <c r="A37" s="68"/>
      <c r="B37" s="68"/>
      <c r="C37" s="68"/>
      <c r="E37" s="31" t="s">
        <v>113</v>
      </c>
      <c r="F37" s="17">
        <v>85585.888888888891</v>
      </c>
    </row>
    <row r="39" spans="1:12" x14ac:dyDescent="0.3">
      <c r="A39" s="68" t="s">
        <v>111</v>
      </c>
      <c r="B39" s="68"/>
      <c r="C39" s="68"/>
      <c r="E39" s="30" t="s">
        <v>114</v>
      </c>
      <c r="F39" s="30" t="s">
        <v>116</v>
      </c>
    </row>
    <row r="40" spans="1:12" x14ac:dyDescent="0.3">
      <c r="A40" s="68"/>
      <c r="B40" s="68"/>
      <c r="C40" s="68"/>
      <c r="E40" s="30" t="s">
        <v>112</v>
      </c>
      <c r="F40" t="s">
        <v>58</v>
      </c>
      <c r="G40" t="s">
        <v>23</v>
      </c>
      <c r="H40" t="s">
        <v>55</v>
      </c>
      <c r="I40" t="s">
        <v>22</v>
      </c>
      <c r="J40" t="s">
        <v>19</v>
      </c>
      <c r="K40" t="s">
        <v>13</v>
      </c>
      <c r="L40" t="s">
        <v>113</v>
      </c>
    </row>
    <row r="41" spans="1:12" x14ac:dyDescent="0.3">
      <c r="A41" s="68"/>
      <c r="B41" s="68"/>
      <c r="C41" s="68"/>
      <c r="E41" s="31" t="s">
        <v>10</v>
      </c>
      <c r="F41" s="17"/>
      <c r="G41" s="17">
        <v>233200</v>
      </c>
      <c r="H41" s="17"/>
      <c r="I41" s="17"/>
      <c r="J41" s="17"/>
      <c r="K41" s="17">
        <v>236000</v>
      </c>
      <c r="L41" s="17">
        <v>469200</v>
      </c>
    </row>
    <row r="42" spans="1:12" x14ac:dyDescent="0.3">
      <c r="A42" s="68"/>
      <c r="B42" s="68"/>
      <c r="C42" s="68"/>
      <c r="E42" s="31" t="s">
        <v>17</v>
      </c>
      <c r="F42" s="17"/>
      <c r="G42" s="17"/>
      <c r="H42" s="17"/>
      <c r="I42" s="17"/>
      <c r="J42" s="17"/>
      <c r="K42" s="17">
        <v>188400</v>
      </c>
      <c r="L42" s="17">
        <v>188400</v>
      </c>
    </row>
    <row r="43" spans="1:12" x14ac:dyDescent="0.3">
      <c r="A43" s="68"/>
      <c r="B43" s="68"/>
      <c r="C43" s="68"/>
      <c r="E43" s="31" t="s">
        <v>47</v>
      </c>
      <c r="F43" s="17"/>
      <c r="G43" s="17"/>
      <c r="H43" s="17"/>
      <c r="I43" s="17"/>
      <c r="J43" s="17">
        <v>515100</v>
      </c>
      <c r="K43" s="17"/>
      <c r="L43" s="17">
        <v>515100</v>
      </c>
    </row>
    <row r="44" spans="1:12" x14ac:dyDescent="0.3">
      <c r="A44" s="68"/>
      <c r="B44" s="68"/>
      <c r="C44" s="68"/>
      <c r="E44" s="31" t="s">
        <v>36</v>
      </c>
      <c r="F44" s="17"/>
      <c r="G44" s="17"/>
      <c r="H44" s="17"/>
      <c r="I44" s="17">
        <v>38800</v>
      </c>
      <c r="J44" s="17">
        <v>229900</v>
      </c>
      <c r="K44" s="17"/>
      <c r="L44" s="17">
        <v>268700</v>
      </c>
    </row>
    <row r="45" spans="1:12" x14ac:dyDescent="0.3">
      <c r="A45" s="68"/>
      <c r="B45" s="68"/>
      <c r="C45" s="68"/>
      <c r="E45" s="31" t="s">
        <v>53</v>
      </c>
      <c r="F45" s="17"/>
      <c r="G45" s="17"/>
      <c r="H45" s="17">
        <v>141110</v>
      </c>
      <c r="I45" s="17"/>
      <c r="J45" s="17"/>
      <c r="K45" s="17"/>
      <c r="L45" s="17">
        <v>141110</v>
      </c>
    </row>
    <row r="46" spans="1:12" x14ac:dyDescent="0.3">
      <c r="A46" s="68"/>
      <c r="B46" s="68"/>
      <c r="C46" s="68"/>
      <c r="E46" s="31" t="s">
        <v>60</v>
      </c>
      <c r="F46" s="17">
        <v>198600</v>
      </c>
      <c r="G46" s="17"/>
      <c r="H46" s="17"/>
      <c r="I46" s="17"/>
      <c r="J46" s="17"/>
      <c r="K46" s="17"/>
      <c r="L46" s="17">
        <v>198600</v>
      </c>
    </row>
    <row r="47" spans="1:12" x14ac:dyDescent="0.3">
      <c r="A47" s="68"/>
      <c r="B47" s="68"/>
      <c r="C47" s="68"/>
      <c r="E47" s="31" t="s">
        <v>65</v>
      </c>
      <c r="F47" s="17"/>
      <c r="G47" s="17"/>
      <c r="H47" s="17"/>
      <c r="I47" s="17"/>
      <c r="J47" s="17"/>
      <c r="K47" s="17">
        <v>88780</v>
      </c>
      <c r="L47" s="17">
        <v>88780</v>
      </c>
    </row>
    <row r="48" spans="1:12" x14ac:dyDescent="0.3">
      <c r="A48" s="68"/>
      <c r="B48" s="68"/>
      <c r="C48" s="68"/>
      <c r="E48" s="31" t="s">
        <v>113</v>
      </c>
      <c r="F48" s="17">
        <v>198600</v>
      </c>
      <c r="G48" s="17">
        <v>233200</v>
      </c>
      <c r="H48" s="17">
        <v>141110</v>
      </c>
      <c r="I48" s="17">
        <v>38800</v>
      </c>
      <c r="J48" s="17">
        <v>745000</v>
      </c>
      <c r="K48" s="17">
        <v>513180</v>
      </c>
      <c r="L48" s="17">
        <v>1869890</v>
      </c>
    </row>
  </sheetData>
  <mergeCells count="5">
    <mergeCell ref="A21:C21"/>
    <mergeCell ref="A23:C31"/>
    <mergeCell ref="A33:C37"/>
    <mergeCell ref="A39:C48"/>
    <mergeCell ref="E21:L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5D58-8C35-4F21-B5DB-98A57EC28CAB}">
  <dimension ref="A1:L48"/>
  <sheetViews>
    <sheetView showGridLines="0" zoomScale="130" zoomScaleNormal="130" workbookViewId="0">
      <selection activeCell="J31" sqref="J31"/>
    </sheetView>
  </sheetViews>
  <sheetFormatPr defaultRowHeight="14.4" x14ac:dyDescent="0.3"/>
  <cols>
    <col min="1" max="1" width="13.6640625" bestFit="1" customWidth="1"/>
    <col min="2" max="2" width="18.21875" bestFit="1" customWidth="1"/>
    <col min="3" max="3" width="12.109375" bestFit="1" customWidth="1"/>
    <col min="4" max="4" width="12.6640625" bestFit="1" customWidth="1"/>
    <col min="5" max="5" width="14" bestFit="1" customWidth="1"/>
    <col min="6" max="6" width="15.5546875" bestFit="1" customWidth="1"/>
    <col min="7" max="10" width="9.5546875" bestFit="1" customWidth="1"/>
    <col min="11" max="11" width="14" bestFit="1" customWidth="1"/>
    <col min="12" max="12" width="8.5546875" bestFit="1" customWidth="1"/>
    <col min="13" max="13" width="11.109375" bestFit="1" customWidth="1"/>
    <col min="14" max="15" width="9.5546875" bestFit="1" customWidth="1"/>
    <col min="16" max="16" width="10.77734375" bestFit="1" customWidth="1"/>
    <col min="17" max="17" width="11.5546875" bestFit="1" customWidth="1"/>
    <col min="18" max="18" width="9.5546875" bestFit="1" customWidth="1"/>
    <col min="19" max="19" width="8.5546875" bestFit="1" customWidth="1"/>
    <col min="20" max="20" width="9.5546875" bestFit="1" customWidth="1"/>
    <col min="21" max="21" width="11.1093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15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15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15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43</v>
      </c>
      <c r="C5" s="15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43</v>
      </c>
      <c r="C6" s="15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50</v>
      </c>
      <c r="C7" s="15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50</v>
      </c>
      <c r="C8" s="15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54</v>
      </c>
      <c r="C9" s="15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54</v>
      </c>
      <c r="C10" s="15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54</v>
      </c>
      <c r="C11" s="15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62</v>
      </c>
      <c r="C12" s="15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62</v>
      </c>
      <c r="C13" s="15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62</v>
      </c>
      <c r="C14" s="15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66</v>
      </c>
      <c r="C15" s="15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66</v>
      </c>
      <c r="C16" s="15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2" x14ac:dyDescent="0.3">
      <c r="A17" s="14" t="s">
        <v>10</v>
      </c>
      <c r="B17" s="14" t="s">
        <v>68</v>
      </c>
      <c r="C17" s="15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2" x14ac:dyDescent="0.3">
      <c r="A18" s="14" t="s">
        <v>10</v>
      </c>
      <c r="B18" s="14" t="s">
        <v>11</v>
      </c>
      <c r="C18" s="15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  <row r="21" spans="1:12" ht="24.6" customHeight="1" x14ac:dyDescent="0.3">
      <c r="A21" s="67" t="s">
        <v>78</v>
      </c>
      <c r="B21" s="67"/>
      <c r="C21" s="67"/>
      <c r="D21" s="33"/>
      <c r="E21" s="67" t="s">
        <v>118</v>
      </c>
      <c r="F21" s="67"/>
      <c r="G21" s="67"/>
      <c r="H21" s="67"/>
      <c r="I21" s="67"/>
      <c r="J21" s="67"/>
      <c r="K21" s="67"/>
      <c r="L21" s="67"/>
    </row>
    <row r="22" spans="1:12" x14ac:dyDescent="0.3"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A23" s="68" t="s">
        <v>109</v>
      </c>
      <c r="B23" s="68"/>
      <c r="C23" s="68"/>
    </row>
    <row r="24" spans="1:12" x14ac:dyDescent="0.3">
      <c r="A24" s="68"/>
      <c r="B24" s="68"/>
      <c r="C24" s="68"/>
    </row>
    <row r="25" spans="1:12" x14ac:dyDescent="0.3">
      <c r="A25" s="68"/>
      <c r="B25" s="68"/>
      <c r="C25" s="68"/>
    </row>
    <row r="26" spans="1:12" x14ac:dyDescent="0.3">
      <c r="A26" s="68"/>
      <c r="B26" s="68"/>
      <c r="C26" s="68"/>
    </row>
    <row r="27" spans="1:12" x14ac:dyDescent="0.3">
      <c r="A27" s="68"/>
      <c r="B27" s="68"/>
      <c r="C27" s="68"/>
    </row>
    <row r="28" spans="1:12" x14ac:dyDescent="0.3">
      <c r="A28" s="68"/>
      <c r="B28" s="68"/>
      <c r="C28" s="68"/>
    </row>
    <row r="29" spans="1:12" x14ac:dyDescent="0.3">
      <c r="A29" s="68"/>
      <c r="B29" s="68"/>
      <c r="C29" s="68"/>
    </row>
    <row r="30" spans="1:12" x14ac:dyDescent="0.3">
      <c r="A30" s="68"/>
      <c r="B30" s="68"/>
      <c r="C30" s="68"/>
    </row>
    <row r="31" spans="1:12" x14ac:dyDescent="0.3">
      <c r="A31" s="68"/>
      <c r="B31" s="68"/>
      <c r="C31" s="68"/>
    </row>
    <row r="33" spans="1:3" x14ac:dyDescent="0.3">
      <c r="A33" s="68" t="s">
        <v>110</v>
      </c>
      <c r="B33" s="68"/>
      <c r="C33" s="68"/>
    </row>
    <row r="34" spans="1:3" x14ac:dyDescent="0.3">
      <c r="A34" s="68"/>
      <c r="B34" s="68"/>
      <c r="C34" s="68"/>
    </row>
    <row r="35" spans="1:3" x14ac:dyDescent="0.3">
      <c r="A35" s="68"/>
      <c r="B35" s="68"/>
      <c r="C35" s="68"/>
    </row>
    <row r="36" spans="1:3" x14ac:dyDescent="0.3">
      <c r="A36" s="68"/>
      <c r="B36" s="68"/>
      <c r="C36" s="68"/>
    </row>
    <row r="37" spans="1:3" x14ac:dyDescent="0.3">
      <c r="A37" s="68"/>
      <c r="B37" s="68"/>
      <c r="C37" s="68"/>
    </row>
    <row r="39" spans="1:3" x14ac:dyDescent="0.3">
      <c r="A39" s="68" t="s">
        <v>111</v>
      </c>
      <c r="B39" s="68"/>
      <c r="C39" s="68"/>
    </row>
    <row r="40" spans="1:3" x14ac:dyDescent="0.3">
      <c r="A40" s="68"/>
      <c r="B40" s="68"/>
      <c r="C40" s="68"/>
    </row>
    <row r="41" spans="1:3" x14ac:dyDescent="0.3">
      <c r="A41" s="68"/>
      <c r="B41" s="68"/>
      <c r="C41" s="68"/>
    </row>
    <row r="42" spans="1:3" x14ac:dyDescent="0.3">
      <c r="A42" s="68"/>
      <c r="B42" s="68"/>
      <c r="C42" s="68"/>
    </row>
    <row r="43" spans="1:3" x14ac:dyDescent="0.3">
      <c r="A43" s="68"/>
      <c r="B43" s="68"/>
      <c r="C43" s="68"/>
    </row>
    <row r="44" spans="1:3" x14ac:dyDescent="0.3">
      <c r="A44" s="68"/>
      <c r="B44" s="68"/>
      <c r="C44" s="68"/>
    </row>
    <row r="45" spans="1:3" x14ac:dyDescent="0.3">
      <c r="A45" s="68"/>
      <c r="B45" s="68"/>
      <c r="C45" s="68"/>
    </row>
    <row r="46" spans="1:3" x14ac:dyDescent="0.3">
      <c r="A46" s="68"/>
      <c r="B46" s="68"/>
      <c r="C46" s="68"/>
    </row>
    <row r="47" spans="1:3" x14ac:dyDescent="0.3">
      <c r="A47" s="68"/>
      <c r="B47" s="68"/>
      <c r="C47" s="68"/>
    </row>
    <row r="48" spans="1:3" x14ac:dyDescent="0.3">
      <c r="A48" s="68"/>
      <c r="B48" s="68"/>
      <c r="C48" s="68"/>
    </row>
  </sheetData>
  <mergeCells count="5">
    <mergeCell ref="A21:C21"/>
    <mergeCell ref="E21:L21"/>
    <mergeCell ref="A23:C31"/>
    <mergeCell ref="A33:C37"/>
    <mergeCell ref="A39:C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90A-ADBD-4865-9D8D-F564E7BDF16B}">
  <dimension ref="A1:L67"/>
  <sheetViews>
    <sheetView showGridLines="0" topLeftCell="A10" zoomScale="130" zoomScaleNormal="130" workbookViewId="0">
      <selection activeCell="D20" sqref="D20"/>
    </sheetView>
  </sheetViews>
  <sheetFormatPr defaultRowHeight="14.4" x14ac:dyDescent="0.3"/>
  <cols>
    <col min="1" max="1" width="13.6640625" bestFit="1" customWidth="1"/>
    <col min="2" max="2" width="18.21875" bestFit="1" customWidth="1"/>
    <col min="3" max="3" width="12.109375" bestFit="1" customWidth="1"/>
    <col min="4" max="4" width="12.6640625" bestFit="1" customWidth="1"/>
    <col min="5" max="5" width="15.33203125" bestFit="1" customWidth="1"/>
    <col min="6" max="6" width="21" bestFit="1" customWidth="1"/>
    <col min="7" max="7" width="14" bestFit="1" customWidth="1"/>
    <col min="8" max="8" width="14.33203125" bestFit="1" customWidth="1"/>
    <col min="9" max="9" width="16.33203125" bestFit="1" customWidth="1"/>
    <col min="10" max="10" width="19.21875" bestFit="1" customWidth="1"/>
    <col min="11" max="11" width="20.44140625" bestFit="1" customWidth="1"/>
    <col min="12" max="15" width="11.21875" customWidth="1"/>
    <col min="16" max="17" width="4" bestFit="1" customWidth="1"/>
    <col min="18" max="18" width="10.6640625" bestFit="1" customWidth="1"/>
    <col min="19" max="19" width="11.109375" bestFit="1" customWidth="1"/>
    <col min="20" max="20" width="16.33203125" bestFit="1" customWidth="1"/>
    <col min="21" max="21" width="11.109375" bestFit="1" customWidth="1"/>
    <col min="22" max="22" width="16.33203125" bestFit="1" customWidth="1"/>
    <col min="23" max="23" width="11.109375" bestFit="1" customWidth="1"/>
    <col min="24" max="24" width="16.33203125" bestFit="1" customWidth="1"/>
    <col min="25" max="25" width="11.109375" bestFit="1" customWidth="1"/>
    <col min="26" max="26" width="16.33203125" bestFit="1" customWidth="1"/>
    <col min="27" max="27" width="12.109375" bestFit="1" customWidth="1"/>
    <col min="28" max="28" width="17.44140625" bestFit="1" customWidth="1"/>
    <col min="29" max="29" width="12.109375" bestFit="1" customWidth="1"/>
    <col min="30" max="30" width="17.44140625" bestFit="1" customWidth="1"/>
    <col min="31" max="31" width="12.109375" bestFit="1" customWidth="1"/>
    <col min="32" max="32" width="17.44140625" bestFit="1" customWidth="1"/>
    <col min="33" max="33" width="12.109375" bestFit="1" customWidth="1"/>
    <col min="34" max="34" width="17.44140625" bestFit="1" customWidth="1"/>
    <col min="35" max="35" width="12.109375" bestFit="1" customWidth="1"/>
    <col min="36" max="36" width="17.44140625" bestFit="1" customWidth="1"/>
    <col min="37" max="37" width="12.109375" bestFit="1" customWidth="1"/>
    <col min="38" max="38" width="17.44140625" bestFit="1" customWidth="1"/>
    <col min="39" max="39" width="11.55468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15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15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15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122</v>
      </c>
      <c r="C5" s="15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123</v>
      </c>
      <c r="C6" s="15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124</v>
      </c>
      <c r="C7" s="15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125</v>
      </c>
      <c r="C8" s="15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126</v>
      </c>
      <c r="C9" s="15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127</v>
      </c>
      <c r="C10" s="15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128</v>
      </c>
      <c r="C11" s="15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129</v>
      </c>
      <c r="C12" s="15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130</v>
      </c>
      <c r="C13" s="15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131</v>
      </c>
      <c r="C14" s="15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132</v>
      </c>
      <c r="C15" s="15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133</v>
      </c>
      <c r="C16" s="15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2" x14ac:dyDescent="0.3">
      <c r="A17" s="14" t="s">
        <v>10</v>
      </c>
      <c r="B17" s="14" t="s">
        <v>68</v>
      </c>
      <c r="C17" s="15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2" x14ac:dyDescent="0.3">
      <c r="A18" s="14" t="s">
        <v>10</v>
      </c>
      <c r="B18" s="14" t="s">
        <v>11</v>
      </c>
      <c r="C18" s="15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  <row r="21" spans="1:12" x14ac:dyDescent="0.3">
      <c r="A21" s="67" t="s">
        <v>78</v>
      </c>
      <c r="B21" s="67"/>
      <c r="C21" s="67"/>
      <c r="D21" s="33"/>
      <c r="E21" s="67" t="s">
        <v>118</v>
      </c>
      <c r="F21" s="67"/>
      <c r="G21" s="67"/>
      <c r="H21" s="67"/>
      <c r="I21" s="67"/>
      <c r="J21" s="67"/>
      <c r="K21" s="67"/>
      <c r="L21" s="67"/>
    </row>
    <row r="22" spans="1:12" x14ac:dyDescent="0.3"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A23" s="68" t="s">
        <v>121</v>
      </c>
      <c r="B23" s="68"/>
      <c r="C23" s="68"/>
      <c r="E23" s="32"/>
      <c r="F23" s="32"/>
      <c r="G23" s="32"/>
      <c r="H23" s="32"/>
      <c r="I23" s="32"/>
      <c r="J23" s="32"/>
      <c r="K23" s="32"/>
      <c r="L23" s="32"/>
    </row>
    <row r="24" spans="1:12" x14ac:dyDescent="0.3">
      <c r="A24" s="68"/>
      <c r="B24" s="68"/>
      <c r="C24" s="68"/>
      <c r="E24" s="32"/>
      <c r="F24" s="32"/>
      <c r="G24" s="32"/>
      <c r="H24" s="32"/>
      <c r="I24" s="32"/>
      <c r="J24" s="32"/>
      <c r="K24" s="32"/>
      <c r="L24" s="32"/>
    </row>
    <row r="25" spans="1:12" x14ac:dyDescent="0.3">
      <c r="A25" s="68"/>
      <c r="B25" s="68"/>
      <c r="C25" s="68"/>
      <c r="E25" s="32"/>
      <c r="F25" s="32"/>
      <c r="G25" s="32"/>
      <c r="H25" s="32"/>
      <c r="I25" s="32"/>
      <c r="J25" s="32"/>
      <c r="K25" s="32"/>
      <c r="L25" s="32"/>
    </row>
    <row r="26" spans="1:12" x14ac:dyDescent="0.3">
      <c r="A26" s="68"/>
      <c r="B26" s="68"/>
      <c r="C26" s="68"/>
      <c r="E26" s="32"/>
      <c r="F26" s="32"/>
      <c r="G26" s="32"/>
      <c r="H26" s="32"/>
      <c r="I26" s="32"/>
      <c r="J26" s="32"/>
      <c r="K26" s="32"/>
      <c r="L26" s="32"/>
    </row>
    <row r="27" spans="1:12" x14ac:dyDescent="0.3">
      <c r="A27" s="68"/>
      <c r="B27" s="68"/>
      <c r="C27" s="68"/>
      <c r="E27" s="32"/>
      <c r="F27" s="32"/>
      <c r="G27" s="32"/>
      <c r="H27" s="32"/>
      <c r="I27" s="32"/>
      <c r="J27" s="32"/>
      <c r="K27" s="32"/>
      <c r="L27" s="32"/>
    </row>
    <row r="28" spans="1:12" x14ac:dyDescent="0.3">
      <c r="A28" s="68"/>
      <c r="B28" s="68"/>
      <c r="C28" s="68"/>
      <c r="E28" s="32"/>
      <c r="F28" s="32"/>
      <c r="G28" s="32"/>
      <c r="H28" s="32"/>
      <c r="I28" s="32"/>
      <c r="J28" s="32"/>
      <c r="K28" s="32"/>
      <c r="L28" s="32"/>
    </row>
    <row r="29" spans="1:12" x14ac:dyDescent="0.3">
      <c r="A29" s="68"/>
      <c r="B29" s="68"/>
      <c r="C29" s="68"/>
      <c r="E29" s="32"/>
      <c r="F29" s="32"/>
      <c r="G29" s="32"/>
      <c r="H29" s="32"/>
      <c r="I29" s="32"/>
      <c r="J29" s="32"/>
      <c r="K29" s="32"/>
      <c r="L29" s="32"/>
    </row>
    <row r="30" spans="1:12" x14ac:dyDescent="0.3">
      <c r="A30" s="68"/>
      <c r="B30" s="68"/>
      <c r="C30" s="68"/>
      <c r="E30" s="32"/>
      <c r="F30" s="32"/>
      <c r="G30" s="32"/>
      <c r="H30" s="32"/>
      <c r="I30" s="32"/>
      <c r="J30" s="32"/>
      <c r="K30" s="32"/>
      <c r="L30" s="32"/>
    </row>
    <row r="31" spans="1:12" x14ac:dyDescent="0.3">
      <c r="A31" s="68"/>
      <c r="B31" s="68"/>
      <c r="C31" s="68"/>
      <c r="E31" s="32"/>
      <c r="F31" s="32"/>
      <c r="G31" s="32"/>
      <c r="H31" s="32"/>
      <c r="I31" s="32"/>
      <c r="J31" s="32"/>
      <c r="K31" s="32"/>
      <c r="L31" s="32"/>
    </row>
    <row r="32" spans="1:12" x14ac:dyDescent="0.3">
      <c r="A32" s="68"/>
      <c r="B32" s="68"/>
      <c r="C32" s="68"/>
      <c r="E32" s="32"/>
      <c r="F32" s="32"/>
      <c r="G32" s="32"/>
      <c r="H32" s="32"/>
      <c r="I32" s="32"/>
      <c r="J32" s="32"/>
      <c r="K32" s="32"/>
      <c r="L32" s="32"/>
    </row>
    <row r="33" spans="1:12" x14ac:dyDescent="0.3">
      <c r="A33" s="68"/>
      <c r="B33" s="68"/>
      <c r="C33" s="68"/>
      <c r="E33" s="32"/>
      <c r="F33" s="32"/>
      <c r="G33" s="32"/>
      <c r="H33" s="32"/>
      <c r="I33" s="32"/>
      <c r="J33" s="32"/>
      <c r="K33" s="32"/>
      <c r="L33" s="32"/>
    </row>
    <row r="34" spans="1:12" x14ac:dyDescent="0.3">
      <c r="A34" s="68"/>
      <c r="B34" s="68"/>
      <c r="C34" s="68"/>
      <c r="E34" s="32"/>
      <c r="F34" s="32"/>
      <c r="G34" s="32"/>
      <c r="H34" s="32"/>
      <c r="I34" s="32"/>
      <c r="J34" s="32"/>
      <c r="K34" s="32"/>
      <c r="L34" s="32"/>
    </row>
    <row r="35" spans="1:12" x14ac:dyDescent="0.3">
      <c r="E35" s="32"/>
      <c r="F35" s="32"/>
      <c r="G35" s="32"/>
      <c r="H35" s="32"/>
      <c r="I35" s="32"/>
      <c r="J35" s="32"/>
      <c r="K35" s="32"/>
      <c r="L35" s="32"/>
    </row>
    <row r="36" spans="1:12" x14ac:dyDescent="0.3">
      <c r="E36" s="32"/>
      <c r="F36" s="32"/>
      <c r="G36" s="32"/>
      <c r="H36" s="32"/>
      <c r="I36" s="32"/>
      <c r="J36" s="32"/>
      <c r="K36" s="32"/>
      <c r="L36" s="32"/>
    </row>
    <row r="37" spans="1:12" x14ac:dyDescent="0.3">
      <c r="E37" s="32"/>
      <c r="F37" s="32"/>
      <c r="G37" s="32"/>
      <c r="H37" s="32"/>
      <c r="I37" s="32"/>
      <c r="J37" s="32"/>
      <c r="K37" s="32"/>
      <c r="L37" s="32"/>
    </row>
    <row r="38" spans="1:12" x14ac:dyDescent="0.3">
      <c r="A38" s="68" t="s">
        <v>119</v>
      </c>
      <c r="B38" s="68"/>
      <c r="C38" s="68"/>
      <c r="E38" s="30" t="s">
        <v>112</v>
      </c>
      <c r="F38" t="s">
        <v>114</v>
      </c>
    </row>
    <row r="39" spans="1:12" x14ac:dyDescent="0.3">
      <c r="A39" s="68"/>
      <c r="B39" s="68"/>
      <c r="C39" s="68"/>
      <c r="E39" s="31" t="s">
        <v>10</v>
      </c>
      <c r="F39" s="17">
        <v>469200</v>
      </c>
    </row>
    <row r="40" spans="1:12" x14ac:dyDescent="0.3">
      <c r="A40" s="68"/>
      <c r="B40" s="68"/>
      <c r="C40" s="68"/>
      <c r="E40" s="31" t="s">
        <v>17</v>
      </c>
      <c r="F40" s="17">
        <v>188400</v>
      </c>
    </row>
    <row r="41" spans="1:12" x14ac:dyDescent="0.3">
      <c r="A41" s="68"/>
      <c r="B41" s="68"/>
      <c r="C41" s="68"/>
      <c r="E41" s="31" t="s">
        <v>47</v>
      </c>
      <c r="F41" s="17">
        <v>515100</v>
      </c>
    </row>
    <row r="42" spans="1:12" x14ac:dyDescent="0.3">
      <c r="A42" s="68"/>
      <c r="B42" s="68"/>
      <c r="C42" s="68"/>
      <c r="E42" s="31" t="s">
        <v>36</v>
      </c>
      <c r="F42" s="17">
        <v>268700</v>
      </c>
    </row>
    <row r="43" spans="1:12" x14ac:dyDescent="0.3">
      <c r="A43" s="68"/>
      <c r="B43" s="68"/>
      <c r="C43" s="68"/>
      <c r="E43" s="31" t="s">
        <v>53</v>
      </c>
      <c r="F43" s="17">
        <v>141110</v>
      </c>
    </row>
    <row r="44" spans="1:12" x14ac:dyDescent="0.3">
      <c r="A44" s="68"/>
      <c r="B44" s="68"/>
      <c r="C44" s="68"/>
      <c r="E44" s="31" t="s">
        <v>60</v>
      </c>
      <c r="F44" s="17">
        <v>198600</v>
      </c>
    </row>
    <row r="45" spans="1:12" x14ac:dyDescent="0.3">
      <c r="A45" s="68"/>
      <c r="B45" s="68"/>
      <c r="C45" s="68"/>
      <c r="E45" s="31" t="s">
        <v>65</v>
      </c>
      <c r="F45" s="17">
        <v>88780</v>
      </c>
    </row>
    <row r="46" spans="1:12" x14ac:dyDescent="0.3">
      <c r="A46" s="68"/>
      <c r="B46" s="68"/>
      <c r="C46" s="68"/>
      <c r="E46" s="31" t="s">
        <v>113</v>
      </c>
      <c r="F46" s="17">
        <v>1869890</v>
      </c>
    </row>
    <row r="48" spans="1:12" ht="14.4" customHeight="1" x14ac:dyDescent="0.3">
      <c r="A48" s="69" t="s">
        <v>120</v>
      </c>
      <c r="B48" s="69"/>
      <c r="C48" s="69"/>
      <c r="E48" s="30" t="s">
        <v>112</v>
      </c>
      <c r="F48" t="s">
        <v>115</v>
      </c>
    </row>
    <row r="49" spans="1:7" x14ac:dyDescent="0.3">
      <c r="A49" s="69"/>
      <c r="B49" s="69"/>
      <c r="C49" s="69"/>
      <c r="E49" s="31" t="s">
        <v>18</v>
      </c>
      <c r="F49" s="17">
        <v>41189</v>
      </c>
    </row>
    <row r="50" spans="1:7" x14ac:dyDescent="0.3">
      <c r="A50" s="69"/>
      <c r="B50" s="69"/>
      <c r="C50" s="69"/>
      <c r="E50" s="31" t="s">
        <v>12</v>
      </c>
      <c r="F50" s="17">
        <v>107402.5</v>
      </c>
    </row>
    <row r="51" spans="1:7" x14ac:dyDescent="0.3">
      <c r="A51" s="69"/>
      <c r="B51" s="69"/>
      <c r="C51" s="69"/>
      <c r="E51" s="31" t="s">
        <v>20</v>
      </c>
      <c r="F51" s="17">
        <v>107975.25</v>
      </c>
    </row>
    <row r="52" spans="1:7" x14ac:dyDescent="0.3">
      <c r="A52" s="69"/>
      <c r="B52" s="69"/>
      <c r="C52" s="69"/>
      <c r="E52" s="31" t="s">
        <v>113</v>
      </c>
      <c r="F52" s="17">
        <v>85585.888888888891</v>
      </c>
    </row>
    <row r="53" spans="1:7" x14ac:dyDescent="0.3">
      <c r="A53" s="69"/>
      <c r="B53" s="69"/>
      <c r="C53" s="69"/>
      <c r="E53" s="31"/>
      <c r="F53" s="17"/>
    </row>
    <row r="54" spans="1:7" x14ac:dyDescent="0.3">
      <c r="A54" s="69"/>
      <c r="B54" s="69"/>
      <c r="C54" s="69"/>
      <c r="E54" s="31"/>
      <c r="F54" s="17"/>
    </row>
    <row r="55" spans="1:7" x14ac:dyDescent="0.3">
      <c r="A55" s="69"/>
      <c r="B55" s="69"/>
      <c r="C55" s="69"/>
      <c r="E55" s="31"/>
      <c r="F55" s="17"/>
    </row>
    <row r="56" spans="1:7" x14ac:dyDescent="0.3">
      <c r="A56" s="69"/>
      <c r="B56" s="69"/>
      <c r="C56" s="69"/>
    </row>
    <row r="58" spans="1:7" x14ac:dyDescent="0.3">
      <c r="A58" s="68" t="s">
        <v>134</v>
      </c>
      <c r="B58" s="68"/>
      <c r="C58" s="68"/>
      <c r="E58" s="30" t="s">
        <v>112</v>
      </c>
      <c r="F58" t="s">
        <v>135</v>
      </c>
      <c r="G58" t="s">
        <v>136</v>
      </c>
    </row>
    <row r="59" spans="1:7" x14ac:dyDescent="0.3">
      <c r="A59" s="68"/>
      <c r="B59" s="68"/>
      <c r="C59" s="68"/>
      <c r="E59" s="31" t="s">
        <v>18</v>
      </c>
      <c r="F59">
        <v>38800</v>
      </c>
      <c r="G59">
        <v>50095</v>
      </c>
    </row>
    <row r="60" spans="1:7" x14ac:dyDescent="0.3">
      <c r="A60" s="68"/>
      <c r="B60" s="68"/>
      <c r="C60" s="68"/>
      <c r="E60" s="31" t="s">
        <v>12</v>
      </c>
      <c r="F60">
        <v>67600</v>
      </c>
      <c r="G60">
        <v>300200</v>
      </c>
    </row>
    <row r="61" spans="1:7" x14ac:dyDescent="0.3">
      <c r="A61" s="68"/>
      <c r="B61" s="68"/>
      <c r="C61" s="68"/>
      <c r="E61" s="31" t="s">
        <v>20</v>
      </c>
      <c r="F61">
        <v>43590</v>
      </c>
      <c r="G61">
        <v>233200</v>
      </c>
    </row>
    <row r="62" spans="1:7" x14ac:dyDescent="0.3">
      <c r="A62" s="68"/>
      <c r="B62" s="68"/>
      <c r="C62" s="68"/>
      <c r="E62" s="31" t="s">
        <v>113</v>
      </c>
      <c r="F62">
        <v>38800</v>
      </c>
      <c r="G62">
        <v>300200</v>
      </c>
    </row>
    <row r="63" spans="1:7" x14ac:dyDescent="0.3">
      <c r="A63" s="68"/>
      <c r="B63" s="68"/>
      <c r="C63" s="68"/>
    </row>
    <row r="64" spans="1:7" x14ac:dyDescent="0.3">
      <c r="A64" s="68"/>
      <c r="B64" s="68"/>
      <c r="C64" s="68"/>
    </row>
    <row r="65" spans="1:3" x14ac:dyDescent="0.3">
      <c r="A65" s="68"/>
      <c r="B65" s="68"/>
      <c r="C65" s="68"/>
    </row>
    <row r="66" spans="1:3" x14ac:dyDescent="0.3">
      <c r="A66" s="68"/>
      <c r="B66" s="68"/>
      <c r="C66" s="68"/>
    </row>
    <row r="67" spans="1:3" x14ac:dyDescent="0.3">
      <c r="A67" s="68"/>
      <c r="B67" s="68"/>
      <c r="C67" s="68"/>
    </row>
  </sheetData>
  <mergeCells count="6">
    <mergeCell ref="A21:C21"/>
    <mergeCell ref="E21:L21"/>
    <mergeCell ref="A38:C46"/>
    <mergeCell ref="A58:C67"/>
    <mergeCell ref="A23:C34"/>
    <mergeCell ref="A48:C56"/>
  </mergeCell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C0C0-C93F-4A1A-A285-475201B7192B}">
  <dimension ref="A1:L67"/>
  <sheetViews>
    <sheetView showGridLines="0" zoomScale="130" zoomScaleNormal="130" workbookViewId="0">
      <selection activeCell="E58" sqref="E58:G62"/>
    </sheetView>
  </sheetViews>
  <sheetFormatPr defaultRowHeight="14.4" x14ac:dyDescent="0.3"/>
  <cols>
    <col min="1" max="1" width="13.6640625" bestFit="1" customWidth="1"/>
    <col min="2" max="2" width="18.21875" bestFit="1" customWidth="1"/>
    <col min="3" max="3" width="12.109375" bestFit="1" customWidth="1"/>
    <col min="4" max="4" width="12.6640625" bestFit="1" customWidth="1"/>
    <col min="5" max="5" width="12.44140625" bestFit="1" customWidth="1"/>
    <col min="6" max="6" width="21" bestFit="1" customWidth="1"/>
    <col min="7" max="7" width="18.109375" bestFit="1" customWidth="1"/>
    <col min="8" max="8" width="14.33203125" bestFit="1" customWidth="1"/>
    <col min="9" max="9" width="16.33203125" bestFit="1" customWidth="1"/>
    <col min="10" max="10" width="19.21875" bestFit="1" customWidth="1"/>
    <col min="11" max="11" width="20.44140625" bestFit="1" customWidth="1"/>
    <col min="12" max="15" width="11.21875" customWidth="1"/>
    <col min="16" max="17" width="4" bestFit="1" customWidth="1"/>
    <col min="18" max="18" width="10.6640625" bestFit="1" customWidth="1"/>
    <col min="19" max="19" width="11.109375" bestFit="1" customWidth="1"/>
    <col min="20" max="20" width="16.33203125" bestFit="1" customWidth="1"/>
    <col min="21" max="21" width="11.109375" bestFit="1" customWidth="1"/>
    <col min="22" max="22" width="16.33203125" bestFit="1" customWidth="1"/>
    <col min="23" max="23" width="11.109375" bestFit="1" customWidth="1"/>
    <col min="24" max="24" width="16.33203125" bestFit="1" customWidth="1"/>
    <col min="25" max="25" width="11.109375" bestFit="1" customWidth="1"/>
    <col min="26" max="26" width="16.33203125" bestFit="1" customWidth="1"/>
    <col min="27" max="27" width="12.109375" bestFit="1" customWidth="1"/>
    <col min="28" max="28" width="17.44140625" bestFit="1" customWidth="1"/>
    <col min="29" max="29" width="12.109375" bestFit="1" customWidth="1"/>
    <col min="30" max="30" width="17.44140625" bestFit="1" customWidth="1"/>
    <col min="31" max="31" width="12.109375" bestFit="1" customWidth="1"/>
    <col min="32" max="32" width="17.44140625" bestFit="1" customWidth="1"/>
    <col min="33" max="33" width="12.109375" bestFit="1" customWidth="1"/>
    <col min="34" max="34" width="17.44140625" bestFit="1" customWidth="1"/>
    <col min="35" max="35" width="12.109375" bestFit="1" customWidth="1"/>
    <col min="36" max="36" width="17.44140625" bestFit="1" customWidth="1"/>
    <col min="37" max="37" width="12.109375" bestFit="1" customWidth="1"/>
    <col min="38" max="38" width="17.44140625" bestFit="1" customWidth="1"/>
    <col min="39" max="39" width="11.5546875" bestFit="1" customWidth="1"/>
  </cols>
  <sheetData>
    <row r="1" spans="1:11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76</v>
      </c>
      <c r="I1" s="12" t="s">
        <v>7</v>
      </c>
      <c r="J1" s="12" t="s">
        <v>8</v>
      </c>
      <c r="K1" s="12" t="s">
        <v>9</v>
      </c>
    </row>
    <row r="2" spans="1:11" x14ac:dyDescent="0.3">
      <c r="A2" s="14" t="s">
        <v>17</v>
      </c>
      <c r="B2" s="14" t="s">
        <v>31</v>
      </c>
      <c r="C2" s="34">
        <v>98600</v>
      </c>
      <c r="D2" s="15">
        <v>92685</v>
      </c>
      <c r="E2" s="15">
        <v>98600</v>
      </c>
      <c r="F2" s="14" t="s">
        <v>20</v>
      </c>
      <c r="G2" s="14" t="s">
        <v>13</v>
      </c>
      <c r="H2" s="16">
        <v>496</v>
      </c>
      <c r="I2" s="14" t="s">
        <v>32</v>
      </c>
      <c r="J2" s="14" t="s">
        <v>33</v>
      </c>
      <c r="K2" s="14" t="s">
        <v>34</v>
      </c>
    </row>
    <row r="3" spans="1:11" x14ac:dyDescent="0.3">
      <c r="A3" s="14" t="s">
        <v>17</v>
      </c>
      <c r="B3" s="14" t="s">
        <v>35</v>
      </c>
      <c r="C3" s="34">
        <v>89800</v>
      </c>
      <c r="D3" s="15">
        <v>84413</v>
      </c>
      <c r="E3" s="15">
        <v>89800</v>
      </c>
      <c r="F3" s="14" t="s">
        <v>20</v>
      </c>
      <c r="G3" s="14" t="s">
        <v>13</v>
      </c>
      <c r="H3" s="16">
        <v>496</v>
      </c>
      <c r="I3" s="14" t="s">
        <v>32</v>
      </c>
      <c r="J3" s="14" t="s">
        <v>33</v>
      </c>
      <c r="K3" s="14" t="s">
        <v>34</v>
      </c>
    </row>
    <row r="4" spans="1:11" x14ac:dyDescent="0.3">
      <c r="A4" s="14" t="s">
        <v>36</v>
      </c>
      <c r="B4" s="14" t="s">
        <v>37</v>
      </c>
      <c r="C4" s="34">
        <v>38800</v>
      </c>
      <c r="D4" s="15">
        <v>36585</v>
      </c>
      <c r="E4" s="15">
        <v>38800</v>
      </c>
      <c r="F4" s="14" t="s">
        <v>18</v>
      </c>
      <c r="G4" s="14" t="s">
        <v>22</v>
      </c>
      <c r="H4" s="16">
        <v>255</v>
      </c>
      <c r="I4" s="14" t="s">
        <v>38</v>
      </c>
      <c r="J4" s="14" t="s">
        <v>39</v>
      </c>
      <c r="K4" s="14" t="s">
        <v>21</v>
      </c>
    </row>
    <row r="5" spans="1:11" x14ac:dyDescent="0.3">
      <c r="A5" s="14" t="s">
        <v>36</v>
      </c>
      <c r="B5" s="14" t="s">
        <v>122</v>
      </c>
      <c r="C5" s="34">
        <v>105700</v>
      </c>
      <c r="D5" s="15">
        <v>98800</v>
      </c>
      <c r="E5" s="15">
        <v>105700</v>
      </c>
      <c r="F5" s="14" t="s">
        <v>12</v>
      </c>
      <c r="G5" s="14" t="s">
        <v>19</v>
      </c>
      <c r="H5" s="16">
        <v>449</v>
      </c>
      <c r="I5" s="14" t="s">
        <v>44</v>
      </c>
      <c r="J5" s="14" t="s">
        <v>40</v>
      </c>
      <c r="K5" s="14" t="s">
        <v>45</v>
      </c>
    </row>
    <row r="6" spans="1:11" x14ac:dyDescent="0.3">
      <c r="A6" s="14" t="s">
        <v>36</v>
      </c>
      <c r="B6" s="14" t="s">
        <v>123</v>
      </c>
      <c r="C6" s="34">
        <v>124200</v>
      </c>
      <c r="D6" s="15">
        <v>116005</v>
      </c>
      <c r="E6" s="15">
        <v>124200</v>
      </c>
      <c r="F6" s="14" t="s">
        <v>12</v>
      </c>
      <c r="G6" s="14" t="s">
        <v>19</v>
      </c>
      <c r="H6" s="16">
        <v>536</v>
      </c>
      <c r="I6" s="14" t="s">
        <v>42</v>
      </c>
      <c r="J6" s="14" t="s">
        <v>46</v>
      </c>
      <c r="K6" s="14" t="s">
        <v>26</v>
      </c>
    </row>
    <row r="7" spans="1:11" x14ac:dyDescent="0.3">
      <c r="A7" s="14" t="s">
        <v>47</v>
      </c>
      <c r="B7" s="14" t="s">
        <v>124</v>
      </c>
      <c r="C7" s="34">
        <v>300200</v>
      </c>
      <c r="D7" s="15"/>
      <c r="E7" s="15">
        <v>300200</v>
      </c>
      <c r="F7" s="14" t="s">
        <v>12</v>
      </c>
      <c r="G7" s="14" t="s">
        <v>19</v>
      </c>
      <c r="H7" s="16">
        <v>626</v>
      </c>
      <c r="I7" s="14" t="s">
        <v>51</v>
      </c>
      <c r="J7" s="14" t="s">
        <v>52</v>
      </c>
      <c r="K7" s="14" t="s">
        <v>28</v>
      </c>
    </row>
    <row r="8" spans="1:11" x14ac:dyDescent="0.3">
      <c r="A8" s="14" t="s">
        <v>47</v>
      </c>
      <c r="B8" s="14" t="s">
        <v>125</v>
      </c>
      <c r="C8" s="34">
        <v>214900</v>
      </c>
      <c r="D8" s="15"/>
      <c r="E8" s="15">
        <v>214900</v>
      </c>
      <c r="F8" s="14" t="s">
        <v>12</v>
      </c>
      <c r="G8" s="14" t="s">
        <v>19</v>
      </c>
      <c r="H8" s="16">
        <v>542</v>
      </c>
      <c r="I8" s="14" t="s">
        <v>49</v>
      </c>
      <c r="J8" s="14" t="s">
        <v>48</v>
      </c>
      <c r="K8" s="14" t="s">
        <v>16</v>
      </c>
    </row>
    <row r="9" spans="1:11" x14ac:dyDescent="0.3">
      <c r="A9" s="14" t="s">
        <v>53</v>
      </c>
      <c r="B9" s="14" t="s">
        <v>126</v>
      </c>
      <c r="C9" s="34">
        <v>50095</v>
      </c>
      <c r="D9" s="15">
        <v>48342</v>
      </c>
      <c r="E9" s="15">
        <v>50095</v>
      </c>
      <c r="F9" s="14" t="s">
        <v>18</v>
      </c>
      <c r="G9" s="14" t="s">
        <v>55</v>
      </c>
      <c r="H9" s="16">
        <v>300</v>
      </c>
      <c r="I9" s="14" t="s">
        <v>56</v>
      </c>
      <c r="J9" s="14" t="s">
        <v>57</v>
      </c>
      <c r="K9" s="14" t="s">
        <v>41</v>
      </c>
    </row>
    <row r="10" spans="1:11" x14ac:dyDescent="0.3">
      <c r="A10" s="14" t="s">
        <v>53</v>
      </c>
      <c r="B10" s="14" t="s">
        <v>127</v>
      </c>
      <c r="C10" s="34">
        <v>51385</v>
      </c>
      <c r="D10" s="15">
        <v>49587</v>
      </c>
      <c r="E10" s="15">
        <v>51385</v>
      </c>
      <c r="F10" s="14" t="s">
        <v>20</v>
      </c>
      <c r="G10" s="14" t="s">
        <v>55</v>
      </c>
      <c r="H10" s="16">
        <v>300</v>
      </c>
      <c r="I10" s="14" t="s">
        <v>56</v>
      </c>
      <c r="J10" s="14" t="s">
        <v>57</v>
      </c>
      <c r="K10" s="14" t="s">
        <v>41</v>
      </c>
    </row>
    <row r="11" spans="1:11" x14ac:dyDescent="0.3">
      <c r="A11" s="14" t="s">
        <v>53</v>
      </c>
      <c r="B11" s="14" t="s">
        <v>128</v>
      </c>
      <c r="C11" s="34">
        <v>39630</v>
      </c>
      <c r="D11" s="15">
        <v>38640</v>
      </c>
      <c r="E11" s="15">
        <v>39630</v>
      </c>
      <c r="F11" s="14" t="s">
        <v>18</v>
      </c>
      <c r="G11" s="14" t="s">
        <v>55</v>
      </c>
      <c r="H11" s="16">
        <v>300</v>
      </c>
      <c r="I11" s="14" t="s">
        <v>56</v>
      </c>
      <c r="J11" s="14" t="s">
        <v>57</v>
      </c>
      <c r="K11" s="14" t="s">
        <v>30</v>
      </c>
    </row>
    <row r="12" spans="1:11" x14ac:dyDescent="0.3">
      <c r="A12" s="14" t="s">
        <v>60</v>
      </c>
      <c r="B12" s="14" t="s">
        <v>129</v>
      </c>
      <c r="C12" s="34">
        <v>61000</v>
      </c>
      <c r="D12" s="15"/>
      <c r="E12" s="15">
        <v>61000</v>
      </c>
      <c r="F12" s="14" t="s">
        <v>20</v>
      </c>
      <c r="G12" s="14" t="s">
        <v>58</v>
      </c>
      <c r="H12" s="16">
        <v>211</v>
      </c>
      <c r="I12" s="14" t="s">
        <v>63</v>
      </c>
      <c r="J12" s="14" t="s">
        <v>64</v>
      </c>
      <c r="K12" s="14"/>
    </row>
    <row r="13" spans="1:11" x14ac:dyDescent="0.3">
      <c r="A13" s="14" t="s">
        <v>60</v>
      </c>
      <c r="B13" s="14" t="s">
        <v>130</v>
      </c>
      <c r="C13" s="34">
        <v>70000</v>
      </c>
      <c r="D13" s="15"/>
      <c r="E13" s="15">
        <v>70000</v>
      </c>
      <c r="F13" s="14" t="s">
        <v>12</v>
      </c>
      <c r="G13" s="14" t="s">
        <v>58</v>
      </c>
      <c r="H13" s="16">
        <v>211</v>
      </c>
      <c r="I13" s="14" t="s">
        <v>63</v>
      </c>
      <c r="J13" s="14" t="s">
        <v>64</v>
      </c>
      <c r="K13" s="14"/>
    </row>
    <row r="14" spans="1:11" x14ac:dyDescent="0.3">
      <c r="A14" s="14" t="s">
        <v>60</v>
      </c>
      <c r="B14" s="14" t="s">
        <v>131</v>
      </c>
      <c r="C14" s="34">
        <v>67600</v>
      </c>
      <c r="D14" s="15"/>
      <c r="E14" s="15">
        <v>67600</v>
      </c>
      <c r="F14" s="14" t="s">
        <v>12</v>
      </c>
      <c r="G14" s="14" t="s">
        <v>58</v>
      </c>
      <c r="H14" s="16">
        <v>211</v>
      </c>
      <c r="I14" s="14" t="s">
        <v>63</v>
      </c>
      <c r="J14" s="14" t="s">
        <v>64</v>
      </c>
      <c r="K14" s="14"/>
    </row>
    <row r="15" spans="1:11" x14ac:dyDescent="0.3">
      <c r="A15" s="14" t="s">
        <v>65</v>
      </c>
      <c r="B15" s="14" t="s">
        <v>132</v>
      </c>
      <c r="C15" s="34">
        <v>43590</v>
      </c>
      <c r="D15" s="15"/>
      <c r="E15" s="15">
        <v>43590</v>
      </c>
      <c r="F15" s="14" t="s">
        <v>20</v>
      </c>
      <c r="G15" s="14" t="s">
        <v>13</v>
      </c>
      <c r="H15" s="16">
        <v>335</v>
      </c>
      <c r="I15" s="14" t="s">
        <v>24</v>
      </c>
      <c r="J15" s="14" t="s">
        <v>61</v>
      </c>
      <c r="K15" s="14" t="s">
        <v>25</v>
      </c>
    </row>
    <row r="16" spans="1:11" x14ac:dyDescent="0.3">
      <c r="A16" s="14" t="s">
        <v>65</v>
      </c>
      <c r="B16" s="14" t="s">
        <v>133</v>
      </c>
      <c r="C16" s="34">
        <v>45190</v>
      </c>
      <c r="D16" s="15"/>
      <c r="E16" s="15">
        <v>45190</v>
      </c>
      <c r="F16" s="14" t="s">
        <v>20</v>
      </c>
      <c r="G16" s="14" t="s">
        <v>13</v>
      </c>
      <c r="H16" s="16">
        <v>389</v>
      </c>
      <c r="I16" s="14" t="s">
        <v>67</v>
      </c>
      <c r="J16" s="14" t="s">
        <v>29</v>
      </c>
      <c r="K16" s="14" t="s">
        <v>59</v>
      </c>
    </row>
    <row r="17" spans="1:12" x14ac:dyDescent="0.3">
      <c r="A17" s="14" t="s">
        <v>10</v>
      </c>
      <c r="B17" s="14" t="s">
        <v>68</v>
      </c>
      <c r="C17" s="34">
        <v>233200</v>
      </c>
      <c r="D17" s="15">
        <v>205216</v>
      </c>
      <c r="E17" s="15">
        <v>233200</v>
      </c>
      <c r="F17" s="14" t="s">
        <v>20</v>
      </c>
      <c r="G17" s="14" t="s">
        <v>23</v>
      </c>
      <c r="H17" s="16">
        <v>528</v>
      </c>
      <c r="I17" s="14" t="s">
        <v>69</v>
      </c>
      <c r="J17" s="14" t="s">
        <v>70</v>
      </c>
      <c r="K17" s="14" t="s">
        <v>27</v>
      </c>
    </row>
    <row r="18" spans="1:12" x14ac:dyDescent="0.3">
      <c r="A18" s="14" t="s">
        <v>10</v>
      </c>
      <c r="B18" s="14" t="s">
        <v>11</v>
      </c>
      <c r="C18" s="34">
        <v>236000</v>
      </c>
      <c r="D18" s="15"/>
      <c r="E18" s="15">
        <v>236000</v>
      </c>
      <c r="F18" s="14" t="s">
        <v>12</v>
      </c>
      <c r="G18" s="14" t="s">
        <v>13</v>
      </c>
      <c r="H18" s="16">
        <v>697</v>
      </c>
      <c r="I18" s="14" t="s">
        <v>14</v>
      </c>
      <c r="J18" s="14" t="s">
        <v>15</v>
      </c>
      <c r="K18" s="14" t="s">
        <v>16</v>
      </c>
    </row>
    <row r="21" spans="1:12" x14ac:dyDescent="0.3">
      <c r="A21" s="67" t="s">
        <v>78</v>
      </c>
      <c r="B21" s="67"/>
      <c r="C21" s="67"/>
      <c r="D21" s="33"/>
      <c r="E21" s="67" t="s">
        <v>118</v>
      </c>
      <c r="F21" s="67"/>
      <c r="G21" s="67"/>
      <c r="H21" s="67"/>
      <c r="I21" s="67"/>
      <c r="J21" s="67"/>
      <c r="K21" s="67"/>
      <c r="L21" s="67"/>
    </row>
    <row r="22" spans="1:12" x14ac:dyDescent="0.3"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A23" s="68" t="s">
        <v>121</v>
      </c>
      <c r="B23" s="68"/>
      <c r="C23" s="68"/>
      <c r="E23" s="32"/>
      <c r="F23" s="32"/>
      <c r="G23" s="32"/>
      <c r="H23" s="32"/>
      <c r="I23" s="32"/>
      <c r="J23" s="32"/>
      <c r="K23" s="32"/>
      <c r="L23" s="32"/>
    </row>
    <row r="24" spans="1:12" x14ac:dyDescent="0.3">
      <c r="A24" s="68"/>
      <c r="B24" s="68"/>
      <c r="C24" s="68"/>
      <c r="E24" s="32"/>
      <c r="F24" s="32"/>
      <c r="G24" s="32"/>
      <c r="H24" s="32"/>
      <c r="I24" s="32"/>
      <c r="J24" s="32"/>
      <c r="K24" s="32"/>
      <c r="L24" s="32"/>
    </row>
    <row r="25" spans="1:12" x14ac:dyDescent="0.3">
      <c r="A25" s="68"/>
      <c r="B25" s="68"/>
      <c r="C25" s="68"/>
      <c r="E25" s="32"/>
      <c r="F25" s="32"/>
      <c r="G25" s="32"/>
      <c r="H25" s="32"/>
      <c r="I25" s="32"/>
      <c r="J25" s="32"/>
      <c r="K25" s="32"/>
      <c r="L25" s="32"/>
    </row>
    <row r="26" spans="1:12" x14ac:dyDescent="0.3">
      <c r="A26" s="68"/>
      <c r="B26" s="68"/>
      <c r="C26" s="68"/>
      <c r="E26" s="32"/>
      <c r="F26" s="32"/>
      <c r="G26" s="32"/>
      <c r="H26" s="32"/>
      <c r="I26" s="32"/>
      <c r="J26" s="32"/>
      <c r="K26" s="32"/>
      <c r="L26" s="32"/>
    </row>
    <row r="27" spans="1:12" x14ac:dyDescent="0.3">
      <c r="A27" s="68"/>
      <c r="B27" s="68"/>
      <c r="C27" s="68"/>
      <c r="E27" s="32"/>
      <c r="F27" s="32"/>
      <c r="G27" s="32"/>
      <c r="H27" s="32"/>
      <c r="I27" s="32"/>
      <c r="J27" s="32"/>
      <c r="K27" s="32"/>
      <c r="L27" s="32"/>
    </row>
    <row r="28" spans="1:12" x14ac:dyDescent="0.3">
      <c r="A28" s="68"/>
      <c r="B28" s="68"/>
      <c r="C28" s="68"/>
      <c r="E28" s="32"/>
      <c r="F28" s="32"/>
      <c r="G28" s="32"/>
      <c r="H28" s="32"/>
      <c r="I28" s="32"/>
      <c r="J28" s="32"/>
      <c r="K28" s="32"/>
      <c r="L28" s="32"/>
    </row>
    <row r="29" spans="1:12" x14ac:dyDescent="0.3">
      <c r="A29" s="68"/>
      <c r="B29" s="68"/>
      <c r="C29" s="68"/>
      <c r="E29" s="32"/>
      <c r="F29" s="32"/>
      <c r="G29" s="32"/>
      <c r="H29" s="32"/>
      <c r="I29" s="32"/>
      <c r="J29" s="32"/>
      <c r="K29" s="32"/>
      <c r="L29" s="32"/>
    </row>
    <row r="30" spans="1:12" x14ac:dyDescent="0.3">
      <c r="A30" s="68"/>
      <c r="B30" s="68"/>
      <c r="C30" s="68"/>
      <c r="E30" s="32"/>
      <c r="F30" s="32"/>
      <c r="G30" s="32"/>
      <c r="H30" s="32"/>
      <c r="I30" s="32"/>
      <c r="J30" s="32"/>
      <c r="K30" s="32"/>
      <c r="L30" s="32"/>
    </row>
    <row r="31" spans="1:12" x14ac:dyDescent="0.3">
      <c r="A31" s="68"/>
      <c r="B31" s="68"/>
      <c r="C31" s="68"/>
      <c r="E31" s="32"/>
      <c r="F31" s="32"/>
      <c r="G31" s="32"/>
      <c r="H31" s="32"/>
      <c r="I31" s="32"/>
      <c r="J31" s="32"/>
      <c r="K31" s="32"/>
      <c r="L31" s="32"/>
    </row>
    <row r="32" spans="1:12" x14ac:dyDescent="0.3">
      <c r="A32" s="68"/>
      <c r="B32" s="68"/>
      <c r="C32" s="68"/>
      <c r="E32" s="32"/>
      <c r="F32" s="32"/>
      <c r="G32" s="32"/>
      <c r="H32" s="32"/>
      <c r="I32" s="32"/>
      <c r="J32" s="32"/>
      <c r="K32" s="32"/>
      <c r="L32" s="32"/>
    </row>
    <row r="33" spans="1:12" x14ac:dyDescent="0.3">
      <c r="A33" s="68"/>
      <c r="B33" s="68"/>
      <c r="C33" s="68"/>
      <c r="E33" s="32"/>
      <c r="F33" s="32"/>
      <c r="G33" s="32"/>
      <c r="H33" s="32"/>
      <c r="I33" s="32"/>
      <c r="J33" s="32"/>
      <c r="K33" s="32"/>
      <c r="L33" s="32"/>
    </row>
    <row r="34" spans="1:12" x14ac:dyDescent="0.3">
      <c r="A34" s="68"/>
      <c r="B34" s="68"/>
      <c r="C34" s="68"/>
      <c r="E34" s="32"/>
      <c r="F34" s="32"/>
      <c r="G34" s="32"/>
      <c r="H34" s="32"/>
      <c r="I34" s="32"/>
      <c r="J34" s="32"/>
      <c r="K34" s="32"/>
      <c r="L34" s="32"/>
    </row>
    <row r="35" spans="1:12" x14ac:dyDescent="0.3">
      <c r="E35" s="32"/>
      <c r="F35" s="32"/>
      <c r="G35" s="32"/>
      <c r="H35" s="32"/>
      <c r="I35" s="32"/>
      <c r="J35" s="32"/>
      <c r="K35" s="32"/>
      <c r="L35" s="32"/>
    </row>
    <row r="36" spans="1:12" x14ac:dyDescent="0.3">
      <c r="E36" s="32"/>
      <c r="F36" s="32"/>
      <c r="G36" s="32"/>
      <c r="H36" s="32"/>
      <c r="I36" s="32"/>
      <c r="J36" s="32"/>
      <c r="K36" s="32"/>
      <c r="L36" s="32"/>
    </row>
    <row r="37" spans="1:12" x14ac:dyDescent="0.3">
      <c r="E37" s="32"/>
      <c r="F37" s="32"/>
      <c r="G37" s="32"/>
      <c r="H37" s="32"/>
      <c r="I37" s="32"/>
      <c r="J37" s="32"/>
      <c r="K37" s="32"/>
      <c r="L37" s="32"/>
    </row>
    <row r="38" spans="1:12" x14ac:dyDescent="0.3">
      <c r="A38" s="68" t="s">
        <v>119</v>
      </c>
      <c r="B38" s="68"/>
      <c r="C38" s="68"/>
    </row>
    <row r="39" spans="1:12" x14ac:dyDescent="0.3">
      <c r="A39" s="68"/>
      <c r="B39" s="68"/>
      <c r="C39" s="68"/>
    </row>
    <row r="40" spans="1:12" x14ac:dyDescent="0.3">
      <c r="A40" s="68"/>
      <c r="B40" s="68"/>
      <c r="C40" s="68"/>
    </row>
    <row r="41" spans="1:12" x14ac:dyDescent="0.3">
      <c r="A41" s="68"/>
      <c r="B41" s="68"/>
      <c r="C41" s="68"/>
    </row>
    <row r="42" spans="1:12" x14ac:dyDescent="0.3">
      <c r="A42" s="68"/>
      <c r="B42" s="68"/>
      <c r="C42" s="68"/>
    </row>
    <row r="43" spans="1:12" x14ac:dyDescent="0.3">
      <c r="A43" s="68"/>
      <c r="B43" s="68"/>
      <c r="C43" s="68"/>
    </row>
    <row r="44" spans="1:12" x14ac:dyDescent="0.3">
      <c r="A44" s="68"/>
      <c r="B44" s="68"/>
      <c r="C44" s="68"/>
    </row>
    <row r="45" spans="1:12" x14ac:dyDescent="0.3">
      <c r="A45" s="68"/>
      <c r="B45" s="68"/>
      <c r="C45" s="68"/>
    </row>
    <row r="46" spans="1:12" x14ac:dyDescent="0.3">
      <c r="A46" s="68"/>
      <c r="B46" s="68"/>
      <c r="C46" s="68"/>
    </row>
    <row r="48" spans="1:12" ht="14.4" customHeight="1" x14ac:dyDescent="0.3">
      <c r="A48" s="69" t="s">
        <v>120</v>
      </c>
      <c r="B48" s="69"/>
      <c r="C48" s="69"/>
    </row>
    <row r="49" spans="1:3" x14ac:dyDescent="0.3">
      <c r="A49" s="69"/>
      <c r="B49" s="69"/>
      <c r="C49" s="69"/>
    </row>
    <row r="50" spans="1:3" x14ac:dyDescent="0.3">
      <c r="A50" s="69"/>
      <c r="B50" s="69"/>
      <c r="C50" s="69"/>
    </row>
    <row r="51" spans="1:3" x14ac:dyDescent="0.3">
      <c r="A51" s="69"/>
      <c r="B51" s="69"/>
      <c r="C51" s="69"/>
    </row>
    <row r="52" spans="1:3" x14ac:dyDescent="0.3">
      <c r="A52" s="69"/>
      <c r="B52" s="69"/>
      <c r="C52" s="69"/>
    </row>
    <row r="53" spans="1:3" x14ac:dyDescent="0.3">
      <c r="A53" s="69"/>
      <c r="B53" s="69"/>
      <c r="C53" s="69"/>
    </row>
    <row r="54" spans="1:3" x14ac:dyDescent="0.3">
      <c r="A54" s="69"/>
      <c r="B54" s="69"/>
      <c r="C54" s="69"/>
    </row>
    <row r="55" spans="1:3" x14ac:dyDescent="0.3">
      <c r="A55" s="69"/>
      <c r="B55" s="69"/>
      <c r="C55" s="69"/>
    </row>
    <row r="56" spans="1:3" x14ac:dyDescent="0.3">
      <c r="A56" s="69"/>
      <c r="B56" s="69"/>
      <c r="C56" s="69"/>
    </row>
    <row r="58" spans="1:3" x14ac:dyDescent="0.3">
      <c r="A58" s="68" t="s">
        <v>161</v>
      </c>
      <c r="B58" s="68"/>
      <c r="C58" s="68"/>
    </row>
    <row r="59" spans="1:3" x14ac:dyDescent="0.3">
      <c r="A59" s="68"/>
      <c r="B59" s="68"/>
      <c r="C59" s="68"/>
    </row>
    <row r="60" spans="1:3" x14ac:dyDescent="0.3">
      <c r="A60" s="68"/>
      <c r="B60" s="68"/>
      <c r="C60" s="68"/>
    </row>
    <row r="61" spans="1:3" x14ac:dyDescent="0.3">
      <c r="A61" s="68"/>
      <c r="B61" s="68"/>
      <c r="C61" s="68"/>
    </row>
    <row r="62" spans="1:3" x14ac:dyDescent="0.3">
      <c r="A62" s="68"/>
      <c r="B62" s="68"/>
      <c r="C62" s="68"/>
    </row>
    <row r="63" spans="1:3" x14ac:dyDescent="0.3">
      <c r="A63" s="68"/>
      <c r="B63" s="68"/>
      <c r="C63" s="68"/>
    </row>
    <row r="64" spans="1:3" x14ac:dyDescent="0.3">
      <c r="A64" s="68"/>
      <c r="B64" s="68"/>
      <c r="C64" s="68"/>
    </row>
    <row r="65" spans="1:3" x14ac:dyDescent="0.3">
      <c r="A65" s="68"/>
      <c r="B65" s="68"/>
      <c r="C65" s="68"/>
    </row>
    <row r="66" spans="1:3" x14ac:dyDescent="0.3">
      <c r="A66" s="68"/>
      <c r="B66" s="68"/>
      <c r="C66" s="68"/>
    </row>
    <row r="67" spans="1:3" x14ac:dyDescent="0.3">
      <c r="A67" s="68"/>
      <c r="B67" s="68"/>
      <c r="C67" s="68"/>
    </row>
  </sheetData>
  <mergeCells count="6">
    <mergeCell ref="A58:C67"/>
    <mergeCell ref="A21:C21"/>
    <mergeCell ref="E21:L21"/>
    <mergeCell ref="A23:C34"/>
    <mergeCell ref="A38:C46"/>
    <mergeCell ref="A48:C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64E6-CDC2-40B2-975E-202B2523B684}">
  <dimension ref="A1:L55"/>
  <sheetViews>
    <sheetView showGridLines="0" zoomScale="115" zoomScaleNormal="115" workbookViewId="0">
      <selection activeCell="M16" sqref="M16"/>
    </sheetView>
  </sheetViews>
  <sheetFormatPr defaultRowHeight="14.4" x14ac:dyDescent="0.3"/>
  <cols>
    <col min="1" max="1" width="13.6640625" bestFit="1" customWidth="1"/>
    <col min="2" max="2" width="18.77734375" bestFit="1" customWidth="1"/>
    <col min="3" max="3" width="16.5546875" bestFit="1" customWidth="1"/>
    <col min="4" max="4" width="14.77734375" bestFit="1" customWidth="1"/>
    <col min="5" max="5" width="18.44140625" customWidth="1"/>
    <col min="6" max="6" width="12.33203125" customWidth="1"/>
    <col min="7" max="7" width="14.33203125" bestFit="1" customWidth="1"/>
    <col min="8" max="8" width="16.6640625" customWidth="1"/>
    <col min="9" max="9" width="17.109375" bestFit="1" customWidth="1"/>
    <col min="10" max="10" width="20" hidden="1" customWidth="1"/>
    <col min="11" max="11" width="22.21875" hidden="1" customWidth="1"/>
    <col min="12" max="12" width="22.21875" customWidth="1"/>
  </cols>
  <sheetData>
    <row r="1" spans="1:11" ht="64.8" customHeight="1" x14ac:dyDescent="0.3">
      <c r="A1" s="70" t="s">
        <v>137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76</v>
      </c>
      <c r="I2" s="37" t="s">
        <v>7</v>
      </c>
      <c r="J2" s="37" t="s">
        <v>8</v>
      </c>
      <c r="K2" s="37" t="s">
        <v>9</v>
      </c>
    </row>
    <row r="3" spans="1:11" x14ac:dyDescent="0.3">
      <c r="A3" s="37" t="s">
        <v>17</v>
      </c>
      <c r="B3" s="37" t="s">
        <v>31</v>
      </c>
      <c r="C3" s="37">
        <v>98600</v>
      </c>
      <c r="D3" s="37">
        <v>92685</v>
      </c>
      <c r="E3" s="37">
        <v>98600</v>
      </c>
      <c r="F3" s="37" t="s">
        <v>20</v>
      </c>
      <c r="G3" s="37" t="s">
        <v>13</v>
      </c>
      <c r="H3" s="37">
        <v>496</v>
      </c>
      <c r="I3" s="37" t="s">
        <v>32</v>
      </c>
      <c r="J3" s="37" t="s">
        <v>33</v>
      </c>
      <c r="K3" s="37" t="s">
        <v>34</v>
      </c>
    </row>
    <row r="4" spans="1:11" x14ac:dyDescent="0.3">
      <c r="A4" s="37" t="s">
        <v>17</v>
      </c>
      <c r="B4" s="37" t="s">
        <v>35</v>
      </c>
      <c r="C4" s="37">
        <v>89800</v>
      </c>
      <c r="D4" s="37">
        <v>84413</v>
      </c>
      <c r="E4" s="37">
        <v>89800</v>
      </c>
      <c r="F4" s="37" t="s">
        <v>20</v>
      </c>
      <c r="G4" s="37" t="s">
        <v>13</v>
      </c>
      <c r="H4" s="37">
        <v>496</v>
      </c>
      <c r="I4" s="37" t="s">
        <v>32</v>
      </c>
      <c r="J4" s="37" t="s">
        <v>33</v>
      </c>
      <c r="K4" s="37" t="s">
        <v>34</v>
      </c>
    </row>
    <row r="5" spans="1:11" x14ac:dyDescent="0.3">
      <c r="A5" s="37" t="s">
        <v>36</v>
      </c>
      <c r="B5" s="37" t="s">
        <v>37</v>
      </c>
      <c r="C5" s="37">
        <v>38800</v>
      </c>
      <c r="D5" s="37">
        <v>36585</v>
      </c>
      <c r="E5" s="37">
        <v>38800</v>
      </c>
      <c r="F5" s="37" t="s">
        <v>18</v>
      </c>
      <c r="G5" s="37" t="s">
        <v>22</v>
      </c>
      <c r="H5" s="37">
        <v>255</v>
      </c>
      <c r="I5" s="37" t="s">
        <v>38</v>
      </c>
      <c r="J5" s="37" t="s">
        <v>39</v>
      </c>
      <c r="K5" s="37" t="s">
        <v>21</v>
      </c>
    </row>
    <row r="6" spans="1:11" x14ac:dyDescent="0.3">
      <c r="A6" s="37" t="s">
        <v>36</v>
      </c>
      <c r="B6" s="37" t="s">
        <v>43</v>
      </c>
      <c r="C6" s="37">
        <v>105700</v>
      </c>
      <c r="D6" s="37">
        <v>98800</v>
      </c>
      <c r="E6" s="37">
        <v>105700</v>
      </c>
      <c r="F6" s="37" t="s">
        <v>12</v>
      </c>
      <c r="G6" s="37" t="s">
        <v>19</v>
      </c>
      <c r="H6" s="37">
        <v>449</v>
      </c>
      <c r="I6" s="37" t="s">
        <v>44</v>
      </c>
      <c r="J6" s="37" t="s">
        <v>40</v>
      </c>
      <c r="K6" s="37" t="s">
        <v>45</v>
      </c>
    </row>
    <row r="7" spans="1:11" x14ac:dyDescent="0.3">
      <c r="A7" s="37" t="s">
        <v>36</v>
      </c>
      <c r="B7" s="37" t="s">
        <v>43</v>
      </c>
      <c r="C7" s="37">
        <v>124200</v>
      </c>
      <c r="D7" s="37">
        <v>116005</v>
      </c>
      <c r="E7" s="37">
        <v>124200</v>
      </c>
      <c r="F7" s="37" t="s">
        <v>12</v>
      </c>
      <c r="G7" s="37" t="s">
        <v>19</v>
      </c>
      <c r="H7" s="37">
        <v>536</v>
      </c>
      <c r="I7" s="37" t="s">
        <v>42</v>
      </c>
      <c r="J7" s="37" t="s">
        <v>46</v>
      </c>
      <c r="K7" s="37" t="s">
        <v>26</v>
      </c>
    </row>
    <row r="8" spans="1:11" x14ac:dyDescent="0.3">
      <c r="A8" s="37" t="s">
        <v>47</v>
      </c>
      <c r="B8" s="37" t="s">
        <v>50</v>
      </c>
      <c r="C8" s="37">
        <v>300200</v>
      </c>
      <c r="D8" s="37"/>
      <c r="E8" s="37">
        <v>300200</v>
      </c>
      <c r="F8" s="37" t="s">
        <v>12</v>
      </c>
      <c r="G8" s="37" t="s">
        <v>19</v>
      </c>
      <c r="H8" s="37">
        <v>626</v>
      </c>
      <c r="I8" s="37" t="s">
        <v>51</v>
      </c>
      <c r="J8" s="37" t="s">
        <v>52</v>
      </c>
      <c r="K8" s="37" t="s">
        <v>28</v>
      </c>
    </row>
    <row r="9" spans="1:11" x14ac:dyDescent="0.3">
      <c r="A9" s="37" t="s">
        <v>47</v>
      </c>
      <c r="B9" s="37" t="s">
        <v>50</v>
      </c>
      <c r="C9" s="37">
        <v>214900</v>
      </c>
      <c r="D9" s="37"/>
      <c r="E9" s="37">
        <v>214900</v>
      </c>
      <c r="F9" s="37" t="s">
        <v>12</v>
      </c>
      <c r="G9" s="37" t="s">
        <v>19</v>
      </c>
      <c r="H9" s="37">
        <v>542</v>
      </c>
      <c r="I9" s="37" t="s">
        <v>49</v>
      </c>
      <c r="J9" s="37" t="s">
        <v>48</v>
      </c>
      <c r="K9" s="37" t="s">
        <v>16</v>
      </c>
    </row>
    <row r="10" spans="1:11" x14ac:dyDescent="0.3">
      <c r="A10" s="37" t="s">
        <v>53</v>
      </c>
      <c r="B10" s="37" t="s">
        <v>54</v>
      </c>
      <c r="C10" s="37">
        <v>50095</v>
      </c>
      <c r="D10" s="37">
        <v>48342</v>
      </c>
      <c r="E10" s="37">
        <v>50095</v>
      </c>
      <c r="F10" s="37" t="s">
        <v>18</v>
      </c>
      <c r="G10" s="37" t="s">
        <v>55</v>
      </c>
      <c r="H10" s="37">
        <v>300</v>
      </c>
      <c r="I10" s="37" t="s">
        <v>56</v>
      </c>
      <c r="J10" s="37" t="s">
        <v>57</v>
      </c>
      <c r="K10" s="37" t="s">
        <v>41</v>
      </c>
    </row>
    <row r="11" spans="1:11" x14ac:dyDescent="0.3">
      <c r="A11" s="37" t="s">
        <v>53</v>
      </c>
      <c r="B11" s="37" t="s">
        <v>54</v>
      </c>
      <c r="C11" s="37">
        <v>51385</v>
      </c>
      <c r="D11" s="37">
        <v>49587</v>
      </c>
      <c r="E11" s="37">
        <v>51385</v>
      </c>
      <c r="F11" s="37" t="s">
        <v>20</v>
      </c>
      <c r="G11" s="37" t="s">
        <v>55</v>
      </c>
      <c r="H11" s="37">
        <v>300</v>
      </c>
      <c r="I11" s="37" t="s">
        <v>56</v>
      </c>
      <c r="J11" s="37" t="s">
        <v>57</v>
      </c>
      <c r="K11" s="37" t="s">
        <v>41</v>
      </c>
    </row>
    <row r="12" spans="1:11" x14ac:dyDescent="0.3">
      <c r="A12" s="37" t="s">
        <v>53</v>
      </c>
      <c r="B12" s="37" t="s">
        <v>54</v>
      </c>
      <c r="C12" s="37">
        <v>39630</v>
      </c>
      <c r="D12" s="37">
        <v>38640</v>
      </c>
      <c r="E12" s="37">
        <v>39630</v>
      </c>
      <c r="F12" s="37" t="s">
        <v>18</v>
      </c>
      <c r="G12" s="37" t="s">
        <v>55</v>
      </c>
      <c r="H12" s="37">
        <v>300</v>
      </c>
      <c r="I12" s="37" t="s">
        <v>56</v>
      </c>
      <c r="J12" s="37" t="s">
        <v>57</v>
      </c>
      <c r="K12" s="37" t="s">
        <v>30</v>
      </c>
    </row>
    <row r="13" spans="1:11" x14ac:dyDescent="0.3">
      <c r="A13" s="37" t="s">
        <v>60</v>
      </c>
      <c r="B13" s="37" t="s">
        <v>62</v>
      </c>
      <c r="C13" s="37">
        <v>61000</v>
      </c>
      <c r="D13" s="37"/>
      <c r="E13" s="37">
        <v>61000</v>
      </c>
      <c r="F13" s="37" t="s">
        <v>20</v>
      </c>
      <c r="G13" s="37" t="s">
        <v>58</v>
      </c>
      <c r="H13" s="37">
        <v>211</v>
      </c>
      <c r="I13" s="37" t="s">
        <v>63</v>
      </c>
      <c r="J13" s="37" t="s">
        <v>64</v>
      </c>
      <c r="K13" s="37"/>
    </row>
    <row r="14" spans="1:11" x14ac:dyDescent="0.3">
      <c r="A14" s="37" t="s">
        <v>60</v>
      </c>
      <c r="B14" s="37" t="s">
        <v>62</v>
      </c>
      <c r="C14" s="37">
        <v>70000</v>
      </c>
      <c r="D14" s="37"/>
      <c r="E14" s="37">
        <v>70000</v>
      </c>
      <c r="F14" s="37" t="s">
        <v>12</v>
      </c>
      <c r="G14" s="37" t="s">
        <v>58</v>
      </c>
      <c r="H14" s="37">
        <v>211</v>
      </c>
      <c r="I14" s="37" t="s">
        <v>63</v>
      </c>
      <c r="J14" s="37" t="s">
        <v>64</v>
      </c>
      <c r="K14" s="37"/>
    </row>
    <row r="15" spans="1:11" x14ac:dyDescent="0.3">
      <c r="A15" s="37" t="s">
        <v>60</v>
      </c>
      <c r="B15" s="37" t="s">
        <v>62</v>
      </c>
      <c r="C15" s="37">
        <v>67600</v>
      </c>
      <c r="D15" s="37"/>
      <c r="E15" s="37">
        <v>67600</v>
      </c>
      <c r="F15" s="37" t="s">
        <v>12</v>
      </c>
      <c r="G15" s="37" t="s">
        <v>58</v>
      </c>
      <c r="H15" s="37">
        <v>211</v>
      </c>
      <c r="I15" s="37" t="s">
        <v>63</v>
      </c>
      <c r="J15" s="37" t="s">
        <v>64</v>
      </c>
      <c r="K15" s="37"/>
    </row>
    <row r="16" spans="1:11" x14ac:dyDescent="0.3">
      <c r="A16" s="37" t="s">
        <v>65</v>
      </c>
      <c r="B16" s="37" t="s">
        <v>66</v>
      </c>
      <c r="C16" s="37">
        <v>43590</v>
      </c>
      <c r="D16" s="37"/>
      <c r="E16" s="37">
        <v>43590</v>
      </c>
      <c r="F16" s="37" t="s">
        <v>20</v>
      </c>
      <c r="G16" s="37" t="s">
        <v>13</v>
      </c>
      <c r="H16" s="37">
        <v>335</v>
      </c>
      <c r="I16" s="37" t="s">
        <v>24</v>
      </c>
      <c r="J16" s="37" t="s">
        <v>61</v>
      </c>
      <c r="K16" s="37" t="s">
        <v>25</v>
      </c>
    </row>
    <row r="17" spans="1:12" x14ac:dyDescent="0.3">
      <c r="A17" s="37" t="s">
        <v>65</v>
      </c>
      <c r="B17" s="37" t="s">
        <v>66</v>
      </c>
      <c r="C17" s="37">
        <v>45190</v>
      </c>
      <c r="D17" s="37"/>
      <c r="E17" s="37">
        <v>45190</v>
      </c>
      <c r="F17" s="37" t="s">
        <v>20</v>
      </c>
      <c r="G17" s="37" t="s">
        <v>13</v>
      </c>
      <c r="H17" s="37">
        <v>389</v>
      </c>
      <c r="I17" s="37" t="s">
        <v>67</v>
      </c>
      <c r="J17" s="37" t="s">
        <v>29</v>
      </c>
      <c r="K17" s="37" t="s">
        <v>59</v>
      </c>
    </row>
    <row r="18" spans="1:12" x14ac:dyDescent="0.3">
      <c r="A18" s="37" t="s">
        <v>10</v>
      </c>
      <c r="B18" s="37" t="s">
        <v>68</v>
      </c>
      <c r="C18" s="37">
        <v>233200</v>
      </c>
      <c r="D18" s="37">
        <v>205216</v>
      </c>
      <c r="E18" s="37">
        <v>233200</v>
      </c>
      <c r="F18" s="37" t="s">
        <v>20</v>
      </c>
      <c r="G18" s="37" t="s">
        <v>23</v>
      </c>
      <c r="H18" s="37">
        <v>528</v>
      </c>
      <c r="I18" s="37" t="s">
        <v>69</v>
      </c>
      <c r="J18" s="37" t="s">
        <v>70</v>
      </c>
      <c r="K18" s="37" t="s">
        <v>27</v>
      </c>
    </row>
    <row r="19" spans="1:12" x14ac:dyDescent="0.3">
      <c r="A19" s="37" t="s">
        <v>10</v>
      </c>
      <c r="B19" s="37" t="s">
        <v>11</v>
      </c>
      <c r="C19" s="37">
        <v>236000</v>
      </c>
      <c r="D19" s="37"/>
      <c r="E19" s="37">
        <v>236000</v>
      </c>
      <c r="F19" s="37" t="s">
        <v>12</v>
      </c>
      <c r="G19" s="37" t="s">
        <v>13</v>
      </c>
      <c r="H19" s="37">
        <v>697</v>
      </c>
      <c r="I19" s="37" t="s">
        <v>14</v>
      </c>
      <c r="J19" s="37" t="s">
        <v>15</v>
      </c>
      <c r="K19" s="37" t="s">
        <v>16</v>
      </c>
    </row>
    <row r="22" spans="1:12" ht="47.4" x14ac:dyDescent="0.3">
      <c r="A22" s="74" t="s">
        <v>138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4" spans="1:12" ht="22.8" customHeight="1" x14ac:dyDescent="0.3">
      <c r="A24" s="38" t="s">
        <v>0</v>
      </c>
      <c r="B24" s="38" t="s">
        <v>1</v>
      </c>
      <c r="C24" s="39" t="s">
        <v>2</v>
      </c>
      <c r="D24" s="39" t="s">
        <v>3</v>
      </c>
      <c r="E24" s="39" t="s">
        <v>4</v>
      </c>
      <c r="F24" s="38" t="s">
        <v>5</v>
      </c>
      <c r="G24" s="38" t="s">
        <v>6</v>
      </c>
      <c r="H24" s="38" t="s">
        <v>76</v>
      </c>
      <c r="I24" s="38" t="s">
        <v>7</v>
      </c>
      <c r="J24" s="38" t="s">
        <v>8</v>
      </c>
      <c r="K24" s="38" t="s">
        <v>9</v>
      </c>
      <c r="L24" s="38" t="s">
        <v>154</v>
      </c>
    </row>
    <row r="25" spans="1:12" ht="15.6" x14ac:dyDescent="0.3">
      <c r="A25" s="14" t="s">
        <v>17</v>
      </c>
      <c r="B25" s="14" t="s">
        <v>31</v>
      </c>
      <c r="C25" s="34">
        <v>98600</v>
      </c>
      <c r="D25" s="34">
        <v>92685</v>
      </c>
      <c r="E25" s="34">
        <v>98600</v>
      </c>
      <c r="F25" s="35" t="s">
        <v>20</v>
      </c>
      <c r="G25" s="35" t="s">
        <v>13</v>
      </c>
      <c r="H25" s="36">
        <v>496</v>
      </c>
      <c r="I25" s="14" t="s">
        <v>32</v>
      </c>
      <c r="J25" s="14" t="s">
        <v>33</v>
      </c>
      <c r="K25" s="14" t="s">
        <v>34</v>
      </c>
      <c r="L25" s="43">
        <f>C25/H25</f>
        <v>198.79032258064515</v>
      </c>
    </row>
    <row r="26" spans="1:12" ht="15.6" x14ac:dyDescent="0.3">
      <c r="A26" s="14" t="s">
        <v>17</v>
      </c>
      <c r="B26" s="14" t="s">
        <v>35</v>
      </c>
      <c r="C26" s="34">
        <v>89800</v>
      </c>
      <c r="D26" s="34">
        <v>84413</v>
      </c>
      <c r="E26" s="34">
        <v>89800</v>
      </c>
      <c r="F26" s="35" t="s">
        <v>20</v>
      </c>
      <c r="G26" s="35" t="s">
        <v>13</v>
      </c>
      <c r="H26" s="36">
        <v>496</v>
      </c>
      <c r="I26" s="14" t="s">
        <v>32</v>
      </c>
      <c r="J26" s="14" t="s">
        <v>33</v>
      </c>
      <c r="K26" s="14" t="s">
        <v>34</v>
      </c>
      <c r="L26" s="43">
        <f t="shared" ref="L26:L41" si="0">C26/H26</f>
        <v>181.04838709677421</v>
      </c>
    </row>
    <row r="27" spans="1:12" ht="15.6" x14ac:dyDescent="0.3">
      <c r="A27" s="14" t="s">
        <v>36</v>
      </c>
      <c r="B27" s="14" t="s">
        <v>37</v>
      </c>
      <c r="C27" s="34">
        <v>38800</v>
      </c>
      <c r="D27" s="34">
        <v>36585</v>
      </c>
      <c r="E27" s="34">
        <v>38800</v>
      </c>
      <c r="F27" s="35" t="s">
        <v>18</v>
      </c>
      <c r="G27" s="35" t="s">
        <v>22</v>
      </c>
      <c r="H27" s="36">
        <v>255</v>
      </c>
      <c r="I27" s="14" t="s">
        <v>38</v>
      </c>
      <c r="J27" s="14" t="s">
        <v>39</v>
      </c>
      <c r="K27" s="14" t="s">
        <v>21</v>
      </c>
      <c r="L27" s="43">
        <f t="shared" si="0"/>
        <v>152.15686274509804</v>
      </c>
    </row>
    <row r="28" spans="1:12" ht="15.6" x14ac:dyDescent="0.3">
      <c r="A28" s="14" t="s">
        <v>36</v>
      </c>
      <c r="B28" s="14" t="s">
        <v>43</v>
      </c>
      <c r="C28" s="34">
        <v>105700</v>
      </c>
      <c r="D28" s="34">
        <v>98800</v>
      </c>
      <c r="E28" s="34">
        <v>105700</v>
      </c>
      <c r="F28" s="35" t="s">
        <v>12</v>
      </c>
      <c r="G28" s="35" t="s">
        <v>19</v>
      </c>
      <c r="H28" s="36">
        <v>449</v>
      </c>
      <c r="I28" s="14" t="s">
        <v>44</v>
      </c>
      <c r="J28" s="14" t="s">
        <v>40</v>
      </c>
      <c r="K28" s="14" t="s">
        <v>45</v>
      </c>
      <c r="L28" s="43">
        <f t="shared" si="0"/>
        <v>235.41202672605792</v>
      </c>
    </row>
    <row r="29" spans="1:12" ht="15.6" x14ac:dyDescent="0.3">
      <c r="A29" s="14" t="s">
        <v>36</v>
      </c>
      <c r="B29" s="14" t="s">
        <v>43</v>
      </c>
      <c r="C29" s="34">
        <v>124200</v>
      </c>
      <c r="D29" s="34">
        <v>116005</v>
      </c>
      <c r="E29" s="34">
        <v>124200</v>
      </c>
      <c r="F29" s="35" t="s">
        <v>12</v>
      </c>
      <c r="G29" s="35" t="s">
        <v>19</v>
      </c>
      <c r="H29" s="36">
        <v>536</v>
      </c>
      <c r="I29" s="14" t="s">
        <v>42</v>
      </c>
      <c r="J29" s="14" t="s">
        <v>46</v>
      </c>
      <c r="K29" s="14" t="s">
        <v>26</v>
      </c>
      <c r="L29" s="43">
        <f t="shared" si="0"/>
        <v>231.71641791044777</v>
      </c>
    </row>
    <row r="30" spans="1:12" ht="15.6" x14ac:dyDescent="0.3">
      <c r="A30" s="14" t="s">
        <v>47</v>
      </c>
      <c r="B30" s="14" t="s">
        <v>50</v>
      </c>
      <c r="C30" s="34">
        <v>300200</v>
      </c>
      <c r="D30" s="34"/>
      <c r="E30" s="34">
        <v>300200</v>
      </c>
      <c r="F30" s="35" t="s">
        <v>12</v>
      </c>
      <c r="G30" s="35" t="s">
        <v>19</v>
      </c>
      <c r="H30" s="36">
        <v>626</v>
      </c>
      <c r="I30" s="14" t="s">
        <v>51</v>
      </c>
      <c r="J30" s="14" t="s">
        <v>52</v>
      </c>
      <c r="K30" s="14" t="s">
        <v>28</v>
      </c>
      <c r="L30" s="43">
        <f t="shared" si="0"/>
        <v>479.55271565495207</v>
      </c>
    </row>
    <row r="31" spans="1:12" ht="15.6" x14ac:dyDescent="0.3">
      <c r="A31" s="14" t="s">
        <v>47</v>
      </c>
      <c r="B31" s="14" t="s">
        <v>50</v>
      </c>
      <c r="C31" s="34">
        <v>214900</v>
      </c>
      <c r="D31" s="34"/>
      <c r="E31" s="34">
        <v>214900</v>
      </c>
      <c r="F31" s="35" t="s">
        <v>12</v>
      </c>
      <c r="G31" s="35" t="s">
        <v>19</v>
      </c>
      <c r="H31" s="36">
        <v>542</v>
      </c>
      <c r="I31" s="14" t="s">
        <v>49</v>
      </c>
      <c r="J31" s="14" t="s">
        <v>48</v>
      </c>
      <c r="K31" s="14" t="s">
        <v>16</v>
      </c>
      <c r="L31" s="43">
        <f t="shared" si="0"/>
        <v>396.49446494464945</v>
      </c>
    </row>
    <row r="32" spans="1:12" ht="15.6" x14ac:dyDescent="0.3">
      <c r="A32" s="14" t="s">
        <v>53</v>
      </c>
      <c r="B32" s="14" t="s">
        <v>54</v>
      </c>
      <c r="C32" s="34">
        <v>50095</v>
      </c>
      <c r="D32" s="34">
        <v>48342</v>
      </c>
      <c r="E32" s="34">
        <v>50095</v>
      </c>
      <c r="F32" s="35" t="s">
        <v>18</v>
      </c>
      <c r="G32" s="35" t="s">
        <v>55</v>
      </c>
      <c r="H32" s="36">
        <v>300</v>
      </c>
      <c r="I32" s="14" t="s">
        <v>56</v>
      </c>
      <c r="J32" s="14" t="s">
        <v>57</v>
      </c>
      <c r="K32" s="14" t="s">
        <v>41</v>
      </c>
      <c r="L32" s="43">
        <f t="shared" si="0"/>
        <v>166.98333333333332</v>
      </c>
    </row>
    <row r="33" spans="1:12" ht="15.6" x14ac:dyDescent="0.3">
      <c r="A33" s="14" t="s">
        <v>53</v>
      </c>
      <c r="B33" s="14" t="s">
        <v>54</v>
      </c>
      <c r="C33" s="34">
        <v>51385</v>
      </c>
      <c r="D33" s="34">
        <v>49587</v>
      </c>
      <c r="E33" s="34">
        <v>51385</v>
      </c>
      <c r="F33" s="35" t="s">
        <v>20</v>
      </c>
      <c r="G33" s="35" t="s">
        <v>55</v>
      </c>
      <c r="H33" s="36">
        <v>300</v>
      </c>
      <c r="I33" s="14" t="s">
        <v>56</v>
      </c>
      <c r="J33" s="14" t="s">
        <v>57</v>
      </c>
      <c r="K33" s="14" t="s">
        <v>41</v>
      </c>
      <c r="L33" s="43">
        <f t="shared" si="0"/>
        <v>171.28333333333333</v>
      </c>
    </row>
    <row r="34" spans="1:12" ht="15.6" x14ac:dyDescent="0.3">
      <c r="A34" s="14" t="s">
        <v>53</v>
      </c>
      <c r="B34" s="14" t="s">
        <v>54</v>
      </c>
      <c r="C34" s="34">
        <v>39630</v>
      </c>
      <c r="D34" s="34">
        <v>38640</v>
      </c>
      <c r="E34" s="34">
        <v>39630</v>
      </c>
      <c r="F34" s="35" t="s">
        <v>18</v>
      </c>
      <c r="G34" s="35" t="s">
        <v>55</v>
      </c>
      <c r="H34" s="36">
        <v>300</v>
      </c>
      <c r="I34" s="14" t="s">
        <v>56</v>
      </c>
      <c r="J34" s="14" t="s">
        <v>57</v>
      </c>
      <c r="K34" s="14" t="s">
        <v>30</v>
      </c>
      <c r="L34" s="43">
        <f t="shared" si="0"/>
        <v>132.1</v>
      </c>
    </row>
    <row r="35" spans="1:12" ht="15.6" x14ac:dyDescent="0.3">
      <c r="A35" s="14" t="s">
        <v>60</v>
      </c>
      <c r="B35" s="14" t="s">
        <v>62</v>
      </c>
      <c r="C35" s="34">
        <v>61000</v>
      </c>
      <c r="D35" s="34"/>
      <c r="E35" s="34">
        <v>61000</v>
      </c>
      <c r="F35" s="35" t="s">
        <v>20</v>
      </c>
      <c r="G35" s="35" t="s">
        <v>58</v>
      </c>
      <c r="H35" s="36">
        <v>211</v>
      </c>
      <c r="I35" s="14" t="s">
        <v>63</v>
      </c>
      <c r="J35" s="14" t="s">
        <v>64</v>
      </c>
      <c r="K35" s="14"/>
      <c r="L35" s="43">
        <f t="shared" si="0"/>
        <v>289.09952606635073</v>
      </c>
    </row>
    <row r="36" spans="1:12" ht="15.6" x14ac:dyDescent="0.3">
      <c r="A36" s="14" t="s">
        <v>60</v>
      </c>
      <c r="B36" s="14" t="s">
        <v>62</v>
      </c>
      <c r="C36" s="34">
        <v>70000</v>
      </c>
      <c r="D36" s="34"/>
      <c r="E36" s="34">
        <v>70000</v>
      </c>
      <c r="F36" s="35" t="s">
        <v>12</v>
      </c>
      <c r="G36" s="35" t="s">
        <v>58</v>
      </c>
      <c r="H36" s="36">
        <v>211</v>
      </c>
      <c r="I36" s="14" t="s">
        <v>63</v>
      </c>
      <c r="J36" s="14" t="s">
        <v>64</v>
      </c>
      <c r="K36" s="14"/>
      <c r="L36" s="43">
        <f t="shared" si="0"/>
        <v>331.7535545023697</v>
      </c>
    </row>
    <row r="37" spans="1:12" ht="15.6" x14ac:dyDescent="0.3">
      <c r="A37" s="14" t="s">
        <v>60</v>
      </c>
      <c r="B37" s="14" t="s">
        <v>62</v>
      </c>
      <c r="C37" s="34">
        <v>67600</v>
      </c>
      <c r="D37" s="34"/>
      <c r="E37" s="34">
        <v>67600</v>
      </c>
      <c r="F37" s="35" t="s">
        <v>12</v>
      </c>
      <c r="G37" s="35" t="s">
        <v>58</v>
      </c>
      <c r="H37" s="36">
        <v>211</v>
      </c>
      <c r="I37" s="14" t="s">
        <v>63</v>
      </c>
      <c r="J37" s="14" t="s">
        <v>64</v>
      </c>
      <c r="K37" s="14"/>
      <c r="L37" s="43">
        <f t="shared" si="0"/>
        <v>320.37914691943126</v>
      </c>
    </row>
    <row r="38" spans="1:12" ht="15.6" x14ac:dyDescent="0.3">
      <c r="A38" s="14" t="s">
        <v>65</v>
      </c>
      <c r="B38" s="14" t="s">
        <v>66</v>
      </c>
      <c r="C38" s="34">
        <v>43590</v>
      </c>
      <c r="D38" s="34"/>
      <c r="E38" s="34">
        <v>43590</v>
      </c>
      <c r="F38" s="35" t="s">
        <v>20</v>
      </c>
      <c r="G38" s="35" t="s">
        <v>13</v>
      </c>
      <c r="H38" s="36">
        <v>335</v>
      </c>
      <c r="I38" s="14" t="s">
        <v>24</v>
      </c>
      <c r="J38" s="14" t="s">
        <v>61</v>
      </c>
      <c r="K38" s="14" t="s">
        <v>25</v>
      </c>
      <c r="L38" s="43">
        <f t="shared" si="0"/>
        <v>130.11940298507463</v>
      </c>
    </row>
    <row r="39" spans="1:12" ht="15.6" x14ac:dyDescent="0.3">
      <c r="A39" s="14" t="s">
        <v>65</v>
      </c>
      <c r="B39" s="14" t="s">
        <v>66</v>
      </c>
      <c r="C39" s="34">
        <v>45190</v>
      </c>
      <c r="D39" s="34"/>
      <c r="E39" s="34">
        <v>45190</v>
      </c>
      <c r="F39" s="35" t="s">
        <v>20</v>
      </c>
      <c r="G39" s="35" t="s">
        <v>13</v>
      </c>
      <c r="H39" s="36">
        <v>389</v>
      </c>
      <c r="I39" s="14" t="s">
        <v>67</v>
      </c>
      <c r="J39" s="14" t="s">
        <v>29</v>
      </c>
      <c r="K39" s="14" t="s">
        <v>59</v>
      </c>
      <c r="L39" s="43">
        <f t="shared" si="0"/>
        <v>116.16966580976863</v>
      </c>
    </row>
    <row r="40" spans="1:12" ht="15.6" x14ac:dyDescent="0.3">
      <c r="A40" s="14" t="s">
        <v>10</v>
      </c>
      <c r="B40" s="14" t="s">
        <v>68</v>
      </c>
      <c r="C40" s="34">
        <v>233200</v>
      </c>
      <c r="D40" s="34">
        <v>205216</v>
      </c>
      <c r="E40" s="34">
        <v>233200</v>
      </c>
      <c r="F40" s="35" t="s">
        <v>20</v>
      </c>
      <c r="G40" s="35" t="s">
        <v>23</v>
      </c>
      <c r="H40" s="36">
        <v>528</v>
      </c>
      <c r="I40" s="14" t="s">
        <v>69</v>
      </c>
      <c r="J40" s="14" t="s">
        <v>70</v>
      </c>
      <c r="K40" s="14" t="s">
        <v>27</v>
      </c>
      <c r="L40" s="43">
        <f t="shared" si="0"/>
        <v>441.66666666666669</v>
      </c>
    </row>
    <row r="41" spans="1:12" ht="15.6" x14ac:dyDescent="0.3">
      <c r="A41" s="14" t="s">
        <v>10</v>
      </c>
      <c r="B41" s="14" t="s">
        <v>11</v>
      </c>
      <c r="C41" s="34">
        <v>236000</v>
      </c>
      <c r="D41" s="34"/>
      <c r="E41" s="34">
        <v>236000</v>
      </c>
      <c r="F41" s="35" t="s">
        <v>12</v>
      </c>
      <c r="G41" s="35" t="s">
        <v>13</v>
      </c>
      <c r="H41" s="36">
        <v>697</v>
      </c>
      <c r="I41" s="14" t="s">
        <v>14</v>
      </c>
      <c r="J41" s="14" t="s">
        <v>15</v>
      </c>
      <c r="K41" s="14" t="s">
        <v>16</v>
      </c>
      <c r="L41" s="43">
        <f t="shared" si="0"/>
        <v>338.5939741750359</v>
      </c>
    </row>
    <row r="42" spans="1:12" ht="19.8" customHeight="1" x14ac:dyDescent="0.3">
      <c r="A42" s="40" t="s">
        <v>144</v>
      </c>
      <c r="B42" s="40"/>
      <c r="C42" s="41">
        <f>SUM(C25:C41)</f>
        <v>1869890</v>
      </c>
      <c r="D42" s="41">
        <f t="shared" ref="D42:E42" si="1">SUM(D25:D41)</f>
        <v>770273</v>
      </c>
      <c r="E42" s="41">
        <f t="shared" si="1"/>
        <v>1869890</v>
      </c>
      <c r="F42" s="42"/>
      <c r="G42" s="42"/>
      <c r="H42" s="41">
        <f t="shared" ref="H42" si="2">SUM(H25:H41)</f>
        <v>6882</v>
      </c>
      <c r="I42" s="40"/>
      <c r="J42" s="40"/>
      <c r="K42" s="40"/>
      <c r="L42" s="40"/>
    </row>
    <row r="44" spans="1:12" x14ac:dyDescent="0.3">
      <c r="A44" s="67" t="s">
        <v>78</v>
      </c>
      <c r="B44" s="67"/>
      <c r="C44" s="67"/>
      <c r="D44" s="67" t="s">
        <v>117</v>
      </c>
      <c r="E44" s="67"/>
      <c r="F44" s="67"/>
      <c r="G44" s="67"/>
      <c r="H44" s="67"/>
      <c r="I44" s="67"/>
      <c r="J44" s="67"/>
      <c r="K44" s="67"/>
      <c r="L44" s="67"/>
    </row>
    <row r="45" spans="1:12" x14ac:dyDescent="0.3">
      <c r="A45" s="71" t="s">
        <v>139</v>
      </c>
      <c r="B45" s="71"/>
      <c r="C45" s="71"/>
      <c r="D45" s="14" t="s">
        <v>91</v>
      </c>
      <c r="E45" s="72" t="s">
        <v>140</v>
      </c>
      <c r="F45" s="72"/>
      <c r="G45" s="72"/>
      <c r="H45" s="72"/>
      <c r="I45" s="72"/>
      <c r="J45" s="72"/>
      <c r="K45" s="72"/>
      <c r="L45" s="72"/>
    </row>
    <row r="46" spans="1:12" x14ac:dyDescent="0.3">
      <c r="A46" s="71"/>
      <c r="B46" s="71"/>
      <c r="C46" s="71"/>
      <c r="D46" s="14" t="s">
        <v>90</v>
      </c>
      <c r="E46" s="72" t="s">
        <v>142</v>
      </c>
      <c r="F46" s="72"/>
      <c r="G46" s="72"/>
      <c r="H46" s="72"/>
      <c r="I46" s="72"/>
      <c r="J46" s="72"/>
      <c r="K46" s="72"/>
      <c r="L46" s="72"/>
    </row>
    <row r="47" spans="1:12" x14ac:dyDescent="0.3">
      <c r="A47" s="71"/>
      <c r="B47" s="71"/>
      <c r="C47" s="71"/>
      <c r="D47" s="14" t="s">
        <v>89</v>
      </c>
      <c r="E47" s="72" t="s">
        <v>143</v>
      </c>
      <c r="F47" s="72"/>
      <c r="G47" s="72"/>
      <c r="H47" s="72"/>
      <c r="I47" s="72"/>
      <c r="J47" s="72"/>
      <c r="K47" s="72"/>
      <c r="L47" s="72"/>
    </row>
    <row r="48" spans="1:12" x14ac:dyDescent="0.3">
      <c r="A48" s="71"/>
      <c r="B48" s="71"/>
      <c r="C48" s="71"/>
      <c r="D48" s="14" t="s">
        <v>101</v>
      </c>
      <c r="E48" s="72" t="s">
        <v>141</v>
      </c>
      <c r="F48" s="72"/>
      <c r="G48" s="72"/>
      <c r="H48" s="72"/>
      <c r="I48" s="72"/>
      <c r="J48" s="72"/>
      <c r="K48" s="72"/>
      <c r="L48" s="72"/>
    </row>
    <row r="49" spans="1:12" x14ac:dyDescent="0.3">
      <c r="A49" s="72" t="s">
        <v>145</v>
      </c>
      <c r="B49" s="72"/>
      <c r="C49" s="72"/>
      <c r="D49" s="14" t="s">
        <v>91</v>
      </c>
      <c r="E49" s="72" t="s">
        <v>146</v>
      </c>
      <c r="F49" s="72"/>
      <c r="G49" s="72"/>
      <c r="H49" s="72"/>
      <c r="I49" s="72"/>
      <c r="J49" s="72"/>
      <c r="K49" s="72"/>
      <c r="L49" s="72"/>
    </row>
    <row r="50" spans="1:12" x14ac:dyDescent="0.3">
      <c r="A50" s="72" t="s">
        <v>147</v>
      </c>
      <c r="B50" s="72"/>
      <c r="C50" s="72"/>
      <c r="D50" s="14" t="s">
        <v>91</v>
      </c>
      <c r="E50" s="72" t="s">
        <v>148</v>
      </c>
      <c r="F50" s="72"/>
      <c r="G50" s="72"/>
      <c r="H50" s="72"/>
      <c r="I50" s="72"/>
      <c r="J50" s="72"/>
      <c r="K50" s="72"/>
      <c r="L50" s="72"/>
    </row>
    <row r="51" spans="1:12" ht="14.4" customHeight="1" x14ac:dyDescent="0.3">
      <c r="A51" s="73" t="s">
        <v>149</v>
      </c>
      <c r="B51" s="73"/>
      <c r="C51" s="73"/>
      <c r="D51" s="14" t="s">
        <v>91</v>
      </c>
      <c r="E51" s="72" t="s">
        <v>150</v>
      </c>
      <c r="F51" s="72"/>
      <c r="G51" s="72"/>
      <c r="H51" s="72"/>
      <c r="I51" s="72"/>
      <c r="J51" s="72"/>
      <c r="K51" s="72"/>
      <c r="L51" s="72"/>
    </row>
    <row r="52" spans="1:12" x14ac:dyDescent="0.3">
      <c r="A52" s="73"/>
      <c r="B52" s="73"/>
      <c r="C52" s="73"/>
      <c r="D52" s="14" t="s">
        <v>90</v>
      </c>
      <c r="E52" s="72" t="s">
        <v>151</v>
      </c>
      <c r="F52" s="72"/>
      <c r="G52" s="72"/>
      <c r="H52" s="72"/>
      <c r="I52" s="72"/>
      <c r="J52" s="72"/>
      <c r="K52" s="72"/>
      <c r="L52" s="72"/>
    </row>
    <row r="53" spans="1:12" ht="14.4" customHeight="1" x14ac:dyDescent="0.3">
      <c r="A53" s="73" t="s">
        <v>152</v>
      </c>
      <c r="B53" s="73"/>
      <c r="C53" s="73"/>
      <c r="D53" s="14" t="s">
        <v>91</v>
      </c>
      <c r="E53" s="72" t="s">
        <v>153</v>
      </c>
      <c r="F53" s="72"/>
      <c r="G53" s="72"/>
      <c r="H53" s="72"/>
      <c r="I53" s="72"/>
      <c r="J53" s="72"/>
      <c r="K53" s="72"/>
      <c r="L53" s="72"/>
    </row>
    <row r="54" spans="1:12" x14ac:dyDescent="0.3">
      <c r="A54" s="73"/>
      <c r="B54" s="73"/>
      <c r="C54" s="73"/>
      <c r="D54" s="14" t="s">
        <v>90</v>
      </c>
      <c r="E54" s="72" t="s">
        <v>155</v>
      </c>
      <c r="F54" s="72"/>
      <c r="G54" s="72"/>
      <c r="H54" s="72"/>
      <c r="I54" s="72"/>
      <c r="J54" s="72"/>
      <c r="K54" s="72"/>
      <c r="L54" s="72"/>
    </row>
    <row r="55" spans="1:12" x14ac:dyDescent="0.3">
      <c r="A55" s="73"/>
      <c r="B55" s="73"/>
      <c r="C55" s="73"/>
      <c r="D55" s="14" t="s">
        <v>89</v>
      </c>
      <c r="E55" s="72" t="s">
        <v>156</v>
      </c>
      <c r="F55" s="72"/>
      <c r="G55" s="72"/>
      <c r="H55" s="72"/>
      <c r="I55" s="72"/>
      <c r="J55" s="72"/>
      <c r="K55" s="72"/>
      <c r="L55" s="72"/>
    </row>
  </sheetData>
  <autoFilter ref="A24:K24" xr:uid="{91E564E6-CDC2-40B2-975E-202B2523B684}"/>
  <mergeCells count="20">
    <mergeCell ref="A50:C50"/>
    <mergeCell ref="A51:C52"/>
    <mergeCell ref="A53:C55"/>
    <mergeCell ref="E50:L50"/>
    <mergeCell ref="E51:L51"/>
    <mergeCell ref="E52:L52"/>
    <mergeCell ref="E53:L53"/>
    <mergeCell ref="E54:L54"/>
    <mergeCell ref="E55:L55"/>
    <mergeCell ref="A49:C49"/>
    <mergeCell ref="E49:L49"/>
    <mergeCell ref="A1:K1"/>
    <mergeCell ref="A44:C44"/>
    <mergeCell ref="A45:C48"/>
    <mergeCell ref="A22:L22"/>
    <mergeCell ref="E45:L45"/>
    <mergeCell ref="E46:L46"/>
    <mergeCell ref="E47:L47"/>
    <mergeCell ref="E48:L48"/>
    <mergeCell ref="D44:L44"/>
  </mergeCells>
  <phoneticPr fontId="4" type="noConversion"/>
  <conditionalFormatting sqref="B24:B41">
    <cfRule type="duplicateValues" dxfId="2" priority="5"/>
  </conditionalFormatting>
  <conditionalFormatting sqref="E25:E4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{CE12D8B9-26C8-469C-9DD1-92FAC03B6F58}</x14:id>
        </ext>
      </extLst>
    </cfRule>
  </conditionalFormatting>
  <conditionalFormatting sqref="H25:H41">
    <cfRule type="cellIs" dxfId="1" priority="3" operator="lessThan">
      <formula>400</formula>
    </cfRule>
    <cfRule type="cellIs" dxfId="0" priority="4" operator="greaterThan">
      <formula>400</formula>
    </cfRule>
  </conditionalFormatting>
  <conditionalFormatting sqref="L25:L4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{625D970C-8E9F-498C-AD6C-8D85198796B7}</x14:id>
        </ext>
      </extLst>
    </cfRule>
    <cfRule type="iconSet" priority="2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12D8B9-26C8-469C-9DD1-92FAC03B6F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E25:E41</xm:sqref>
        </x14:conditionalFormatting>
        <x14:conditionalFormatting xmlns:xm="http://schemas.microsoft.com/office/excel/2006/main">
          <x14:cfRule type="dataBar" id="{625D970C-8E9F-498C-AD6C-8D85198796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L25:L41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3DE-12EB-4369-B125-E06C57CBC930}">
  <dimension ref="A1:I32"/>
  <sheetViews>
    <sheetView showGridLines="0" zoomScale="130" zoomScaleNormal="130" workbookViewId="0">
      <selection activeCell="M7" sqref="M7"/>
    </sheetView>
  </sheetViews>
  <sheetFormatPr defaultRowHeight="14.4" x14ac:dyDescent="0.3"/>
  <cols>
    <col min="1" max="1" width="14.44140625" bestFit="1" customWidth="1"/>
    <col min="2" max="2" width="18.21875" bestFit="1" customWidth="1"/>
    <col min="3" max="3" width="11.109375" bestFit="1" customWidth="1"/>
    <col min="4" max="4" width="11.77734375" bestFit="1" customWidth="1"/>
    <col min="5" max="5" width="15.77734375" customWidth="1"/>
    <col min="6" max="6" width="9" bestFit="1" customWidth="1"/>
    <col min="7" max="7" width="14" bestFit="1" customWidth="1"/>
    <col min="8" max="8" width="11" bestFit="1" customWidth="1"/>
    <col min="9" max="9" width="16.33203125" bestFit="1" customWidth="1"/>
  </cols>
  <sheetData>
    <row r="1" spans="1:9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76</v>
      </c>
      <c r="I1" s="37" t="s">
        <v>7</v>
      </c>
    </row>
    <row r="2" spans="1:9" x14ac:dyDescent="0.3">
      <c r="A2" s="37" t="s">
        <v>17</v>
      </c>
      <c r="B2" s="37" t="s">
        <v>31</v>
      </c>
      <c r="C2" s="37">
        <v>98600</v>
      </c>
      <c r="D2" s="37">
        <v>92685</v>
      </c>
      <c r="E2" s="37">
        <v>98600</v>
      </c>
      <c r="F2" s="37" t="s">
        <v>20</v>
      </c>
      <c r="G2" s="37" t="s">
        <v>13</v>
      </c>
      <c r="H2" s="37">
        <v>496</v>
      </c>
      <c r="I2" s="37" t="s">
        <v>32</v>
      </c>
    </row>
    <row r="3" spans="1:9" x14ac:dyDescent="0.3">
      <c r="A3" s="37" t="s">
        <v>17</v>
      </c>
      <c r="B3" s="37" t="s">
        <v>35</v>
      </c>
      <c r="C3" s="37">
        <v>89800</v>
      </c>
      <c r="D3" s="37">
        <v>84413</v>
      </c>
      <c r="E3" s="37">
        <v>89800</v>
      </c>
      <c r="F3" s="37" t="s">
        <v>20</v>
      </c>
      <c r="G3" s="37" t="s">
        <v>13</v>
      </c>
      <c r="H3" s="37">
        <v>496</v>
      </c>
      <c r="I3" s="37" t="s">
        <v>32</v>
      </c>
    </row>
    <row r="4" spans="1:9" x14ac:dyDescent="0.3">
      <c r="A4" s="37" t="s">
        <v>36</v>
      </c>
      <c r="B4" s="37" t="s">
        <v>37</v>
      </c>
      <c r="C4" s="37">
        <v>38800</v>
      </c>
      <c r="D4" s="37">
        <v>36585</v>
      </c>
      <c r="E4" s="37">
        <v>38800</v>
      </c>
      <c r="F4" s="37" t="s">
        <v>18</v>
      </c>
      <c r="G4" s="37" t="s">
        <v>22</v>
      </c>
      <c r="H4" s="37">
        <v>255</v>
      </c>
      <c r="I4" s="37" t="s">
        <v>38</v>
      </c>
    </row>
    <row r="5" spans="1:9" x14ac:dyDescent="0.3">
      <c r="A5" s="37" t="s">
        <v>36</v>
      </c>
      <c r="B5" s="37" t="s">
        <v>43</v>
      </c>
      <c r="C5" s="37">
        <v>105700</v>
      </c>
      <c r="D5" s="37">
        <v>98800</v>
      </c>
      <c r="E5" s="37">
        <v>105700</v>
      </c>
      <c r="F5" s="37" t="s">
        <v>12</v>
      </c>
      <c r="G5" s="37" t="s">
        <v>19</v>
      </c>
      <c r="H5" s="37">
        <v>449</v>
      </c>
      <c r="I5" s="37" t="s">
        <v>44</v>
      </c>
    </row>
    <row r="6" spans="1:9" x14ac:dyDescent="0.3">
      <c r="A6" s="37" t="s">
        <v>36</v>
      </c>
      <c r="B6" s="37" t="s">
        <v>43</v>
      </c>
      <c r="C6" s="37">
        <v>124200</v>
      </c>
      <c r="D6" s="37">
        <v>116005</v>
      </c>
      <c r="E6" s="37">
        <v>124200</v>
      </c>
      <c r="F6" s="37" t="s">
        <v>12</v>
      </c>
      <c r="G6" s="37" t="s">
        <v>19</v>
      </c>
      <c r="H6" s="37">
        <v>536</v>
      </c>
      <c r="I6" s="37" t="s">
        <v>42</v>
      </c>
    </row>
    <row r="7" spans="1:9" x14ac:dyDescent="0.3">
      <c r="A7" s="37" t="s">
        <v>47</v>
      </c>
      <c r="B7" s="37" t="s">
        <v>50</v>
      </c>
      <c r="C7" s="37">
        <v>300200</v>
      </c>
      <c r="D7" s="37"/>
      <c r="E7" s="37">
        <v>300200</v>
      </c>
      <c r="F7" s="37" t="s">
        <v>12</v>
      </c>
      <c r="G7" s="37" t="s">
        <v>19</v>
      </c>
      <c r="H7" s="37">
        <v>626</v>
      </c>
      <c r="I7" s="37" t="s">
        <v>51</v>
      </c>
    </row>
    <row r="8" spans="1:9" x14ac:dyDescent="0.3">
      <c r="A8" s="37" t="s">
        <v>47</v>
      </c>
      <c r="B8" s="37" t="s">
        <v>50</v>
      </c>
      <c r="C8" s="37">
        <v>214900</v>
      </c>
      <c r="D8" s="37"/>
      <c r="E8" s="37">
        <v>214900</v>
      </c>
      <c r="F8" s="37" t="s">
        <v>12</v>
      </c>
      <c r="G8" s="37" t="s">
        <v>19</v>
      </c>
      <c r="H8" s="37">
        <v>542</v>
      </c>
      <c r="I8" s="37" t="s">
        <v>49</v>
      </c>
    </row>
    <row r="9" spans="1:9" x14ac:dyDescent="0.3">
      <c r="A9" s="37" t="s">
        <v>53</v>
      </c>
      <c r="B9" s="37" t="s">
        <v>54</v>
      </c>
      <c r="C9" s="37">
        <v>50095</v>
      </c>
      <c r="D9" s="37">
        <v>48342</v>
      </c>
      <c r="E9" s="37">
        <v>50095</v>
      </c>
      <c r="F9" s="37" t="s">
        <v>18</v>
      </c>
      <c r="G9" s="37" t="s">
        <v>55</v>
      </c>
      <c r="H9" s="37">
        <v>300</v>
      </c>
      <c r="I9" s="37" t="s">
        <v>56</v>
      </c>
    </row>
    <row r="10" spans="1:9" x14ac:dyDescent="0.3">
      <c r="A10" s="37" t="s">
        <v>53</v>
      </c>
      <c r="B10" s="37" t="s">
        <v>54</v>
      </c>
      <c r="C10" s="37">
        <v>51385</v>
      </c>
      <c r="D10" s="37">
        <v>49587</v>
      </c>
      <c r="E10" s="37">
        <v>51385</v>
      </c>
      <c r="F10" s="37" t="s">
        <v>20</v>
      </c>
      <c r="G10" s="37" t="s">
        <v>55</v>
      </c>
      <c r="H10" s="37">
        <v>300</v>
      </c>
      <c r="I10" s="37" t="s">
        <v>56</v>
      </c>
    </row>
    <row r="11" spans="1:9" x14ac:dyDescent="0.3">
      <c r="A11" s="37" t="s">
        <v>53</v>
      </c>
      <c r="B11" s="37" t="s">
        <v>54</v>
      </c>
      <c r="C11" s="37">
        <v>39630</v>
      </c>
      <c r="D11" s="37">
        <v>38640</v>
      </c>
      <c r="E11" s="37">
        <v>39630</v>
      </c>
      <c r="F11" s="37" t="s">
        <v>18</v>
      </c>
      <c r="G11" s="37" t="s">
        <v>55</v>
      </c>
      <c r="H11" s="37">
        <v>300</v>
      </c>
      <c r="I11" s="37" t="s">
        <v>56</v>
      </c>
    </row>
    <row r="12" spans="1:9" x14ac:dyDescent="0.3">
      <c r="A12" s="37" t="s">
        <v>60</v>
      </c>
      <c r="B12" s="37" t="s">
        <v>62</v>
      </c>
      <c r="C12" s="37">
        <v>61000</v>
      </c>
      <c r="D12" s="37"/>
      <c r="E12" s="37">
        <v>61000</v>
      </c>
      <c r="F12" s="37" t="s">
        <v>20</v>
      </c>
      <c r="G12" s="37" t="s">
        <v>58</v>
      </c>
      <c r="H12" s="37">
        <v>211</v>
      </c>
      <c r="I12" s="37" t="s">
        <v>63</v>
      </c>
    </row>
    <row r="13" spans="1:9" x14ac:dyDescent="0.3">
      <c r="A13" s="37" t="s">
        <v>60</v>
      </c>
      <c r="B13" s="37" t="s">
        <v>62</v>
      </c>
      <c r="C13" s="37">
        <v>70000</v>
      </c>
      <c r="D13" s="37"/>
      <c r="E13" s="37">
        <v>70000</v>
      </c>
      <c r="F13" s="37" t="s">
        <v>12</v>
      </c>
      <c r="G13" s="37" t="s">
        <v>58</v>
      </c>
      <c r="H13" s="37">
        <v>211</v>
      </c>
      <c r="I13" s="37" t="s">
        <v>63</v>
      </c>
    </row>
    <row r="14" spans="1:9" x14ac:dyDescent="0.3">
      <c r="A14" s="37" t="s">
        <v>60</v>
      </c>
      <c r="B14" s="37" t="s">
        <v>62</v>
      </c>
      <c r="C14" s="37">
        <v>67600</v>
      </c>
      <c r="D14" s="37"/>
      <c r="E14" s="37">
        <v>67600</v>
      </c>
      <c r="F14" s="37" t="s">
        <v>12</v>
      </c>
      <c r="G14" s="37" t="s">
        <v>58</v>
      </c>
      <c r="H14" s="37">
        <v>211</v>
      </c>
      <c r="I14" s="37" t="s">
        <v>63</v>
      </c>
    </row>
    <row r="15" spans="1:9" x14ac:dyDescent="0.3">
      <c r="A15" s="37" t="s">
        <v>65</v>
      </c>
      <c r="B15" s="37" t="s">
        <v>66</v>
      </c>
      <c r="C15" s="37">
        <v>43590</v>
      </c>
      <c r="D15" s="37"/>
      <c r="E15" s="37">
        <v>43590</v>
      </c>
      <c r="F15" s="37" t="s">
        <v>20</v>
      </c>
      <c r="G15" s="37" t="s">
        <v>13</v>
      </c>
      <c r="H15" s="37">
        <v>335</v>
      </c>
      <c r="I15" s="37" t="s">
        <v>24</v>
      </c>
    </row>
    <row r="16" spans="1:9" x14ac:dyDescent="0.3">
      <c r="A16" s="37" t="s">
        <v>65</v>
      </c>
      <c r="B16" s="37" t="s">
        <v>66</v>
      </c>
      <c r="C16" s="37">
        <v>45190</v>
      </c>
      <c r="D16" s="37"/>
      <c r="E16" s="37">
        <v>45190</v>
      </c>
      <c r="F16" s="37" t="s">
        <v>20</v>
      </c>
      <c r="G16" s="37" t="s">
        <v>13</v>
      </c>
      <c r="H16" s="37">
        <v>389</v>
      </c>
      <c r="I16" s="37" t="s">
        <v>67</v>
      </c>
    </row>
    <row r="17" spans="1:9" x14ac:dyDescent="0.3">
      <c r="A17" s="37" t="s">
        <v>10</v>
      </c>
      <c r="B17" s="37" t="s">
        <v>68</v>
      </c>
      <c r="C17" s="37">
        <v>233200</v>
      </c>
      <c r="D17" s="37">
        <v>205216</v>
      </c>
      <c r="E17" s="37">
        <v>233200</v>
      </c>
      <c r="F17" s="37" t="s">
        <v>20</v>
      </c>
      <c r="G17" s="37" t="s">
        <v>23</v>
      </c>
      <c r="H17" s="37">
        <v>528</v>
      </c>
      <c r="I17" s="37" t="s">
        <v>69</v>
      </c>
    </row>
    <row r="18" spans="1:9" x14ac:dyDescent="0.3">
      <c r="A18" s="37" t="s">
        <v>10</v>
      </c>
      <c r="B18" s="37" t="s">
        <v>11</v>
      </c>
      <c r="C18" s="37">
        <v>236000</v>
      </c>
      <c r="D18" s="37"/>
      <c r="E18" s="37">
        <v>236000</v>
      </c>
      <c r="F18" s="37" t="s">
        <v>12</v>
      </c>
      <c r="G18" s="37" t="s">
        <v>13</v>
      </c>
      <c r="H18" s="37">
        <v>697</v>
      </c>
      <c r="I18" s="37" t="s">
        <v>14</v>
      </c>
    </row>
    <row r="21" spans="1:9" x14ac:dyDescent="0.3">
      <c r="A21" s="67" t="s">
        <v>78</v>
      </c>
      <c r="B21" s="67"/>
      <c r="C21" s="67"/>
      <c r="D21" s="67" t="s">
        <v>117</v>
      </c>
      <c r="E21" s="67"/>
      <c r="F21" s="67"/>
      <c r="G21" s="67"/>
      <c r="H21" s="67"/>
      <c r="I21" s="67"/>
    </row>
    <row r="22" spans="1:9" x14ac:dyDescent="0.3">
      <c r="A22" s="71" t="s">
        <v>139</v>
      </c>
      <c r="B22" s="71"/>
      <c r="C22" s="71"/>
      <c r="D22" s="14" t="s">
        <v>91</v>
      </c>
      <c r="E22" s="72"/>
      <c r="F22" s="72"/>
      <c r="G22" s="72"/>
      <c r="H22" s="72"/>
      <c r="I22" s="72"/>
    </row>
    <row r="23" spans="1:9" x14ac:dyDescent="0.3">
      <c r="A23" s="71"/>
      <c r="B23" s="71"/>
      <c r="C23" s="71"/>
      <c r="D23" s="14" t="s">
        <v>90</v>
      </c>
      <c r="E23" s="72"/>
      <c r="F23" s="72"/>
      <c r="G23" s="72"/>
      <c r="H23" s="72"/>
      <c r="I23" s="72"/>
    </row>
    <row r="24" spans="1:9" x14ac:dyDescent="0.3">
      <c r="A24" s="71"/>
      <c r="B24" s="71"/>
      <c r="C24" s="71"/>
      <c r="D24" s="14" t="s">
        <v>89</v>
      </c>
      <c r="E24" s="72"/>
      <c r="F24" s="72"/>
      <c r="G24" s="72"/>
      <c r="H24" s="72"/>
      <c r="I24" s="72"/>
    </row>
    <row r="25" spans="1:9" x14ac:dyDescent="0.3">
      <c r="A25" s="71"/>
      <c r="B25" s="71"/>
      <c r="C25" s="71"/>
      <c r="D25" s="14" t="s">
        <v>101</v>
      </c>
      <c r="E25" s="72"/>
      <c r="F25" s="72"/>
      <c r="G25" s="72"/>
      <c r="H25" s="72"/>
      <c r="I25" s="72"/>
    </row>
    <row r="26" spans="1:9" x14ac:dyDescent="0.3">
      <c r="A26" s="72" t="s">
        <v>145</v>
      </c>
      <c r="B26" s="72"/>
      <c r="C26" s="72"/>
      <c r="D26" s="14" t="s">
        <v>91</v>
      </c>
      <c r="E26" s="72"/>
      <c r="F26" s="72"/>
      <c r="G26" s="72"/>
      <c r="H26" s="72"/>
      <c r="I26" s="72"/>
    </row>
    <row r="27" spans="1:9" x14ac:dyDescent="0.3">
      <c r="A27" s="72" t="s">
        <v>147</v>
      </c>
      <c r="B27" s="72"/>
      <c r="C27" s="72"/>
      <c r="D27" s="14" t="s">
        <v>91</v>
      </c>
      <c r="E27" s="72"/>
      <c r="F27" s="72"/>
      <c r="G27" s="72"/>
      <c r="H27" s="72"/>
      <c r="I27" s="72"/>
    </row>
    <row r="28" spans="1:9" ht="14.4" customHeight="1" x14ac:dyDescent="0.3">
      <c r="A28" s="73" t="s">
        <v>149</v>
      </c>
      <c r="B28" s="73"/>
      <c r="C28" s="73"/>
      <c r="D28" s="14" t="s">
        <v>91</v>
      </c>
      <c r="E28" s="72"/>
      <c r="F28" s="72"/>
      <c r="G28" s="72"/>
      <c r="H28" s="72"/>
      <c r="I28" s="72"/>
    </row>
    <row r="29" spans="1:9" x14ac:dyDescent="0.3">
      <c r="A29" s="73"/>
      <c r="B29" s="73"/>
      <c r="C29" s="73"/>
      <c r="D29" s="14" t="s">
        <v>90</v>
      </c>
      <c r="E29" s="72"/>
      <c r="F29" s="72"/>
      <c r="G29" s="72"/>
      <c r="H29" s="72"/>
      <c r="I29" s="72"/>
    </row>
    <row r="30" spans="1:9" ht="14.4" customHeight="1" x14ac:dyDescent="0.3">
      <c r="A30" s="73" t="s">
        <v>152</v>
      </c>
      <c r="B30" s="73"/>
      <c r="C30" s="73"/>
      <c r="D30" s="14" t="s">
        <v>91</v>
      </c>
      <c r="E30" s="72"/>
      <c r="F30" s="72"/>
      <c r="G30" s="72"/>
      <c r="H30" s="72"/>
      <c r="I30" s="72"/>
    </row>
    <row r="31" spans="1:9" x14ac:dyDescent="0.3">
      <c r="A31" s="73"/>
      <c r="B31" s="73"/>
      <c r="C31" s="73"/>
      <c r="D31" s="14" t="s">
        <v>90</v>
      </c>
      <c r="E31" s="72"/>
      <c r="F31" s="72"/>
      <c r="G31" s="72"/>
      <c r="H31" s="72"/>
      <c r="I31" s="72"/>
    </row>
    <row r="32" spans="1:9" x14ac:dyDescent="0.3">
      <c r="A32" s="73"/>
      <c r="B32" s="73"/>
      <c r="C32" s="73"/>
      <c r="D32" s="14" t="s">
        <v>89</v>
      </c>
      <c r="E32" s="72"/>
      <c r="F32" s="72"/>
      <c r="G32" s="72"/>
      <c r="H32" s="72"/>
      <c r="I32" s="72"/>
    </row>
  </sheetData>
  <autoFilter ref="A1:I1" xr:uid="{2698D3DE-12EB-4369-B125-E06C57CBC930}"/>
  <mergeCells count="18">
    <mergeCell ref="A21:C21"/>
    <mergeCell ref="D21:I21"/>
    <mergeCell ref="A22:C25"/>
    <mergeCell ref="E22:I22"/>
    <mergeCell ref="E23:I23"/>
    <mergeCell ref="E24:I24"/>
    <mergeCell ref="E25:I25"/>
    <mergeCell ref="A30:C32"/>
    <mergeCell ref="E30:I30"/>
    <mergeCell ref="E31:I31"/>
    <mergeCell ref="E32:I32"/>
    <mergeCell ref="A26:C26"/>
    <mergeCell ref="E26:I26"/>
    <mergeCell ref="A27:C27"/>
    <mergeCell ref="E27:I27"/>
    <mergeCell ref="A28:C29"/>
    <mergeCell ref="E28:I28"/>
    <mergeCell ref="E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Landing Page</vt:lpstr>
      <vt:lpstr>0.Raw Data</vt:lpstr>
      <vt:lpstr>1.Aggregations</vt:lpstr>
      <vt:lpstr>1.Aggregations - empty</vt:lpstr>
      <vt:lpstr>2.V-Lookups</vt:lpstr>
      <vt:lpstr>2.V-Lookups-Empty</vt:lpstr>
      <vt:lpstr>2.1.V-Lookups-Price</vt:lpstr>
      <vt:lpstr>2.2.V-Lookups-Torque</vt:lpstr>
      <vt:lpstr>3.Pivot Tables</vt:lpstr>
      <vt:lpstr>3.Pivot Tables-Empty</vt:lpstr>
      <vt:lpstr>4.Visualizations</vt:lpstr>
      <vt:lpstr>4.Visualizations-Empty</vt:lpstr>
      <vt:lpstr>5.Conditional Formating</vt:lpstr>
      <vt:lpstr>5.Conditional Formating-Empty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Yiannis Pitsillides</cp:lastModifiedBy>
  <dcterms:created xsi:type="dcterms:W3CDTF">2024-10-29T12:09:24Z</dcterms:created>
  <dcterms:modified xsi:type="dcterms:W3CDTF">2024-11-04T15:03:38Z</dcterms:modified>
</cp:coreProperties>
</file>