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c\Dropbox\mobicom2021\"/>
    </mc:Choice>
  </mc:AlternateContent>
  <xr:revisionPtr revIDLastSave="0" documentId="13_ncr:1_{AF425A64-6C42-4D85-89AE-1B84AE68CE0F}" xr6:coauthVersionLast="47" xr6:coauthVersionMax="47" xr10:uidLastSave="{00000000-0000-0000-0000-000000000000}"/>
  <bookViews>
    <workbookView xWindow="-120" yWindow="-120" windowWidth="29040" windowHeight="17640" xr2:uid="{347D26B4-1A9D-4DE9-8B9C-7EC165493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1" l="1"/>
  <c r="W22" i="1"/>
  <c r="V22" i="1"/>
  <c r="X21" i="1"/>
  <c r="V21" i="1"/>
  <c r="U21" i="1"/>
  <c r="X20" i="1"/>
  <c r="W20" i="1"/>
  <c r="U20" i="1"/>
  <c r="X19" i="1"/>
  <c r="W19" i="1"/>
  <c r="U19" i="1"/>
  <c r="X16" i="1"/>
  <c r="V16" i="1"/>
  <c r="X15" i="1"/>
  <c r="N22" i="1"/>
  <c r="M22" i="1"/>
  <c r="L22" i="1"/>
  <c r="K22" i="1"/>
  <c r="U22" i="1" s="1"/>
  <c r="N21" i="1"/>
  <c r="M21" i="1"/>
  <c r="W21" i="1" s="1"/>
  <c r="L21" i="1"/>
  <c r="K21" i="1"/>
  <c r="N20" i="1"/>
  <c r="M20" i="1"/>
  <c r="L20" i="1"/>
  <c r="V20" i="1" s="1"/>
  <c r="K20" i="1"/>
  <c r="N19" i="1"/>
  <c r="M19" i="1"/>
  <c r="L19" i="1"/>
  <c r="V19" i="1" s="1"/>
  <c r="K19" i="1"/>
  <c r="N17" i="1"/>
  <c r="X17" i="1" s="1"/>
  <c r="M17" i="1"/>
  <c r="W17" i="1" s="1"/>
  <c r="L17" i="1"/>
  <c r="V17" i="1" s="1"/>
  <c r="K17" i="1"/>
  <c r="U17" i="1" s="1"/>
  <c r="N16" i="1"/>
  <c r="M16" i="1"/>
  <c r="W16" i="1" s="1"/>
  <c r="L16" i="1"/>
  <c r="K16" i="1"/>
  <c r="U16" i="1" s="1"/>
  <c r="N15" i="1"/>
  <c r="M15" i="1"/>
  <c r="W15" i="1" s="1"/>
  <c r="L15" i="1"/>
  <c r="V15" i="1" s="1"/>
  <c r="K15" i="1"/>
  <c r="U15" i="1" s="1"/>
  <c r="N14" i="1"/>
  <c r="X14" i="1" s="1"/>
  <c r="M14" i="1"/>
  <c r="W14" i="1" s="1"/>
  <c r="L14" i="1"/>
  <c r="V14" i="1" s="1"/>
  <c r="K14" i="1"/>
  <c r="U14" i="1" s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<sst xmlns="http://schemas.openxmlformats.org/spreadsheetml/2006/main" count="52" uniqueCount="30">
  <si>
    <t>BPSK</t>
  </si>
  <si>
    <t>QPSK</t>
  </si>
  <si>
    <t>8QAM</t>
  </si>
  <si>
    <t>16QAM</t>
  </si>
  <si>
    <t>Custom</t>
  </si>
  <si>
    <t>FRR</t>
  </si>
  <si>
    <t>22+22</t>
  </si>
  <si>
    <t>12+12</t>
  </si>
  <si>
    <t>16+16</t>
  </si>
  <si>
    <t>10+10</t>
  </si>
  <si>
    <t>8+8</t>
  </si>
  <si>
    <t>standard theory</t>
  </si>
  <si>
    <t>Gtx+ Grx</t>
  </si>
  <si>
    <t>20+20</t>
  </si>
  <si>
    <t>Distance</t>
  </si>
  <si>
    <t>2m</t>
  </si>
  <si>
    <t>3m</t>
  </si>
  <si>
    <t>5m</t>
  </si>
  <si>
    <t>7m</t>
  </si>
  <si>
    <t>NLOS</t>
  </si>
  <si>
    <t>256QAM</t>
  </si>
  <si>
    <t>Emulating 2 of 256QM</t>
  </si>
  <si>
    <t>4 of 256</t>
  </si>
  <si>
    <r>
      <t>8</t>
    </r>
    <r>
      <rPr>
        <sz val="10.5"/>
        <color rgb="FF000000"/>
        <rFont val="DengXian"/>
      </rPr>
      <t xml:space="preserve"> of 256</t>
    </r>
  </si>
  <si>
    <t>11 of 256</t>
  </si>
  <si>
    <r>
      <t>16</t>
    </r>
    <r>
      <rPr>
        <sz val="10.5"/>
        <color rgb="FF000000"/>
        <rFont val="DengXian"/>
      </rPr>
      <t xml:space="preserve"> of 256</t>
    </r>
  </si>
  <si>
    <t>SNR 20dB</t>
  </si>
  <si>
    <t>SNR 18dB</t>
  </si>
  <si>
    <t>SNR 14dB</t>
  </si>
  <si>
    <t>STANDARD QAM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</si>
</sst>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F854-DC8C-41A9-A170-87863A31036E}">
  <dimension ref="A1:X36"/>
  <sheetViews>
    <sheetView tabSelected="1" workbookViewId="0">
      <selection activeCell="J11" sqref="J11"/>
    </sheetView>
  </sheetViews>
  <sheetFormatPr defaultRowHeight="15"/>
  <cols>
    <col min="8" max="8" width="35.42578125" customWidth="1"/>
    <col min="9" max="9" width="16.85546875" customWidth="1"/>
  </cols>
  <sheetData>
    <row r="1" spans="1:24">
      <c r="B1" t="s">
        <v>0</v>
      </c>
      <c r="C1" t="s">
        <v>1</v>
      </c>
      <c r="D1" t="s">
        <v>2</v>
      </c>
      <c r="E1" t="s">
        <v>4</v>
      </c>
      <c r="F1" t="s">
        <v>3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S1" t="s">
        <v>5</v>
      </c>
    </row>
    <row r="2" spans="1:24">
      <c r="A2" t="s">
        <v>6</v>
      </c>
      <c r="B2">
        <v>0.1193</v>
      </c>
      <c r="C2">
        <v>9.0999999999999998E-2</v>
      </c>
      <c r="D2">
        <v>0.10780000000000001</v>
      </c>
      <c r="E2">
        <v>0.1056</v>
      </c>
      <c r="F2">
        <v>0.12620000000000001</v>
      </c>
      <c r="K2" t="s">
        <v>6</v>
      </c>
      <c r="L2">
        <f>0.27+0.0348</f>
        <v>0.30480000000000002</v>
      </c>
      <c r="M2">
        <f>0.089+0.0348</f>
        <v>0.12379999999999999</v>
      </c>
      <c r="N2">
        <f>0.1795+0.0348</f>
        <v>0.21429999999999999</v>
      </c>
      <c r="O2">
        <f>0.22+0.0348</f>
        <v>0.25480000000000003</v>
      </c>
      <c r="S2">
        <v>100</v>
      </c>
    </row>
    <row r="3" spans="1:24">
      <c r="A3" t="s">
        <v>7</v>
      </c>
      <c r="B3">
        <v>0.1235</v>
      </c>
      <c r="C3">
        <v>0.1173</v>
      </c>
      <c r="D3">
        <v>0.11119999999999999</v>
      </c>
      <c r="E3">
        <v>0.13120000000000001</v>
      </c>
      <c r="F3">
        <v>0.16719999999999999</v>
      </c>
      <c r="K3" t="s">
        <v>8</v>
      </c>
      <c r="L3">
        <f>0.27+0.0545</f>
        <v>0.32450000000000001</v>
      </c>
      <c r="M3">
        <f>0.089+0.0545</f>
        <v>0.14349999999999999</v>
      </c>
      <c r="N3">
        <f>0.1795+0.0545</f>
        <v>0.23399999999999999</v>
      </c>
      <c r="O3">
        <f>0.22+0.0545</f>
        <v>0.27450000000000002</v>
      </c>
      <c r="S3">
        <v>100</v>
      </c>
    </row>
    <row r="4" spans="1:24">
      <c r="A4" t="s">
        <v>9</v>
      </c>
      <c r="B4">
        <v>0.1444</v>
      </c>
      <c r="C4">
        <v>0.12820000000000001</v>
      </c>
      <c r="D4">
        <v>0.1268</v>
      </c>
      <c r="E4">
        <v>0.1522</v>
      </c>
      <c r="F4">
        <v>0.23760000000000001</v>
      </c>
      <c r="K4" t="s">
        <v>9</v>
      </c>
      <c r="L4">
        <f>0.27+0.06461</f>
        <v>0.33461000000000002</v>
      </c>
      <c r="M4">
        <f>0.089+0.06461</f>
        <v>0.15361</v>
      </c>
      <c r="N4">
        <f>0.1795+0.064641</f>
        <v>0.244141</v>
      </c>
      <c r="O4">
        <f>0.22+0.06461</f>
        <v>0.28461000000000003</v>
      </c>
      <c r="S4">
        <v>98</v>
      </c>
    </row>
    <row r="5" spans="1:24">
      <c r="A5" t="s">
        <v>10</v>
      </c>
      <c r="B5">
        <v>0.17100000000000001</v>
      </c>
      <c r="C5">
        <v>0.15529999999999999</v>
      </c>
      <c r="D5">
        <v>0.1726</v>
      </c>
      <c r="E5">
        <v>0.1986</v>
      </c>
      <c r="F5">
        <v>0.255</v>
      </c>
      <c r="K5" t="s">
        <v>10</v>
      </c>
      <c r="L5">
        <f>0.27+0.09345</f>
        <v>0.36345000000000005</v>
      </c>
      <c r="M5">
        <f>0.089+0.09345</f>
        <v>0.18245</v>
      </c>
      <c r="N5">
        <f>0.1795+0.09345</f>
        <v>0.27295000000000003</v>
      </c>
      <c r="O5">
        <f>0.22+0.09345</f>
        <v>0.31345000000000001</v>
      </c>
      <c r="S5">
        <v>96</v>
      </c>
    </row>
    <row r="6" spans="1:24">
      <c r="A6" t="s">
        <v>11</v>
      </c>
      <c r="B6">
        <v>0.27</v>
      </c>
      <c r="C6">
        <v>8.8999999999999996E-2</v>
      </c>
      <c r="F6">
        <v>0.22</v>
      </c>
    </row>
    <row r="11" spans="1:24">
      <c r="J11" t="s">
        <v>29</v>
      </c>
    </row>
    <row r="12" spans="1:24">
      <c r="A12" t="s">
        <v>12</v>
      </c>
      <c r="B12" t="s">
        <v>13</v>
      </c>
    </row>
    <row r="13" spans="1:24">
      <c r="A13" t="s">
        <v>14</v>
      </c>
      <c r="B13" t="s">
        <v>0</v>
      </c>
      <c r="C13" t="s">
        <v>1</v>
      </c>
      <c r="D13" t="s">
        <v>2</v>
      </c>
      <c r="E13" t="s">
        <v>20</v>
      </c>
      <c r="F13" t="s">
        <v>3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</row>
    <row r="14" spans="1:24">
      <c r="A14" t="s">
        <v>15</v>
      </c>
      <c r="B14">
        <v>0.10100000000000001</v>
      </c>
      <c r="C14">
        <v>0.1043</v>
      </c>
      <c r="D14">
        <v>0.10979999999999999</v>
      </c>
      <c r="E14">
        <v>0.1045</v>
      </c>
      <c r="F14">
        <v>0.1203</v>
      </c>
      <c r="K14">
        <f>0.27+0.0348</f>
        <v>0.30480000000000002</v>
      </c>
      <c r="L14">
        <f>0.089+0.0371</f>
        <v>0.12609999999999999</v>
      </c>
      <c r="M14">
        <f>0.1795+0.0371</f>
        <v>0.21659999999999999</v>
      </c>
      <c r="N14">
        <f>0.22+0.0371</f>
        <v>0.2571</v>
      </c>
      <c r="S14" s="1">
        <v>1</v>
      </c>
      <c r="U14">
        <f t="shared" ref="U14:X22" si="0">B14/K14</f>
        <v>0.33136482939632544</v>
      </c>
      <c r="V14">
        <f t="shared" si="0"/>
        <v>0.82712133227597151</v>
      </c>
      <c r="W14">
        <f t="shared" si="0"/>
        <v>0.50692520775623273</v>
      </c>
      <c r="X14">
        <f t="shared" si="0"/>
        <v>0.40645663166083235</v>
      </c>
    </row>
    <row r="15" spans="1:24">
      <c r="A15" t="s">
        <v>16</v>
      </c>
      <c r="B15">
        <v>0.1244</v>
      </c>
      <c r="C15">
        <v>0.10920000000000001</v>
      </c>
      <c r="D15">
        <v>0.1135</v>
      </c>
      <c r="E15">
        <v>0.1205</v>
      </c>
      <c r="F15">
        <v>0.13519999999999999</v>
      </c>
      <c r="K15">
        <f>0.27+0.0521</f>
        <v>0.3221</v>
      </c>
      <c r="L15">
        <f>0.089+0.0521</f>
        <v>0.1411</v>
      </c>
      <c r="M15">
        <f>0.1795+0.0521</f>
        <v>0.2316</v>
      </c>
      <c r="N15">
        <f>0.22+0.0521</f>
        <v>0.27210000000000001</v>
      </c>
      <c r="S15" s="1">
        <v>1</v>
      </c>
      <c r="U15">
        <f t="shared" si="0"/>
        <v>0.38621546103694504</v>
      </c>
      <c r="V15">
        <f t="shared" si="0"/>
        <v>0.77391920623671162</v>
      </c>
      <c r="W15">
        <f t="shared" si="0"/>
        <v>0.49006908462867016</v>
      </c>
      <c r="X15">
        <f t="shared" si="0"/>
        <v>0.44285189268651226</v>
      </c>
    </row>
    <row r="16" spans="1:24">
      <c r="A16" t="s">
        <v>17</v>
      </c>
      <c r="B16">
        <v>0.1371</v>
      </c>
      <c r="C16">
        <v>0.1195</v>
      </c>
      <c r="D16">
        <v>0.1203</v>
      </c>
      <c r="E16">
        <v>0.13</v>
      </c>
      <c r="F16">
        <v>0.17510000000000001</v>
      </c>
      <c r="K16">
        <f>0.27+0.0713</f>
        <v>0.34130000000000005</v>
      </c>
      <c r="L16">
        <f>0.089+0.0713</f>
        <v>0.1603</v>
      </c>
      <c r="M16">
        <f>0.1795+0.0713</f>
        <v>0.25080000000000002</v>
      </c>
      <c r="N16">
        <f>0.22+0.0713</f>
        <v>0.2913</v>
      </c>
      <c r="S16" s="1">
        <v>1</v>
      </c>
      <c r="U16">
        <f t="shared" si="0"/>
        <v>0.40169938470553757</v>
      </c>
      <c r="V16">
        <f t="shared" si="0"/>
        <v>0.74547723019338741</v>
      </c>
      <c r="W16">
        <f t="shared" si="0"/>
        <v>0.47966507177033491</v>
      </c>
      <c r="X16">
        <f t="shared" si="0"/>
        <v>0.44627531754205285</v>
      </c>
    </row>
    <row r="17" spans="1:24">
      <c r="A17" t="s">
        <v>18</v>
      </c>
      <c r="B17">
        <v>0.1585</v>
      </c>
      <c r="C17">
        <v>0.13689999999999999</v>
      </c>
      <c r="D17">
        <v>0.14130000000000001</v>
      </c>
      <c r="E17">
        <v>0.15409999999999999</v>
      </c>
      <c r="F17">
        <v>0.2059</v>
      </c>
      <c r="K17">
        <f>0.27+0.1007</f>
        <v>0.37070000000000003</v>
      </c>
      <c r="L17">
        <f>0.089+0.1007</f>
        <v>0.18969999999999998</v>
      </c>
      <c r="M17">
        <f>0.1795+0.1007</f>
        <v>0.2802</v>
      </c>
      <c r="N17">
        <f>0.22+0.0967</f>
        <v>0.31669999999999998</v>
      </c>
      <c r="S17" s="1">
        <v>1</v>
      </c>
      <c r="U17">
        <f t="shared" si="0"/>
        <v>0.42756946317777178</v>
      </c>
      <c r="V17">
        <f t="shared" si="0"/>
        <v>0.72166578808645232</v>
      </c>
      <c r="W17">
        <f t="shared" si="0"/>
        <v>0.50428265524625271</v>
      </c>
      <c r="X17">
        <f t="shared" si="0"/>
        <v>0.48658035996210924</v>
      </c>
    </row>
    <row r="18" spans="1:24">
      <c r="A18" t="s">
        <v>19</v>
      </c>
    </row>
    <row r="19" spans="1:24">
      <c r="A19" t="s">
        <v>15</v>
      </c>
      <c r="B19">
        <v>0.1004</v>
      </c>
      <c r="C19">
        <v>0.1081</v>
      </c>
      <c r="D19">
        <v>0.10349999999999999</v>
      </c>
      <c r="E19">
        <v>0.1077</v>
      </c>
      <c r="F19">
        <v>0.1268</v>
      </c>
      <c r="K19">
        <f>0.27+0.0478</f>
        <v>0.31780000000000003</v>
      </c>
      <c r="L19">
        <f>0.089+0.0478</f>
        <v>0.1368</v>
      </c>
      <c r="M19">
        <f>0.1795+0.0478</f>
        <v>0.2273</v>
      </c>
      <c r="N19">
        <f>0.22+0.0478</f>
        <v>0.26779999999999998</v>
      </c>
      <c r="S19" s="1">
        <v>1</v>
      </c>
      <c r="U19">
        <f t="shared" si="0"/>
        <v>0.31592196349905599</v>
      </c>
      <c r="V19">
        <f t="shared" si="0"/>
        <v>0.79020467836257313</v>
      </c>
      <c r="W19">
        <f t="shared" si="0"/>
        <v>0.45534535855697311</v>
      </c>
      <c r="X19">
        <f t="shared" si="0"/>
        <v>0.40216579536967889</v>
      </c>
    </row>
    <row r="20" spans="1:24">
      <c r="A20" t="s">
        <v>16</v>
      </c>
      <c r="B20">
        <v>0.1142</v>
      </c>
      <c r="C20">
        <v>0.1132</v>
      </c>
      <c r="D20">
        <v>0.13059999999999999</v>
      </c>
      <c r="E20">
        <v>0.1162</v>
      </c>
      <c r="F20">
        <v>0.1512</v>
      </c>
      <c r="K20">
        <f>0.27+0.0839</f>
        <v>0.35389999999999999</v>
      </c>
      <c r="L20">
        <f>0.089+0.0839</f>
        <v>0.1729</v>
      </c>
      <c r="M20">
        <f>0.1795+0.0839</f>
        <v>0.26339999999999997</v>
      </c>
      <c r="N20">
        <f>0.22+0.0839</f>
        <v>0.3039</v>
      </c>
      <c r="S20" s="1">
        <v>1</v>
      </c>
      <c r="U20">
        <f t="shared" si="0"/>
        <v>0.32269002543091269</v>
      </c>
      <c r="V20">
        <f t="shared" si="0"/>
        <v>0.65471370734528622</v>
      </c>
      <c r="W20">
        <f t="shared" si="0"/>
        <v>0.49582384206529995</v>
      </c>
      <c r="X20">
        <f t="shared" si="0"/>
        <v>0.38236261928265874</v>
      </c>
    </row>
    <row r="21" spans="1:24">
      <c r="A21" t="s">
        <v>17</v>
      </c>
      <c r="B21">
        <v>0.1457</v>
      </c>
      <c r="C21">
        <v>0.14349999999999999</v>
      </c>
      <c r="D21">
        <v>0.15909999999999999</v>
      </c>
      <c r="E21">
        <v>0.16120000000000001</v>
      </c>
      <c r="F21">
        <v>0.18720000000000001</v>
      </c>
      <c r="K21">
        <f>0.27+0.1224</f>
        <v>0.39240000000000003</v>
      </c>
      <c r="L21">
        <f>0.089+0.1224</f>
        <v>0.21139999999999998</v>
      </c>
      <c r="M21">
        <f>0.1795+0.1224</f>
        <v>0.3019</v>
      </c>
      <c r="N21">
        <f>0.22+0.1224</f>
        <v>0.34239999999999998</v>
      </c>
      <c r="S21" s="1">
        <v>0.99</v>
      </c>
      <c r="U21">
        <f t="shared" si="0"/>
        <v>0.37130479102956165</v>
      </c>
      <c r="V21">
        <f t="shared" si="0"/>
        <v>0.67880794701986757</v>
      </c>
      <c r="W21">
        <f t="shared" si="0"/>
        <v>0.52699569393839019</v>
      </c>
      <c r="X21">
        <f t="shared" si="0"/>
        <v>0.47079439252336452</v>
      </c>
    </row>
    <row r="22" spans="1:24">
      <c r="A22" t="s">
        <v>18</v>
      </c>
      <c r="B22">
        <v>0.16689999999999999</v>
      </c>
      <c r="C22">
        <v>0.17979999999999999</v>
      </c>
      <c r="D22">
        <v>0.21679999999999999</v>
      </c>
      <c r="E22">
        <v>0.20119999999999999</v>
      </c>
      <c r="F22">
        <v>0.24429999999999999</v>
      </c>
      <c r="K22">
        <f>0.27+0.1803</f>
        <v>0.45030000000000003</v>
      </c>
      <c r="L22">
        <f>0.089+0.1803</f>
        <v>0.26929999999999998</v>
      </c>
      <c r="M22">
        <f>0.1795+0.1803</f>
        <v>0.35980000000000001</v>
      </c>
      <c r="N22">
        <f>0.22+0.1803</f>
        <v>0.40029999999999999</v>
      </c>
      <c r="S22" s="1">
        <v>0.98</v>
      </c>
      <c r="U22">
        <f>B22/K22</f>
        <v>0.37064179435931599</v>
      </c>
      <c r="V22">
        <f t="shared" si="0"/>
        <v>0.66765688822874114</v>
      </c>
      <c r="W22">
        <f t="shared" si="0"/>
        <v>0.6025569760978321</v>
      </c>
      <c r="X22">
        <f t="shared" si="0"/>
        <v>0.50262303272545594</v>
      </c>
    </row>
    <row r="33" spans="7:14">
      <c r="G33" s="2" t="s">
        <v>14</v>
      </c>
      <c r="H33" s="3" t="s">
        <v>21</v>
      </c>
      <c r="I33" s="3" t="s">
        <v>22</v>
      </c>
      <c r="J33" s="8" t="s">
        <v>23</v>
      </c>
      <c r="K33" s="8"/>
      <c r="L33" s="9" t="s">
        <v>24</v>
      </c>
      <c r="M33" s="9"/>
      <c r="N33" s="4" t="s">
        <v>25</v>
      </c>
    </row>
    <row r="34" spans="7:14" ht="27">
      <c r="G34" s="3" t="s">
        <v>26</v>
      </c>
      <c r="H34" s="7">
        <v>0.111</v>
      </c>
      <c r="I34" s="7"/>
      <c r="J34" s="5">
        <v>0.10929999999999999</v>
      </c>
      <c r="K34" s="7">
        <v>9.98E-2</v>
      </c>
      <c r="L34" s="7"/>
      <c r="M34" s="7">
        <v>0.1045</v>
      </c>
      <c r="N34" s="7"/>
    </row>
    <row r="35" spans="7:14">
      <c r="G35" s="6" t="s">
        <v>27</v>
      </c>
      <c r="H35" s="5">
        <v>0.1244</v>
      </c>
      <c r="I35" s="5">
        <v>0.10920000000000001</v>
      </c>
      <c r="J35" s="7">
        <v>0.1135</v>
      </c>
      <c r="K35" s="7"/>
      <c r="L35" s="7">
        <v>0.1205</v>
      </c>
      <c r="M35" s="7"/>
      <c r="N35" s="5">
        <v>0.13519999999999999</v>
      </c>
    </row>
    <row r="36" spans="7:14">
      <c r="G36" s="6" t="s">
        <v>28</v>
      </c>
      <c r="H36" s="5">
        <v>0.1371</v>
      </c>
      <c r="I36" s="5">
        <v>0.1195</v>
      </c>
      <c r="J36" s="7">
        <v>0.1203</v>
      </c>
      <c r="K36" s="7"/>
      <c r="L36" s="7">
        <v>0.13</v>
      </c>
      <c r="M36" s="7"/>
      <c r="N36" s="5">
        <v>0.17510000000000001</v>
      </c>
    </row>
  </sheetData>
  <mergeCells count="9">
    <mergeCell ref="J36:K36"/>
    <mergeCell ref="L36:M36"/>
    <mergeCell ref="J33:K33"/>
    <mergeCell ref="L33:M33"/>
    <mergeCell ref="H34:I34"/>
    <mergeCell ref="K34:L34"/>
    <mergeCell ref="M34:N34"/>
    <mergeCell ref="J35:K35"/>
    <mergeCell ref="L35:M3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mmc</cp:lastModifiedBy>
  <dcterms:created xsi:type="dcterms:W3CDTF">2021-03-04T21:03:05Z</dcterms:created>
  <dcterms:modified xsi:type="dcterms:W3CDTF">2021-07-01T18:17:06Z</dcterms:modified>
</cp:coreProperties>
</file>