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7AB80B24-8075-49A0-85F5-7BCDE3C8E1D0}" xr6:coauthVersionLast="46" xr6:coauthVersionMax="46" xr10:uidLastSave="{00000000-0000-0000-0000-000000000000}"/>
  <bookViews>
    <workbookView xWindow="13245" yWindow="3270" windowWidth="22680" windowHeight="13020" xr2:uid="{44B1B07F-2D34-4A9F-8E12-B985A1B6BA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B95" i="1"/>
  <c r="B94" i="1"/>
  <c r="B93" i="1"/>
  <c r="B92" i="1"/>
  <c r="B91" i="1"/>
  <c r="B89" i="1"/>
  <c r="B90" i="1"/>
  <c r="B87" i="1"/>
  <c r="B88" i="1"/>
  <c r="E80" i="1"/>
  <c r="I80" i="1" s="1"/>
  <c r="E74" i="1"/>
  <c r="E75" i="1"/>
  <c r="E76" i="1"/>
  <c r="E77" i="1"/>
  <c r="E78" i="1"/>
  <c r="E79" i="1"/>
  <c r="E73" i="1"/>
  <c r="I73" i="1" s="1"/>
  <c r="E71" i="1"/>
  <c r="I71" i="1" s="1"/>
  <c r="E72" i="1"/>
  <c r="I78" i="1"/>
  <c r="I79" i="1"/>
  <c r="E41" i="1"/>
  <c r="E37" i="1"/>
  <c r="E38" i="1"/>
  <c r="E39" i="1"/>
  <c r="E40" i="1"/>
  <c r="E42" i="1"/>
  <c r="E43" i="1"/>
  <c r="E62" i="1"/>
  <c r="E63" i="1"/>
  <c r="E64" i="1"/>
  <c r="E65" i="1"/>
  <c r="E66" i="1"/>
  <c r="I66" i="1" s="1"/>
  <c r="E67" i="1"/>
  <c r="E68" i="1"/>
  <c r="E61" i="1"/>
  <c r="I68" i="1"/>
  <c r="I61" i="1"/>
  <c r="E52" i="1"/>
  <c r="E53" i="1"/>
  <c r="E54" i="1"/>
  <c r="E55" i="1"/>
  <c r="E56" i="1"/>
  <c r="E57" i="1"/>
  <c r="E51" i="1"/>
  <c r="A79" i="1"/>
  <c r="A80" i="1"/>
  <c r="I77" i="1"/>
  <c r="I72" i="1"/>
  <c r="I75" i="1"/>
  <c r="I76" i="1"/>
  <c r="I74" i="1"/>
  <c r="B77" i="1"/>
  <c r="E50" i="1"/>
  <c r="I69" i="1"/>
  <c r="I70" i="1"/>
  <c r="I67" i="1"/>
  <c r="I65" i="1"/>
  <c r="I64" i="1"/>
  <c r="I63" i="1"/>
  <c r="I62" i="1"/>
  <c r="C67" i="1"/>
  <c r="C68" i="1"/>
  <c r="A68" i="1"/>
  <c r="A66" i="1"/>
  <c r="A67" i="1"/>
  <c r="A73" i="1"/>
  <c r="A74" i="1"/>
  <c r="A75" i="1"/>
  <c r="A76" i="1"/>
  <c r="A77" i="1"/>
  <c r="A78" i="1"/>
  <c r="B73" i="1"/>
  <c r="B74" i="1"/>
  <c r="B75" i="1"/>
  <c r="B76" i="1"/>
  <c r="A61" i="1"/>
  <c r="A62" i="1"/>
  <c r="A63" i="1"/>
  <c r="A64" i="1"/>
  <c r="A65" i="1"/>
  <c r="B61" i="1"/>
  <c r="B62" i="1"/>
  <c r="B63" i="1"/>
  <c r="B64" i="1"/>
  <c r="B65" i="1"/>
  <c r="C76" i="1"/>
  <c r="C73" i="1"/>
  <c r="C72" i="1"/>
  <c r="C71" i="1"/>
  <c r="A57" i="1"/>
  <c r="A56" i="1"/>
  <c r="A55" i="1"/>
  <c r="A54" i="1"/>
  <c r="A53" i="1"/>
  <c r="A52" i="1"/>
  <c r="C53" i="1"/>
  <c r="C54" i="1"/>
  <c r="C55" i="1"/>
  <c r="C56" i="1"/>
  <c r="C57" i="1"/>
  <c r="C52" i="1"/>
  <c r="C63" i="1"/>
  <c r="C50" i="1"/>
  <c r="C51" i="1"/>
  <c r="F51" i="1"/>
  <c r="C29" i="1"/>
  <c r="C30" i="1"/>
  <c r="C31" i="1"/>
  <c r="C32" i="1"/>
  <c r="C33" i="1"/>
  <c r="C34" i="1"/>
  <c r="D30" i="1"/>
  <c r="D31" i="1"/>
  <c r="D32" i="1"/>
  <c r="D33" i="1"/>
  <c r="D34" i="1"/>
  <c r="D29" i="1"/>
  <c r="A34" i="1"/>
  <c r="B34" i="1"/>
  <c r="A33" i="1"/>
  <c r="B33" i="1"/>
  <c r="A31" i="1"/>
  <c r="B31" i="1"/>
  <c r="A32" i="1"/>
  <c r="B32" i="1"/>
  <c r="B30" i="1"/>
  <c r="A30" i="1"/>
  <c r="A29" i="1"/>
  <c r="B29" i="1"/>
  <c r="B26" i="1"/>
  <c r="C26" i="1" s="1"/>
  <c r="B25" i="1"/>
  <c r="C25" i="1" s="1"/>
  <c r="B24" i="1"/>
  <c r="C24" i="1" s="1"/>
  <c r="B23" i="1"/>
  <c r="C23" i="1" s="1"/>
  <c r="C22" i="1"/>
  <c r="B22" i="1"/>
  <c r="B21" i="1"/>
  <c r="C21" i="1" s="1"/>
  <c r="D21" i="1" s="1"/>
  <c r="D3" i="1"/>
  <c r="B13" i="1"/>
  <c r="C13" i="1" s="1"/>
  <c r="B14" i="1"/>
  <c r="C14" i="1" s="1"/>
  <c r="B15" i="1"/>
  <c r="C15" i="1" s="1"/>
  <c r="B16" i="1"/>
  <c r="C16" i="1" s="1"/>
  <c r="B17" i="1"/>
  <c r="C17" i="1" s="1"/>
  <c r="B12" i="1"/>
  <c r="C12" i="1" s="1"/>
  <c r="D12" i="1" s="1"/>
  <c r="B4" i="1"/>
  <c r="C4" i="1" s="1"/>
  <c r="B5" i="1"/>
  <c r="C5" i="1" s="1"/>
  <c r="B6" i="1"/>
  <c r="C6" i="1" s="1"/>
  <c r="B7" i="1"/>
  <c r="C7" i="1" s="1"/>
  <c r="B8" i="1"/>
  <c r="C8" i="1" s="1"/>
  <c r="B3" i="1"/>
  <c r="C3" i="1" s="1"/>
  <c r="C61" i="1" l="1"/>
  <c r="C77" i="1"/>
  <c r="C65" i="1"/>
  <c r="C74" i="1"/>
  <c r="C78" i="1"/>
  <c r="C75" i="1"/>
  <c r="C64" i="1"/>
  <c r="C62" i="1"/>
  <c r="C66" i="1"/>
</calcChain>
</file>

<file path=xl/sharedStrings.xml><?xml version="1.0" encoding="utf-8"?>
<sst xmlns="http://schemas.openxmlformats.org/spreadsheetml/2006/main" count="37" uniqueCount="18">
  <si>
    <t>time</t>
  </si>
  <si>
    <t>num of bits</t>
  </si>
  <si>
    <t>num_sym</t>
  </si>
  <si>
    <t>t for 20 bits</t>
  </si>
  <si>
    <t>310.21us</t>
  </si>
  <si>
    <t xml:space="preserve">16QAM </t>
  </si>
  <si>
    <t xml:space="preserve">64QAM  </t>
  </si>
  <si>
    <t>t per symbol</t>
  </si>
  <si>
    <t xml:space="preserve">QPSK </t>
  </si>
  <si>
    <t xml:space="preserve"> t for Optimal constellations</t>
  </si>
  <si>
    <t>2TX</t>
  </si>
  <si>
    <t>3Tx</t>
  </si>
  <si>
    <t>target_run</t>
  </si>
  <si>
    <t>total_run</t>
  </si>
  <si>
    <t>real time</t>
  </si>
  <si>
    <t>num of sym</t>
  </si>
  <si>
    <t>storage:</t>
  </si>
  <si>
    <t>Computational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</si>
</sst>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Sheet1!$C$87:$C$94</c:f>
              <c:numCache>
                <c:formatCode>General</c:formatCode>
                <c:ptCount val="8"/>
                <c:pt idx="0">
                  <c:v>820.01</c:v>
                </c:pt>
                <c:pt idx="1">
                  <c:v>573.1</c:v>
                </c:pt>
                <c:pt idx="2">
                  <c:v>470.08399999999995</c:v>
                </c:pt>
                <c:pt idx="3">
                  <c:v>520.54999999999995</c:v>
                </c:pt>
                <c:pt idx="4">
                  <c:v>600.23</c:v>
                </c:pt>
                <c:pt idx="5">
                  <c:v>720.81195200000002</c:v>
                </c:pt>
                <c:pt idx="6">
                  <c:v>970.36</c:v>
                </c:pt>
                <c:pt idx="7">
                  <c:v>1377.9840764331213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4-4767-AE20-41D64E80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7327"/>
        <c:axId val="107408991"/>
      </c:lineChart>
      <c:catAx>
        <c:axId val="10740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8991"/>
        <c:crosses val="autoZero"/>
        <c:auto val="1"/>
        <c:lblAlgn val="ctr"/>
        <c:lblOffset val="100"/>
        <c:noMultiLvlLbl val="0"/>
      </c:catAx>
      <c:valAx>
        <c:axId val="1074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82</xdr:row>
      <xdr:rowOff>61912</xdr:rowOff>
    </xdr:from>
    <xdr:to>
      <xdr:col>6</xdr:col>
      <xdr:colOff>561975</xdr:colOff>
      <xdr:row>96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D3F3F-0F94-418D-AE07-75E32D09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0481-BB8D-4EEE-A051-BCB81F0FDD1C}">
  <dimension ref="A1:N96"/>
  <sheetViews>
    <sheetView tabSelected="1" topLeftCell="A69" workbookViewId="0">
      <selection activeCell="C89" sqref="C89"/>
    </sheetView>
  </sheetViews>
  <sheetFormatPr defaultRowHeight="15" x14ac:dyDescent="0.25"/>
  <cols>
    <col min="1" max="1" width="17.28515625" customWidth="1"/>
    <col min="2" max="2" width="13.85546875" customWidth="1"/>
    <col min="3" max="3" width="22" customWidth="1"/>
    <col min="4" max="4" width="18.7109375" customWidth="1"/>
    <col min="5" max="5" width="26.42578125" customWidth="1"/>
    <col min="6" max="6" width="29.5703125" customWidth="1"/>
    <col min="8" max="8" width="24.5703125" customWidth="1"/>
  </cols>
  <sheetData>
    <row r="1" spans="1:14" x14ac:dyDescent="0.25">
      <c r="A1" s="1" t="s">
        <v>6</v>
      </c>
      <c r="F1" s="1" t="s">
        <v>10</v>
      </c>
      <c r="G1" s="1"/>
      <c r="H1" s="1" t="s">
        <v>11</v>
      </c>
      <c r="M1" t="s">
        <v>3</v>
      </c>
      <c r="N1" t="s">
        <v>4</v>
      </c>
    </row>
    <row r="2" spans="1:14" x14ac:dyDescent="0.25">
      <c r="A2" s="1" t="s">
        <v>2</v>
      </c>
      <c r="B2" s="1" t="s">
        <v>1</v>
      </c>
      <c r="C2" s="1" t="s">
        <v>0</v>
      </c>
      <c r="D2" s="1" t="s">
        <v>7</v>
      </c>
      <c r="F2" s="1" t="s">
        <v>9</v>
      </c>
      <c r="G2" s="1"/>
      <c r="H2" s="1" t="s">
        <v>9</v>
      </c>
    </row>
    <row r="3" spans="1:14" x14ac:dyDescent="0.25">
      <c r="A3">
        <v>50</v>
      </c>
      <c r="B3">
        <f>A3*1296</f>
        <v>64800</v>
      </c>
      <c r="C3">
        <f>B3*31.21/2000000</f>
        <v>1.011204</v>
      </c>
      <c r="D3">
        <f>C3/A3</f>
        <v>2.0224079999999998E-2</v>
      </c>
      <c r="F3" s="1">
        <v>2.1739999999999999E-2</v>
      </c>
      <c r="G3" s="1"/>
      <c r="H3" s="1">
        <v>2.324E-2</v>
      </c>
    </row>
    <row r="4" spans="1:14" x14ac:dyDescent="0.25">
      <c r="A4">
        <v>70</v>
      </c>
      <c r="B4">
        <f t="shared" ref="B4:B8" si="0">A4*1296</f>
        <v>90720</v>
      </c>
      <c r="C4">
        <f t="shared" ref="C4:C8" si="1">B4*31.21/2000000</f>
        <v>1.4156856</v>
      </c>
      <c r="F4" s="1">
        <v>4.5859999999999998E-2</v>
      </c>
      <c r="G4" s="1"/>
      <c r="H4" s="1">
        <v>4.6129999999999997E-2</v>
      </c>
    </row>
    <row r="5" spans="1:14" x14ac:dyDescent="0.25">
      <c r="A5">
        <v>90</v>
      </c>
      <c r="B5">
        <f t="shared" si="0"/>
        <v>116640</v>
      </c>
      <c r="C5">
        <f t="shared" si="1"/>
        <v>1.8201672</v>
      </c>
      <c r="F5" s="1">
        <v>8.0649999999999999E-2</v>
      </c>
      <c r="G5" s="1"/>
      <c r="H5" s="1">
        <v>8.1220000000000001E-2</v>
      </c>
    </row>
    <row r="6" spans="1:14" x14ac:dyDescent="0.25">
      <c r="A6">
        <v>133</v>
      </c>
      <c r="B6">
        <f t="shared" si="0"/>
        <v>172368</v>
      </c>
      <c r="C6">
        <f t="shared" si="1"/>
        <v>2.6898026399999999</v>
      </c>
      <c r="F6" s="1">
        <v>0.14668</v>
      </c>
      <c r="G6" s="1"/>
      <c r="H6" s="1">
        <v>0.14840999999999999</v>
      </c>
    </row>
    <row r="7" spans="1:14" x14ac:dyDescent="0.25">
      <c r="A7">
        <v>258</v>
      </c>
      <c r="B7">
        <f t="shared" si="0"/>
        <v>334368</v>
      </c>
      <c r="C7">
        <f t="shared" si="1"/>
        <v>5.2178126400000009</v>
      </c>
      <c r="F7" s="1">
        <v>0.28209000000000001</v>
      </c>
      <c r="G7" s="1"/>
      <c r="H7" s="1">
        <v>0.28251999999999999</v>
      </c>
    </row>
    <row r="8" spans="1:14" x14ac:dyDescent="0.25">
      <c r="A8">
        <v>500</v>
      </c>
      <c r="B8">
        <f t="shared" si="0"/>
        <v>648000</v>
      </c>
      <c r="C8">
        <f t="shared" si="1"/>
        <v>10.11204</v>
      </c>
      <c r="F8" s="1">
        <v>0.59643999999999997</v>
      </c>
      <c r="G8" s="1"/>
      <c r="H8" s="1">
        <v>0.59811999999999999</v>
      </c>
    </row>
    <row r="10" spans="1:14" x14ac:dyDescent="0.25">
      <c r="A10" s="1" t="s">
        <v>5</v>
      </c>
    </row>
    <row r="11" spans="1:14" x14ac:dyDescent="0.25">
      <c r="A11" s="1" t="s">
        <v>2</v>
      </c>
      <c r="B11" s="1" t="s">
        <v>1</v>
      </c>
      <c r="C11" s="1" t="s">
        <v>0</v>
      </c>
      <c r="D11" s="1" t="s">
        <v>7</v>
      </c>
    </row>
    <row r="12" spans="1:14" x14ac:dyDescent="0.25">
      <c r="A12">
        <v>50</v>
      </c>
      <c r="B12">
        <f>A12*864</f>
        <v>43200</v>
      </c>
      <c r="C12">
        <f>B12*31.21/2000000</f>
        <v>0.67413599999999996</v>
      </c>
      <c r="D12">
        <f>C12/A12</f>
        <v>1.3482719999999998E-2</v>
      </c>
    </row>
    <row r="13" spans="1:14" x14ac:dyDescent="0.25">
      <c r="A13">
        <v>70</v>
      </c>
      <c r="B13">
        <f t="shared" ref="B13:B17" si="2">A13*864</f>
        <v>60480</v>
      </c>
      <c r="C13">
        <f t="shared" ref="C13:C17" si="3">B13*31.21/2000000</f>
        <v>0.94379040000000003</v>
      </c>
    </row>
    <row r="14" spans="1:14" x14ac:dyDescent="0.25">
      <c r="A14">
        <v>90</v>
      </c>
      <c r="B14">
        <f t="shared" si="2"/>
        <v>77760</v>
      </c>
      <c r="C14">
        <f t="shared" si="3"/>
        <v>1.2134448</v>
      </c>
    </row>
    <row r="15" spans="1:14" x14ac:dyDescent="0.25">
      <c r="A15">
        <v>133</v>
      </c>
      <c r="B15">
        <f t="shared" si="2"/>
        <v>114912</v>
      </c>
      <c r="C15">
        <f t="shared" si="3"/>
        <v>1.7932017600000001</v>
      </c>
    </row>
    <row r="16" spans="1:14" x14ac:dyDescent="0.25">
      <c r="A16">
        <v>258</v>
      </c>
      <c r="B16">
        <f t="shared" si="2"/>
        <v>222912</v>
      </c>
      <c r="C16">
        <f t="shared" si="3"/>
        <v>3.4785417600000001</v>
      </c>
    </row>
    <row r="17" spans="1:4" x14ac:dyDescent="0.25">
      <c r="A17">
        <v>500</v>
      </c>
      <c r="B17">
        <f t="shared" si="2"/>
        <v>432000</v>
      </c>
      <c r="C17">
        <f t="shared" si="3"/>
        <v>6.7413600000000002</v>
      </c>
    </row>
    <row r="19" spans="1:4" x14ac:dyDescent="0.25">
      <c r="A19" s="1" t="s">
        <v>8</v>
      </c>
    </row>
    <row r="20" spans="1:4" x14ac:dyDescent="0.25">
      <c r="A20" s="1" t="s">
        <v>2</v>
      </c>
      <c r="B20" s="1" t="s">
        <v>1</v>
      </c>
      <c r="C20" s="1" t="s">
        <v>0</v>
      </c>
      <c r="D20" s="1" t="s">
        <v>7</v>
      </c>
    </row>
    <row r="21" spans="1:4" x14ac:dyDescent="0.25">
      <c r="A21">
        <v>50</v>
      </c>
      <c r="B21">
        <f>A21*864</f>
        <v>43200</v>
      </c>
      <c r="C21">
        <f>B21*31.21/2000000</f>
        <v>0.67413599999999996</v>
      </c>
      <c r="D21">
        <f>C21/A21</f>
        <v>1.3482719999999998E-2</v>
      </c>
    </row>
    <row r="22" spans="1:4" x14ac:dyDescent="0.25">
      <c r="A22">
        <v>70</v>
      </c>
      <c r="B22">
        <f t="shared" ref="B22:B26" si="4">A22*864</f>
        <v>60480</v>
      </c>
      <c r="C22">
        <f t="shared" ref="C22:C26" si="5">B22*31.21/2000000</f>
        <v>0.94379040000000003</v>
      </c>
    </row>
    <row r="23" spans="1:4" x14ac:dyDescent="0.25">
      <c r="A23">
        <v>90</v>
      </c>
      <c r="B23">
        <f t="shared" si="4"/>
        <v>77760</v>
      </c>
      <c r="C23">
        <f t="shared" si="5"/>
        <v>1.2134448</v>
      </c>
    </row>
    <row r="24" spans="1:4" x14ac:dyDescent="0.25">
      <c r="A24">
        <v>133</v>
      </c>
      <c r="B24">
        <f t="shared" si="4"/>
        <v>114912</v>
      </c>
      <c r="C24">
        <f t="shared" si="5"/>
        <v>1.7932017600000001</v>
      </c>
    </row>
    <row r="25" spans="1:4" x14ac:dyDescent="0.25">
      <c r="A25">
        <v>258</v>
      </c>
      <c r="B25">
        <f t="shared" si="4"/>
        <v>222912</v>
      </c>
      <c r="C25">
        <f t="shared" si="5"/>
        <v>3.4785417600000001</v>
      </c>
    </row>
    <row r="26" spans="1:4" x14ac:dyDescent="0.25">
      <c r="A26">
        <v>500</v>
      </c>
      <c r="B26">
        <f t="shared" si="4"/>
        <v>432000</v>
      </c>
      <c r="C26">
        <f t="shared" si="5"/>
        <v>6.7413600000000002</v>
      </c>
    </row>
    <row r="28" spans="1:4" x14ac:dyDescent="0.25">
      <c r="A28" t="s">
        <v>13</v>
      </c>
      <c r="B28" t="s">
        <v>12</v>
      </c>
      <c r="D28" t="s">
        <v>15</v>
      </c>
    </row>
    <row r="29" spans="1:4" x14ac:dyDescent="0.25">
      <c r="A29">
        <f>2998+2956</f>
        <v>5954</v>
      </c>
      <c r="B29">
        <f>2377*2</f>
        <v>4754</v>
      </c>
      <c r="C29">
        <f>F50</f>
        <v>0</v>
      </c>
      <c r="D29">
        <f>B29*20/(2*1296)</f>
        <v>36.682098765432102</v>
      </c>
    </row>
    <row r="30" spans="1:4" x14ac:dyDescent="0.25">
      <c r="A30">
        <f>4400+4452</f>
        <v>8852</v>
      </c>
      <c r="B30">
        <f>3565*2</f>
        <v>7130</v>
      </c>
      <c r="C30">
        <f t="shared" ref="C30:C34" si="6">(A30-B30)*0.35</f>
        <v>602.69999999999993</v>
      </c>
      <c r="D30">
        <f t="shared" ref="D30:D34" si="7">B30*20/(2*1296)</f>
        <v>55.01543209876543</v>
      </c>
    </row>
    <row r="31" spans="1:4" x14ac:dyDescent="0.25">
      <c r="A31">
        <f>6330+6343</f>
        <v>12673</v>
      </c>
      <c r="B31">
        <f>5077*2</f>
        <v>10154</v>
      </c>
      <c r="C31">
        <f t="shared" si="6"/>
        <v>881.65</v>
      </c>
      <c r="D31">
        <f t="shared" si="7"/>
        <v>78.348765432098759</v>
      </c>
    </row>
    <row r="32" spans="1:4" x14ac:dyDescent="0.25">
      <c r="A32">
        <f>8091+8094</f>
        <v>16185</v>
      </c>
      <c r="B32">
        <f>6481*2</f>
        <v>12962</v>
      </c>
      <c r="C32">
        <f t="shared" si="6"/>
        <v>1128.05</v>
      </c>
      <c r="D32">
        <f t="shared" si="7"/>
        <v>100.01543209876543</v>
      </c>
    </row>
    <row r="33" spans="1:5" x14ac:dyDescent="0.25">
      <c r="A33">
        <f>9744+9723</f>
        <v>19467</v>
      </c>
      <c r="B33">
        <f>7777+7777</f>
        <v>15554</v>
      </c>
      <c r="C33">
        <f t="shared" si="6"/>
        <v>1369.55</v>
      </c>
      <c r="D33">
        <f t="shared" si="7"/>
        <v>120.01543209876543</v>
      </c>
    </row>
    <row r="34" spans="1:5" x14ac:dyDescent="0.25">
      <c r="A34">
        <f>11484+11421</f>
        <v>22905</v>
      </c>
      <c r="B34">
        <f>9181*2</f>
        <v>18362</v>
      </c>
      <c r="C34">
        <f t="shared" si="6"/>
        <v>1590.05</v>
      </c>
      <c r="D34">
        <f t="shared" si="7"/>
        <v>141.6820987654321</v>
      </c>
    </row>
    <row r="36" spans="1:5" x14ac:dyDescent="0.25">
      <c r="A36" t="s">
        <v>0</v>
      </c>
      <c r="D36" t="s">
        <v>14</v>
      </c>
    </row>
    <row r="37" spans="1:5" x14ac:dyDescent="0.25">
      <c r="A37">
        <v>5</v>
      </c>
      <c r="B37">
        <v>311</v>
      </c>
      <c r="D37">
        <v>539</v>
      </c>
      <c r="E37">
        <f>D37-20</f>
        <v>519</v>
      </c>
    </row>
    <row r="38" spans="1:5" x14ac:dyDescent="0.25">
      <c r="A38" s="2">
        <v>10</v>
      </c>
      <c r="B38">
        <v>386</v>
      </c>
      <c r="D38">
        <v>588</v>
      </c>
      <c r="E38">
        <f t="shared" ref="E38:E43" si="8">D38-20</f>
        <v>568</v>
      </c>
    </row>
    <row r="39" spans="1:5" x14ac:dyDescent="0.25">
      <c r="A39" s="3">
        <v>15</v>
      </c>
      <c r="B39">
        <v>457</v>
      </c>
      <c r="D39">
        <v>637</v>
      </c>
      <c r="E39">
        <f t="shared" si="8"/>
        <v>617</v>
      </c>
    </row>
    <row r="40" spans="1:5" x14ac:dyDescent="0.25">
      <c r="A40" s="3">
        <v>20</v>
      </c>
      <c r="B40">
        <v>534</v>
      </c>
      <c r="D40">
        <v>680</v>
      </c>
      <c r="E40">
        <f t="shared" si="8"/>
        <v>660</v>
      </c>
    </row>
    <row r="41" spans="1:5" x14ac:dyDescent="0.25">
      <c r="A41">
        <v>25</v>
      </c>
      <c r="B41">
        <v>596</v>
      </c>
      <c r="D41">
        <v>763</v>
      </c>
      <c r="E41">
        <f t="shared" si="8"/>
        <v>743</v>
      </c>
    </row>
    <row r="42" spans="1:5" x14ac:dyDescent="0.25">
      <c r="A42" s="2">
        <v>30</v>
      </c>
      <c r="B42">
        <v>687</v>
      </c>
      <c r="D42">
        <v>813</v>
      </c>
      <c r="E42">
        <f t="shared" si="8"/>
        <v>793</v>
      </c>
    </row>
    <row r="43" spans="1:5" x14ac:dyDescent="0.25">
      <c r="A43">
        <v>35</v>
      </c>
      <c r="B43">
        <v>1103</v>
      </c>
      <c r="D43">
        <v>872</v>
      </c>
      <c r="E43">
        <f t="shared" si="8"/>
        <v>852</v>
      </c>
    </row>
    <row r="44" spans="1:5" x14ac:dyDescent="0.25">
      <c r="A44" s="3">
        <v>40</v>
      </c>
      <c r="B44">
        <v>1306</v>
      </c>
      <c r="D44">
        <v>931</v>
      </c>
    </row>
    <row r="45" spans="1:5" x14ac:dyDescent="0.25">
      <c r="A45" s="3">
        <v>50</v>
      </c>
      <c r="B45">
        <v>1672</v>
      </c>
      <c r="D45">
        <v>867</v>
      </c>
    </row>
    <row r="46" spans="1:5" x14ac:dyDescent="0.25">
      <c r="A46" s="2">
        <v>60</v>
      </c>
      <c r="B46">
        <v>2044</v>
      </c>
      <c r="D46">
        <v>1406</v>
      </c>
    </row>
    <row r="47" spans="1:5" x14ac:dyDescent="0.25">
      <c r="A47" s="2">
        <v>120</v>
      </c>
      <c r="B47">
        <v>4021</v>
      </c>
      <c r="D47">
        <v>2411</v>
      </c>
    </row>
    <row r="48" spans="1:5" x14ac:dyDescent="0.25">
      <c r="A48">
        <v>20</v>
      </c>
    </row>
    <row r="49" spans="1:9" x14ac:dyDescent="0.25">
      <c r="A49" t="s">
        <v>13</v>
      </c>
      <c r="B49" t="s">
        <v>12</v>
      </c>
      <c r="D49" t="s">
        <v>15</v>
      </c>
    </row>
    <row r="50" spans="1:9" x14ac:dyDescent="0.25">
      <c r="A50">
        <v>1740</v>
      </c>
      <c r="B50">
        <v>1505</v>
      </c>
      <c r="C50">
        <f t="shared" ref="C50:C51" si="9">(A50-B50)*0.15</f>
        <v>35.25</v>
      </c>
      <c r="D50">
        <v>3</v>
      </c>
      <c r="E50">
        <f>A50*0.27</f>
        <v>469.8</v>
      </c>
    </row>
    <row r="51" spans="1:9" x14ac:dyDescent="0.25">
      <c r="A51">
        <v>1880</v>
      </c>
      <c r="B51">
        <v>1513</v>
      </c>
      <c r="C51">
        <f t="shared" si="9"/>
        <v>55.05</v>
      </c>
      <c r="D51">
        <v>4</v>
      </c>
      <c r="E51">
        <f>A51*0.14</f>
        <v>263.20000000000005</v>
      </c>
      <c r="F51">
        <f t="shared" ref="F51" si="10">(A51-B51)/B51</f>
        <v>0.24256444150693984</v>
      </c>
    </row>
    <row r="52" spans="1:9" x14ac:dyDescent="0.25">
      <c r="A52">
        <f>B52*1.2413</f>
        <v>2012.1473000000001</v>
      </c>
      <c r="B52">
        <v>1621</v>
      </c>
      <c r="C52">
        <f>(A52-B52)*0.1</f>
        <v>39.114730000000009</v>
      </c>
      <c r="D52">
        <v>5</v>
      </c>
      <c r="E52">
        <f t="shared" ref="E52:E57" si="11">A52*0.14</f>
        <v>281.70062200000007</v>
      </c>
    </row>
    <row r="53" spans="1:9" x14ac:dyDescent="0.25">
      <c r="A53">
        <f>B53*1.2488</f>
        <v>2698.6567999999997</v>
      </c>
      <c r="B53">
        <v>2161</v>
      </c>
      <c r="C53">
        <f t="shared" ref="C53:C57" si="12">(A53-B53)*0.1</f>
        <v>53.765679999999975</v>
      </c>
      <c r="D53">
        <v>10</v>
      </c>
      <c r="E53">
        <f t="shared" si="11"/>
        <v>377.81195200000002</v>
      </c>
    </row>
    <row r="54" spans="1:9" x14ac:dyDescent="0.25">
      <c r="A54">
        <f>B54*1.2523</f>
        <v>3382.4623000000001</v>
      </c>
      <c r="B54">
        <v>2701</v>
      </c>
      <c r="C54">
        <f t="shared" si="12"/>
        <v>68.146230000000017</v>
      </c>
      <c r="D54">
        <v>15</v>
      </c>
      <c r="E54">
        <f t="shared" si="11"/>
        <v>473.54472200000009</v>
      </c>
    </row>
    <row r="55" spans="1:9" x14ac:dyDescent="0.25">
      <c r="A55">
        <f>B55*1.25113</f>
        <v>4054.9123300000001</v>
      </c>
      <c r="B55">
        <v>3241</v>
      </c>
      <c r="C55">
        <f t="shared" si="12"/>
        <v>81.391233000000014</v>
      </c>
      <c r="D55">
        <v>20</v>
      </c>
      <c r="E55">
        <f t="shared" si="11"/>
        <v>567.68772620000004</v>
      </c>
    </row>
    <row r="56" spans="1:9" x14ac:dyDescent="0.25">
      <c r="A56">
        <f>B56*1.24993</f>
        <v>4725.9853299999995</v>
      </c>
      <c r="B56">
        <v>3781</v>
      </c>
      <c r="C56">
        <f t="shared" si="12"/>
        <v>94.498532999999952</v>
      </c>
      <c r="D56">
        <v>25</v>
      </c>
      <c r="E56">
        <f t="shared" si="11"/>
        <v>661.63794619999999</v>
      </c>
    </row>
    <row r="57" spans="1:9" x14ac:dyDescent="0.25">
      <c r="A57">
        <f>B57*1.2576</f>
        <v>5434.0896000000002</v>
      </c>
      <c r="B57">
        <v>4321</v>
      </c>
      <c r="C57">
        <f t="shared" si="12"/>
        <v>111.30896000000003</v>
      </c>
      <c r="D57">
        <v>30</v>
      </c>
      <c r="E57">
        <f t="shared" si="11"/>
        <v>760.77254400000015</v>
      </c>
    </row>
    <row r="59" spans="1:9" x14ac:dyDescent="0.25">
      <c r="A59">
        <v>30</v>
      </c>
    </row>
    <row r="60" spans="1:9" x14ac:dyDescent="0.25">
      <c r="A60" t="s">
        <v>13</v>
      </c>
      <c r="B60" t="s">
        <v>12</v>
      </c>
      <c r="D60" t="s">
        <v>15</v>
      </c>
    </row>
    <row r="61" spans="1:9" x14ac:dyDescent="0.25">
      <c r="A61">
        <f t="shared" ref="A61:A64" si="13">B61*1.12</f>
        <v>1154.1767323585507</v>
      </c>
      <c r="B61">
        <f>1621/1.573</f>
        <v>1030.5149396058487</v>
      </c>
      <c r="C61">
        <f t="shared" ref="C61:C66" si="14">(A61-B61)*0.15</f>
        <v>18.549268912905301</v>
      </c>
      <c r="D61">
        <v>5</v>
      </c>
      <c r="E61">
        <f>A61*0.8</f>
        <v>923.34138588684061</v>
      </c>
      <c r="F61">
        <v>40</v>
      </c>
      <c r="G61">
        <v>31.1</v>
      </c>
      <c r="H61">
        <v>70</v>
      </c>
      <c r="I61">
        <f>E61+F61+G61+H61</f>
        <v>1064.4413858868406</v>
      </c>
    </row>
    <row r="62" spans="1:9" x14ac:dyDescent="0.25">
      <c r="A62">
        <f t="shared" si="13"/>
        <v>1541.6050955414014</v>
      </c>
      <c r="B62">
        <f>2161/1.57</f>
        <v>1376.4331210191083</v>
      </c>
      <c r="C62">
        <f t="shared" si="14"/>
        <v>24.775796178343967</v>
      </c>
      <c r="D62">
        <v>10</v>
      </c>
      <c r="E62">
        <f t="shared" ref="E62:E68" si="15">A62*0.8</f>
        <v>1233.2840764331213</v>
      </c>
      <c r="F62">
        <v>43</v>
      </c>
      <c r="G62">
        <v>31.7</v>
      </c>
      <c r="H62">
        <v>70</v>
      </c>
      <c r="I62">
        <f t="shared" ref="I62:I80" si="16">E62+F62+G62+H62</f>
        <v>1377.9840764331213</v>
      </c>
    </row>
    <row r="63" spans="1:9" x14ac:dyDescent="0.25">
      <c r="A63">
        <f t="shared" si="13"/>
        <v>1926.8280254777071</v>
      </c>
      <c r="B63">
        <f>2701/1.57</f>
        <v>1720.3821656050955</v>
      </c>
      <c r="C63">
        <f t="shared" si="14"/>
        <v>30.96687898089175</v>
      </c>
      <c r="D63">
        <v>15</v>
      </c>
      <c r="E63">
        <f t="shared" si="15"/>
        <v>1541.4624203821659</v>
      </c>
      <c r="F63">
        <v>46</v>
      </c>
      <c r="G63">
        <v>32.299999999999997</v>
      </c>
      <c r="H63">
        <v>70</v>
      </c>
      <c r="I63">
        <f t="shared" si="16"/>
        <v>1689.7624203821658</v>
      </c>
    </row>
    <row r="64" spans="1:9" x14ac:dyDescent="0.25">
      <c r="A64">
        <f t="shared" si="13"/>
        <v>2312.0509554140131</v>
      </c>
      <c r="B64">
        <f>3241/1.57</f>
        <v>2064.3312101910828</v>
      </c>
      <c r="C64">
        <f t="shared" si="14"/>
        <v>37.157961783439532</v>
      </c>
      <c r="D64">
        <v>20</v>
      </c>
      <c r="E64">
        <f t="shared" si="15"/>
        <v>1849.6407643312104</v>
      </c>
      <c r="F64">
        <v>48</v>
      </c>
      <c r="G64">
        <v>32.799999999999997</v>
      </c>
      <c r="H64">
        <v>70</v>
      </c>
      <c r="I64">
        <f t="shared" si="16"/>
        <v>2000.4407643312104</v>
      </c>
    </row>
    <row r="65" spans="1:9" x14ac:dyDescent="0.25">
      <c r="A65">
        <f>B65*1.12</f>
        <v>2697.2738853503183</v>
      </c>
      <c r="B65">
        <f>3781/1.57</f>
        <v>2408.2802547770698</v>
      </c>
      <c r="C65">
        <f t="shared" si="14"/>
        <v>43.349044585987279</v>
      </c>
      <c r="D65">
        <v>25</v>
      </c>
      <c r="E65">
        <f t="shared" si="15"/>
        <v>2157.8191082802546</v>
      </c>
      <c r="F65">
        <v>51</v>
      </c>
      <c r="G65">
        <v>33.299999999999997</v>
      </c>
      <c r="H65">
        <v>70</v>
      </c>
      <c r="I65">
        <f t="shared" si="16"/>
        <v>2312.1191082802547</v>
      </c>
    </row>
    <row r="66" spans="1:9" x14ac:dyDescent="0.25">
      <c r="A66">
        <f t="shared" ref="A66:A68" si="17">B66*1.12</f>
        <v>3065.4400000000005</v>
      </c>
      <c r="B66">
        <v>2737</v>
      </c>
      <c r="C66">
        <f t="shared" si="14"/>
        <v>49.266000000000076</v>
      </c>
      <c r="D66">
        <v>30</v>
      </c>
      <c r="E66">
        <f t="shared" si="15"/>
        <v>2452.3520000000003</v>
      </c>
      <c r="F66">
        <v>55</v>
      </c>
      <c r="G66">
        <v>33.9</v>
      </c>
      <c r="H66">
        <v>70</v>
      </c>
      <c r="I66">
        <f t="shared" si="16"/>
        <v>2611.2520000000004</v>
      </c>
    </row>
    <row r="67" spans="1:9" x14ac:dyDescent="0.25">
      <c r="A67">
        <f t="shared" si="17"/>
        <v>3307.36</v>
      </c>
      <c r="B67">
        <v>2953</v>
      </c>
      <c r="C67">
        <f t="shared" ref="C67:C68" si="18">(A67-B67)*0.15</f>
        <v>53.154000000000018</v>
      </c>
      <c r="D67">
        <v>35</v>
      </c>
      <c r="E67">
        <f t="shared" si="15"/>
        <v>2645.8880000000004</v>
      </c>
      <c r="F67">
        <v>60</v>
      </c>
      <c r="G67">
        <v>34.5</v>
      </c>
      <c r="H67">
        <v>70</v>
      </c>
      <c r="I67">
        <f t="shared" si="16"/>
        <v>2810.3880000000004</v>
      </c>
    </row>
    <row r="68" spans="1:9" x14ac:dyDescent="0.25">
      <c r="A68">
        <f t="shared" si="17"/>
        <v>3549.28</v>
      </c>
      <c r="B68">
        <v>3169</v>
      </c>
      <c r="C68">
        <f t="shared" si="18"/>
        <v>57.04200000000003</v>
      </c>
      <c r="D68">
        <v>40</v>
      </c>
      <c r="E68">
        <f t="shared" si="15"/>
        <v>2839.4240000000004</v>
      </c>
      <c r="F68">
        <v>64</v>
      </c>
      <c r="G68">
        <v>35.4</v>
      </c>
      <c r="H68">
        <v>70</v>
      </c>
      <c r="I68">
        <f t="shared" si="16"/>
        <v>3008.8240000000005</v>
      </c>
    </row>
    <row r="69" spans="1:9" x14ac:dyDescent="0.25">
      <c r="A69">
        <v>10</v>
      </c>
      <c r="I69">
        <f t="shared" si="16"/>
        <v>0</v>
      </c>
    </row>
    <row r="70" spans="1:9" x14ac:dyDescent="0.25">
      <c r="A70" t="s">
        <v>13</v>
      </c>
      <c r="B70" t="s">
        <v>12</v>
      </c>
      <c r="D70" t="s">
        <v>15</v>
      </c>
      <c r="I70">
        <f t="shared" si="16"/>
        <v>0</v>
      </c>
    </row>
    <row r="71" spans="1:9" x14ac:dyDescent="0.25">
      <c r="A71">
        <v>1740</v>
      </c>
      <c r="B71">
        <v>1505</v>
      </c>
      <c r="C71">
        <f t="shared" ref="C71:C76" si="19">(A71-B71)*0.15</f>
        <v>35.25</v>
      </c>
      <c r="D71">
        <v>3</v>
      </c>
      <c r="E71">
        <f>A71*0.12</f>
        <v>208.79999999999998</v>
      </c>
      <c r="F71">
        <v>40</v>
      </c>
      <c r="G71">
        <v>31.1</v>
      </c>
      <c r="H71">
        <v>71</v>
      </c>
      <c r="I71">
        <f t="shared" si="16"/>
        <v>350.9</v>
      </c>
    </row>
    <row r="72" spans="1:9" x14ac:dyDescent="0.25">
      <c r="A72">
        <v>1880</v>
      </c>
      <c r="B72">
        <v>1513</v>
      </c>
      <c r="C72">
        <f t="shared" si="19"/>
        <v>55.05</v>
      </c>
      <c r="D72">
        <v>4</v>
      </c>
      <c r="E72">
        <f>A72*0.05</f>
        <v>94</v>
      </c>
      <c r="F72">
        <v>43</v>
      </c>
      <c r="G72">
        <v>32.700000000000003</v>
      </c>
      <c r="H72">
        <v>72</v>
      </c>
      <c r="I72">
        <f t="shared" si="16"/>
        <v>241.7</v>
      </c>
    </row>
    <row r="73" spans="1:9" x14ac:dyDescent="0.25">
      <c r="A73">
        <f t="shared" ref="A73:A77" si="20">B73*1.2</f>
        <v>3890.3999999999996</v>
      </c>
      <c r="B73">
        <f>2*1621</f>
        <v>3242</v>
      </c>
      <c r="C73">
        <f t="shared" si="19"/>
        <v>97.259999999999948</v>
      </c>
      <c r="D73">
        <v>5</v>
      </c>
      <c r="E73">
        <f>A73*0.06</f>
        <v>233.42399999999998</v>
      </c>
      <c r="F73">
        <v>46</v>
      </c>
      <c r="G73">
        <v>34.299999999999997</v>
      </c>
      <c r="H73">
        <v>73</v>
      </c>
      <c r="I73">
        <f t="shared" si="16"/>
        <v>386.72399999999999</v>
      </c>
    </row>
    <row r="74" spans="1:9" x14ac:dyDescent="0.25">
      <c r="A74">
        <f t="shared" si="20"/>
        <v>5186.3999999999996</v>
      </c>
      <c r="B74">
        <f>2*2161</f>
        <v>4322</v>
      </c>
      <c r="C74">
        <f t="shared" si="19"/>
        <v>129.65999999999994</v>
      </c>
      <c r="D74">
        <v>10</v>
      </c>
      <c r="E74">
        <f t="shared" ref="E74:E79" si="21">A74*0.06</f>
        <v>311.18399999999997</v>
      </c>
      <c r="F74">
        <v>49</v>
      </c>
      <c r="G74">
        <v>35.9</v>
      </c>
      <c r="H74">
        <v>74</v>
      </c>
      <c r="I74">
        <f t="shared" si="16"/>
        <v>470.08399999999995</v>
      </c>
    </row>
    <row r="75" spans="1:9" x14ac:dyDescent="0.25">
      <c r="A75">
        <f t="shared" si="20"/>
        <v>6482.4</v>
      </c>
      <c r="B75">
        <f>2*2701</f>
        <v>5402</v>
      </c>
      <c r="C75">
        <f t="shared" si="19"/>
        <v>162.05999999999995</v>
      </c>
      <c r="D75">
        <v>15</v>
      </c>
      <c r="E75">
        <f t="shared" si="21"/>
        <v>388.94399999999996</v>
      </c>
      <c r="F75">
        <v>52</v>
      </c>
      <c r="G75">
        <v>37.5</v>
      </c>
      <c r="H75">
        <v>75</v>
      </c>
      <c r="I75">
        <f t="shared" si="16"/>
        <v>553.44399999999996</v>
      </c>
    </row>
    <row r="76" spans="1:9" x14ac:dyDescent="0.25">
      <c r="A76">
        <f t="shared" si="20"/>
        <v>7778.4</v>
      </c>
      <c r="B76">
        <f>2*3241</f>
        <v>6482</v>
      </c>
      <c r="C76">
        <f t="shared" si="19"/>
        <v>194.45999999999995</v>
      </c>
      <c r="D76">
        <v>20</v>
      </c>
      <c r="E76">
        <f t="shared" si="21"/>
        <v>466.70399999999995</v>
      </c>
      <c r="F76">
        <v>55</v>
      </c>
      <c r="G76">
        <v>39.1</v>
      </c>
      <c r="H76">
        <v>76</v>
      </c>
      <c r="I76">
        <f t="shared" si="16"/>
        <v>636.80399999999997</v>
      </c>
    </row>
    <row r="77" spans="1:9" x14ac:dyDescent="0.25">
      <c r="A77">
        <f t="shared" si="20"/>
        <v>8834.4</v>
      </c>
      <c r="B77">
        <f>2*3681</f>
        <v>7362</v>
      </c>
      <c r="C77">
        <f>(A77-B77)*0.15</f>
        <v>220.85999999999993</v>
      </c>
      <c r="D77">
        <v>25</v>
      </c>
      <c r="E77">
        <f t="shared" si="21"/>
        <v>530.06399999999996</v>
      </c>
      <c r="F77">
        <v>58</v>
      </c>
      <c r="G77">
        <v>40.700000000000003</v>
      </c>
      <c r="H77">
        <v>77</v>
      </c>
      <c r="I77">
        <f t="shared" si="16"/>
        <v>705.76400000000001</v>
      </c>
    </row>
    <row r="78" spans="1:9" x14ac:dyDescent="0.25">
      <c r="A78">
        <f>B78*1.2</f>
        <v>9850.7999999999993</v>
      </c>
      <c r="B78">
        <v>8209</v>
      </c>
      <c r="C78">
        <f>(A78-B78)*0.15</f>
        <v>246.26999999999987</v>
      </c>
      <c r="D78">
        <v>30</v>
      </c>
      <c r="E78">
        <f t="shared" si="21"/>
        <v>591.04799999999989</v>
      </c>
      <c r="F78">
        <v>61</v>
      </c>
      <c r="G78">
        <v>42.3</v>
      </c>
      <c r="H78">
        <v>78</v>
      </c>
      <c r="I78">
        <f t="shared" si="16"/>
        <v>772.34799999999984</v>
      </c>
    </row>
    <row r="79" spans="1:9" x14ac:dyDescent="0.25">
      <c r="A79">
        <f t="shared" ref="A79:A80" si="22">B79*1.2</f>
        <v>10947.6</v>
      </c>
      <c r="B79">
        <v>9123</v>
      </c>
      <c r="D79">
        <v>35</v>
      </c>
      <c r="E79">
        <f t="shared" si="21"/>
        <v>656.85599999999999</v>
      </c>
      <c r="F79">
        <v>64</v>
      </c>
      <c r="G79">
        <v>43.9</v>
      </c>
      <c r="H79">
        <v>79</v>
      </c>
      <c r="I79">
        <f t="shared" si="16"/>
        <v>843.75599999999997</v>
      </c>
    </row>
    <row r="80" spans="1:9" x14ac:dyDescent="0.25">
      <c r="A80">
        <f t="shared" si="22"/>
        <v>12015.6</v>
      </c>
      <c r="B80">
        <v>10013</v>
      </c>
      <c r="D80">
        <v>40</v>
      </c>
      <c r="E80">
        <f>A80*0.06</f>
        <v>720.93600000000004</v>
      </c>
      <c r="F80">
        <v>67</v>
      </c>
      <c r="G80">
        <v>45.5</v>
      </c>
      <c r="H80">
        <v>80</v>
      </c>
      <c r="I80">
        <f t="shared" si="16"/>
        <v>913.43600000000004</v>
      </c>
    </row>
    <row r="82" spans="1:3" x14ac:dyDescent="0.25">
      <c r="A82">
        <v>6</v>
      </c>
    </row>
    <row r="86" spans="1:3" x14ac:dyDescent="0.25">
      <c r="A86" t="s">
        <v>16</v>
      </c>
      <c r="C86" t="s">
        <v>17</v>
      </c>
    </row>
    <row r="87" spans="1:3" x14ac:dyDescent="0.25">
      <c r="A87">
        <v>2</v>
      </c>
      <c r="B87">
        <f>0.192*64*2</f>
        <v>24.576000000000001</v>
      </c>
      <c r="C87">
        <v>820.01</v>
      </c>
    </row>
    <row r="88" spans="1:3" x14ac:dyDescent="0.25">
      <c r="A88">
        <v>6</v>
      </c>
      <c r="B88">
        <f>0.21*64*2</f>
        <v>26.88</v>
      </c>
      <c r="C88">
        <v>573.1</v>
      </c>
    </row>
    <row r="89" spans="1:3" x14ac:dyDescent="0.25">
      <c r="A89">
        <v>10</v>
      </c>
      <c r="B89">
        <f t="shared" ref="B89:B96" si="23">0.192*64*2</f>
        <v>24.576000000000001</v>
      </c>
      <c r="C89">
        <v>470.08399999999995</v>
      </c>
    </row>
    <row r="90" spans="1:3" x14ac:dyDescent="0.25">
      <c r="A90">
        <v>14</v>
      </c>
      <c r="B90">
        <f t="shared" ref="B90:B96" si="24">0.21*64*2</f>
        <v>26.88</v>
      </c>
      <c r="C90">
        <v>520.54999999999995</v>
      </c>
    </row>
    <row r="91" spans="1:3" x14ac:dyDescent="0.25">
      <c r="A91">
        <v>18</v>
      </c>
      <c r="B91">
        <f>0.242*64*2</f>
        <v>30.975999999999999</v>
      </c>
      <c r="C91">
        <v>600.23</v>
      </c>
    </row>
    <row r="92" spans="1:3" x14ac:dyDescent="0.25">
      <c r="A92">
        <v>22</v>
      </c>
      <c r="B92">
        <f>0.912*64*2</f>
        <v>116.736</v>
      </c>
      <c r="C92">
        <v>720.81195200000002</v>
      </c>
    </row>
    <row r="93" spans="1:3" x14ac:dyDescent="0.25">
      <c r="A93">
        <v>26</v>
      </c>
      <c r="B93">
        <f>2.61*64*2</f>
        <v>334.08</v>
      </c>
      <c r="C93">
        <v>970.36</v>
      </c>
    </row>
    <row r="94" spans="1:3" x14ac:dyDescent="0.25">
      <c r="A94">
        <v>30</v>
      </c>
      <c r="B94">
        <f>9.98*64*2</f>
        <v>1277.44</v>
      </c>
      <c r="C94">
        <v>1377.9840764331213</v>
      </c>
    </row>
    <row r="95" spans="1:3" x14ac:dyDescent="0.25">
      <c r="A95">
        <v>34</v>
      </c>
      <c r="B95">
        <f>40.8*64*2</f>
        <v>5222.3999999999996</v>
      </c>
      <c r="C95">
        <v>2598.21</v>
      </c>
    </row>
    <row r="96" spans="1:3" x14ac:dyDescent="0.25">
      <c r="A96">
        <v>38</v>
      </c>
      <c r="B96">
        <f>169*64*2</f>
        <v>21632</v>
      </c>
      <c r="C96">
        <v>5941.11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Ruirong Chen</dc:creator>
  <cp:lastModifiedBy>Ruirong Chen</cp:lastModifiedBy>
  <dcterms:created xsi:type="dcterms:W3CDTF">2021-03-11T20:38:53Z</dcterms:created>
  <dcterms:modified xsi:type="dcterms:W3CDTF">2021-03-26T09:10:42Z</dcterms:modified>
</cp:coreProperties>
</file>