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ittmethods_ml\devel\Jeff\pittmethods_ml\Day_2B\"/>
    </mc:Choice>
  </mc:AlternateContent>
  <xr:revisionPtr revIDLastSave="0" documentId="8_{FA187CE0-BE6F-41CA-985F-C754C3F25836}" xr6:coauthVersionLast="45" xr6:coauthVersionMax="45" xr10:uidLastSave="{00000000-0000-0000-0000-000000000000}"/>
  <bookViews>
    <workbookView xWindow="-16185" yWindow="11385" windowWidth="25845" windowHeight="21000" xr2:uid="{1FAB033E-B92C-4A91-9C9C-3AFC26A39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" i="1" l="1"/>
  <c r="C10" i="1"/>
  <c r="M31" i="1"/>
  <c r="Q26" i="1"/>
  <c r="P26" i="1"/>
  <c r="Q25" i="1"/>
  <c r="P25" i="1"/>
  <c r="N26" i="1"/>
  <c r="N25" i="1"/>
  <c r="M26" i="1"/>
  <c r="N28" i="1" s="1"/>
  <c r="M25" i="1"/>
  <c r="K26" i="1"/>
  <c r="K25" i="1"/>
  <c r="J26" i="1"/>
  <c r="J25" i="1"/>
  <c r="D9" i="1"/>
  <c r="D11" i="1"/>
  <c r="D12" i="1"/>
  <c r="D14" i="1"/>
  <c r="C14" i="1"/>
  <c r="C12" i="1"/>
  <c r="C11" i="1"/>
  <c r="C15" i="1" s="1"/>
  <c r="C9" i="1"/>
  <c r="K28" i="1" l="1"/>
  <c r="Q20" i="1"/>
  <c r="Q28" i="1"/>
  <c r="Q21" i="1"/>
  <c r="P21" i="1"/>
  <c r="P20" i="1"/>
  <c r="C16" i="1"/>
  <c r="C13" i="1"/>
  <c r="D13" i="1"/>
  <c r="D15" i="1"/>
  <c r="D16" i="1" s="1"/>
  <c r="M30" i="1" l="1"/>
</calcChain>
</file>

<file path=xl/sharedStrings.xml><?xml version="1.0" encoding="utf-8"?>
<sst xmlns="http://schemas.openxmlformats.org/spreadsheetml/2006/main" count="43" uniqueCount="31">
  <si>
    <t>TN</t>
  </si>
  <si>
    <t>TP</t>
  </si>
  <si>
    <t>FN</t>
  </si>
  <si>
    <t>FP</t>
  </si>
  <si>
    <t>ACC</t>
  </si>
  <si>
    <t>SENS</t>
  </si>
  <si>
    <t>SPEC</t>
  </si>
  <si>
    <t>BA</t>
  </si>
  <si>
    <t>PR</t>
  </si>
  <si>
    <t>RE</t>
  </si>
  <si>
    <t>F1</t>
  </si>
  <si>
    <t>p=H</t>
  </si>
  <si>
    <t>p=D</t>
  </si>
  <si>
    <t>p=M</t>
  </si>
  <si>
    <t>y=H</t>
  </si>
  <si>
    <t>y=D</t>
  </si>
  <si>
    <t>y=M</t>
  </si>
  <si>
    <t>H</t>
  </si>
  <si>
    <t>D</t>
  </si>
  <si>
    <t>M</t>
  </si>
  <si>
    <t>Macro</t>
  </si>
  <si>
    <t>All</t>
  </si>
  <si>
    <t>Micro</t>
  </si>
  <si>
    <t>y=0</t>
  </si>
  <si>
    <t>y=1</t>
  </si>
  <si>
    <t>p=0</t>
  </si>
  <si>
    <t>p=1</t>
  </si>
  <si>
    <t>F1_H</t>
  </si>
  <si>
    <t>F1_D</t>
  </si>
  <si>
    <t>F1_M</t>
  </si>
  <si>
    <t>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</si>
</sst>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806C6-E770-4E37-8BA1-AD8C52A3C5C5}">
  <dimension ref="B4:Q31"/>
  <sheetViews>
    <sheetView tabSelected="1" workbookViewId="0">
      <selection activeCell="D10" sqref="D10"/>
    </sheetView>
  </sheetViews>
  <sheetFormatPr defaultRowHeight="15" x14ac:dyDescent="0.25"/>
  <sheetData>
    <row r="4" spans="2:4" x14ac:dyDescent="0.25">
      <c r="B4" t="s">
        <v>0</v>
      </c>
      <c r="C4">
        <v>256</v>
      </c>
      <c r="D4">
        <v>101</v>
      </c>
    </row>
    <row r="5" spans="2:4" x14ac:dyDescent="0.25">
      <c r="B5" t="s">
        <v>1</v>
      </c>
      <c r="C5">
        <v>2</v>
      </c>
      <c r="D5">
        <v>105</v>
      </c>
    </row>
    <row r="6" spans="2:4" x14ac:dyDescent="0.25">
      <c r="B6" t="s">
        <v>2</v>
      </c>
      <c r="C6">
        <v>11</v>
      </c>
      <c r="D6">
        <v>54</v>
      </c>
    </row>
    <row r="7" spans="2:4" x14ac:dyDescent="0.25">
      <c r="B7" t="s">
        <v>3</v>
      </c>
      <c r="C7">
        <v>6</v>
      </c>
      <c r="D7">
        <v>33</v>
      </c>
    </row>
    <row r="9" spans="2:4" x14ac:dyDescent="0.25">
      <c r="B9" t="s">
        <v>4</v>
      </c>
      <c r="C9" s="1">
        <f>(C4+C5)/SUM(C4:C7)</f>
        <v>0.93818181818181823</v>
      </c>
      <c r="D9" s="1">
        <f>(D4+D5)/SUM(D4:D7)</f>
        <v>0.70307167235494883</v>
      </c>
    </row>
    <row r="10" spans="2:4" x14ac:dyDescent="0.25">
      <c r="B10" t="s">
        <v>30</v>
      </c>
      <c r="C10" s="1">
        <f>(2*(C5*C4-C6*C7))/((C5+C7)*(C7+C4)+(C5+C6)*(C6+C4))</f>
        <v>0.16022992635171546</v>
      </c>
      <c r="D10" s="1">
        <f>(2*(D5*D4-D6*D7))/((D5+D7)*(D7+D4)+(D5+D6)*(D6+D4))</f>
        <v>0.40906878086097781</v>
      </c>
    </row>
    <row r="11" spans="2:4" x14ac:dyDescent="0.25">
      <c r="B11" t="s">
        <v>5</v>
      </c>
      <c r="C11" s="1">
        <f>C5/(C5+C6)</f>
        <v>0.15384615384615385</v>
      </c>
      <c r="D11" s="1">
        <f>D5/(D5+D6)</f>
        <v>0.660377358490566</v>
      </c>
    </row>
    <row r="12" spans="2:4" x14ac:dyDescent="0.25">
      <c r="B12" t="s">
        <v>6</v>
      </c>
      <c r="C12" s="1">
        <f>C4/(C4+C7)</f>
        <v>0.97709923664122134</v>
      </c>
      <c r="D12" s="1">
        <f>D4/(D4+D7)</f>
        <v>0.75373134328358204</v>
      </c>
    </row>
    <row r="13" spans="2:4" x14ac:dyDescent="0.25">
      <c r="B13" t="s">
        <v>7</v>
      </c>
      <c r="C13" s="1">
        <f>(C11+C12)/2</f>
        <v>0.5654726952436876</v>
      </c>
      <c r="D13" s="1">
        <f>(D11+D12)/2</f>
        <v>0.70705435088707402</v>
      </c>
    </row>
    <row r="14" spans="2:4" x14ac:dyDescent="0.25">
      <c r="B14" t="s">
        <v>8</v>
      </c>
      <c r="C14" s="1">
        <f>C5/(C5+C7)</f>
        <v>0.25</v>
      </c>
      <c r="D14" s="1">
        <f>D5/(D5+D7)</f>
        <v>0.76086956521739135</v>
      </c>
    </row>
    <row r="15" spans="2:4" x14ac:dyDescent="0.25">
      <c r="B15" t="s">
        <v>9</v>
      </c>
      <c r="C15" s="1">
        <f>C11</f>
        <v>0.15384615384615385</v>
      </c>
      <c r="D15" s="1">
        <f>D11</f>
        <v>0.660377358490566</v>
      </c>
    </row>
    <row r="16" spans="2:4" x14ac:dyDescent="0.25">
      <c r="B16" t="s">
        <v>10</v>
      </c>
      <c r="C16" s="1">
        <f>(2*C14*C15)/(C14+C15)</f>
        <v>0.19047619047619049</v>
      </c>
      <c r="D16" s="1">
        <f>(2*D14*D15)/(D14+D15)</f>
        <v>0.70707070707070707</v>
      </c>
    </row>
    <row r="19" spans="9:17" x14ac:dyDescent="0.25">
      <c r="J19" t="s">
        <v>14</v>
      </c>
      <c r="K19" t="s">
        <v>15</v>
      </c>
      <c r="L19" t="s">
        <v>16</v>
      </c>
      <c r="O19" s="2" t="s">
        <v>21</v>
      </c>
      <c r="P19" s="3" t="s">
        <v>23</v>
      </c>
      <c r="Q19" s="4" t="s">
        <v>24</v>
      </c>
    </row>
    <row r="20" spans="9:17" x14ac:dyDescent="0.25">
      <c r="I20" t="s">
        <v>11</v>
      </c>
      <c r="J20">
        <v>100</v>
      </c>
      <c r="K20">
        <v>3</v>
      </c>
      <c r="L20">
        <v>7</v>
      </c>
      <c r="O20" s="5" t="s">
        <v>25</v>
      </c>
      <c r="P20" s="6">
        <f>SUM(J25,M25,P25)</f>
        <v>345</v>
      </c>
      <c r="Q20" s="7">
        <f>SUM(K25,N25,Q25)</f>
        <v>75</v>
      </c>
    </row>
    <row r="21" spans="9:17" x14ac:dyDescent="0.25">
      <c r="I21" t="s">
        <v>12</v>
      </c>
      <c r="J21">
        <v>33</v>
      </c>
      <c r="K21">
        <v>25</v>
      </c>
      <c r="L21">
        <v>21</v>
      </c>
      <c r="O21" s="8" t="s">
        <v>26</v>
      </c>
      <c r="P21" s="9">
        <f>SUM(J26,M26,P26)</f>
        <v>75</v>
      </c>
      <c r="Q21" s="10">
        <f>SUM(K26,N26,Q26)</f>
        <v>135</v>
      </c>
    </row>
    <row r="22" spans="9:17" x14ac:dyDescent="0.25">
      <c r="I22" t="s">
        <v>13</v>
      </c>
      <c r="J22">
        <v>10</v>
      </c>
      <c r="K22">
        <v>1</v>
      </c>
      <c r="L22">
        <v>10</v>
      </c>
    </row>
    <row r="24" spans="9:17" x14ac:dyDescent="0.25">
      <c r="I24" s="2" t="s">
        <v>17</v>
      </c>
      <c r="J24" s="3" t="s">
        <v>23</v>
      </c>
      <c r="K24" s="4" t="s">
        <v>24</v>
      </c>
      <c r="L24" s="2" t="s">
        <v>18</v>
      </c>
      <c r="M24" s="3" t="s">
        <v>23</v>
      </c>
      <c r="N24" s="4" t="s">
        <v>24</v>
      </c>
      <c r="O24" s="2" t="s">
        <v>19</v>
      </c>
      <c r="P24" s="3" t="s">
        <v>23</v>
      </c>
      <c r="Q24" s="4" t="s">
        <v>24</v>
      </c>
    </row>
    <row r="25" spans="9:17" x14ac:dyDescent="0.25">
      <c r="I25" s="5" t="s">
        <v>25</v>
      </c>
      <c r="J25" s="6">
        <f>SUM(K21:L22)</f>
        <v>57</v>
      </c>
      <c r="K25" s="7">
        <f>SUM(J21:J22)</f>
        <v>43</v>
      </c>
      <c r="L25" s="5" t="s">
        <v>25</v>
      </c>
      <c r="M25" s="6">
        <f>SUM(J20,J22,L20,L22)</f>
        <v>127</v>
      </c>
      <c r="N25" s="7">
        <f>SUM(K20,K22)</f>
        <v>4</v>
      </c>
      <c r="O25" s="5" t="s">
        <v>25</v>
      </c>
      <c r="P25" s="6">
        <f>SUM(J20:K21)</f>
        <v>161</v>
      </c>
      <c r="Q25" s="7">
        <f>SUM(L20:L21)</f>
        <v>28</v>
      </c>
    </row>
    <row r="26" spans="9:17" x14ac:dyDescent="0.25">
      <c r="I26" s="8" t="s">
        <v>26</v>
      </c>
      <c r="J26" s="9">
        <f>SUM(K20:L20)</f>
        <v>10</v>
      </c>
      <c r="K26" s="10">
        <f>J20</f>
        <v>100</v>
      </c>
      <c r="L26" s="8" t="s">
        <v>26</v>
      </c>
      <c r="M26" s="9">
        <f>SUM(J21,L21)</f>
        <v>54</v>
      </c>
      <c r="N26" s="10">
        <f>K21</f>
        <v>25</v>
      </c>
      <c r="O26" s="8" t="s">
        <v>26</v>
      </c>
      <c r="P26" s="9">
        <f>SUM(J22:K22)</f>
        <v>11</v>
      </c>
      <c r="Q26" s="10">
        <f>L22</f>
        <v>10</v>
      </c>
    </row>
    <row r="28" spans="9:17" x14ac:dyDescent="0.25">
      <c r="J28" t="s">
        <v>27</v>
      </c>
      <c r="K28" s="1">
        <f>K26/(K26+0.5*(J26+K25))</f>
        <v>0.79051383399209485</v>
      </c>
      <c r="M28" t="s">
        <v>28</v>
      </c>
      <c r="N28" s="1">
        <f t="shared" ref="N28:Q28" si="0">N26/(N26+0.5*(M26+N25))</f>
        <v>0.46296296296296297</v>
      </c>
      <c r="P28" t="s">
        <v>29</v>
      </c>
      <c r="Q28" s="1">
        <f t="shared" ref="Q28" si="1">Q26/(Q26+0.5*(P26+Q25))</f>
        <v>0.33898305084745761</v>
      </c>
    </row>
    <row r="30" spans="9:17" x14ac:dyDescent="0.25">
      <c r="L30" t="s">
        <v>20</v>
      </c>
      <c r="M30" s="1">
        <f>AVERAGE(K28,N28,Q28)</f>
        <v>0.53081994926750509</v>
      </c>
    </row>
    <row r="31" spans="9:17" x14ac:dyDescent="0.25">
      <c r="L31" t="s">
        <v>22</v>
      </c>
      <c r="M31" s="1">
        <f>Q21/(Q21+0.5*(P21+Q20))</f>
        <v>0.6428571428571429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Girard</dc:creator>
  <cp:lastModifiedBy>Jeffrey Girard</cp:lastModifiedBy>
  <dcterms:created xsi:type="dcterms:W3CDTF">2021-07-15T16:55:09Z</dcterms:created>
  <dcterms:modified xsi:type="dcterms:W3CDTF">2021-07-17T02:59:00Z</dcterms:modified>
</cp:coreProperties>
</file>