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D3298E2E-6C31-4CCA-B52F-4BF01E2C537B}" xr6:coauthVersionLast="47" xr6:coauthVersionMax="47" xr10:uidLastSave="{00000000-0000-0000-0000-000000000000}"/>
  <bookViews>
    <workbookView xWindow="2130" yWindow="3120" windowWidth="19530" windowHeight="1569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  <sheet name="Sheet5" sheetId="7" r:id="rId7"/>
    <sheet name="utilization" sheetId="8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8" l="1"/>
  <c r="G17" i="8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L13" i="8"/>
  <c r="K12" i="8"/>
  <c r="K13" i="8"/>
  <c r="G13" i="8"/>
  <c r="F12" i="8"/>
  <c r="F13" i="8"/>
  <c r="K11" i="8"/>
  <c r="L11" i="8" s="1"/>
  <c r="F11" i="8"/>
  <c r="K10" i="8"/>
  <c r="L10" i="8" s="1"/>
  <c r="F10" i="8"/>
  <c r="G10" i="8" s="1"/>
  <c r="K9" i="8"/>
  <c r="L9" i="8" s="1"/>
  <c r="F9" i="8"/>
  <c r="G9" i="8" s="1"/>
  <c r="K8" i="8"/>
  <c r="F8" i="8"/>
  <c r="L7" i="8"/>
  <c r="K7" i="8"/>
  <c r="F7" i="8"/>
  <c r="G7" i="8" s="1"/>
  <c r="G4" i="8"/>
  <c r="F4" i="8"/>
  <c r="L5" i="8"/>
  <c r="L6" i="8"/>
  <c r="K4" i="8"/>
  <c r="L4" i="8" s="1"/>
  <c r="K5" i="8"/>
  <c r="K6" i="8"/>
  <c r="G5" i="8"/>
  <c r="F5" i="8"/>
  <c r="F6" i="8"/>
  <c r="G6" i="8" s="1"/>
  <c r="K3" i="8"/>
  <c r="L3" i="8" s="1"/>
  <c r="G3" i="8"/>
  <c r="F3" i="8"/>
  <c r="K2" i="8"/>
  <c r="L2" i="8" s="1"/>
  <c r="G2" i="8"/>
  <c r="F2" i="8"/>
  <c r="I3" i="8"/>
  <c r="I4" i="8"/>
  <c r="I5" i="8"/>
  <c r="I6" i="8"/>
  <c r="I7" i="8"/>
  <c r="I8" i="8"/>
  <c r="I9" i="8"/>
  <c r="I10" i="8"/>
  <c r="I11" i="8"/>
  <c r="I12" i="8"/>
  <c r="L12" i="8" s="1"/>
  <c r="I13" i="8"/>
  <c r="I14" i="8"/>
  <c r="I15" i="8"/>
  <c r="I16" i="8"/>
  <c r="D3" i="8"/>
  <c r="D4" i="8"/>
  <c r="D5" i="8"/>
  <c r="D6" i="8"/>
  <c r="D7" i="8"/>
  <c r="D8" i="8"/>
  <c r="G8" i="8" s="1"/>
  <c r="D9" i="8"/>
  <c r="D10" i="8"/>
  <c r="D11" i="8"/>
  <c r="D12" i="8"/>
  <c r="G12" i="8" s="1"/>
  <c r="D13" i="8"/>
  <c r="D14" i="8"/>
  <c r="D15" i="8"/>
  <c r="D16" i="8"/>
  <c r="I2" i="8"/>
  <c r="D2" i="8"/>
  <c r="K28" i="3"/>
  <c r="E18" i="7"/>
  <c r="E19" i="7"/>
  <c r="C18" i="7"/>
  <c r="C19" i="7"/>
  <c r="D18" i="7"/>
  <c r="D19" i="7"/>
  <c r="B18" i="7"/>
  <c r="B19" i="7"/>
  <c r="D17" i="7"/>
  <c r="C17" i="7"/>
  <c r="E17" i="7"/>
  <c r="B17" i="7"/>
  <c r="I23" i="3"/>
  <c r="H23" i="3"/>
  <c r="G23" i="3"/>
  <c r="I22" i="3"/>
  <c r="H22" i="3"/>
  <c r="G22" i="3"/>
  <c r="I21" i="3"/>
  <c r="H21" i="3"/>
  <c r="G21" i="3"/>
  <c r="I23" i="2"/>
  <c r="H23" i="2"/>
  <c r="G23" i="2"/>
  <c r="G21" i="2"/>
  <c r="G22" i="2"/>
  <c r="I21" i="2"/>
  <c r="K21" i="2" s="1"/>
  <c r="I22" i="2"/>
  <c r="K22" i="2" s="1"/>
  <c r="H21" i="2"/>
  <c r="J21" i="2" s="1"/>
  <c r="H22" i="2"/>
  <c r="J22" i="1"/>
  <c r="J23" i="1"/>
  <c r="I22" i="1"/>
  <c r="K22" i="1" s="1"/>
  <c r="I23" i="1"/>
  <c r="H22" i="1"/>
  <c r="H23" i="1"/>
  <c r="G22" i="1"/>
  <c r="G23" i="1"/>
  <c r="G2" i="4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K27" i="3"/>
  <c r="J27" i="3"/>
  <c r="K26" i="3"/>
  <c r="J26" i="3"/>
  <c r="J19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20" i="2"/>
  <c r="J18" i="2"/>
  <c r="J15" i="2"/>
  <c r="J16" i="2"/>
  <c r="J14" i="2"/>
  <c r="J11" i="2"/>
  <c r="J12" i="2"/>
  <c r="J10" i="2"/>
  <c r="J3" i="2"/>
  <c r="J4" i="2"/>
  <c r="J2" i="2"/>
  <c r="H2" i="3"/>
  <c r="K27" i="2"/>
  <c r="K26" i="2"/>
  <c r="K25" i="2"/>
  <c r="H19" i="3"/>
  <c r="H20" i="3"/>
  <c r="J20" i="3" s="1"/>
  <c r="J28" i="3" s="1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J19" i="2" s="1"/>
  <c r="H20" i="2"/>
  <c r="H18" i="2"/>
  <c r="H11" i="2"/>
  <c r="H12" i="2"/>
  <c r="H10" i="2"/>
  <c r="H15" i="2"/>
  <c r="H16" i="2"/>
  <c r="H14" i="2"/>
  <c r="H7" i="2"/>
  <c r="J7" i="2" s="1"/>
  <c r="H8" i="2"/>
  <c r="J8" i="2" s="1"/>
  <c r="H6" i="2"/>
  <c r="J6" i="2" s="1"/>
  <c r="H4" i="2"/>
  <c r="H3" i="2"/>
  <c r="H2" i="2"/>
  <c r="G16" i="2"/>
  <c r="I16" i="2"/>
  <c r="G15" i="2"/>
  <c r="I15" i="2"/>
  <c r="H19" i="1"/>
  <c r="H20" i="1"/>
  <c r="H18" i="1"/>
  <c r="H11" i="1"/>
  <c r="H12" i="1"/>
  <c r="H10" i="1"/>
  <c r="H15" i="1"/>
  <c r="H14" i="1"/>
  <c r="H7" i="1"/>
  <c r="H8" i="1"/>
  <c r="H6" i="1"/>
  <c r="H3" i="1"/>
  <c r="H4" i="1"/>
  <c r="H2" i="1"/>
  <c r="I2" i="1"/>
  <c r="G2" i="1"/>
  <c r="L8" i="8" l="1"/>
  <c r="G11" i="8"/>
  <c r="J21" i="3"/>
  <c r="K23" i="3"/>
  <c r="J23" i="3"/>
  <c r="K22" i="3"/>
  <c r="J22" i="3"/>
  <c r="K21" i="3"/>
  <c r="K23" i="2"/>
  <c r="L21" i="2"/>
  <c r="J23" i="2"/>
  <c r="L23" i="2" s="1"/>
  <c r="J26" i="2"/>
  <c r="J27" i="2"/>
  <c r="J22" i="2"/>
  <c r="L22" i="2" s="1"/>
  <c r="K23" i="1"/>
  <c r="L23" i="1" s="1"/>
  <c r="L22" i="1"/>
  <c r="K2" i="1"/>
  <c r="J2" i="1"/>
  <c r="K5" i="5"/>
  <c r="J5" i="5"/>
  <c r="L5" i="5" s="1"/>
  <c r="J5" i="6"/>
  <c r="L5" i="6" s="1"/>
  <c r="K3" i="6"/>
  <c r="K2" i="6"/>
  <c r="J2" i="6"/>
  <c r="J3" i="6"/>
  <c r="L3" i="6" s="1"/>
  <c r="K2" i="5"/>
  <c r="J2" i="5"/>
  <c r="L2" i="5" s="1"/>
  <c r="J25" i="2"/>
  <c r="K16" i="2"/>
  <c r="L16" i="2" s="1"/>
  <c r="K15" i="2"/>
  <c r="L15" i="2" s="1"/>
  <c r="L21" i="3" l="1"/>
  <c r="L23" i="3"/>
  <c r="L22" i="3"/>
  <c r="L2" i="6"/>
  <c r="F10" i="4"/>
  <c r="F9" i="4"/>
  <c r="F8" i="4"/>
  <c r="F6" i="4"/>
  <c r="F5" i="4"/>
  <c r="F4" i="4"/>
  <c r="F2" i="4"/>
  <c r="I18" i="1"/>
  <c r="G18" i="1"/>
  <c r="J18" i="1" s="1"/>
  <c r="I19" i="1"/>
  <c r="K19" i="1" s="1"/>
  <c r="G19" i="1"/>
  <c r="J19" i="1" s="1"/>
  <c r="I20" i="1"/>
  <c r="G20" i="1"/>
  <c r="J20" i="1" s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J6" i="1" s="1"/>
  <c r="I7" i="1"/>
  <c r="G7" i="1"/>
  <c r="J7" i="1" s="1"/>
  <c r="I8" i="1"/>
  <c r="G8" i="1"/>
  <c r="J8" i="1" s="1"/>
  <c r="L2" i="1"/>
  <c r="I3" i="1"/>
  <c r="G3" i="1"/>
  <c r="J3" i="1" s="1"/>
  <c r="I4" i="1"/>
  <c r="G4" i="1"/>
  <c r="J4" i="1" s="1"/>
  <c r="J29" i="1" l="1"/>
  <c r="J30" i="1"/>
  <c r="K16" i="1"/>
  <c r="J16" i="1"/>
  <c r="J31" i="1" s="1"/>
  <c r="K4" i="1"/>
  <c r="K14" i="1"/>
  <c r="L14" i="1" s="1"/>
  <c r="K11" i="1"/>
  <c r="L11" i="1" s="1"/>
  <c r="K15" i="1"/>
  <c r="L15" i="1" s="1"/>
  <c r="K10" i="1"/>
  <c r="L10" i="1" s="1"/>
  <c r="K18" i="1"/>
  <c r="L18" i="1" s="1"/>
  <c r="K3" i="1"/>
  <c r="K30" i="1" s="1"/>
  <c r="K6" i="1"/>
  <c r="K7" i="1"/>
  <c r="L7" i="1" s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L16" i="1" l="1"/>
  <c r="L6" i="1"/>
  <c r="K29" i="1"/>
  <c r="L3" i="1"/>
  <c r="L4" i="1"/>
  <c r="K31" i="1"/>
  <c r="K4" i="3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</calcChain>
</file>

<file path=xl/sharedStrings.xml><?xml version="1.0" encoding="utf-8"?>
<sst xmlns="http://schemas.openxmlformats.org/spreadsheetml/2006/main" count="249" uniqueCount="174">
  <si>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</si>
  <si>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</si>
  <si>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</si>
  <si>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</si>
  <si>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</si>
  <si>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</si>
  <si>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</si>
  <si>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</si>
  <si>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</si>
  <si>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</si>
  <si>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</si>
  <si>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</si>
  <si>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</si>
  <si>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</si>
  <si>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</si>
  <si>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</si>
  <si>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</si>
  <si>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</si>
  <si>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</si>
  <si>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</si>
  <si>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</si>
  <si>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</si>
  <si>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</si>
  <si>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</si>
  <si>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</si>
  <si>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</si>
  <si>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</si>
  <si>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</si>
  <si>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</si>
  <si>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</si>
  <si>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</si>
  <si>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</si>
  <si>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</si>
  <si>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</si>
  <si>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</si>
  <si>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</si>
  <si>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</si>
  <si>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</si>
  <si>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</si>
  <si>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</si>
  <si>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</si>
  <si>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</si>
  <si>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</si>
  <si>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</si>
  <si>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</si>
  <si>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</si>
  <si>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</si>
  <si>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</si>
  <si>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</si>
  <si>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</si>
  <si>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</si>
  <si>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</si>
  <si>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</si>
  <si>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</si>
  <si>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</si>
  <si>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</si>
  <si>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</si>
  <si>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</si>
  <si>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</si>
  <si>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</si>
  <si>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</si>
  <si>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</si>
  <si>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</si>
  <si>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</si>
  <si>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</si>
  <si>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</si>
  <si>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</si>
  <si>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</si>
  <si>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</si>
  <si>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</si>
  <si>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</si>
  <si>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</si>
  <si>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</si>
  <si>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</si>
  <si>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</si>
  <si>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</si>
  <si>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</si>
  <si>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</si>
  <si>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</si>
  <si>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</si>
  <si>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</si>
  <si>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</si>
  <si>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</si>
  <si>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</si>
  <si>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</si>
  <si>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</si>
  <si>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</si>
  <si>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</si>
  <si>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</si>
  <si>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</si>
  <si>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</si>
  <si>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</si>
  <si>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</si>
  <si>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</si>
  <si>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</si>
  <si>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</si>
  <si>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</si>
  <si>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</si>
  <si>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</si>
  <si>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</si>
  <si>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</si>
  <si>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</si>
  <si>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</si>
  <si>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</si>
  <si>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</si>
  <si>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</si>
  <si>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</si>
  <si>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</si>
  <si>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</si>
  <si>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</si>
  <si>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</si>
  <si>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</si>
  <si>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</si>
  <si>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</si>
  <si>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</si>
  <si>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</si>
  <si>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</si>
  <si>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</si>
  <si>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</si>
  <si>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</si>
  <si>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</si>
  <si>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</si>
  <si>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</si>
  <si>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</si>
  <si>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</si>
  <si>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</si>
  <si>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</si>
  <si>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</si>
  <si>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</si>
  <si>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</si>
  <si>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</si>
  <si>
    <t>hwea15(37)</t>
  </si>
  <si>
    <t>hwea15(45)</t>
  </si>
  <si>
    <t>hwea15(40)</t>
  </si>
  <si>
    <t>hwea27(63)</t>
  </si>
  <si>
    <t>hwea27(67)</t>
  </si>
  <si>
    <t>hwea15(80)</t>
  </si>
  <si>
    <t>hwea5(12)</t>
  </si>
  <si>
    <t>hwea5(15)</t>
  </si>
  <si>
    <t>C1S</t>
  </si>
  <si>
    <t>C1_100</t>
  </si>
  <si>
    <t>C2S</t>
  </si>
  <si>
    <t>C2100</t>
  </si>
  <si>
    <t>bv(s)</t>
  </si>
  <si>
    <t>bv(m)</t>
  </si>
  <si>
    <t>bv(l)</t>
  </si>
  <si>
    <t>iqp(s)</t>
  </si>
  <si>
    <t>iqp(m)</t>
  </si>
  <si>
    <t>iqp(l)</t>
  </si>
  <si>
    <t>hwea(s)</t>
  </si>
  <si>
    <t>hwea(m)</t>
  </si>
  <si>
    <t>hwea(l)</t>
  </si>
  <si>
    <t>qft(s)</t>
  </si>
  <si>
    <t>qft(m)</t>
  </si>
  <si>
    <t>qft(l)</t>
  </si>
  <si>
    <t>hc(s)</t>
  </si>
  <si>
    <t>hc(m)</t>
  </si>
  <si>
    <t>hc(l)</t>
  </si>
  <si>
    <t>Ave(s)</t>
  </si>
  <si>
    <t>Ave(m)</t>
  </si>
  <si>
    <t>Ave(l)</t>
  </si>
  <si>
    <t>100-c2</t>
  </si>
  <si>
    <t>original source</t>
  </si>
  <si>
    <t>original usage</t>
  </si>
  <si>
    <t>current usage</t>
  </si>
  <si>
    <t>current source</t>
  </si>
  <si>
    <t>original depth</t>
  </si>
  <si>
    <t>width</t>
  </si>
  <si>
    <t>current depth</t>
  </si>
  <si>
    <t>original utilization</t>
  </si>
  <si>
    <t>current utilization</t>
  </si>
  <si>
    <t>shots</t>
  </si>
  <si>
    <t>original single usage</t>
  </si>
  <si>
    <t>current single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</si>
</sst>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6"/>
  </cellXfs>
  <cellStyles count="10">
    <cellStyle name="Normal" xfId="0" builtinId="0"/>
    <cellStyle name="Normal 10" xfId="1" xr:uid="{95D521C2-6816-419E-BFF9-E655EA0B57FE}"/>
    <cellStyle name="Normal 2" xfId="2" xr:uid="{CDF3FFAB-D93D-47B3-86F1-61287D1E469C}"/>
    <cellStyle name="Normal 3" xfId="3" xr:uid="{E5B46D14-5E44-45C1-8292-A98B81838054}"/>
    <cellStyle name="Normal 4" xfId="4" xr:uid="{62469A36-D6EF-4287-AB59-33EC8B4D6A8E}"/>
    <cellStyle name="Normal 5" xfId="5" xr:uid="{4279937C-B1FA-49A6-8DD6-A793FB7F6905}"/>
    <cellStyle name="Normal 6" xfId="6" xr:uid="{00C31B0E-FACE-4CC5-B6CF-258ACB22E53B}"/>
    <cellStyle name="Normal 7" xfId="7" xr:uid="{CA1F5A1D-323B-4053-9F41-6D4D6F02CDD2}"/>
    <cellStyle name="Normal 8" xfId="8" xr:uid="{04DEB3D3-0662-4448-AE11-DE7E119D2BD7}"/>
    <cellStyle name="Normal 9" xfId="9" xr:uid="{C427F987-B2C7-42A5-8529-D618939C5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41</xdr:row>
      <xdr:rowOff>166687</xdr:rowOff>
    </xdr:from>
    <xdr:to>
      <xdr:col>21</xdr:col>
      <xdr:colOff>561974</xdr:colOff>
      <xdr:row>56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I23" activeCellId="1" sqref="G23 I23"/>
    </sheetView>
  </sheetViews>
  <sheetFormatPr defaultRowHeight="1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3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3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>
      <c r="A22" t="s">
        <v>137</v>
      </c>
      <c r="B22">
        <v>26</v>
      </c>
      <c r="D22">
        <v>16</v>
      </c>
      <c r="E22">
        <v>18.2</v>
      </c>
      <c r="F22">
        <v>5.25</v>
      </c>
      <c r="G22">
        <f t="shared" ref="G22:G23" si="8">B22*N22 + (N22-1)</f>
        <v>26999</v>
      </c>
      <c r="H22">
        <f t="shared" si="0"/>
        <v>16999</v>
      </c>
      <c r="I22">
        <f t="shared" ref="I22:I23" si="9">E22*N22-F22*(N22-1)</f>
        <v>12955.25</v>
      </c>
      <c r="J22">
        <f t="shared" si="7"/>
        <v>0.37038408829956665</v>
      </c>
      <c r="K22">
        <f t="shared" ref="K22:K23" si="10">(G22-I22)/G22</f>
        <v>0.52015815400570387</v>
      </c>
      <c r="L22">
        <f t="shared" ref="L22:L23" si="11">K22-J22</f>
        <v>0.14977406570613722</v>
      </c>
      <c r="N22">
        <v>1000</v>
      </c>
    </row>
    <row r="23" spans="1:14">
      <c r="A23" t="s">
        <v>138</v>
      </c>
      <c r="B23">
        <v>26</v>
      </c>
      <c r="C23">
        <v>-1</v>
      </c>
      <c r="D23">
        <v>14</v>
      </c>
      <c r="E23">
        <v>15</v>
      </c>
      <c r="F23">
        <v>4</v>
      </c>
      <c r="G23">
        <f t="shared" si="8"/>
        <v>26999</v>
      </c>
      <c r="H23">
        <f t="shared" si="0"/>
        <v>14999</v>
      </c>
      <c r="I23">
        <f t="shared" si="9"/>
        <v>11004</v>
      </c>
      <c r="J23">
        <f t="shared" si="7"/>
        <v>0.44446090595947996</v>
      </c>
      <c r="K23">
        <f t="shared" si="10"/>
        <v>0.59242934923515689</v>
      </c>
      <c r="L23">
        <f t="shared" si="11"/>
        <v>0.14796844327567693</v>
      </c>
      <c r="N23">
        <v>1000</v>
      </c>
    </row>
    <row r="29" spans="1:14">
      <c r="A29" t="s">
        <v>106</v>
      </c>
      <c r="J29">
        <f t="shared" ref="J29:K31" si="12">(J2+J6+J10+J14+J18)/5</f>
        <v>0.13190439309483717</v>
      </c>
      <c r="K29">
        <f t="shared" si="12"/>
        <v>0.26315230284248364</v>
      </c>
    </row>
    <row r="30" spans="1:14">
      <c r="A30" t="s">
        <v>107</v>
      </c>
      <c r="J30">
        <f t="shared" si="12"/>
        <v>0.27113827160912296</v>
      </c>
      <c r="K30">
        <f t="shared" si="12"/>
        <v>0.38307956376194996</v>
      </c>
    </row>
    <row r="31" spans="1:14">
      <c r="A31" t="s">
        <v>108</v>
      </c>
      <c r="J31">
        <f t="shared" si="12"/>
        <v>0.34524087483254512</v>
      </c>
      <c r="K31">
        <f t="shared" si="12"/>
        <v>0.48824426931876141</v>
      </c>
    </row>
    <row r="34" spans="1:4">
      <c r="A34" t="s">
        <v>31</v>
      </c>
      <c r="D34" t="s">
        <v>92</v>
      </c>
    </row>
    <row r="35" spans="1:4">
      <c r="A35" t="s">
        <v>32</v>
      </c>
      <c r="B35" t="s">
        <v>42</v>
      </c>
      <c r="C35" t="s">
        <v>66</v>
      </c>
      <c r="D35" t="s">
        <v>93</v>
      </c>
    </row>
    <row r="36" spans="1:4">
      <c r="A36" t="s">
        <v>33</v>
      </c>
      <c r="B36" t="s">
        <v>42</v>
      </c>
      <c r="C36" t="s">
        <v>65</v>
      </c>
      <c r="D36" t="s">
        <v>94</v>
      </c>
    </row>
    <row r="37" spans="1:4">
      <c r="A37" t="s">
        <v>34</v>
      </c>
      <c r="D37" t="s">
        <v>91</v>
      </c>
    </row>
    <row r="38" spans="1:4">
      <c r="A38" t="s">
        <v>35</v>
      </c>
      <c r="B38" t="s">
        <v>42</v>
      </c>
      <c r="C38" t="s">
        <v>66</v>
      </c>
      <c r="D38" t="s">
        <v>95</v>
      </c>
    </row>
    <row r="39" spans="1:4">
      <c r="D39" t="s">
        <v>96</v>
      </c>
    </row>
    <row r="40" spans="1:4">
      <c r="D40" t="s">
        <v>100</v>
      </c>
    </row>
    <row r="41" spans="1:4">
      <c r="D41" t="s">
        <v>101</v>
      </c>
    </row>
    <row r="42" spans="1:4">
      <c r="D42" t="s">
        <v>102</v>
      </c>
    </row>
    <row r="43" spans="1:4">
      <c r="D43" t="s">
        <v>97</v>
      </c>
    </row>
    <row r="44" spans="1:4">
      <c r="D44" t="s">
        <v>98</v>
      </c>
    </row>
    <row r="45" spans="1:4">
      <c r="D45" t="s">
        <v>99</v>
      </c>
    </row>
    <row r="46" spans="1:4">
      <c r="D46" t="s">
        <v>103</v>
      </c>
    </row>
    <row r="47" spans="1:4">
      <c r="D47" t="s">
        <v>104</v>
      </c>
    </row>
    <row r="48" spans="1:4">
      <c r="D48" t="s">
        <v>105</v>
      </c>
    </row>
    <row r="49" spans="4:4">
      <c r="D49" t="s">
        <v>109</v>
      </c>
    </row>
    <row r="50" spans="4:4">
      <c r="D50" t="s">
        <v>110</v>
      </c>
    </row>
    <row r="51" spans="4:4">
      <c r="D51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B16" sqref="B16"/>
    </sheetView>
  </sheetViews>
  <sheetFormatPr defaultRowHeight="15"/>
  <cols>
    <col min="1" max="1" width="10.85546875" customWidth="1"/>
  </cols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2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 t="shared" ref="K18:K23" si="5">(G18-I18)/G18</f>
        <v>0.38579730815259267</v>
      </c>
      <c r="L18">
        <f t="shared" ref="L18:L23" si="6">K18-J18</f>
        <v>0.23825390580173444</v>
      </c>
      <c r="N18">
        <v>1000</v>
      </c>
    </row>
    <row r="19" spans="1:14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2" si="7">(G19-H19)/G19</f>
        <v>0.27869309332939884</v>
      </c>
      <c r="K19">
        <f t="shared" si="5"/>
        <v>0.43669158510795258</v>
      </c>
      <c r="L19">
        <f t="shared" si="6"/>
        <v>0.15799849177855374</v>
      </c>
      <c r="N19">
        <v>1000</v>
      </c>
    </row>
    <row r="20" spans="1:14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7"/>
        <v>0.31148051607403399</v>
      </c>
      <c r="K20">
        <f t="shared" si="5"/>
        <v>0.59792783488253909</v>
      </c>
      <c r="L20">
        <f t="shared" si="6"/>
        <v>0.2864473188085051</v>
      </c>
      <c r="N20">
        <v>1000</v>
      </c>
    </row>
    <row r="21" spans="1:14">
      <c r="A21" t="s">
        <v>131</v>
      </c>
      <c r="B21">
        <v>66</v>
      </c>
      <c r="D21">
        <v>52</v>
      </c>
      <c r="E21">
        <v>55.25</v>
      </c>
      <c r="F21">
        <v>36</v>
      </c>
      <c r="G21">
        <f t="shared" ref="G21:G22" si="8">B21*N21 + (N21-1)</f>
        <v>66999</v>
      </c>
      <c r="H21">
        <f t="shared" si="0"/>
        <v>52999</v>
      </c>
      <c r="I21">
        <f t="shared" ref="I21:I22" si="9">E21*N21-F21*(N21-1)</f>
        <v>19286</v>
      </c>
      <c r="J21">
        <f t="shared" si="7"/>
        <v>0.20895834266183078</v>
      </c>
      <c r="K21">
        <f t="shared" si="5"/>
        <v>0.71214495738742367</v>
      </c>
      <c r="L21">
        <f t="shared" si="6"/>
        <v>0.5031866147255929</v>
      </c>
      <c r="N21">
        <v>1000</v>
      </c>
    </row>
    <row r="22" spans="1:14">
      <c r="A22" t="s">
        <v>133</v>
      </c>
      <c r="B22">
        <v>66</v>
      </c>
      <c r="D22">
        <v>44</v>
      </c>
      <c r="E22">
        <v>55.25</v>
      </c>
      <c r="F22">
        <v>38</v>
      </c>
      <c r="G22">
        <f t="shared" si="8"/>
        <v>66999</v>
      </c>
      <c r="H22">
        <f t="shared" si="0"/>
        <v>44999</v>
      </c>
      <c r="I22">
        <f t="shared" si="9"/>
        <v>17288</v>
      </c>
      <c r="J22">
        <f t="shared" si="7"/>
        <v>0.32836310989716266</v>
      </c>
      <c r="K22">
        <f t="shared" si="5"/>
        <v>0.7419662980044478</v>
      </c>
      <c r="L22">
        <f t="shared" si="6"/>
        <v>0.41360318810728514</v>
      </c>
      <c r="N22">
        <v>1000</v>
      </c>
    </row>
    <row r="23" spans="1:14">
      <c r="A23" t="s">
        <v>132</v>
      </c>
      <c r="B23">
        <v>66</v>
      </c>
      <c r="D23">
        <v>44</v>
      </c>
      <c r="E23">
        <v>52.5</v>
      </c>
      <c r="F23">
        <v>40.332999999999998</v>
      </c>
      <c r="G23">
        <f t="shared" ref="G23" si="10">B23*N23 + (N23-1)</f>
        <v>66999</v>
      </c>
      <c r="H23">
        <f t="shared" ref="H23" si="11">D23*N23+N23-1</f>
        <v>44999</v>
      </c>
      <c r="I23">
        <f t="shared" ref="I23" si="12">E23*N23-F23*(N23-1)</f>
        <v>12207.332999999999</v>
      </c>
      <c r="J23">
        <f t="shared" ref="J23" si="13">(G23-H23)/G23</f>
        <v>0.32836310989716266</v>
      </c>
      <c r="K23">
        <f t="shared" si="5"/>
        <v>0.81779828057135184</v>
      </c>
      <c r="L23">
        <f t="shared" si="6"/>
        <v>0.48943517067418918</v>
      </c>
      <c r="N23">
        <v>1000</v>
      </c>
    </row>
    <row r="25" spans="1:14">
      <c r="J25">
        <f t="shared" ref="J25:K27" si="14">(J2+J6+J10+J14+J18)/5</f>
        <v>8.906668921893264E-2</v>
      </c>
      <c r="K25">
        <f t="shared" si="14"/>
        <v>0.35613008983364619</v>
      </c>
    </row>
    <row r="26" spans="1:14">
      <c r="A26" t="s">
        <v>36</v>
      </c>
      <c r="C26" t="s">
        <v>80</v>
      </c>
      <c r="J26">
        <f t="shared" si="14"/>
        <v>0.26206634712914517</v>
      </c>
      <c r="K26">
        <f t="shared" si="14"/>
        <v>0.44827484387906119</v>
      </c>
    </row>
    <row r="27" spans="1:14">
      <c r="A27" t="s">
        <v>37</v>
      </c>
      <c r="C27" t="s">
        <v>81</v>
      </c>
      <c r="J27">
        <f t="shared" si="14"/>
        <v>0.31493042008751371</v>
      </c>
      <c r="K27">
        <f t="shared" si="14"/>
        <v>0.56285848029003804</v>
      </c>
    </row>
    <row r="28" spans="1:14">
      <c r="A28" t="s">
        <v>38</v>
      </c>
      <c r="C28" t="s">
        <v>82</v>
      </c>
    </row>
    <row r="29" spans="1:14">
      <c r="A29" t="s">
        <v>40</v>
      </c>
      <c r="C29" t="s">
        <v>83</v>
      </c>
    </row>
    <row r="30" spans="1:14">
      <c r="A30" t="s">
        <v>39</v>
      </c>
      <c r="C30" t="s">
        <v>84</v>
      </c>
    </row>
    <row r="31" spans="1:14">
      <c r="C31" t="s">
        <v>57</v>
      </c>
    </row>
    <row r="32" spans="1:14">
      <c r="C32" t="s">
        <v>85</v>
      </c>
    </row>
    <row r="33" spans="3:3">
      <c r="C33" t="s">
        <v>86</v>
      </c>
    </row>
    <row r="34" spans="3:3">
      <c r="C34" t="s">
        <v>58</v>
      </c>
    </row>
    <row r="35" spans="3:3">
      <c r="C35" t="s">
        <v>87</v>
      </c>
    </row>
    <row r="36" spans="3:3">
      <c r="C36" t="s">
        <v>88</v>
      </c>
    </row>
    <row r="37" spans="3:3">
      <c r="C37" t="s">
        <v>59</v>
      </c>
    </row>
    <row r="38" spans="3:3">
      <c r="C38" t="s">
        <v>89</v>
      </c>
    </row>
    <row r="39" spans="3:3">
      <c r="C39" t="s">
        <v>90</v>
      </c>
    </row>
    <row r="40" spans="3:3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I23" activeCellId="9" sqref="G4 I4 G8 I8 G16 I16 G20 I20 G23 I23"/>
    </sheetView>
  </sheetViews>
  <sheetFormatPr defaultRowHeight="15"/>
  <cols>
    <col min="1" max="1" width="11.42578125" customWidth="1"/>
  </cols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3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3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1" spans="1:14">
      <c r="A21" t="s">
        <v>134</v>
      </c>
      <c r="B21">
        <v>114</v>
      </c>
      <c r="D21">
        <v>94</v>
      </c>
      <c r="E21">
        <v>103.25</v>
      </c>
      <c r="F21">
        <v>82.3333333333333</v>
      </c>
      <c r="G21">
        <f t="shared" ref="G21:G23" si="6">B21*N21 + (N21-1)</f>
        <v>114999</v>
      </c>
      <c r="H21">
        <f t="shared" si="5"/>
        <v>94999</v>
      </c>
      <c r="I21">
        <f t="shared" ref="I21:I23" si="7">E21*N21-F21*(N21-1)</f>
        <v>20999.000000000029</v>
      </c>
      <c r="J21">
        <f t="shared" si="1"/>
        <v>0.1739145557787459</v>
      </c>
      <c r="K21">
        <f t="shared" ref="K21:K23" si="8">(G21-I21)/G21</f>
        <v>0.81739841216010545</v>
      </c>
      <c r="L21">
        <f t="shared" ref="L21:L23" si="9">K21-J21</f>
        <v>0.64348385638135952</v>
      </c>
      <c r="N21">
        <v>1000</v>
      </c>
    </row>
    <row r="22" spans="1:14">
      <c r="A22" t="s">
        <v>135</v>
      </c>
      <c r="B22">
        <v>114</v>
      </c>
      <c r="D22">
        <v>94</v>
      </c>
      <c r="E22">
        <v>100</v>
      </c>
      <c r="F22">
        <v>80</v>
      </c>
      <c r="G22">
        <f t="shared" si="6"/>
        <v>114999</v>
      </c>
      <c r="H22">
        <f t="shared" si="5"/>
        <v>94999</v>
      </c>
      <c r="I22">
        <f t="shared" si="7"/>
        <v>20080</v>
      </c>
      <c r="J22">
        <f t="shared" si="1"/>
        <v>0.1739145557787459</v>
      </c>
      <c r="K22">
        <f t="shared" si="8"/>
        <v>0.82538978599813917</v>
      </c>
      <c r="L22">
        <f t="shared" si="9"/>
        <v>0.65147523021939324</v>
      </c>
      <c r="N22">
        <v>1000</v>
      </c>
    </row>
    <row r="23" spans="1:14">
      <c r="A23" t="s">
        <v>136</v>
      </c>
      <c r="B23">
        <v>114</v>
      </c>
      <c r="D23">
        <v>81</v>
      </c>
      <c r="E23">
        <v>93.75</v>
      </c>
      <c r="F23">
        <v>82.3333333333333</v>
      </c>
      <c r="G23">
        <f t="shared" si="6"/>
        <v>114999</v>
      </c>
      <c r="H23">
        <f t="shared" si="5"/>
        <v>81999</v>
      </c>
      <c r="I23">
        <f t="shared" si="7"/>
        <v>11499.000000000029</v>
      </c>
      <c r="J23">
        <f t="shared" si="1"/>
        <v>0.28695901703493076</v>
      </c>
      <c r="K23">
        <f t="shared" si="8"/>
        <v>0.90000782615500974</v>
      </c>
      <c r="L23">
        <f t="shared" si="9"/>
        <v>0.61304880912007897</v>
      </c>
      <c r="N23">
        <v>1000</v>
      </c>
    </row>
    <row r="26" spans="1:14">
      <c r="J26">
        <f t="shared" ref="J26:K28" si="10">(J2+J6+J10+J14+J18)/5</f>
        <v>5.0398280429864238E-2</v>
      </c>
      <c r="K26">
        <f t="shared" si="10"/>
        <v>0.30958176561628958</v>
      </c>
    </row>
    <row r="27" spans="1:14">
      <c r="J27">
        <f t="shared" si="10"/>
        <v>0.20983408284401728</v>
      </c>
      <c r="K27">
        <f t="shared" si="10"/>
        <v>0.39307212319259943</v>
      </c>
    </row>
    <row r="28" spans="1:14">
      <c r="A28" t="s">
        <v>61</v>
      </c>
      <c r="J28">
        <f t="shared" si="10"/>
        <v>0.2756952279238693</v>
      </c>
      <c r="K28">
        <f>(K4+K8+K12+K16+K20)/5</f>
        <v>0.50906236045124431</v>
      </c>
    </row>
    <row r="29" spans="1:14">
      <c r="A29" t="s">
        <v>62</v>
      </c>
    </row>
    <row r="30" spans="1:14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workbookViewId="0">
      <selection activeCell="E8" sqref="E8:E9"/>
    </sheetView>
  </sheetViews>
  <sheetFormatPr defaultRowHeight="1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/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workbookViewId="0">
      <selection activeCell="F30" sqref="F30"/>
    </sheetView>
  </sheetViews>
  <sheetFormatPr defaultRowHeight="15"/>
  <cols>
    <col min="1" max="1" width="11.140625" customWidth="1"/>
  </cols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>
      <c r="A5" t="s">
        <v>119</v>
      </c>
      <c r="B5">
        <v>500</v>
      </c>
      <c r="C5">
        <v>-1</v>
      </c>
      <c r="D5">
        <v>341</v>
      </c>
      <c r="E5">
        <v>343.5</v>
      </c>
      <c r="F5">
        <v>52.332999999999998</v>
      </c>
      <c r="G5">
        <f>B5*N5 + (N5-1)</f>
        <v>500999</v>
      </c>
      <c r="H5">
        <f t="shared" ref="H5" si="4">D5*N5+N5-1</f>
        <v>341999</v>
      </c>
      <c r="I5">
        <f>E5*N5-F5*(N5-1)</f>
        <v>291219.33299999998</v>
      </c>
      <c r="J5">
        <f t="shared" ref="J5" si="5">(G5-H5)/G5</f>
        <v>0.31736590292595396</v>
      </c>
      <c r="K5">
        <f>(G5-I5)/G5</f>
        <v>0.41872272599346511</v>
      </c>
      <c r="L5">
        <f>K5-J5</f>
        <v>0.10135682306751115</v>
      </c>
      <c r="N5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3E7-F7C1-4821-9A7B-2C781D220F9F}">
  <dimension ref="A1:E19"/>
  <sheetViews>
    <sheetView workbookViewId="0">
      <selection activeCell="D17" sqref="D17"/>
    </sheetView>
  </sheetViews>
  <sheetFormatPr defaultRowHeight="15"/>
  <sheetData>
    <row r="1" spans="1:5">
      <c r="B1" t="s">
        <v>139</v>
      </c>
      <c r="C1" t="s">
        <v>141</v>
      </c>
      <c r="D1" t="s">
        <v>140</v>
      </c>
      <c r="E1" t="s">
        <v>142</v>
      </c>
    </row>
    <row r="2" spans="1:5">
      <c r="A2" t="s">
        <v>143</v>
      </c>
      <c r="B2">
        <v>0.48277526811269356</v>
      </c>
      <c r="C2">
        <v>0.55174316355736408</v>
      </c>
      <c r="D2">
        <v>0.50343115279837236</v>
      </c>
      <c r="E2">
        <v>0.63788406496775751</v>
      </c>
    </row>
    <row r="3" spans="1:5">
      <c r="A3" t="s">
        <v>144</v>
      </c>
      <c r="B3">
        <v>0.36000480006400087</v>
      </c>
      <c r="C3">
        <v>0.42667235563140843</v>
      </c>
      <c r="D3">
        <v>0.46652622034960467</v>
      </c>
      <c r="E3">
        <v>0.52251363351511348</v>
      </c>
    </row>
    <row r="4" spans="1:5">
      <c r="A4" t="s">
        <v>145</v>
      </c>
      <c r="B4">
        <v>0.18518655693745881</v>
      </c>
      <c r="C4">
        <v>0.37037311387491761</v>
      </c>
      <c r="D4">
        <v>0.32083941362528612</v>
      </c>
      <c r="E4">
        <v>0.47148497396277012</v>
      </c>
    </row>
    <row r="5" spans="1:5">
      <c r="A5" t="s">
        <v>146</v>
      </c>
      <c r="B5">
        <v>0.21740075655463281</v>
      </c>
      <c r="C5">
        <v>0.30436105917648593</v>
      </c>
      <c r="D5">
        <v>0.33443845384581938</v>
      </c>
      <c r="E5">
        <v>0.40633288403843648</v>
      </c>
    </row>
    <row r="6" spans="1:5">
      <c r="A6" t="s">
        <v>147</v>
      </c>
      <c r="B6">
        <v>0.23457079717033544</v>
      </c>
      <c r="C6">
        <v>0.23457079717033544</v>
      </c>
      <c r="D6">
        <v>0.37429680613340904</v>
      </c>
      <c r="E6">
        <v>0.49907714910060619</v>
      </c>
    </row>
    <row r="7" spans="1:5">
      <c r="A7" t="s">
        <v>148</v>
      </c>
      <c r="B7">
        <v>8.3799350834362199E-2</v>
      </c>
      <c r="C7">
        <v>0.1675987016687244</v>
      </c>
      <c r="D7">
        <v>0.30534807457024898</v>
      </c>
      <c r="E7">
        <v>0.42279007145291314</v>
      </c>
    </row>
    <row r="8" spans="1:5">
      <c r="A8" t="s">
        <v>149</v>
      </c>
      <c r="B8">
        <v>0.37038408829956665</v>
      </c>
      <c r="C8">
        <v>0.44446090595947996</v>
      </c>
      <c r="D8">
        <v>0.52015815400570387</v>
      </c>
      <c r="E8">
        <v>0.59242934923515689</v>
      </c>
    </row>
    <row r="9" spans="1:5">
      <c r="A9" t="s">
        <v>150</v>
      </c>
      <c r="B9">
        <v>0.20895834266183078</v>
      </c>
      <c r="C9">
        <v>0.32836310989716266</v>
      </c>
      <c r="D9">
        <v>0.71214495738742367</v>
      </c>
      <c r="E9">
        <v>0.81779828057135184</v>
      </c>
    </row>
    <row r="10" spans="1:5">
      <c r="A10" t="s">
        <v>151</v>
      </c>
      <c r="B10">
        <v>0.1739145557787459</v>
      </c>
      <c r="C10">
        <v>0.28695901703493076</v>
      </c>
      <c r="D10">
        <v>0.81739841216010545</v>
      </c>
      <c r="E10">
        <v>0.90000782615500974</v>
      </c>
    </row>
    <row r="11" spans="1:5">
      <c r="A11" t="s">
        <v>152</v>
      </c>
      <c r="B11">
        <v>0.23810657650364303</v>
      </c>
      <c r="C11">
        <v>0.28572789180437164</v>
      </c>
      <c r="D11">
        <v>0.43765179294252105</v>
      </c>
      <c r="E11">
        <v>0.57746559359969529</v>
      </c>
    </row>
    <row r="12" spans="1:5">
      <c r="A12" t="s">
        <v>153</v>
      </c>
      <c r="B12">
        <v>0.2295119592124461</v>
      </c>
      <c r="C12">
        <v>0.26229938195708125</v>
      </c>
      <c r="D12">
        <v>0.46042558074722534</v>
      </c>
      <c r="E12">
        <v>0.59221052804144325</v>
      </c>
    </row>
    <row r="13" spans="1:5">
      <c r="A13" t="s">
        <v>154</v>
      </c>
      <c r="B13">
        <v>0.23853429847980256</v>
      </c>
      <c r="C13">
        <v>0.25688309067055659</v>
      </c>
      <c r="D13">
        <v>0.47681171386893456</v>
      </c>
      <c r="E13">
        <v>0.59448022458921645</v>
      </c>
    </row>
    <row r="14" spans="1:5">
      <c r="A14" t="s">
        <v>155</v>
      </c>
      <c r="B14">
        <v>0.20000800032001281</v>
      </c>
      <c r="C14">
        <v>0.28001120044801792</v>
      </c>
      <c r="D14">
        <v>0.34042861714468581</v>
      </c>
      <c r="E14">
        <v>0.46308852354094165</v>
      </c>
    </row>
    <row r="15" spans="1:5">
      <c r="A15" t="s">
        <v>156</v>
      </c>
      <c r="B15">
        <v>0.27869309332939884</v>
      </c>
      <c r="C15">
        <v>0.31148051607403399</v>
      </c>
      <c r="D15">
        <v>0.43669158510795258</v>
      </c>
      <c r="E15">
        <v>0.59792783488253909</v>
      </c>
    </row>
    <row r="16" spans="1:5">
      <c r="A16" t="s">
        <v>157</v>
      </c>
      <c r="B16">
        <v>0.26605748676593366</v>
      </c>
      <c r="C16">
        <v>0.28440627895668769</v>
      </c>
      <c r="D16">
        <v>0.45240017798328425</v>
      </c>
      <c r="E16">
        <v>0.61118294663253792</v>
      </c>
    </row>
    <row r="17" spans="1:5">
      <c r="A17" t="s">
        <v>158</v>
      </c>
      <c r="B17">
        <f>AVERAGE(B2,B5,B8,B11,B14)</f>
        <v>0.30173493795810974</v>
      </c>
      <c r="C17">
        <f>AVERAGE(C2,C5,C8,C11,C14)</f>
        <v>0.37326084418914396</v>
      </c>
      <c r="D17">
        <f>AVERAGE(D2,D5,D8,D11,D14)</f>
        <v>0.42722163414742048</v>
      </c>
      <c r="E17">
        <f t="shared" ref="E17" si="0">AVERAGE(E2,E5,E8,E11,E14)</f>
        <v>0.53544008307639757</v>
      </c>
    </row>
    <row r="18" spans="1:5">
      <c r="A18" t="s">
        <v>159</v>
      </c>
      <c r="B18">
        <f t="shared" ref="B18:E19" si="1">AVERAGE(B3,B6,B9,B12,B15)</f>
        <v>0.26234779848760237</v>
      </c>
      <c r="C18">
        <f>AVERAGE(C3,C6,C9,C12,C15)</f>
        <v>0.31267723214600435</v>
      </c>
      <c r="D18">
        <f>AVERAGE(D3,D6,D9,D12,D15)</f>
        <v>0.49001702994512303</v>
      </c>
      <c r="E18">
        <f t="shared" si="1"/>
        <v>0.60590548522221066</v>
      </c>
    </row>
    <row r="19" spans="1:5">
      <c r="A19" t="s">
        <v>160</v>
      </c>
      <c r="B19">
        <f t="shared" si="1"/>
        <v>0.18949844975926061</v>
      </c>
      <c r="C19">
        <f>AVERAGE(C4,C7,C10,C13,C16)</f>
        <v>0.27324404044116346</v>
      </c>
      <c r="D19">
        <f>AVERAGE(D4,D7,D10,D13,D16)</f>
        <v>0.47455955844157194</v>
      </c>
      <c r="E19">
        <f t="shared" si="1"/>
        <v>0.59998920855848947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0B76-FF96-46F8-BB70-83369D9DD483}">
  <dimension ref="A1:O25"/>
  <sheetViews>
    <sheetView tabSelected="1" workbookViewId="0">
      <selection activeCell="G17" sqref="G17"/>
    </sheetView>
  </sheetViews>
  <sheetFormatPr defaultRowHeight="15"/>
  <cols>
    <col min="2" max="4" width="13.28515625" customWidth="1"/>
    <col min="5" max="5" width="13.42578125" customWidth="1"/>
  </cols>
  <sheetData>
    <row r="1" spans="1:15">
      <c r="A1" t="s">
        <v>161</v>
      </c>
      <c r="B1" t="s">
        <v>167</v>
      </c>
      <c r="C1" t="s">
        <v>166</v>
      </c>
      <c r="D1" t="s">
        <v>162</v>
      </c>
      <c r="E1" t="s">
        <v>172</v>
      </c>
      <c r="F1" t="s">
        <v>163</v>
      </c>
      <c r="G1" t="s">
        <v>169</v>
      </c>
      <c r="H1" t="s">
        <v>168</v>
      </c>
      <c r="I1" t="s">
        <v>165</v>
      </c>
      <c r="J1" t="s">
        <v>173</v>
      </c>
      <c r="K1" t="s">
        <v>164</v>
      </c>
      <c r="L1" t="s">
        <v>170</v>
      </c>
      <c r="O1" t="s">
        <v>171</v>
      </c>
    </row>
    <row r="2" spans="1:15">
      <c r="A2" s="3" t="s">
        <v>143</v>
      </c>
      <c r="B2">
        <v>15</v>
      </c>
      <c r="C2">
        <v>28999</v>
      </c>
      <c r="D2">
        <f>B2*C2</f>
        <v>434985</v>
      </c>
      <c r="E2">
        <v>88</v>
      </c>
      <c r="F2">
        <f>O2*E2</f>
        <v>88000</v>
      </c>
      <c r="G2">
        <f>F2/D2</f>
        <v>0.20230582663770014</v>
      </c>
      <c r="H2">
        <v>10501</v>
      </c>
      <c r="I2">
        <f>B2*H2</f>
        <v>157515</v>
      </c>
      <c r="J2">
        <v>80</v>
      </c>
      <c r="K2">
        <f>J2*O2</f>
        <v>80000</v>
      </c>
      <c r="L2">
        <f>K2/I2</f>
        <v>0.50788813763768526</v>
      </c>
      <c r="O2">
        <v>1000</v>
      </c>
    </row>
    <row r="3" spans="1:15">
      <c r="A3" s="3" t="s">
        <v>144</v>
      </c>
      <c r="B3">
        <v>50</v>
      </c>
      <c r="C3">
        <v>74999</v>
      </c>
      <c r="D3">
        <f t="shared" ref="D3:D16" si="0">B3*C3</f>
        <v>3749950</v>
      </c>
      <c r="E3">
        <v>650</v>
      </c>
      <c r="F3">
        <f>O3*E3</f>
        <v>650000</v>
      </c>
      <c r="G3">
        <f>F3/D3</f>
        <v>0.17333564447525968</v>
      </c>
      <c r="H3">
        <v>35811</v>
      </c>
      <c r="I3">
        <f>B3*H3</f>
        <v>1790550</v>
      </c>
      <c r="J3">
        <v>650</v>
      </c>
      <c r="K3">
        <f>J3*O3</f>
        <v>650000</v>
      </c>
      <c r="L3">
        <f>K3/I3</f>
        <v>0.36301695009913154</v>
      </c>
      <c r="O3">
        <v>1000</v>
      </c>
    </row>
    <row r="4" spans="1:15">
      <c r="A4" s="3" t="s">
        <v>145</v>
      </c>
      <c r="B4">
        <v>90</v>
      </c>
      <c r="C4">
        <v>134999</v>
      </c>
      <c r="D4">
        <f t="shared" si="0"/>
        <v>12149910</v>
      </c>
      <c r="E4">
        <v>1994</v>
      </c>
      <c r="F4">
        <f>O4*E4</f>
        <v>1994000</v>
      </c>
      <c r="G4">
        <f>F4/D4</f>
        <v>0.1641164420147968</v>
      </c>
      <c r="H4">
        <v>71349</v>
      </c>
      <c r="I4">
        <f>B4*H4</f>
        <v>6421410</v>
      </c>
      <c r="J4">
        <v>1994</v>
      </c>
      <c r="K4">
        <f t="shared" ref="K4:K16" si="1">J4*O4</f>
        <v>1994000</v>
      </c>
      <c r="L4">
        <f t="shared" ref="L4:L16" si="2">K4/I4</f>
        <v>0.31052370118089329</v>
      </c>
      <c r="O4">
        <v>1000</v>
      </c>
    </row>
    <row r="5" spans="1:15">
      <c r="A5" s="3" t="s">
        <v>146</v>
      </c>
      <c r="B5">
        <v>14</v>
      </c>
      <c r="C5">
        <v>22999</v>
      </c>
      <c r="D5">
        <f t="shared" si="0"/>
        <v>321986</v>
      </c>
      <c r="E5">
        <v>108</v>
      </c>
      <c r="F5">
        <f t="shared" ref="F4:F16" si="3">O5*E5</f>
        <v>108000</v>
      </c>
      <c r="G5">
        <f t="shared" ref="G4:G16" si="4">F5/D5</f>
        <v>0.33541831011286205</v>
      </c>
      <c r="H5">
        <v>13653.75</v>
      </c>
      <c r="I5">
        <f>B5*H5</f>
        <v>191152.5</v>
      </c>
      <c r="J5">
        <v>108</v>
      </c>
      <c r="K5">
        <f t="shared" si="1"/>
        <v>108000</v>
      </c>
      <c r="L5">
        <f t="shared" si="2"/>
        <v>0.56499391846823876</v>
      </c>
      <c r="O5">
        <v>1000</v>
      </c>
    </row>
    <row r="6" spans="1:15">
      <c r="A6" s="3" t="s">
        <v>147</v>
      </c>
      <c r="B6">
        <v>45</v>
      </c>
      <c r="C6">
        <v>80999</v>
      </c>
      <c r="D6">
        <f t="shared" si="0"/>
        <v>3644955</v>
      </c>
      <c r="E6">
        <v>986</v>
      </c>
      <c r="F6">
        <f t="shared" si="3"/>
        <v>986000</v>
      </c>
      <c r="G6">
        <f t="shared" si="4"/>
        <v>0.27051088422216463</v>
      </c>
      <c r="H6">
        <v>40574.25</v>
      </c>
      <c r="I6">
        <f>B6*H6</f>
        <v>1825841.25</v>
      </c>
      <c r="J6">
        <v>942</v>
      </c>
      <c r="K6">
        <f t="shared" si="1"/>
        <v>942000</v>
      </c>
      <c r="L6">
        <f t="shared" si="2"/>
        <v>0.51592656261873804</v>
      </c>
      <c r="O6">
        <v>1000</v>
      </c>
    </row>
    <row r="7" spans="1:15">
      <c r="A7" s="3" t="s">
        <v>148</v>
      </c>
      <c r="B7">
        <v>80</v>
      </c>
      <c r="C7">
        <v>178999</v>
      </c>
      <c r="D7">
        <f t="shared" si="0"/>
        <v>14319920</v>
      </c>
      <c r="E7">
        <v>4039</v>
      </c>
      <c r="F7">
        <f t="shared" si="3"/>
        <v>4039000</v>
      </c>
      <c r="G7">
        <f t="shared" si="4"/>
        <v>0.28205464834999078</v>
      </c>
      <c r="H7">
        <v>103320</v>
      </c>
      <c r="I7">
        <f>B7*H7</f>
        <v>8265600</v>
      </c>
      <c r="J7">
        <v>4039</v>
      </c>
      <c r="K7">
        <f t="shared" si="1"/>
        <v>4039000</v>
      </c>
      <c r="L7">
        <f t="shared" si="2"/>
        <v>0.48865176151761519</v>
      </c>
      <c r="O7">
        <v>1000</v>
      </c>
    </row>
    <row r="8" spans="1:15">
      <c r="A8" s="3" t="s">
        <v>149</v>
      </c>
      <c r="B8">
        <v>15</v>
      </c>
      <c r="C8">
        <v>26999</v>
      </c>
      <c r="D8">
        <f t="shared" si="0"/>
        <v>404985</v>
      </c>
      <c r="E8">
        <v>76</v>
      </c>
      <c r="F8">
        <f t="shared" si="3"/>
        <v>76000</v>
      </c>
      <c r="G8">
        <f t="shared" si="4"/>
        <v>0.18766127140511377</v>
      </c>
      <c r="H8">
        <v>11004</v>
      </c>
      <c r="I8">
        <f>B8*H8</f>
        <v>165060</v>
      </c>
      <c r="J8">
        <v>76</v>
      </c>
      <c r="K8">
        <f t="shared" si="1"/>
        <v>76000</v>
      </c>
      <c r="L8">
        <f t="shared" si="2"/>
        <v>0.46043862837755967</v>
      </c>
      <c r="O8">
        <v>1000</v>
      </c>
    </row>
    <row r="9" spans="1:15">
      <c r="A9" s="3" t="s">
        <v>150</v>
      </c>
      <c r="B9">
        <v>45</v>
      </c>
      <c r="C9">
        <v>66999</v>
      </c>
      <c r="D9">
        <f t="shared" si="0"/>
        <v>3014955</v>
      </c>
      <c r="E9">
        <v>246</v>
      </c>
      <c r="F9">
        <f t="shared" si="3"/>
        <v>246000</v>
      </c>
      <c r="G9">
        <f t="shared" si="4"/>
        <v>8.1593257610810113E-2</v>
      </c>
      <c r="H9">
        <v>12207.332999999999</v>
      </c>
      <c r="I9">
        <f>B9*H9</f>
        <v>549329.98499999999</v>
      </c>
      <c r="J9">
        <v>246</v>
      </c>
      <c r="K9">
        <f t="shared" si="1"/>
        <v>246000</v>
      </c>
      <c r="L9">
        <f t="shared" si="2"/>
        <v>0.44781826355246201</v>
      </c>
      <c r="O9">
        <v>1000</v>
      </c>
    </row>
    <row r="10" spans="1:15">
      <c r="A10" s="3" t="s">
        <v>151</v>
      </c>
      <c r="B10">
        <v>80</v>
      </c>
      <c r="C10">
        <v>114999</v>
      </c>
      <c r="D10">
        <f t="shared" si="0"/>
        <v>9199920</v>
      </c>
      <c r="E10">
        <v>450</v>
      </c>
      <c r="F10">
        <f t="shared" si="3"/>
        <v>450000</v>
      </c>
      <c r="G10">
        <f t="shared" si="4"/>
        <v>4.8913468812772282E-2</v>
      </c>
      <c r="H10">
        <v>11499.000000000029</v>
      </c>
      <c r="I10">
        <f>B10*H10</f>
        <v>919920.00000000233</v>
      </c>
      <c r="J10">
        <v>450</v>
      </c>
      <c r="K10">
        <f t="shared" si="1"/>
        <v>450000</v>
      </c>
      <c r="L10">
        <f t="shared" si="2"/>
        <v>0.48917297156274336</v>
      </c>
      <c r="O10">
        <v>1000</v>
      </c>
    </row>
    <row r="11" spans="1:15">
      <c r="A11" s="3" t="s">
        <v>152</v>
      </c>
      <c r="B11">
        <v>15</v>
      </c>
      <c r="C11">
        <v>20999</v>
      </c>
      <c r="D11">
        <f t="shared" si="0"/>
        <v>314985</v>
      </c>
      <c r="E11">
        <v>72</v>
      </c>
      <c r="F11">
        <f t="shared" si="3"/>
        <v>72000</v>
      </c>
      <c r="G11">
        <f t="shared" si="4"/>
        <v>0.2285823134434973</v>
      </c>
      <c r="H11">
        <v>8872.7999999999993</v>
      </c>
      <c r="I11">
        <f>B11*H11</f>
        <v>133092</v>
      </c>
      <c r="J11">
        <v>72</v>
      </c>
      <c r="K11">
        <f t="shared" si="1"/>
        <v>72000</v>
      </c>
      <c r="L11">
        <f t="shared" si="2"/>
        <v>0.54097917230186643</v>
      </c>
      <c r="O11">
        <v>1000</v>
      </c>
    </row>
    <row r="12" spans="1:15">
      <c r="A12" s="3" t="s">
        <v>153</v>
      </c>
      <c r="B12">
        <v>45</v>
      </c>
      <c r="C12">
        <v>60999</v>
      </c>
      <c r="D12">
        <f t="shared" si="0"/>
        <v>2744955</v>
      </c>
      <c r="E12">
        <v>662</v>
      </c>
      <c r="F12">
        <f t="shared" si="3"/>
        <v>662000</v>
      </c>
      <c r="G12">
        <f t="shared" si="4"/>
        <v>0.24116970952164971</v>
      </c>
      <c r="H12">
        <v>24874.75</v>
      </c>
      <c r="I12">
        <f>B12*H12</f>
        <v>1119363.75</v>
      </c>
      <c r="J12">
        <v>662</v>
      </c>
      <c r="K12">
        <f t="shared" si="1"/>
        <v>662000</v>
      </c>
      <c r="L12">
        <f t="shared" si="2"/>
        <v>0.59140739549587884</v>
      </c>
      <c r="O12">
        <v>1000</v>
      </c>
    </row>
    <row r="13" spans="1:15">
      <c r="A13" s="3" t="s">
        <v>154</v>
      </c>
      <c r="B13">
        <v>80</v>
      </c>
      <c r="C13">
        <v>108999</v>
      </c>
      <c r="D13">
        <f t="shared" si="0"/>
        <v>8719920</v>
      </c>
      <c r="E13">
        <v>2162</v>
      </c>
      <c r="F13">
        <f t="shared" si="3"/>
        <v>2162000</v>
      </c>
      <c r="G13">
        <f t="shared" si="4"/>
        <v>0.24793805447756401</v>
      </c>
      <c r="H13">
        <v>44201.25</v>
      </c>
      <c r="I13">
        <f>B13*H13</f>
        <v>3536100</v>
      </c>
      <c r="J13">
        <v>2162</v>
      </c>
      <c r="K13">
        <f t="shared" si="1"/>
        <v>2162000</v>
      </c>
      <c r="L13">
        <f t="shared" si="2"/>
        <v>0.61140804841492036</v>
      </c>
      <c r="O13">
        <v>1000</v>
      </c>
    </row>
    <row r="14" spans="1:15">
      <c r="A14" s="3" t="s">
        <v>155</v>
      </c>
      <c r="B14">
        <v>17</v>
      </c>
      <c r="C14">
        <v>24999</v>
      </c>
      <c r="D14">
        <f t="shared" si="0"/>
        <v>424983</v>
      </c>
      <c r="E14">
        <v>134</v>
      </c>
      <c r="F14">
        <f t="shared" si="3"/>
        <v>134000</v>
      </c>
      <c r="G14">
        <f t="shared" si="4"/>
        <v>0.31530672991625547</v>
      </c>
      <c r="H14">
        <v>13422.25</v>
      </c>
      <c r="I14">
        <f>B14*H14</f>
        <v>228178.25</v>
      </c>
      <c r="J14">
        <v>134</v>
      </c>
      <c r="K14">
        <f t="shared" si="1"/>
        <v>134000</v>
      </c>
      <c r="L14">
        <f t="shared" si="2"/>
        <v>0.58726017926774354</v>
      </c>
      <c r="O14">
        <v>1000</v>
      </c>
    </row>
    <row r="15" spans="1:15">
      <c r="A15" s="3" t="s">
        <v>156</v>
      </c>
      <c r="B15">
        <v>45</v>
      </c>
      <c r="C15">
        <v>60999</v>
      </c>
      <c r="D15">
        <f t="shared" si="0"/>
        <v>2744955</v>
      </c>
      <c r="E15">
        <v>710</v>
      </c>
      <c r="F15">
        <f t="shared" si="3"/>
        <v>710000</v>
      </c>
      <c r="G15">
        <f t="shared" si="4"/>
        <v>0.25865633498545515</v>
      </c>
      <c r="H15">
        <v>24526</v>
      </c>
      <c r="I15">
        <f>B15*H15</f>
        <v>1103670</v>
      </c>
      <c r="J15">
        <v>710</v>
      </c>
      <c r="K15">
        <f t="shared" si="1"/>
        <v>710000</v>
      </c>
      <c r="L15">
        <f t="shared" si="2"/>
        <v>0.64330823525147918</v>
      </c>
      <c r="O15">
        <v>1000</v>
      </c>
    </row>
    <row r="16" spans="1:15">
      <c r="A16" s="3" t="s">
        <v>157</v>
      </c>
      <c r="B16">
        <v>80</v>
      </c>
      <c r="C16">
        <v>108999</v>
      </c>
      <c r="D16">
        <f t="shared" si="0"/>
        <v>8719920</v>
      </c>
      <c r="E16">
        <v>2258</v>
      </c>
      <c r="F16">
        <f t="shared" si="3"/>
        <v>2258000</v>
      </c>
      <c r="G16">
        <f t="shared" si="4"/>
        <v>0.25894732979201646</v>
      </c>
      <c r="H16">
        <v>42380.67</v>
      </c>
      <c r="I16">
        <f>B16*H16</f>
        <v>3390453.5999999996</v>
      </c>
      <c r="J16">
        <v>2258</v>
      </c>
      <c r="K16">
        <f t="shared" si="1"/>
        <v>2258000</v>
      </c>
      <c r="L16">
        <f t="shared" si="2"/>
        <v>0.66598758349030351</v>
      </c>
      <c r="O16">
        <v>1000</v>
      </c>
    </row>
    <row r="17" spans="1:12">
      <c r="A17" s="3" t="s">
        <v>158</v>
      </c>
      <c r="G17">
        <f>AVERAGE(G2:G16)</f>
        <v>0.21976734838519391</v>
      </c>
      <c r="L17">
        <f>AVERAGE(L2:L16)</f>
        <v>0.51925210061581717</v>
      </c>
    </row>
    <row r="18" spans="1:12">
      <c r="A18" s="3" t="s">
        <v>159</v>
      </c>
    </row>
    <row r="19" spans="1:12">
      <c r="A19" s="3" t="s">
        <v>160</v>
      </c>
    </row>
    <row r="24" spans="1:12">
      <c r="E24">
        <v>4138</v>
      </c>
      <c r="I24">
        <v>1508</v>
      </c>
    </row>
    <row r="25" spans="1:12">
      <c r="I25">
        <v>4039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50</vt:lpstr>
      <vt:lpstr>100</vt:lpstr>
      <vt:lpstr>Sheet5</vt:lpstr>
      <vt:lpstr>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2023-11-24T15:57:26Z</dcterms:modified>
</cp:coreProperties>
</file>