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pitt_research\DP_MBQC\example\"/>
    </mc:Choice>
  </mc:AlternateContent>
  <xr:revisionPtr revIDLastSave="0" documentId="13_ncr:1_{26B94E83-E09F-4318-BC2E-04BD1B1A0166}" xr6:coauthVersionLast="47" xr6:coauthVersionMax="47" xr10:uidLastSave="{00000000-0000-0000-0000-000000000000}"/>
  <bookViews>
    <workbookView xWindow="0" yWindow="0" windowWidth="21810" windowHeight="2100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50" sheetId="6" r:id="rId5"/>
    <sheet name="100" sheetId="5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4" l="1"/>
  <c r="F13" i="4"/>
  <c r="F12" i="4"/>
  <c r="E12" i="4"/>
  <c r="G12" i="4" s="1"/>
  <c r="E11" i="4"/>
  <c r="G11" i="4" s="1"/>
  <c r="F11" i="4"/>
  <c r="I5" i="5"/>
  <c r="H5" i="5"/>
  <c r="G5" i="5"/>
  <c r="I5" i="6"/>
  <c r="H5" i="6"/>
  <c r="G5" i="6"/>
  <c r="K5" i="6" s="1"/>
  <c r="I3" i="6"/>
  <c r="H3" i="6"/>
  <c r="G3" i="6"/>
  <c r="I2" i="6"/>
  <c r="H2" i="6"/>
  <c r="G2" i="6"/>
  <c r="J3" i="5"/>
  <c r="I3" i="5"/>
  <c r="K3" i="5" s="1"/>
  <c r="L3" i="5" s="1"/>
  <c r="H3" i="5"/>
  <c r="G3" i="5"/>
  <c r="I2" i="5"/>
  <c r="H2" i="5"/>
  <c r="G2" i="5"/>
  <c r="H16" i="1"/>
  <c r="G5" i="4"/>
  <c r="G4" i="4"/>
  <c r="G2" i="4"/>
  <c r="E10" i="4"/>
  <c r="G10" i="4" s="1"/>
  <c r="E9" i="4"/>
  <c r="G9" i="4" s="1"/>
  <c r="E6" i="4"/>
  <c r="G6" i="4" s="1"/>
  <c r="E7" i="4"/>
  <c r="G7" i="4" s="1"/>
  <c r="E8" i="4"/>
  <c r="G8" i="4" s="1"/>
  <c r="E5" i="4"/>
  <c r="E3" i="4"/>
  <c r="G3" i="4" s="1"/>
  <c r="E4" i="4"/>
  <c r="E2" i="4"/>
  <c r="J24" i="3"/>
  <c r="K23" i="3"/>
  <c r="J23" i="3"/>
  <c r="K22" i="3"/>
  <c r="J22" i="3"/>
  <c r="J19" i="3"/>
  <c r="J20" i="3"/>
  <c r="J18" i="3"/>
  <c r="J15" i="3"/>
  <c r="J16" i="3"/>
  <c r="J14" i="3"/>
  <c r="J11" i="3"/>
  <c r="J12" i="3"/>
  <c r="J10" i="3"/>
  <c r="J7" i="3"/>
  <c r="J8" i="3"/>
  <c r="J6" i="3"/>
  <c r="J3" i="3"/>
  <c r="J4" i="3"/>
  <c r="J2" i="3"/>
  <c r="J19" i="2"/>
  <c r="J20" i="2"/>
  <c r="J18" i="2"/>
  <c r="J15" i="2"/>
  <c r="J16" i="2"/>
  <c r="J14" i="2"/>
  <c r="J11" i="2"/>
  <c r="J12" i="2"/>
  <c r="J10" i="2"/>
  <c r="J7" i="2"/>
  <c r="J8" i="2"/>
  <c r="J6" i="2"/>
  <c r="J3" i="2"/>
  <c r="J23" i="2" s="1"/>
  <c r="J4" i="2"/>
  <c r="J24" i="2" s="1"/>
  <c r="J2" i="2"/>
  <c r="J2" i="1"/>
  <c r="H2" i="3"/>
  <c r="K24" i="2"/>
  <c r="K23" i="2"/>
  <c r="K22" i="2"/>
  <c r="K23" i="1"/>
  <c r="K24" i="1"/>
  <c r="K22" i="1"/>
  <c r="J22" i="1"/>
  <c r="J23" i="1"/>
  <c r="J24" i="1"/>
  <c r="H19" i="3"/>
  <c r="H20" i="3"/>
  <c r="H18" i="3"/>
  <c r="H11" i="3"/>
  <c r="H12" i="3"/>
  <c r="H10" i="3"/>
  <c r="H15" i="3"/>
  <c r="H16" i="3"/>
  <c r="H14" i="3"/>
  <c r="H7" i="3"/>
  <c r="H8" i="3"/>
  <c r="H6" i="3"/>
  <c r="H4" i="3"/>
  <c r="H3" i="3"/>
  <c r="H19" i="2"/>
  <c r="H20" i="2"/>
  <c r="H18" i="2"/>
  <c r="H11" i="2"/>
  <c r="H12" i="2"/>
  <c r="H10" i="2"/>
  <c r="H15" i="2"/>
  <c r="H16" i="2"/>
  <c r="H14" i="2"/>
  <c r="H7" i="2"/>
  <c r="H8" i="2"/>
  <c r="H6" i="2"/>
  <c r="H4" i="2"/>
  <c r="H3" i="2"/>
  <c r="H2" i="2"/>
  <c r="G16" i="2"/>
  <c r="I16" i="2"/>
  <c r="G15" i="2"/>
  <c r="I15" i="2"/>
  <c r="J18" i="1"/>
  <c r="J19" i="1"/>
  <c r="J20" i="1"/>
  <c r="H19" i="1"/>
  <c r="H20" i="1"/>
  <c r="H18" i="1"/>
  <c r="H11" i="1"/>
  <c r="H12" i="1"/>
  <c r="H10" i="1"/>
  <c r="H15" i="1"/>
  <c r="H14" i="1"/>
  <c r="H7" i="1"/>
  <c r="J7" i="1" s="1"/>
  <c r="H8" i="1"/>
  <c r="J8" i="1" s="1"/>
  <c r="H6" i="1"/>
  <c r="J6" i="1" s="1"/>
  <c r="H3" i="1"/>
  <c r="J3" i="1" s="1"/>
  <c r="H4" i="1"/>
  <c r="J4" i="1" s="1"/>
  <c r="H2" i="1"/>
  <c r="I2" i="1"/>
  <c r="G2" i="1"/>
  <c r="K2" i="1" s="1"/>
  <c r="K5" i="5" l="1"/>
  <c r="J5" i="5"/>
  <c r="L5" i="5" s="1"/>
  <c r="J5" i="6"/>
  <c r="L5" i="6" s="1"/>
  <c r="K3" i="6"/>
  <c r="K2" i="6"/>
  <c r="J2" i="6"/>
  <c r="J3" i="6"/>
  <c r="L3" i="6" s="1"/>
  <c r="K2" i="5"/>
  <c r="J2" i="5"/>
  <c r="L2" i="5" s="1"/>
  <c r="J22" i="2"/>
  <c r="K16" i="2"/>
  <c r="L16" i="2" s="1"/>
  <c r="K15" i="2"/>
  <c r="L15" i="2" s="1"/>
  <c r="L2" i="6" l="1"/>
  <c r="F10" i="4"/>
  <c r="F9" i="4"/>
  <c r="F8" i="4"/>
  <c r="F6" i="4"/>
  <c r="F5" i="4"/>
  <c r="F4" i="4"/>
  <c r="F2" i="4"/>
  <c r="I18" i="1"/>
  <c r="G18" i="1"/>
  <c r="I19" i="1"/>
  <c r="K19" i="1" s="1"/>
  <c r="G19" i="1"/>
  <c r="I20" i="1"/>
  <c r="G20" i="1"/>
  <c r="I10" i="1"/>
  <c r="G10" i="1"/>
  <c r="J10" i="1" s="1"/>
  <c r="I11" i="1"/>
  <c r="G11" i="1"/>
  <c r="J11" i="1" s="1"/>
  <c r="I12" i="1"/>
  <c r="G12" i="1"/>
  <c r="J12" i="1" s="1"/>
  <c r="I14" i="1"/>
  <c r="G14" i="1"/>
  <c r="J14" i="1" s="1"/>
  <c r="I15" i="1"/>
  <c r="G15" i="1"/>
  <c r="J15" i="1" s="1"/>
  <c r="I16" i="1"/>
  <c r="G16" i="1"/>
  <c r="I6" i="1"/>
  <c r="G6" i="1"/>
  <c r="I7" i="1"/>
  <c r="G7" i="1"/>
  <c r="I8" i="1"/>
  <c r="G8" i="1"/>
  <c r="L2" i="1"/>
  <c r="I3" i="1"/>
  <c r="G3" i="1"/>
  <c r="I4" i="1"/>
  <c r="G4" i="1"/>
  <c r="K16" i="1" l="1"/>
  <c r="L16" i="1" s="1"/>
  <c r="J16" i="1"/>
  <c r="K4" i="1"/>
  <c r="L4" i="1" s="1"/>
  <c r="K14" i="1"/>
  <c r="L14" i="1" s="1"/>
  <c r="K11" i="1"/>
  <c r="L11" i="1" s="1"/>
  <c r="K15" i="1"/>
  <c r="L15" i="1" s="1"/>
  <c r="K10" i="1"/>
  <c r="L10" i="1" s="1"/>
  <c r="K18" i="1"/>
  <c r="L18" i="1" s="1"/>
  <c r="K3" i="1"/>
  <c r="K6" i="1"/>
  <c r="L6" i="1" s="1"/>
  <c r="K7" i="1"/>
  <c r="L7" i="1" s="1"/>
  <c r="L3" i="1"/>
  <c r="L19" i="1"/>
  <c r="K12" i="1"/>
  <c r="L12" i="1" s="1"/>
  <c r="K8" i="1"/>
  <c r="L8" i="1" s="1"/>
  <c r="K20" i="1"/>
  <c r="L20" i="1" s="1"/>
  <c r="G4" i="3"/>
  <c r="I4" i="3"/>
  <c r="G3" i="3"/>
  <c r="I3" i="3"/>
  <c r="G2" i="3"/>
  <c r="I2" i="3"/>
  <c r="G8" i="3"/>
  <c r="I8" i="3"/>
  <c r="G7" i="3"/>
  <c r="I7" i="3"/>
  <c r="G6" i="3"/>
  <c r="I6" i="3"/>
  <c r="G16" i="3"/>
  <c r="I16" i="3"/>
  <c r="G15" i="3"/>
  <c r="I15" i="3"/>
  <c r="G14" i="3"/>
  <c r="K14" i="3" s="1"/>
  <c r="I14" i="3"/>
  <c r="G12" i="3"/>
  <c r="I12" i="3"/>
  <c r="G11" i="3"/>
  <c r="I11" i="3"/>
  <c r="G10" i="3"/>
  <c r="I10" i="3"/>
  <c r="G20" i="3"/>
  <c r="I20" i="3"/>
  <c r="G19" i="3"/>
  <c r="I19" i="3"/>
  <c r="G18" i="3"/>
  <c r="I18" i="3"/>
  <c r="K18" i="3" s="1"/>
  <c r="I3" i="2"/>
  <c r="I2" i="2"/>
  <c r="I8" i="2"/>
  <c r="I7" i="2"/>
  <c r="I6" i="2"/>
  <c r="I14" i="2"/>
  <c r="I12" i="2"/>
  <c r="I11" i="2"/>
  <c r="I10" i="2"/>
  <c r="I20" i="2"/>
  <c r="I19" i="2"/>
  <c r="I18" i="2"/>
  <c r="G3" i="2"/>
  <c r="G2" i="2"/>
  <c r="G8" i="2"/>
  <c r="G7" i="2"/>
  <c r="G6" i="2"/>
  <c r="G14" i="2"/>
  <c r="G12" i="2"/>
  <c r="G11" i="2"/>
  <c r="G10" i="2"/>
  <c r="G20" i="2"/>
  <c r="G19" i="2"/>
  <c r="G18" i="2"/>
  <c r="I4" i="2"/>
  <c r="G4" i="2"/>
  <c r="K4" i="3" l="1"/>
  <c r="L14" i="3"/>
  <c r="K16" i="3"/>
  <c r="L16" i="3"/>
  <c r="L18" i="3"/>
  <c r="L4" i="3"/>
  <c r="K2" i="3"/>
  <c r="L2" i="3" s="1"/>
  <c r="K3" i="3"/>
  <c r="L3" i="3" s="1"/>
  <c r="K6" i="3"/>
  <c r="L6" i="3" s="1"/>
  <c r="K15" i="3"/>
  <c r="L15" i="3" s="1"/>
  <c r="K20" i="3"/>
  <c r="L20" i="3" s="1"/>
  <c r="K19" i="3"/>
  <c r="L19" i="3" s="1"/>
  <c r="K8" i="3"/>
  <c r="K7" i="3"/>
  <c r="L7" i="3" s="1"/>
  <c r="K12" i="3"/>
  <c r="L12" i="3" s="1"/>
  <c r="K11" i="3"/>
  <c r="L11" i="3" s="1"/>
  <c r="K10" i="3"/>
  <c r="L10" i="3" s="1"/>
  <c r="K4" i="2"/>
  <c r="K18" i="2"/>
  <c r="L18" i="2" s="1"/>
  <c r="K10" i="2"/>
  <c r="L10" i="2" s="1"/>
  <c r="L4" i="2"/>
  <c r="K19" i="2"/>
  <c r="L19" i="2" s="1"/>
  <c r="K11" i="2"/>
  <c r="L11" i="2" s="1"/>
  <c r="K14" i="2"/>
  <c r="L14" i="2" s="1"/>
  <c r="K7" i="2"/>
  <c r="L7" i="2" s="1"/>
  <c r="K6" i="2"/>
  <c r="L6" i="2" s="1"/>
  <c r="K3" i="2"/>
  <c r="L3" i="2" s="1"/>
  <c r="K2" i="2"/>
  <c r="L2" i="2" s="1"/>
  <c r="K12" i="2"/>
  <c r="L12" i="2" s="1"/>
  <c r="K20" i="2"/>
  <c r="L20" i="2" s="1"/>
  <c r="K8" i="2"/>
  <c r="L8" i="2" s="1"/>
  <c r="L8" i="3" l="1"/>
  <c r="K24" i="3"/>
</calcChain>
</file>

<file path=xl/sharedStrings.xml><?xml version="1.0" encoding="utf-8"?>
<sst xmlns="http://schemas.openxmlformats.org/spreadsheetml/2006/main" count="188" uniqueCount="125">
  <si>
    <t>Bench</t>
  </si>
  <si>
    <t>BV5(15)</t>
  </si>
  <si>
    <t>BV5(9)</t>
  </si>
  <si>
    <t>IQP5(15)</t>
  </si>
  <si>
    <t>IQP5(9)</t>
  </si>
  <si>
    <t>qft5(15)</t>
  </si>
  <si>
    <t>qft5(9)</t>
  </si>
  <si>
    <t>DP reduction</t>
  </si>
  <si>
    <t>Original Depth</t>
  </si>
  <si>
    <t>Original reduction</t>
  </si>
  <si>
    <t>Original total</t>
  </si>
  <si>
    <t>DP total</t>
  </si>
  <si>
    <t>single improvement</t>
  </si>
  <si>
    <t>Total improvement</t>
  </si>
  <si>
    <t>hlf7(20)</t>
  </si>
  <si>
    <t>hlf7(13)</t>
  </si>
  <si>
    <t>HC6(11)</t>
  </si>
  <si>
    <t>HC6(17)</t>
  </si>
  <si>
    <t>BV15(50)</t>
  </si>
  <si>
    <t>BV15(40)</t>
  </si>
  <si>
    <t>BV15(29)</t>
  </si>
  <si>
    <t>qft15(29)</t>
  </si>
  <si>
    <t>IQP15(29)</t>
  </si>
  <si>
    <t>hlf15(37)</t>
  </si>
  <si>
    <t>hlf15(29)</t>
  </si>
  <si>
    <t>qft15(45)</t>
  </si>
  <si>
    <t>qft15(37)</t>
  </si>
  <si>
    <t>IQP15(45)</t>
  </si>
  <si>
    <t>IQP15(37)</t>
  </si>
  <si>
    <t>hlf15(45)</t>
  </si>
  <si>
    <t>Second improvement</t>
  </si>
  <si>
    <t>BV5</t>
  </si>
  <si>
    <t>IQP5</t>
  </si>
  <si>
    <t>QFT5</t>
  </si>
  <si>
    <t>HLF7</t>
  </si>
  <si>
    <t>VQE6</t>
  </si>
  <si>
    <t>BV15</t>
  </si>
  <si>
    <t>IQP15</t>
  </si>
  <si>
    <t>QFT15</t>
  </si>
  <si>
    <t>VQE14</t>
  </si>
  <si>
    <t>HLF15</t>
  </si>
  <si>
    <t>Round</t>
  </si>
  <si>
    <t>flip</t>
  </si>
  <si>
    <t>qft27(53)</t>
  </si>
  <si>
    <t>qft27(67)</t>
  </si>
  <si>
    <t>qft27(80)</t>
  </si>
  <si>
    <t>iqp27(80)</t>
  </si>
  <si>
    <t>iqp27(67)</t>
  </si>
  <si>
    <t>iqp27(53)</t>
  </si>
  <si>
    <t>BV27(53)</t>
  </si>
  <si>
    <t>BV27(67)</t>
  </si>
  <si>
    <t>BV27(80)</t>
  </si>
  <si>
    <t>hlf27(45)</t>
  </si>
  <si>
    <t>BV5(12)</t>
  </si>
  <si>
    <t>IQP5(12)</t>
  </si>
  <si>
    <t>qft5(12)</t>
  </si>
  <si>
    <t>hlf7(16)</t>
  </si>
  <si>
    <t>IQP15(L)</t>
  </si>
  <si>
    <t>QFT15(L)</t>
  </si>
  <si>
    <t>HLF15(L)</t>
  </si>
  <si>
    <t>VQE14(L)</t>
  </si>
  <si>
    <t>IQP27(L)</t>
  </si>
  <si>
    <t>QFT27(L)</t>
  </si>
  <si>
    <t>VQE26(L)</t>
  </si>
  <si>
    <t>DP best depth</t>
  </si>
  <si>
    <t>d</t>
  </si>
  <si>
    <t>u</t>
  </si>
  <si>
    <t>Averaged depth</t>
  </si>
  <si>
    <t>HC6(14)</t>
  </si>
  <si>
    <t>vqe26(53)</t>
  </si>
  <si>
    <t>vqe26(67)</t>
  </si>
  <si>
    <t>vqe26(80)</t>
  </si>
  <si>
    <t>vqe14(29)</t>
  </si>
  <si>
    <t>vqe14(37)</t>
  </si>
  <si>
    <t>vqe14(45)</t>
  </si>
  <si>
    <t>hlf27(72)</t>
  </si>
  <si>
    <t>hlf27(58)</t>
  </si>
  <si>
    <t>Original wire</t>
  </si>
  <si>
    <t>New wires</t>
  </si>
  <si>
    <t>DP-single</t>
  </si>
  <si>
    <t>BV15 (S)</t>
  </si>
  <si>
    <t>BV15 (M)</t>
  </si>
  <si>
    <t>BV15 (L)</t>
  </si>
  <si>
    <t>IQP15(S)</t>
  </si>
  <si>
    <t>IQP15(M)</t>
  </si>
  <si>
    <t>QFT15(S)</t>
  </si>
  <si>
    <t>QFT15(M)</t>
  </si>
  <si>
    <t>HLF15(S)</t>
  </si>
  <si>
    <t>HLF15(M)</t>
  </si>
  <si>
    <t>VQE14(S)</t>
  </si>
  <si>
    <t>VQE14(M)</t>
  </si>
  <si>
    <t>IQP(S)</t>
  </si>
  <si>
    <t>BV(S)</t>
  </si>
  <si>
    <t>BV(M)</t>
  </si>
  <si>
    <t>BV(L)</t>
  </si>
  <si>
    <t>IQP(M)</t>
  </si>
  <si>
    <t>IQP(L)</t>
  </si>
  <si>
    <t>QFT(S)</t>
  </si>
  <si>
    <t>QFT(M)</t>
  </si>
  <si>
    <t>QFT(L)</t>
  </si>
  <si>
    <t>HLF(S)</t>
  </si>
  <si>
    <t>HLF(M)</t>
  </si>
  <si>
    <t>HLF(L)</t>
  </si>
  <si>
    <t>VQE(S)</t>
  </si>
  <si>
    <t>VQE(M)</t>
  </si>
  <si>
    <t>VQE(L)</t>
  </si>
  <si>
    <t>Average(S)</t>
  </si>
  <si>
    <t>Average(M)</t>
  </si>
  <si>
    <t>Average(L)</t>
  </si>
  <si>
    <t>Ave(S)</t>
  </si>
  <si>
    <t>Ave(M)</t>
  </si>
  <si>
    <t>Ave(L)</t>
  </si>
  <si>
    <t>Original measurements</t>
  </si>
  <si>
    <t>New measurements</t>
  </si>
  <si>
    <t>Wires reduction</t>
  </si>
  <si>
    <t>Measurements reduction</t>
  </si>
  <si>
    <t>hlf7</t>
  </si>
  <si>
    <t>hlf15</t>
  </si>
  <si>
    <t>BV27</t>
  </si>
  <si>
    <t>IQP27</t>
  </si>
  <si>
    <t>hlf27</t>
  </si>
  <si>
    <t>qft100(300)</t>
  </si>
  <si>
    <t>qft50(150)</t>
  </si>
  <si>
    <t>bv50</t>
  </si>
  <si>
    <t>bv100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</si>
</sst>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Sheet1!$D$27:$D$41</c:f>
              <c:strCache>
                <c:ptCount val="15"/>
                <c:pt idx="0">
                  <c:v>BV(S)</c:v>
                </c:pt>
                <c:pt idx="1">
                  <c:v>BV(M)</c:v>
                </c:pt>
                <c:pt idx="2">
                  <c:v>BV(L)</c:v>
                </c:pt>
                <c:pt idx="3">
                  <c:v>IQP(S)</c:v>
                </c:pt>
                <c:pt idx="4">
                  <c:v>IQP(M)</c:v>
                </c:pt>
                <c:pt idx="5">
                  <c:v>IQP(L)</c:v>
                </c:pt>
                <c:pt idx="6">
                  <c:v>HLF(S)</c:v>
                </c:pt>
                <c:pt idx="7">
                  <c:v>HLF(M)</c:v>
                </c:pt>
                <c:pt idx="8">
                  <c:v>HLF(L)</c:v>
                </c:pt>
                <c:pt idx="9">
                  <c:v>QFT(S)</c:v>
                </c:pt>
                <c:pt idx="10">
                  <c:v>QFT(M)</c:v>
                </c:pt>
                <c:pt idx="11">
                  <c:v>QFT(L)</c:v>
                </c:pt>
                <c:pt idx="12">
                  <c:v>VQE(S)</c:v>
                </c:pt>
                <c:pt idx="13">
                  <c:v>VQE(M)</c:v>
                </c:pt>
                <c:pt idx="14">
                  <c:v>VQE(L)</c:v>
                </c:pt>
              </c:strCache>
            </c:strRef>
          </c:cat>
          <c:val>
            <c:numRef>
              <c:f>(Sheet1!$J$3:$J$4,Sheet1!$J$7:$J$8,Sheet1!$J$15:$J$16,Sheet1!$J$11:$J$12,Sheet1!$J$19:$J$20)</c:f>
              <c:numCache>
                <c:formatCode>General</c:formatCode>
                <c:ptCount val="10"/>
                <c:pt idx="0">
                  <c:v>0.48277526811269356</c:v>
                </c:pt>
                <c:pt idx="1">
                  <c:v>0.55174316355736408</c:v>
                </c:pt>
                <c:pt idx="2">
                  <c:v>0.21740075655463281</c:v>
                </c:pt>
                <c:pt idx="3">
                  <c:v>0.30436105917648593</c:v>
                </c:pt>
                <c:pt idx="4">
                  <c:v>0.23810657650364303</c:v>
                </c:pt>
                <c:pt idx="5">
                  <c:v>0.28572789180437164</c:v>
                </c:pt>
                <c:pt idx="6">
                  <c:v>0.21740075655463281</c:v>
                </c:pt>
                <c:pt idx="7">
                  <c:v>0.30436105917648593</c:v>
                </c:pt>
                <c:pt idx="8">
                  <c:v>0.20000800032001281</c:v>
                </c:pt>
                <c:pt idx="9">
                  <c:v>0.28001120044801792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6-4C02-83C3-85CB60B3731A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Sheet1!$D$27:$D$41</c:f>
              <c:strCache>
                <c:ptCount val="15"/>
                <c:pt idx="0">
                  <c:v>BV(S)</c:v>
                </c:pt>
                <c:pt idx="1">
                  <c:v>BV(M)</c:v>
                </c:pt>
                <c:pt idx="2">
                  <c:v>BV(L)</c:v>
                </c:pt>
                <c:pt idx="3">
                  <c:v>IQP(S)</c:v>
                </c:pt>
                <c:pt idx="4">
                  <c:v>IQP(M)</c:v>
                </c:pt>
                <c:pt idx="5">
                  <c:v>IQP(L)</c:v>
                </c:pt>
                <c:pt idx="6">
                  <c:v>HLF(S)</c:v>
                </c:pt>
                <c:pt idx="7">
                  <c:v>HLF(M)</c:v>
                </c:pt>
                <c:pt idx="8">
                  <c:v>HLF(L)</c:v>
                </c:pt>
                <c:pt idx="9">
                  <c:v>QFT(S)</c:v>
                </c:pt>
                <c:pt idx="10">
                  <c:v>QFT(M)</c:v>
                </c:pt>
                <c:pt idx="11">
                  <c:v>QFT(L)</c:v>
                </c:pt>
                <c:pt idx="12">
                  <c:v>VQE(S)</c:v>
                </c:pt>
                <c:pt idx="13">
                  <c:v>VQE(M)</c:v>
                </c:pt>
                <c:pt idx="14">
                  <c:v>VQE(L)</c:v>
                </c:pt>
              </c:strCache>
            </c:strRef>
          </c:cat>
          <c:val>
            <c:numRef>
              <c:f>(Sheet1!$K$3:$K$4,Sheet1!$K$7:$K$8,Sheet1!$K$15:$K$16,Sheet1!$K$11:$K$12,Sheet1!$K$19:$K$20)</c:f>
              <c:numCache>
                <c:formatCode>General</c:formatCode>
                <c:ptCount val="10"/>
                <c:pt idx="0">
                  <c:v>0.50343115279837236</c:v>
                </c:pt>
                <c:pt idx="1">
                  <c:v>0.63788406496775751</c:v>
                </c:pt>
                <c:pt idx="2">
                  <c:v>0.33443845384581938</c:v>
                </c:pt>
                <c:pt idx="3">
                  <c:v>0.40633288403843648</c:v>
                </c:pt>
                <c:pt idx="4">
                  <c:v>0.43765179294252105</c:v>
                </c:pt>
                <c:pt idx="5">
                  <c:v>0.57746559359969529</c:v>
                </c:pt>
                <c:pt idx="6">
                  <c:v>0.29944780207835126</c:v>
                </c:pt>
                <c:pt idx="7">
                  <c:v>0.35645028044697596</c:v>
                </c:pt>
                <c:pt idx="8">
                  <c:v>0.34042861714468581</c:v>
                </c:pt>
                <c:pt idx="9">
                  <c:v>0.46308852354094165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6-4C02-83C3-85CB60B3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66383"/>
        <c:axId val="1862349871"/>
      </c:barChart>
      <c:catAx>
        <c:axId val="3566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9871"/>
        <c:crosses val="autoZero"/>
        <c:auto val="1"/>
        <c:lblAlgn val="ctr"/>
        <c:lblOffset val="100"/>
        <c:noMultiLvlLbl val="0"/>
      </c:catAx>
      <c:valAx>
        <c:axId val="1862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 w.r.t.</a:t>
                </a:r>
                <a:r>
                  <a:rPr lang="en-US" baseline="0"/>
                  <a:t> </a:t>
                </a:r>
                <a:r>
                  <a:rPr lang="en-US" altLang="zh-CN" baseline="0"/>
                  <a:t>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  <a:r>
              <a:rPr lang="en-US" baseline="0"/>
              <a:t> for large benchmarks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Sheet3!$A$28:$A$30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(Sheet3!$J$8,Sheet3!$J$16,Sheet3!$J$20)</c:f>
              <c:numCache>
                <c:formatCode>General</c:formatCode>
                <c:ptCount val="3"/>
                <c:pt idx="0">
                  <c:v>0.1675987016687244</c:v>
                </c:pt>
                <c:pt idx="1">
                  <c:v>0.25688309067055659</c:v>
                </c:pt>
                <c:pt idx="2">
                  <c:v>0.28440627895668769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A-45B9-AE63-2CDA423A3067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Sheet3!$A$28:$A$30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(Sheet3!$K$8,Sheet3!$K$16,Sheet3!$K$20)</c:f>
              <c:numCache>
                <c:formatCode>General</c:formatCode>
                <c:ptCount val="3"/>
                <c:pt idx="0">
                  <c:v>0.42279007145291314</c:v>
                </c:pt>
                <c:pt idx="1">
                  <c:v>0.59448022458921645</c:v>
                </c:pt>
                <c:pt idx="2">
                  <c:v>0.61118294663253792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A-45B9-AE63-2CDA423A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217616"/>
        <c:axId val="1477619856"/>
      </c:barChart>
      <c:catAx>
        <c:axId val="14092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19856"/>
        <c:crosses val="autoZero"/>
        <c:auto val="1"/>
        <c:lblAlgn val="ctr"/>
        <c:lblOffset val="100"/>
        <c:noMultiLvlLbl val="0"/>
      </c:catAx>
      <c:valAx>
        <c:axId val="14776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Depth reduction w.r.t.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baseline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447674</xdr:colOff>
      <xdr:row>30</xdr:row>
      <xdr:rowOff>80962</xdr:rowOff>
    </xdr:from>
    <xdr:to>
      <xdr:col>17</xdr:col>
      <xdr:colOff>476249</xdr:colOff>
      <xdr:row>44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6B7FE-8905-E3FF-24D8-C261D7007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21</xdr:row>
      <xdr:rowOff>157162</xdr:rowOff>
    </xdr:from>
    <xdr:to>
      <xdr:col>23</xdr:col>
      <xdr:colOff>600075</xdr:colOff>
      <xdr:row>36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561A3-5818-6FB2-2D4D-06D11D81E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workbookViewId="0">
      <selection activeCell="K16" sqref="K16"/>
    </sheetView>
  </sheetViews>
  <sheetFormatPr defaultRowHeight="15" x14ac:dyDescent="0.25"/>
  <cols>
    <col min="1" max="1" width="11.28515625" customWidth="1"/>
    <col min="2" max="2" width="14" customWidth="1"/>
    <col min="3" max="3" width="17.42578125" customWidth="1"/>
    <col min="4" max="4" width="15.28515625" customWidth="1"/>
    <col min="5" max="5" width="13.140625" customWidth="1"/>
  </cols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2</v>
      </c>
      <c r="B2">
        <v>28</v>
      </c>
      <c r="C2">
        <v>3</v>
      </c>
      <c r="D2">
        <v>19</v>
      </c>
      <c r="E2">
        <v>19</v>
      </c>
      <c r="F2">
        <v>-1</v>
      </c>
      <c r="G2">
        <f>B2*N2 + (N2-1)</f>
        <v>28999</v>
      </c>
      <c r="H2">
        <f>D2*N2+N2-1</f>
        <v>19999</v>
      </c>
      <c r="I2">
        <f>E2*N2-F2*(N2-1)</f>
        <v>19999</v>
      </c>
      <c r="J2">
        <f>(G2-H2)/G2</f>
        <v>0.3103555295010173</v>
      </c>
      <c r="K2">
        <f>(G2-I2)/G2</f>
        <v>0.3103555295010173</v>
      </c>
      <c r="L2">
        <f>K2-J2</f>
        <v>0</v>
      </c>
      <c r="N2">
        <v>1000</v>
      </c>
    </row>
    <row r="3" spans="1:14" x14ac:dyDescent="0.25">
      <c r="A3" t="s">
        <v>53</v>
      </c>
      <c r="B3">
        <v>28</v>
      </c>
      <c r="C3">
        <v>3</v>
      </c>
      <c r="D3">
        <v>14</v>
      </c>
      <c r="E3">
        <v>14.4</v>
      </c>
      <c r="F3">
        <v>0</v>
      </c>
      <c r="G3">
        <f>B3*N3 + (N3-1)</f>
        <v>28999</v>
      </c>
      <c r="H3">
        <f t="shared" ref="H3:H20" si="0">D3*N3+N3-1</f>
        <v>14999</v>
      </c>
      <c r="I3">
        <f>E3*N3-F3*(N3-1)</f>
        <v>14400</v>
      </c>
      <c r="J3">
        <f t="shared" ref="J3:J4" si="1">(G3-H3)/G3</f>
        <v>0.48277526811269356</v>
      </c>
      <c r="K3">
        <f>(G3-I3)/G3</f>
        <v>0.50343115279837236</v>
      </c>
      <c r="L3">
        <f>K3-J3</f>
        <v>2.0655884685678805E-2</v>
      </c>
      <c r="N3">
        <v>1000</v>
      </c>
    </row>
    <row r="4" spans="1:14" x14ac:dyDescent="0.25">
      <c r="A4" t="s">
        <v>1</v>
      </c>
      <c r="B4">
        <v>28</v>
      </c>
      <c r="C4">
        <v>3</v>
      </c>
      <c r="D4">
        <v>12</v>
      </c>
      <c r="E4">
        <v>11.5</v>
      </c>
      <c r="F4">
        <v>1</v>
      </c>
      <c r="G4">
        <f>B4*N4 + (N4-1)</f>
        <v>28999</v>
      </c>
      <c r="H4">
        <f t="shared" si="0"/>
        <v>12999</v>
      </c>
      <c r="I4">
        <f>E4*N4-F4*(N4-1)</f>
        <v>10501</v>
      </c>
      <c r="J4">
        <f t="shared" si="1"/>
        <v>0.55174316355736408</v>
      </c>
      <c r="K4">
        <f>(G4-I4)/G4</f>
        <v>0.63788406496775751</v>
      </c>
      <c r="L4">
        <f>K4-J4</f>
        <v>8.6140901410393433E-2</v>
      </c>
      <c r="N4">
        <v>1000</v>
      </c>
    </row>
    <row r="6" spans="1:14" x14ac:dyDescent="0.25">
      <c r="A6" t="s">
        <v>4</v>
      </c>
      <c r="B6">
        <v>22</v>
      </c>
      <c r="C6">
        <v>-1</v>
      </c>
      <c r="D6">
        <v>20</v>
      </c>
      <c r="E6">
        <v>20.111000000000001</v>
      </c>
      <c r="F6">
        <v>1.875</v>
      </c>
      <c r="G6">
        <f>B6*N6 + (N6-1)</f>
        <v>22999</v>
      </c>
      <c r="H6">
        <f t="shared" si="0"/>
        <v>20999</v>
      </c>
      <c r="I6">
        <f>E6*N6-F6*(N6-1)</f>
        <v>18237.875</v>
      </c>
      <c r="J6">
        <f>(G6-H6)/G6</f>
        <v>8.6960302621853128E-2</v>
      </c>
      <c r="K6">
        <f>(G6-I6)/G6</f>
        <v>0.20701443541023523</v>
      </c>
      <c r="L6">
        <f>K6-J6</f>
        <v>0.1200541327883821</v>
      </c>
      <c r="N6">
        <v>1000</v>
      </c>
    </row>
    <row r="7" spans="1:14" x14ac:dyDescent="0.25">
      <c r="A7" s="1" t="s">
        <v>54</v>
      </c>
      <c r="B7">
        <v>22</v>
      </c>
      <c r="C7">
        <v>-1</v>
      </c>
      <c r="D7">
        <v>17</v>
      </c>
      <c r="E7">
        <v>17.555</v>
      </c>
      <c r="F7">
        <v>2.25</v>
      </c>
      <c r="G7">
        <f>B7*N7 + (N7-1)</f>
        <v>22999</v>
      </c>
      <c r="H7">
        <f t="shared" si="0"/>
        <v>17999</v>
      </c>
      <c r="I7">
        <f>E7*N7-F7*(N7-1)</f>
        <v>15307.25</v>
      </c>
      <c r="J7">
        <f t="shared" ref="J7:J8" si="2">(G7-H7)/G7</f>
        <v>0.21740075655463281</v>
      </c>
      <c r="K7">
        <f>(G7-I7)/G7</f>
        <v>0.33443845384581938</v>
      </c>
      <c r="L7">
        <f t="shared" ref="L7:L19" si="3">K7-J7</f>
        <v>0.11703769729118657</v>
      </c>
      <c r="N7">
        <v>1000</v>
      </c>
    </row>
    <row r="8" spans="1:14" x14ac:dyDescent="0.25">
      <c r="A8" t="s">
        <v>3</v>
      </c>
      <c r="B8">
        <v>22</v>
      </c>
      <c r="C8">
        <v>-1</v>
      </c>
      <c r="D8">
        <v>15</v>
      </c>
      <c r="E8">
        <v>17.399999999999999</v>
      </c>
      <c r="F8">
        <v>3.75</v>
      </c>
      <c r="G8">
        <f>B8*N8 + (N8-1)</f>
        <v>22999</v>
      </c>
      <c r="H8">
        <f t="shared" si="0"/>
        <v>15999</v>
      </c>
      <c r="I8">
        <f>E8*N8-F8*(N8-1)</f>
        <v>13653.75</v>
      </c>
      <c r="J8">
        <f t="shared" si="2"/>
        <v>0.30436105917648593</v>
      </c>
      <c r="K8">
        <f>(G8-I8)/G8</f>
        <v>0.40633288403843648</v>
      </c>
      <c r="L8">
        <f>K8-J8</f>
        <v>0.10197182486195056</v>
      </c>
      <c r="N8">
        <v>1000</v>
      </c>
    </row>
    <row r="10" spans="1:14" x14ac:dyDescent="0.25">
      <c r="A10" t="s">
        <v>15</v>
      </c>
      <c r="B10">
        <v>22</v>
      </c>
      <c r="C10">
        <v>1</v>
      </c>
      <c r="D10">
        <v>20</v>
      </c>
      <c r="E10">
        <v>20</v>
      </c>
      <c r="F10">
        <v>1</v>
      </c>
      <c r="G10">
        <f>B10*N10 + (N10-1)</f>
        <v>22999</v>
      </c>
      <c r="H10">
        <f>D10*N10+N10-1</f>
        <v>20999</v>
      </c>
      <c r="I10">
        <f>E10*N10-F10*(N10-1)</f>
        <v>19001</v>
      </c>
      <c r="J10">
        <f>(G10-H10)/G10</f>
        <v>8.6960302621853128E-2</v>
      </c>
      <c r="K10">
        <f>(G10-I10)/G10</f>
        <v>0.17383364494108439</v>
      </c>
      <c r="L10">
        <f>K10-J10</f>
        <v>8.6873342319231259E-2</v>
      </c>
      <c r="N10">
        <v>1000</v>
      </c>
    </row>
    <row r="11" spans="1:14" x14ac:dyDescent="0.25">
      <c r="A11" t="s">
        <v>56</v>
      </c>
      <c r="B11">
        <v>22</v>
      </c>
      <c r="C11">
        <v>1</v>
      </c>
      <c r="D11">
        <v>17</v>
      </c>
      <c r="E11">
        <v>17.111000000000001</v>
      </c>
      <c r="F11">
        <v>1</v>
      </c>
      <c r="G11">
        <f>B11*N11 + (N11-1)</f>
        <v>22999</v>
      </c>
      <c r="H11">
        <f>D11*N11+N11-1</f>
        <v>17999</v>
      </c>
      <c r="I11">
        <f>E11*N11-F11*(N11-1)</f>
        <v>16112</v>
      </c>
      <c r="J11">
        <f t="shared" ref="J11:J12" si="4">(G11-H11)/G11</f>
        <v>0.21740075655463281</v>
      </c>
      <c r="K11">
        <f>(G11-I11)/G11</f>
        <v>0.29944780207835126</v>
      </c>
      <c r="L11">
        <f>K11-J11</f>
        <v>8.2047045523718443E-2</v>
      </c>
      <c r="N11">
        <v>1000</v>
      </c>
    </row>
    <row r="12" spans="1:14" x14ac:dyDescent="0.25">
      <c r="A12" t="s">
        <v>14</v>
      </c>
      <c r="B12">
        <v>22</v>
      </c>
      <c r="C12">
        <v>1</v>
      </c>
      <c r="D12">
        <v>15</v>
      </c>
      <c r="E12">
        <v>15.8</v>
      </c>
      <c r="F12">
        <v>1</v>
      </c>
      <c r="G12">
        <f>B12*N12 + (N12-1)</f>
        <v>22999</v>
      </c>
      <c r="H12">
        <f>D12*N12+N12-1</f>
        <v>15999</v>
      </c>
      <c r="I12">
        <f>E12*N12-F12*(N12-1)</f>
        <v>14801</v>
      </c>
      <c r="J12">
        <f t="shared" si="4"/>
        <v>0.30436105917648593</v>
      </c>
      <c r="K12">
        <f>(G12-I12)/G12</f>
        <v>0.35645028044697596</v>
      </c>
      <c r="L12">
        <f>K12-J12</f>
        <v>5.2089221270490038E-2</v>
      </c>
      <c r="N12">
        <v>1000</v>
      </c>
    </row>
    <row r="14" spans="1:14" x14ac:dyDescent="0.25">
      <c r="A14" t="s">
        <v>6</v>
      </c>
      <c r="B14">
        <v>20</v>
      </c>
      <c r="C14">
        <v>-1</v>
      </c>
      <c r="D14">
        <v>18</v>
      </c>
      <c r="E14">
        <v>18.440000000000001</v>
      </c>
      <c r="F14">
        <v>5.5</v>
      </c>
      <c r="G14">
        <f>B14*N14 + (N14-1)</f>
        <v>20999</v>
      </c>
      <c r="H14">
        <f>D14*N14+N14-1</f>
        <v>18999</v>
      </c>
      <c r="I14">
        <f>E14*N14-F14*(N14-1)</f>
        <v>12945.5</v>
      </c>
      <c r="J14">
        <f>(G14-H14)/G14</f>
        <v>9.5242630601457212E-2</v>
      </c>
      <c r="K14">
        <f>(G14-I14)/G14</f>
        <v>0.38351826277441781</v>
      </c>
      <c r="L14">
        <f>K14-J14</f>
        <v>0.28827563217296059</v>
      </c>
      <c r="N14">
        <v>1000</v>
      </c>
    </row>
    <row r="15" spans="1:14" x14ac:dyDescent="0.25">
      <c r="A15" t="s">
        <v>55</v>
      </c>
      <c r="B15">
        <v>20</v>
      </c>
      <c r="C15">
        <v>-1</v>
      </c>
      <c r="D15">
        <v>15</v>
      </c>
      <c r="E15">
        <v>15.555</v>
      </c>
      <c r="F15">
        <v>3.75</v>
      </c>
      <c r="G15">
        <f>B15*N15 + (N15-1)</f>
        <v>20999</v>
      </c>
      <c r="H15">
        <f>D15*N15+N15-1</f>
        <v>15999</v>
      </c>
      <c r="I15">
        <f>E15*N15-F15*(N15-1)</f>
        <v>11808.75</v>
      </c>
      <c r="J15">
        <f t="shared" ref="J15:J16" si="5">(G15-H15)/G15</f>
        <v>0.23810657650364303</v>
      </c>
      <c r="K15">
        <f>(G15-I15)/G15</f>
        <v>0.43765179294252105</v>
      </c>
      <c r="L15">
        <f>K15-J15</f>
        <v>0.19954521643887801</v>
      </c>
      <c r="N15">
        <v>1000</v>
      </c>
    </row>
    <row r="16" spans="1:14" x14ac:dyDescent="0.25">
      <c r="A16" t="s">
        <v>5</v>
      </c>
      <c r="B16">
        <v>20</v>
      </c>
      <c r="C16">
        <v>-1</v>
      </c>
      <c r="D16">
        <v>14</v>
      </c>
      <c r="E16">
        <v>15.666</v>
      </c>
      <c r="F16">
        <v>6.8</v>
      </c>
      <c r="G16">
        <f>B16*N16 + (N16-1)</f>
        <v>20999</v>
      </c>
      <c r="H16">
        <f>D16*N16+N16-1</f>
        <v>14999</v>
      </c>
      <c r="I16">
        <f>E16*N16-F16*(N16-1)</f>
        <v>8872.7999999999993</v>
      </c>
      <c r="J16">
        <f t="shared" si="5"/>
        <v>0.28572789180437164</v>
      </c>
      <c r="K16">
        <f>(G16-I16)/G16</f>
        <v>0.57746559359969529</v>
      </c>
      <c r="L16">
        <f t="shared" ref="L16" si="6">K16-J16</f>
        <v>0.29173770179532366</v>
      </c>
      <c r="N16">
        <v>1000</v>
      </c>
    </row>
    <row r="18" spans="1:14" x14ac:dyDescent="0.25">
      <c r="A18" t="s">
        <v>16</v>
      </c>
      <c r="B18">
        <v>24</v>
      </c>
      <c r="C18">
        <v>-1</v>
      </c>
      <c r="D18">
        <v>22</v>
      </c>
      <c r="E18">
        <v>22.22</v>
      </c>
      <c r="F18">
        <v>3.25</v>
      </c>
      <c r="G18">
        <f>B18*N18 + (N18-1)</f>
        <v>24999</v>
      </c>
      <c r="H18">
        <f t="shared" si="0"/>
        <v>22999</v>
      </c>
      <c r="I18">
        <f>E18*N18-F18*(N18-1)</f>
        <v>18973.25</v>
      </c>
      <c r="J18">
        <f>(G18-H18)/G18</f>
        <v>8.0003200128005117E-2</v>
      </c>
      <c r="K18">
        <f>(G18-I18)/G18</f>
        <v>0.24103964158566343</v>
      </c>
      <c r="L18">
        <f>K18-J18</f>
        <v>0.16103644145765833</v>
      </c>
      <c r="N18">
        <v>1000</v>
      </c>
    </row>
    <row r="19" spans="1:14" x14ac:dyDescent="0.25">
      <c r="A19" t="s">
        <v>68</v>
      </c>
      <c r="B19">
        <v>24</v>
      </c>
      <c r="C19">
        <v>-1</v>
      </c>
      <c r="D19">
        <v>19</v>
      </c>
      <c r="E19">
        <v>19.111000000000001</v>
      </c>
      <c r="F19">
        <v>2.625</v>
      </c>
      <c r="G19">
        <f>B19*N19 + (N19-1)</f>
        <v>24999</v>
      </c>
      <c r="H19">
        <f t="shared" si="0"/>
        <v>19999</v>
      </c>
      <c r="I19">
        <f>E19*N19-F19*(N19-1)</f>
        <v>16488.625</v>
      </c>
      <c r="J19">
        <f t="shared" ref="J19:J20" si="7">(G19-H19)/G19</f>
        <v>0.20000800032001281</v>
      </c>
      <c r="K19">
        <f>(G19-I19)/G19</f>
        <v>0.34042861714468581</v>
      </c>
      <c r="L19">
        <f t="shared" si="3"/>
        <v>0.14042061682467299</v>
      </c>
      <c r="N19">
        <v>1000</v>
      </c>
    </row>
    <row r="20" spans="1:14" x14ac:dyDescent="0.25">
      <c r="A20" t="s">
        <v>17</v>
      </c>
      <c r="B20">
        <v>24</v>
      </c>
      <c r="C20">
        <v>-1</v>
      </c>
      <c r="D20">
        <v>17</v>
      </c>
      <c r="E20">
        <v>19.666</v>
      </c>
      <c r="F20">
        <v>6.25</v>
      </c>
      <c r="G20">
        <f>B20*N20 + (N20-1)</f>
        <v>24999</v>
      </c>
      <c r="H20">
        <f t="shared" si="0"/>
        <v>17999</v>
      </c>
      <c r="I20">
        <f>E20*N20-F20*(N20-1)</f>
        <v>13422.25</v>
      </c>
      <c r="J20">
        <f t="shared" si="7"/>
        <v>0.28001120044801792</v>
      </c>
      <c r="K20">
        <f>(G20-I20)/G20</f>
        <v>0.46308852354094165</v>
      </c>
      <c r="L20">
        <f>K20-J20</f>
        <v>0.18307732309292374</v>
      </c>
      <c r="N20">
        <v>1000</v>
      </c>
    </row>
    <row r="22" spans="1:14" x14ac:dyDescent="0.25">
      <c r="A22" t="s">
        <v>106</v>
      </c>
      <c r="J22">
        <f t="shared" ref="J22:K23" si="8">(J2+J6+J10+J14+J18)/5</f>
        <v>0.13190439309483717</v>
      </c>
      <c r="K22">
        <f t="shared" si="8"/>
        <v>0.26315230284248364</v>
      </c>
    </row>
    <row r="23" spans="1:14" x14ac:dyDescent="0.25">
      <c r="A23" t="s">
        <v>107</v>
      </c>
      <c r="J23">
        <f t="shared" si="8"/>
        <v>0.27113827160912296</v>
      </c>
      <c r="K23">
        <f t="shared" ref="K23" si="9">(K3+K7+K11+K15+K19)/5</f>
        <v>0.38307956376194996</v>
      </c>
    </row>
    <row r="24" spans="1:14" x14ac:dyDescent="0.25">
      <c r="A24" t="s">
        <v>108</v>
      </c>
      <c r="J24">
        <f>(J4+J8+J12+J16+J20)/5</f>
        <v>0.34524087483254512</v>
      </c>
      <c r="K24">
        <f t="shared" ref="K24" si="10">(K4+K8+K12+K16+K20)/5</f>
        <v>0.48824426931876141</v>
      </c>
    </row>
    <row r="27" spans="1:14" x14ac:dyDescent="0.25">
      <c r="A27" t="s">
        <v>31</v>
      </c>
      <c r="D27" t="s">
        <v>92</v>
      </c>
    </row>
    <row r="28" spans="1:14" x14ac:dyDescent="0.25">
      <c r="A28" t="s">
        <v>32</v>
      </c>
      <c r="B28" t="s">
        <v>42</v>
      </c>
      <c r="C28" t="s">
        <v>66</v>
      </c>
      <c r="D28" t="s">
        <v>93</v>
      </c>
    </row>
    <row r="29" spans="1:14" x14ac:dyDescent="0.25">
      <c r="A29" t="s">
        <v>33</v>
      </c>
      <c r="B29" t="s">
        <v>42</v>
      </c>
      <c r="C29" t="s">
        <v>65</v>
      </c>
      <c r="D29" t="s">
        <v>94</v>
      </c>
    </row>
    <row r="30" spans="1:14" x14ac:dyDescent="0.25">
      <c r="A30" t="s">
        <v>34</v>
      </c>
      <c r="D30" t="s">
        <v>91</v>
      </c>
    </row>
    <row r="31" spans="1:14" x14ac:dyDescent="0.25">
      <c r="A31" t="s">
        <v>35</v>
      </c>
      <c r="B31" t="s">
        <v>42</v>
      </c>
      <c r="C31" t="s">
        <v>66</v>
      </c>
      <c r="D31" t="s">
        <v>95</v>
      </c>
    </row>
    <row r="32" spans="1:14" x14ac:dyDescent="0.25">
      <c r="D32" t="s">
        <v>96</v>
      </c>
    </row>
    <row r="33" spans="4:4" x14ac:dyDescent="0.25">
      <c r="D33" t="s">
        <v>100</v>
      </c>
    </row>
    <row r="34" spans="4:4" x14ac:dyDescent="0.25">
      <c r="D34" t="s">
        <v>101</v>
      </c>
    </row>
    <row r="35" spans="4:4" x14ac:dyDescent="0.25">
      <c r="D35" t="s">
        <v>102</v>
      </c>
    </row>
    <row r="36" spans="4:4" x14ac:dyDescent="0.25">
      <c r="D36" t="s">
        <v>97</v>
      </c>
    </row>
    <row r="37" spans="4:4" x14ac:dyDescent="0.25">
      <c r="D37" t="s">
        <v>98</v>
      </c>
    </row>
    <row r="38" spans="4:4" x14ac:dyDescent="0.25">
      <c r="D38" t="s">
        <v>99</v>
      </c>
    </row>
    <row r="39" spans="4:4" x14ac:dyDescent="0.25">
      <c r="D39" t="s">
        <v>103</v>
      </c>
    </row>
    <row r="40" spans="4:4" x14ac:dyDescent="0.25">
      <c r="D40" t="s">
        <v>104</v>
      </c>
    </row>
    <row r="41" spans="4:4" x14ac:dyDescent="0.25">
      <c r="D41" t="s">
        <v>105</v>
      </c>
    </row>
    <row r="42" spans="4:4" x14ac:dyDescent="0.25">
      <c r="D42" t="s">
        <v>109</v>
      </c>
    </row>
    <row r="43" spans="4:4" x14ac:dyDescent="0.25">
      <c r="D43" t="s">
        <v>110</v>
      </c>
    </row>
    <row r="44" spans="4:4" x14ac:dyDescent="0.25">
      <c r="D44" t="s">
        <v>111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F334-34CF-4144-B81D-80A2C593ED62}">
  <dimension ref="A1:N40"/>
  <sheetViews>
    <sheetView workbookViewId="0">
      <selection activeCell="K16" sqref="K16"/>
    </sheetView>
  </sheetViews>
  <sheetFormatPr defaultRowHeight="15" x14ac:dyDescent="0.25"/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20</v>
      </c>
      <c r="B2">
        <v>74</v>
      </c>
      <c r="C2">
        <v>17</v>
      </c>
      <c r="D2">
        <v>63</v>
      </c>
      <c r="E2">
        <v>66.5</v>
      </c>
      <c r="F2">
        <v>11.333</v>
      </c>
      <c r="G2">
        <f>B2*N2 + (N2-1)</f>
        <v>74999</v>
      </c>
      <c r="H2">
        <f>D2*N2+N2-1</f>
        <v>63999</v>
      </c>
      <c r="I2">
        <f>E2*N2-F2*(N2-1)</f>
        <v>55178.332999999999</v>
      </c>
      <c r="J2">
        <f>(G2-H2)/G2</f>
        <v>0.14666862224829663</v>
      </c>
      <c r="K2">
        <f>(G2-I2)/G2</f>
        <v>0.2642790837211163</v>
      </c>
      <c r="L2">
        <f>K2-J2</f>
        <v>0.11761046147281967</v>
      </c>
      <c r="N2">
        <v>1000</v>
      </c>
    </row>
    <row r="3" spans="1:14" x14ac:dyDescent="0.25">
      <c r="A3" t="s">
        <v>19</v>
      </c>
      <c r="B3">
        <v>74</v>
      </c>
      <c r="C3">
        <v>17</v>
      </c>
      <c r="D3">
        <v>47</v>
      </c>
      <c r="E3">
        <v>50</v>
      </c>
      <c r="F3">
        <v>10</v>
      </c>
      <c r="G3">
        <f>B3*N3 + (N3-1)</f>
        <v>74999</v>
      </c>
      <c r="H3">
        <f t="shared" ref="H3:H20" si="0">D3*N3+N3-1</f>
        <v>47999</v>
      </c>
      <c r="I3">
        <f>E3*N3-F3*(N3-1)</f>
        <v>40010</v>
      </c>
      <c r="J3">
        <f t="shared" ref="J3:J4" si="1">(G3-H3)/G3</f>
        <v>0.36000480006400087</v>
      </c>
      <c r="K3">
        <f>(G3-I3)/G3</f>
        <v>0.46652622034960467</v>
      </c>
      <c r="L3">
        <f>K3-J3</f>
        <v>0.1065214202856038</v>
      </c>
      <c r="N3">
        <v>1000</v>
      </c>
    </row>
    <row r="4" spans="1:14" x14ac:dyDescent="0.25">
      <c r="A4" t="s">
        <v>18</v>
      </c>
      <c r="B4">
        <v>74</v>
      </c>
      <c r="C4">
        <v>17</v>
      </c>
      <c r="D4">
        <v>42</v>
      </c>
      <c r="E4">
        <v>46.8</v>
      </c>
      <c r="F4">
        <v>11</v>
      </c>
      <c r="G4">
        <f>B4*N4 + (N4-1)</f>
        <v>74999</v>
      </c>
      <c r="H4">
        <f t="shared" si="0"/>
        <v>42999</v>
      </c>
      <c r="I4">
        <f>E4*N4-F4*(N4-1)</f>
        <v>35811</v>
      </c>
      <c r="J4">
        <f t="shared" si="1"/>
        <v>0.42667235563140843</v>
      </c>
      <c r="K4">
        <f>(G4-I4)/G4</f>
        <v>0.52251363351511348</v>
      </c>
      <c r="L4">
        <f>K4-J4</f>
        <v>9.5841277883705056E-2</v>
      </c>
      <c r="N4">
        <v>1000</v>
      </c>
    </row>
    <row r="6" spans="1:14" x14ac:dyDescent="0.25">
      <c r="A6" t="s">
        <v>22</v>
      </c>
      <c r="B6">
        <v>80</v>
      </c>
      <c r="C6">
        <v>-1</v>
      </c>
      <c r="D6">
        <v>75</v>
      </c>
      <c r="E6">
        <v>76.25</v>
      </c>
      <c r="F6">
        <v>15.666</v>
      </c>
      <c r="G6">
        <f>B6*N6 + (N6-1)</f>
        <v>80999</v>
      </c>
      <c r="H6">
        <f t="shared" si="0"/>
        <v>75999</v>
      </c>
      <c r="I6">
        <f>E6*N6-F6*(N6-1)</f>
        <v>60599.665999999997</v>
      </c>
      <c r="J6">
        <f>(G6-H6)/G6</f>
        <v>6.1729157150088275E-2</v>
      </c>
      <c r="K6">
        <f>(G6-I6)/G6</f>
        <v>0.25184673884862779</v>
      </c>
      <c r="L6">
        <f>K6-J6</f>
        <v>0.19011758169853951</v>
      </c>
      <c r="N6">
        <v>1000</v>
      </c>
    </row>
    <row r="7" spans="1:14" x14ac:dyDescent="0.25">
      <c r="A7" t="s">
        <v>28</v>
      </c>
      <c r="B7">
        <v>80</v>
      </c>
      <c r="D7">
        <v>61</v>
      </c>
      <c r="E7">
        <v>65</v>
      </c>
      <c r="F7">
        <v>14.333</v>
      </c>
      <c r="G7">
        <f>B7*N7 + (N7-1)</f>
        <v>80999</v>
      </c>
      <c r="H7">
        <f t="shared" si="0"/>
        <v>61999</v>
      </c>
      <c r="I7">
        <f>E7*N7-F7*(N7-1)</f>
        <v>50681.332999999999</v>
      </c>
      <c r="J7">
        <f t="shared" ref="J7:J8" si="2">(G7-H7)/G7</f>
        <v>0.23457079717033544</v>
      </c>
      <c r="K7">
        <f>(G7-I7)/G7</f>
        <v>0.37429680613340904</v>
      </c>
      <c r="L7">
        <f>K7-J7</f>
        <v>0.13972600896307361</v>
      </c>
      <c r="N7">
        <v>1000</v>
      </c>
    </row>
    <row r="8" spans="1:14" x14ac:dyDescent="0.25">
      <c r="A8" t="s">
        <v>27</v>
      </c>
      <c r="B8">
        <v>80</v>
      </c>
      <c r="C8">
        <v>-1</v>
      </c>
      <c r="D8">
        <v>61</v>
      </c>
      <c r="E8">
        <v>64.8</v>
      </c>
      <c r="F8">
        <v>24.25</v>
      </c>
      <c r="G8">
        <f>B8*N8 + (N8-1)</f>
        <v>80999</v>
      </c>
      <c r="H8">
        <f t="shared" si="0"/>
        <v>61999</v>
      </c>
      <c r="I8">
        <f>E8*N8-F8*(N8-1)</f>
        <v>40574.25</v>
      </c>
      <c r="J8">
        <f t="shared" si="2"/>
        <v>0.23457079717033544</v>
      </c>
      <c r="K8">
        <f>(G8-I8)/G8</f>
        <v>0.49907714910060619</v>
      </c>
      <c r="L8">
        <f>K8-J8</f>
        <v>0.26450635193027072</v>
      </c>
      <c r="N8">
        <v>1000</v>
      </c>
    </row>
    <row r="10" spans="1:14" x14ac:dyDescent="0.25">
      <c r="A10" t="s">
        <v>24</v>
      </c>
      <c r="B10">
        <v>52</v>
      </c>
      <c r="D10">
        <v>49</v>
      </c>
      <c r="E10">
        <v>49.8</v>
      </c>
      <c r="F10">
        <v>19</v>
      </c>
      <c r="G10">
        <f>B10*N10 + (N10-1)</f>
        <v>52999</v>
      </c>
      <c r="H10">
        <f>D10*N10+N10-1</f>
        <v>49999</v>
      </c>
      <c r="I10">
        <f>E10*N10-F10*(N10-1)</f>
        <v>30819</v>
      </c>
      <c r="J10">
        <f>(G10-H10)/G10</f>
        <v>5.6604841600784918E-2</v>
      </c>
      <c r="K10">
        <f>(G10-I10)/G10</f>
        <v>0.41849846223513654</v>
      </c>
      <c r="L10">
        <f>K10-J10</f>
        <v>0.3618936206343516</v>
      </c>
      <c r="N10">
        <v>1000</v>
      </c>
    </row>
    <row r="11" spans="1:14" x14ac:dyDescent="0.25">
      <c r="A11" t="s">
        <v>23</v>
      </c>
      <c r="B11">
        <v>52</v>
      </c>
      <c r="D11">
        <v>41</v>
      </c>
      <c r="E11">
        <v>43.8</v>
      </c>
      <c r="F11">
        <v>17.5</v>
      </c>
      <c r="G11">
        <f>B11*N11 + (N11-1)</f>
        <v>52999</v>
      </c>
      <c r="H11">
        <f>D11*N11+N11-1</f>
        <v>41999</v>
      </c>
      <c r="I11">
        <f>E11*N11-F11*(N11-1)</f>
        <v>26317.5</v>
      </c>
      <c r="J11">
        <f t="shared" ref="J11:J12" si="3">(G11-H11)/G11</f>
        <v>0.20755108586954471</v>
      </c>
      <c r="K11">
        <f>(G11-I11)/G11</f>
        <v>0.50343402705711426</v>
      </c>
      <c r="L11">
        <f>K11-J11</f>
        <v>0.29588294118756953</v>
      </c>
      <c r="N11">
        <v>1000</v>
      </c>
    </row>
    <row r="12" spans="1:14" x14ac:dyDescent="0.25">
      <c r="A12" t="s">
        <v>29</v>
      </c>
      <c r="B12">
        <v>52</v>
      </c>
      <c r="D12">
        <v>34</v>
      </c>
      <c r="E12">
        <v>34.799999999999997</v>
      </c>
      <c r="F12">
        <v>13.75</v>
      </c>
      <c r="G12">
        <f>B12*N12 + (N12-1)</f>
        <v>52999</v>
      </c>
      <c r="H12">
        <f>D12*N12+N12-1</f>
        <v>34999</v>
      </c>
      <c r="I12">
        <f>E12*N12-F12*(N12-1)</f>
        <v>21063.75</v>
      </c>
      <c r="J12">
        <f t="shared" si="3"/>
        <v>0.33962904960470952</v>
      </c>
      <c r="K12">
        <f>(G12-I12)/G12</f>
        <v>0.60256325591048887</v>
      </c>
      <c r="L12">
        <f>K12-J12</f>
        <v>0.26293420630577935</v>
      </c>
      <c r="N12">
        <v>1000</v>
      </c>
    </row>
    <row r="14" spans="1:14" x14ac:dyDescent="0.25">
      <c r="A14" t="s">
        <v>21</v>
      </c>
      <c r="B14">
        <v>60</v>
      </c>
      <c r="C14">
        <v>-1</v>
      </c>
      <c r="D14">
        <v>58</v>
      </c>
      <c r="E14">
        <v>58.4</v>
      </c>
      <c r="F14">
        <v>25.5</v>
      </c>
      <c r="G14">
        <f>B14*N14 + (N14-1)</f>
        <v>60999</v>
      </c>
      <c r="H14">
        <f>D14*N14+N14-1</f>
        <v>58999</v>
      </c>
      <c r="I14">
        <f>E14*N14-F14*(N14-1)</f>
        <v>32925.5</v>
      </c>
      <c r="J14">
        <f>(G14-H14)/G14</f>
        <v>3.2787422744635156E-2</v>
      </c>
      <c r="K14">
        <f>(G14-I14)/G14</f>
        <v>0.46022885621075754</v>
      </c>
      <c r="L14">
        <f>K14-J14</f>
        <v>0.4274414334661224</v>
      </c>
      <c r="N14">
        <v>1000</v>
      </c>
    </row>
    <row r="15" spans="1:14" x14ac:dyDescent="0.25">
      <c r="A15" s="1" t="s">
        <v>26</v>
      </c>
      <c r="B15">
        <v>60</v>
      </c>
      <c r="C15">
        <v>-1</v>
      </c>
      <c r="D15">
        <v>46</v>
      </c>
      <c r="E15">
        <v>46.4</v>
      </c>
      <c r="F15">
        <v>13.5</v>
      </c>
      <c r="G15">
        <f>B15*N15 + (N15-1)</f>
        <v>60999</v>
      </c>
      <c r="H15">
        <f>D15*N15+N15-1</f>
        <v>46999</v>
      </c>
      <c r="I15">
        <f>E15*N15-F15*(N15-1)</f>
        <v>32913.5</v>
      </c>
      <c r="J15">
        <f t="shared" ref="J15:J16" si="4">(G15-H15)/G15</f>
        <v>0.2295119592124461</v>
      </c>
      <c r="K15">
        <f>(G15-I15)/G15</f>
        <v>0.46042558074722534</v>
      </c>
      <c r="L15">
        <f>K15-J15</f>
        <v>0.23091362153477923</v>
      </c>
      <c r="N15">
        <v>1000</v>
      </c>
    </row>
    <row r="16" spans="1:14" x14ac:dyDescent="0.25">
      <c r="A16" t="s">
        <v>25</v>
      </c>
      <c r="B16">
        <v>60</v>
      </c>
      <c r="C16">
        <v>-1</v>
      </c>
      <c r="D16">
        <v>44</v>
      </c>
      <c r="E16">
        <v>49.6</v>
      </c>
      <c r="F16">
        <v>24.75</v>
      </c>
      <c r="G16">
        <f>B16*N16 + (N16-1)</f>
        <v>60999</v>
      </c>
      <c r="H16">
        <f>D16*N16+N16-1</f>
        <v>44999</v>
      </c>
      <c r="I16">
        <f>E16*N16-F16*(N16-1)</f>
        <v>24874.75</v>
      </c>
      <c r="J16">
        <f t="shared" si="4"/>
        <v>0.26229938195708125</v>
      </c>
      <c r="K16">
        <f>(G16-I16)/G16</f>
        <v>0.59221052804144325</v>
      </c>
      <c r="L16">
        <f>K16-J16</f>
        <v>0.32991114608436201</v>
      </c>
      <c r="N16">
        <v>1000</v>
      </c>
    </row>
    <row r="18" spans="1:14" x14ac:dyDescent="0.25">
      <c r="A18" t="s">
        <v>72</v>
      </c>
      <c r="B18">
        <v>60</v>
      </c>
      <c r="D18">
        <v>51</v>
      </c>
      <c r="E18">
        <v>53.2</v>
      </c>
      <c r="F18">
        <v>15.75</v>
      </c>
      <c r="G18">
        <f>B18*N18 + (N18-1)</f>
        <v>60999</v>
      </c>
      <c r="H18">
        <f t="shared" si="0"/>
        <v>51999</v>
      </c>
      <c r="I18">
        <f>E18*N18-F18*(N18-1)</f>
        <v>37465.75</v>
      </c>
      <c r="J18">
        <f>(G18-H18)/G18</f>
        <v>0.14754340235085822</v>
      </c>
      <c r="K18">
        <f>(G18-I18)/G18</f>
        <v>0.38579730815259267</v>
      </c>
      <c r="L18">
        <f>K18-J18</f>
        <v>0.23825390580173444</v>
      </c>
      <c r="N18">
        <v>1000</v>
      </c>
    </row>
    <row r="19" spans="1:14" x14ac:dyDescent="0.25">
      <c r="A19" t="s">
        <v>73</v>
      </c>
      <c r="B19">
        <v>60</v>
      </c>
      <c r="D19">
        <v>43</v>
      </c>
      <c r="E19">
        <v>45.6</v>
      </c>
      <c r="F19">
        <v>11.25</v>
      </c>
      <c r="G19">
        <f>B19*N19 + (N19-1)</f>
        <v>60999</v>
      </c>
      <c r="H19">
        <f t="shared" si="0"/>
        <v>43999</v>
      </c>
      <c r="I19">
        <f>E19*N19-F19*(N19-1)</f>
        <v>34361.25</v>
      </c>
      <c r="J19">
        <f t="shared" ref="J19:J20" si="5">(G19-H19)/G19</f>
        <v>0.27869309332939884</v>
      </c>
      <c r="K19">
        <f>(G19-I19)/G19</f>
        <v>0.43669158510795258</v>
      </c>
      <c r="L19">
        <f>K19-J19</f>
        <v>0.15799849177855374</v>
      </c>
      <c r="N19">
        <v>1000</v>
      </c>
    </row>
    <row r="20" spans="1:14" x14ac:dyDescent="0.25">
      <c r="A20" t="s">
        <v>74</v>
      </c>
      <c r="B20">
        <v>60</v>
      </c>
      <c r="C20">
        <v>0</v>
      </c>
      <c r="D20">
        <v>41</v>
      </c>
      <c r="E20">
        <v>50.5</v>
      </c>
      <c r="F20">
        <v>26</v>
      </c>
      <c r="G20">
        <f>B20*N20 + (N20-1)</f>
        <v>60999</v>
      </c>
      <c r="H20">
        <f t="shared" si="0"/>
        <v>41999</v>
      </c>
      <c r="I20">
        <f>E20*N20-F20*(N20-1)</f>
        <v>24526</v>
      </c>
      <c r="J20">
        <f t="shared" si="5"/>
        <v>0.31148051607403399</v>
      </c>
      <c r="K20">
        <f>(G20-I20)/G20</f>
        <v>0.59792783488253909</v>
      </c>
      <c r="L20">
        <f>K20-J20</f>
        <v>0.2864473188085051</v>
      </c>
      <c r="N20">
        <v>1000</v>
      </c>
    </row>
    <row r="22" spans="1:14" x14ac:dyDescent="0.25">
      <c r="J22">
        <f>(J2+J6+J10+J14+J18)/5</f>
        <v>8.906668921893264E-2</v>
      </c>
      <c r="K22">
        <f t="shared" ref="J22:K24" si="6">(K2+K6+K10+K14+K18)/5</f>
        <v>0.35613008983364619</v>
      </c>
    </row>
    <row r="23" spans="1:14" x14ac:dyDescent="0.25">
      <c r="J23">
        <f t="shared" si="6"/>
        <v>0.26206634712914517</v>
      </c>
      <c r="K23">
        <f t="shared" si="6"/>
        <v>0.44827484387906119</v>
      </c>
    </row>
    <row r="24" spans="1:14" x14ac:dyDescent="0.25">
      <c r="J24">
        <f>(J4+J8+J12+J16+J20)/5</f>
        <v>0.31493042008751371</v>
      </c>
      <c r="K24">
        <f t="shared" si="6"/>
        <v>0.56285848029003804</v>
      </c>
    </row>
    <row r="26" spans="1:14" x14ac:dyDescent="0.25">
      <c r="A26" t="s">
        <v>36</v>
      </c>
      <c r="C26" t="s">
        <v>80</v>
      </c>
    </row>
    <row r="27" spans="1:14" x14ac:dyDescent="0.25">
      <c r="A27" t="s">
        <v>37</v>
      </c>
      <c r="C27" t="s">
        <v>81</v>
      </c>
    </row>
    <row r="28" spans="1:14" x14ac:dyDescent="0.25">
      <c r="A28" t="s">
        <v>38</v>
      </c>
      <c r="C28" t="s">
        <v>82</v>
      </c>
    </row>
    <row r="29" spans="1:14" x14ac:dyDescent="0.25">
      <c r="A29" t="s">
        <v>40</v>
      </c>
      <c r="C29" t="s">
        <v>83</v>
      </c>
    </row>
    <row r="30" spans="1:14" x14ac:dyDescent="0.25">
      <c r="A30" t="s">
        <v>39</v>
      </c>
      <c r="C30" t="s">
        <v>84</v>
      </c>
    </row>
    <row r="31" spans="1:14" x14ac:dyDescent="0.25">
      <c r="C31" t="s">
        <v>57</v>
      </c>
    </row>
    <row r="32" spans="1:14" x14ac:dyDescent="0.25">
      <c r="C32" t="s">
        <v>85</v>
      </c>
    </row>
    <row r="33" spans="3:3" x14ac:dyDescent="0.25">
      <c r="C33" t="s">
        <v>86</v>
      </c>
    </row>
    <row r="34" spans="3:3" x14ac:dyDescent="0.25">
      <c r="C34" t="s">
        <v>58</v>
      </c>
    </row>
    <row r="35" spans="3:3" x14ac:dyDescent="0.25">
      <c r="C35" t="s">
        <v>87</v>
      </c>
    </row>
    <row r="36" spans="3:3" x14ac:dyDescent="0.25">
      <c r="C36" t="s">
        <v>88</v>
      </c>
    </row>
    <row r="37" spans="3:3" x14ac:dyDescent="0.25">
      <c r="C37" t="s">
        <v>59</v>
      </c>
    </row>
    <row r="38" spans="3:3" x14ac:dyDescent="0.25">
      <c r="C38" t="s">
        <v>89</v>
      </c>
    </row>
    <row r="39" spans="3:3" x14ac:dyDescent="0.25">
      <c r="C39" t="s">
        <v>90</v>
      </c>
    </row>
    <row r="40" spans="3:3" x14ac:dyDescent="0.25">
      <c r="C40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5CCE-892A-4E23-8336-661A2F67BDDF}">
  <dimension ref="A1:N30"/>
  <sheetViews>
    <sheetView workbookViewId="0">
      <selection activeCell="K16" sqref="K16"/>
    </sheetView>
  </sheetViews>
  <sheetFormatPr defaultRowHeight="15" x14ac:dyDescent="0.25"/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49</v>
      </c>
      <c r="B2">
        <v>134</v>
      </c>
      <c r="C2">
        <v>29</v>
      </c>
      <c r="D2">
        <v>123</v>
      </c>
      <c r="E2">
        <v>126.33</v>
      </c>
      <c r="F2">
        <v>24</v>
      </c>
      <c r="G2">
        <f>B2*N2 + (N2-1)</f>
        <v>134999</v>
      </c>
      <c r="H2">
        <f>D2*N2+N2-1</f>
        <v>123999</v>
      </c>
      <c r="I2">
        <f>E2*N2-F2*(N2-1)</f>
        <v>102354</v>
      </c>
      <c r="J2">
        <f>(G2-H2)/G2</f>
        <v>8.1482085052481876E-2</v>
      </c>
      <c r="K2">
        <f>(G2-I2)/G2</f>
        <v>0.24181660604893371</v>
      </c>
      <c r="L2">
        <f>K2-J2</f>
        <v>0.16033452099645185</v>
      </c>
      <c r="N2">
        <v>1000</v>
      </c>
    </row>
    <row r="3" spans="1:14" x14ac:dyDescent="0.25">
      <c r="A3" t="s">
        <v>50</v>
      </c>
      <c r="B3">
        <v>134</v>
      </c>
      <c r="C3">
        <v>29</v>
      </c>
      <c r="D3">
        <v>109</v>
      </c>
      <c r="E3" s="2">
        <v>111.666</v>
      </c>
      <c r="F3">
        <v>20</v>
      </c>
      <c r="G3">
        <f>B3*N3 + (N3-1)</f>
        <v>134999</v>
      </c>
      <c r="H3">
        <f t="shared" ref="H3:H4" si="0">D3*N3+N3-1</f>
        <v>109999</v>
      </c>
      <c r="I3">
        <f>E3*N3-F3*(N3-1)</f>
        <v>91686</v>
      </c>
      <c r="J3">
        <f t="shared" ref="J3:J20" si="1">(G3-H3)/G3</f>
        <v>0.18518655693745881</v>
      </c>
      <c r="K3">
        <f>(G3-I3)/G3</f>
        <v>0.32083941362528612</v>
      </c>
      <c r="L3">
        <f>K3-J3</f>
        <v>0.13565285668782731</v>
      </c>
      <c r="N3">
        <v>1000</v>
      </c>
    </row>
    <row r="4" spans="1:14" x14ac:dyDescent="0.25">
      <c r="A4" t="s">
        <v>51</v>
      </c>
      <c r="B4">
        <v>134</v>
      </c>
      <c r="C4">
        <v>29</v>
      </c>
      <c r="D4">
        <v>84</v>
      </c>
      <c r="E4">
        <v>87.332999999999998</v>
      </c>
      <c r="F4">
        <v>16</v>
      </c>
      <c r="G4">
        <f>B4*N4 + (N4-1)</f>
        <v>134999</v>
      </c>
      <c r="H4">
        <f t="shared" si="0"/>
        <v>84999</v>
      </c>
      <c r="I4">
        <f>E4*N4-F4*(N4-1)</f>
        <v>71349</v>
      </c>
      <c r="J4">
        <f t="shared" si="1"/>
        <v>0.37037311387491761</v>
      </c>
      <c r="K4">
        <f>(G4-I4)/G4</f>
        <v>0.47148497396277012</v>
      </c>
      <c r="L4">
        <f>K4-J4</f>
        <v>0.1011118600878525</v>
      </c>
      <c r="N4">
        <v>1000</v>
      </c>
    </row>
    <row r="6" spans="1:14" x14ac:dyDescent="0.25">
      <c r="A6" t="s">
        <v>48</v>
      </c>
      <c r="B6">
        <v>178</v>
      </c>
      <c r="D6">
        <v>174</v>
      </c>
      <c r="E6">
        <v>174.333</v>
      </c>
      <c r="F6">
        <v>43.5</v>
      </c>
      <c r="G6">
        <f>B6*N6 + (N6-1)</f>
        <v>178999</v>
      </c>
      <c r="H6">
        <f>D6*N6+N6-1</f>
        <v>174999</v>
      </c>
      <c r="I6">
        <f>E6*N6-F6*(N6-1)</f>
        <v>130876.5</v>
      </c>
      <c r="J6">
        <f t="shared" si="1"/>
        <v>2.2346493555829922E-2</v>
      </c>
      <c r="K6">
        <f>(G6-I6)/G6</f>
        <v>0.26884228403510635</v>
      </c>
      <c r="L6">
        <f>K6-J6</f>
        <v>0.24649579047927642</v>
      </c>
      <c r="N6">
        <v>1000</v>
      </c>
    </row>
    <row r="7" spans="1:14" x14ac:dyDescent="0.25">
      <c r="A7" t="s">
        <v>47</v>
      </c>
      <c r="B7">
        <v>178</v>
      </c>
      <c r="D7">
        <v>163</v>
      </c>
      <c r="E7">
        <v>166.3</v>
      </c>
      <c r="F7">
        <v>42</v>
      </c>
      <c r="G7">
        <f>B7*N7 + (N7-1)</f>
        <v>178999</v>
      </c>
      <c r="H7">
        <f t="shared" ref="H7:H8" si="2">D7*N7+N7-1</f>
        <v>163999</v>
      </c>
      <c r="I7">
        <f>E7*N7-F7*(N7-1)</f>
        <v>124342</v>
      </c>
      <c r="J7">
        <f t="shared" si="1"/>
        <v>8.3799350834362199E-2</v>
      </c>
      <c r="K7">
        <f>(G7-I7)/G7</f>
        <v>0.30534807457024898</v>
      </c>
      <c r="L7">
        <f>K7-J7</f>
        <v>0.2215487237358868</v>
      </c>
      <c r="N7">
        <v>1000</v>
      </c>
    </row>
    <row r="8" spans="1:14" x14ac:dyDescent="0.25">
      <c r="A8" t="s">
        <v>46</v>
      </c>
      <c r="B8">
        <v>178</v>
      </c>
      <c r="C8">
        <v>-1</v>
      </c>
      <c r="D8">
        <v>148</v>
      </c>
      <c r="E8">
        <v>173.25</v>
      </c>
      <c r="F8">
        <v>70</v>
      </c>
      <c r="G8">
        <f>B8*N8 + (N8-1)</f>
        <v>178999</v>
      </c>
      <c r="H8">
        <f t="shared" si="2"/>
        <v>148999</v>
      </c>
      <c r="I8">
        <f>E8*N8-F8*(N8-1)</f>
        <v>103320</v>
      </c>
      <c r="J8">
        <f t="shared" si="1"/>
        <v>0.1675987016687244</v>
      </c>
      <c r="K8">
        <f>(G8-I8)/G8</f>
        <v>0.42279007145291314</v>
      </c>
      <c r="L8">
        <f>K8-J8</f>
        <v>0.25519136978418877</v>
      </c>
      <c r="N8">
        <v>1000</v>
      </c>
    </row>
    <row r="10" spans="1:14" x14ac:dyDescent="0.25">
      <c r="A10" t="s">
        <v>52</v>
      </c>
      <c r="B10">
        <v>126</v>
      </c>
      <c r="D10">
        <v>120</v>
      </c>
      <c r="E10">
        <v>122</v>
      </c>
      <c r="F10">
        <v>9.75</v>
      </c>
      <c r="G10">
        <f>B10*N10 + (N10-1)</f>
        <v>126999</v>
      </c>
      <c r="H10">
        <f>D10*N10+N10-1</f>
        <v>120999</v>
      </c>
      <c r="I10">
        <f>E10*N10-F10*(N10-1)</f>
        <v>112259.75</v>
      </c>
      <c r="J10">
        <f t="shared" si="1"/>
        <v>4.724446649186214E-2</v>
      </c>
      <c r="K10">
        <f>(G10-I10)/G10</f>
        <v>0.11605800045669651</v>
      </c>
      <c r="L10">
        <f>K10-J10</f>
        <v>6.8813533964834361E-2</v>
      </c>
      <c r="N10">
        <v>1000</v>
      </c>
    </row>
    <row r="11" spans="1:14" x14ac:dyDescent="0.25">
      <c r="A11" t="s">
        <v>76</v>
      </c>
      <c r="B11">
        <v>126</v>
      </c>
      <c r="D11">
        <v>91</v>
      </c>
      <c r="E11">
        <v>92.25</v>
      </c>
      <c r="F11">
        <v>17.332999999999998</v>
      </c>
      <c r="G11">
        <f>B11*N11 + (N11-1)</f>
        <v>126999</v>
      </c>
      <c r="H11">
        <f t="shared" ref="H11:H12" si="3">D11*N11+N11-1</f>
        <v>91999</v>
      </c>
      <c r="I11">
        <f>E11*N11-F11*(N11-1)</f>
        <v>74934.332999999999</v>
      </c>
      <c r="J11">
        <f t="shared" si="1"/>
        <v>0.27559272120252915</v>
      </c>
      <c r="K11">
        <f>(G11-I11)/G11</f>
        <v>0.40996123591524342</v>
      </c>
      <c r="L11">
        <f>K11-J11</f>
        <v>0.13436851471271427</v>
      </c>
      <c r="N11">
        <v>1000</v>
      </c>
    </row>
    <row r="12" spans="1:14" x14ac:dyDescent="0.25">
      <c r="A12" t="s">
        <v>75</v>
      </c>
      <c r="B12">
        <v>126</v>
      </c>
      <c r="C12">
        <v>-1</v>
      </c>
      <c r="D12">
        <v>88</v>
      </c>
      <c r="E12">
        <v>90.75</v>
      </c>
      <c r="F12">
        <v>20.3333333333333</v>
      </c>
      <c r="G12">
        <f>B12*N12 + (N12-1)</f>
        <v>126999</v>
      </c>
      <c r="H12">
        <f t="shared" si="3"/>
        <v>88999</v>
      </c>
      <c r="I12">
        <f>E12*N12-F12*(N12-1)</f>
        <v>70437.000000000029</v>
      </c>
      <c r="J12">
        <f t="shared" si="1"/>
        <v>0.29921495444846025</v>
      </c>
      <c r="K12">
        <f>(G12-I12)/G12</f>
        <v>0.44537358561878415</v>
      </c>
      <c r="L12">
        <f>K12-J12</f>
        <v>0.1461586311703239</v>
      </c>
      <c r="N12">
        <v>1000</v>
      </c>
    </row>
    <row r="14" spans="1:14" x14ac:dyDescent="0.25">
      <c r="A14" t="s">
        <v>43</v>
      </c>
      <c r="B14">
        <v>108</v>
      </c>
      <c r="D14">
        <v>106</v>
      </c>
      <c r="E14">
        <v>106</v>
      </c>
      <c r="F14">
        <v>49</v>
      </c>
      <c r="G14">
        <f>B14*N14 + (N14-1)</f>
        <v>108999</v>
      </c>
      <c r="H14">
        <f>D14*N14+N14-1</f>
        <v>106999</v>
      </c>
      <c r="I14">
        <f>E14*N14-F14*(N14-1)</f>
        <v>57049</v>
      </c>
      <c r="J14">
        <f t="shared" si="1"/>
        <v>1.8348792190754044E-2</v>
      </c>
      <c r="K14">
        <f>(G14-I14)/G14</f>
        <v>0.47660987715483627</v>
      </c>
      <c r="L14">
        <f>K14-J14</f>
        <v>0.45826108496408224</v>
      </c>
      <c r="N14">
        <v>1000</v>
      </c>
    </row>
    <row r="15" spans="1:14" x14ac:dyDescent="0.25">
      <c r="A15" t="s">
        <v>44</v>
      </c>
      <c r="B15">
        <v>108</v>
      </c>
      <c r="C15">
        <v>-1</v>
      </c>
      <c r="D15">
        <v>82</v>
      </c>
      <c r="E15">
        <v>84</v>
      </c>
      <c r="F15">
        <v>27</v>
      </c>
      <c r="G15">
        <f>B15*N15 + (N15-1)</f>
        <v>108999</v>
      </c>
      <c r="H15">
        <f t="shared" ref="H15:H16" si="4">D15*N15+N15-1</f>
        <v>82999</v>
      </c>
      <c r="I15">
        <f>E15*N15-F15*(N15-1)</f>
        <v>57027</v>
      </c>
      <c r="J15">
        <f t="shared" si="1"/>
        <v>0.23853429847980256</v>
      </c>
      <c r="K15">
        <f>(G15-I15)/G15</f>
        <v>0.47681171386893456</v>
      </c>
      <c r="L15">
        <f>K15-J15</f>
        <v>0.238277415389132</v>
      </c>
      <c r="N15">
        <v>1000</v>
      </c>
    </row>
    <row r="16" spans="1:14" x14ac:dyDescent="0.25">
      <c r="A16" t="s">
        <v>45</v>
      </c>
      <c r="B16">
        <v>108</v>
      </c>
      <c r="C16">
        <v>-1</v>
      </c>
      <c r="D16">
        <v>80</v>
      </c>
      <c r="E16">
        <v>95.4</v>
      </c>
      <c r="F16">
        <v>51.25</v>
      </c>
      <c r="G16">
        <f>B16*N16 + (N16-1)</f>
        <v>108999</v>
      </c>
      <c r="H16">
        <f t="shared" si="4"/>
        <v>80999</v>
      </c>
      <c r="I16">
        <f>E16*N16-F16*(N16-1)</f>
        <v>44201.25</v>
      </c>
      <c r="J16">
        <f t="shared" si="1"/>
        <v>0.25688309067055659</v>
      </c>
      <c r="K16">
        <f>(G16-I16)/G16</f>
        <v>0.59448022458921645</v>
      </c>
      <c r="L16">
        <f>K16-J16</f>
        <v>0.33759713391865986</v>
      </c>
      <c r="N16">
        <v>1000</v>
      </c>
    </row>
    <row r="18" spans="1:14" x14ac:dyDescent="0.25">
      <c r="A18" t="s">
        <v>69</v>
      </c>
      <c r="B18">
        <v>108</v>
      </c>
      <c r="C18">
        <v>-1</v>
      </c>
      <c r="D18">
        <v>99</v>
      </c>
      <c r="E18">
        <v>100.5</v>
      </c>
      <c r="F18">
        <v>40</v>
      </c>
      <c r="G18">
        <f>B18*N18 + (N18-1)</f>
        <v>108999</v>
      </c>
      <c r="H18">
        <f>D18*N18+N18-1</f>
        <v>99999</v>
      </c>
      <c r="I18">
        <f>E18*N18-F18*(N18-1)</f>
        <v>60540</v>
      </c>
      <c r="J18">
        <f t="shared" si="1"/>
        <v>8.2569564858393202E-2</v>
      </c>
      <c r="K18">
        <f>(G18-I18)/G18</f>
        <v>0.44458206038587511</v>
      </c>
      <c r="L18">
        <f>K18-J18</f>
        <v>0.36201249552748194</v>
      </c>
      <c r="N18">
        <v>1000</v>
      </c>
    </row>
    <row r="19" spans="1:14" x14ac:dyDescent="0.25">
      <c r="A19" t="s">
        <v>70</v>
      </c>
      <c r="B19">
        <v>108</v>
      </c>
      <c r="C19">
        <v>-1</v>
      </c>
      <c r="D19">
        <v>79</v>
      </c>
      <c r="E19">
        <v>80.5</v>
      </c>
      <c r="F19">
        <v>20.832999999999998</v>
      </c>
      <c r="G19">
        <f>B19*N19 + (N19-1)</f>
        <v>108999</v>
      </c>
      <c r="H19">
        <f t="shared" ref="H19:H20" si="5">D19*N19+N19-1</f>
        <v>79999</v>
      </c>
      <c r="I19">
        <f>E19*N19-F19*(N19-1)</f>
        <v>59687.832999999999</v>
      </c>
      <c r="J19">
        <f t="shared" si="1"/>
        <v>0.26605748676593366</v>
      </c>
      <c r="K19">
        <f>(G19-I19)/G19</f>
        <v>0.45240017798328425</v>
      </c>
      <c r="L19">
        <f>K19-J19</f>
        <v>0.18634269121735059</v>
      </c>
      <c r="N19">
        <v>1000</v>
      </c>
    </row>
    <row r="20" spans="1:14" x14ac:dyDescent="0.25">
      <c r="A20" t="s">
        <v>71</v>
      </c>
      <c r="B20">
        <v>108</v>
      </c>
      <c r="C20">
        <v>-1</v>
      </c>
      <c r="D20">
        <v>77</v>
      </c>
      <c r="E20">
        <v>93</v>
      </c>
      <c r="F20">
        <v>50.67</v>
      </c>
      <c r="G20">
        <f>B20*N20 + (N20-1)</f>
        <v>108999</v>
      </c>
      <c r="H20">
        <f t="shared" si="5"/>
        <v>77999</v>
      </c>
      <c r="I20">
        <f>E20*N20-F20*(N20-1)</f>
        <v>42380.67</v>
      </c>
      <c r="J20">
        <f t="shared" si="1"/>
        <v>0.28440627895668769</v>
      </c>
      <c r="K20">
        <f>(G20-I20)/G20</f>
        <v>0.61118294663253792</v>
      </c>
      <c r="L20">
        <f>K20-J20</f>
        <v>0.32677666767585023</v>
      </c>
      <c r="N20">
        <v>1000</v>
      </c>
    </row>
    <row r="22" spans="1:14" x14ac:dyDescent="0.25">
      <c r="J22">
        <f>(J2+J6+J10+J14+J18)/5</f>
        <v>5.0398280429864238E-2</v>
      </c>
      <c r="K22">
        <f t="shared" ref="J22:K24" si="6">(K2+K6+K10+K14+K18)/5</f>
        <v>0.30958176561628958</v>
      </c>
    </row>
    <row r="23" spans="1:14" x14ac:dyDescent="0.25">
      <c r="J23">
        <f t="shared" si="6"/>
        <v>0.20983408284401728</v>
      </c>
      <c r="K23">
        <f t="shared" si="6"/>
        <v>0.39307212319259943</v>
      </c>
    </row>
    <row r="24" spans="1:14" x14ac:dyDescent="0.25">
      <c r="J24">
        <f>(J4+J8+J12+J16+J20)/5</f>
        <v>0.2756952279238693</v>
      </c>
      <c r="K24">
        <f t="shared" si="6"/>
        <v>0.50906236045124431</v>
      </c>
    </row>
    <row r="28" spans="1:14" x14ac:dyDescent="0.25">
      <c r="A28" t="s">
        <v>61</v>
      </c>
    </row>
    <row r="29" spans="1:14" x14ac:dyDescent="0.25">
      <c r="A29" t="s">
        <v>62</v>
      </c>
    </row>
    <row r="30" spans="1:14" x14ac:dyDescent="0.25">
      <c r="A30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AE11-086A-49E8-8FB2-936F34BE6B38}">
  <dimension ref="A1:G13"/>
  <sheetViews>
    <sheetView tabSelected="1" workbookViewId="0">
      <selection activeCell="G13" sqref="G13"/>
    </sheetView>
  </sheetViews>
  <sheetFormatPr defaultRowHeight="15" x14ac:dyDescent="0.25"/>
  <cols>
    <col min="2" max="2" width="13.140625" customWidth="1"/>
    <col min="3" max="3" width="12.42578125" customWidth="1"/>
    <col min="4" max="4" width="14" customWidth="1"/>
    <col min="6" max="6" width="14.7109375" customWidth="1"/>
    <col min="7" max="7" width="22.85546875" customWidth="1"/>
  </cols>
  <sheetData>
    <row r="1" spans="1:7" x14ac:dyDescent="0.25">
      <c r="B1" t="s">
        <v>77</v>
      </c>
      <c r="C1" t="s">
        <v>78</v>
      </c>
      <c r="D1" t="s">
        <v>112</v>
      </c>
      <c r="E1" t="s">
        <v>113</v>
      </c>
      <c r="F1" t="s">
        <v>114</v>
      </c>
      <c r="G1" t="s">
        <v>115</v>
      </c>
    </row>
    <row r="2" spans="1:7" x14ac:dyDescent="0.25">
      <c r="A2" t="s">
        <v>31</v>
      </c>
      <c r="B2">
        <v>10</v>
      </c>
      <c r="C2">
        <v>2</v>
      </c>
      <c r="D2">
        <v>88</v>
      </c>
      <c r="E2">
        <f>D2-(B2-C2)</f>
        <v>80</v>
      </c>
      <c r="F2">
        <f>(B2-C2)/B2</f>
        <v>0.8</v>
      </c>
      <c r="G2">
        <f>(D2-E2)/D2</f>
        <v>9.0909090909090912E-2</v>
      </c>
    </row>
    <row r="3" spans="1:7" x14ac:dyDescent="0.25">
      <c r="A3" t="s">
        <v>32</v>
      </c>
      <c r="B3">
        <v>0</v>
      </c>
      <c r="C3">
        <v>0</v>
      </c>
      <c r="D3">
        <v>108</v>
      </c>
      <c r="E3">
        <f t="shared" ref="E3" si="0">D3-(B3-C3)</f>
        <v>108</v>
      </c>
      <c r="F3">
        <v>0</v>
      </c>
      <c r="G3">
        <f t="shared" ref="G3" si="1">(D3-E3)/D3</f>
        <v>0</v>
      </c>
    </row>
    <row r="4" spans="1:7" x14ac:dyDescent="0.25">
      <c r="A4" t="s">
        <v>116</v>
      </c>
      <c r="B4">
        <v>8</v>
      </c>
      <c r="C4">
        <v>6.8</v>
      </c>
      <c r="D4">
        <v>142</v>
      </c>
      <c r="E4">
        <f>D4-(B4-C4)</f>
        <v>140.80000000000001</v>
      </c>
      <c r="F4">
        <f>(B4-C4)/B4</f>
        <v>0.15000000000000002</v>
      </c>
      <c r="G4">
        <f>(D4-E4)/D4</f>
        <v>8.450704225352032E-3</v>
      </c>
    </row>
    <row r="5" spans="1:7" x14ac:dyDescent="0.25">
      <c r="A5" t="s">
        <v>36</v>
      </c>
      <c r="B5">
        <v>321</v>
      </c>
      <c r="C5">
        <v>187</v>
      </c>
      <c r="D5">
        <v>650</v>
      </c>
      <c r="E5">
        <f>D5-(B5-C5)</f>
        <v>516</v>
      </c>
      <c r="F5">
        <f>(B5-C5)/B5</f>
        <v>0.4174454828660436</v>
      </c>
      <c r="G5">
        <f>(D5-E5)/D5</f>
        <v>0.20615384615384616</v>
      </c>
    </row>
    <row r="6" spans="1:7" x14ac:dyDescent="0.25">
      <c r="A6" t="s">
        <v>37</v>
      </c>
      <c r="B6">
        <v>108</v>
      </c>
      <c r="C6">
        <v>64</v>
      </c>
      <c r="D6">
        <v>986</v>
      </c>
      <c r="E6">
        <f>D6-(B6-C6)</f>
        <v>942</v>
      </c>
      <c r="F6">
        <f>(B6-C6)/B6</f>
        <v>0.40740740740740738</v>
      </c>
      <c r="G6">
        <f>(D6-E6)/D6</f>
        <v>4.4624746450304259E-2</v>
      </c>
    </row>
    <row r="7" spans="1:7" x14ac:dyDescent="0.25">
      <c r="A7" t="s">
        <v>117</v>
      </c>
      <c r="B7">
        <v>62</v>
      </c>
      <c r="C7">
        <v>62</v>
      </c>
      <c r="D7">
        <v>482</v>
      </c>
      <c r="E7">
        <f>D7-(B7-C7)</f>
        <v>482</v>
      </c>
      <c r="F7">
        <v>0</v>
      </c>
      <c r="G7">
        <f>(D7-E7)/D7</f>
        <v>0</v>
      </c>
    </row>
    <row r="8" spans="1:7" x14ac:dyDescent="0.25">
      <c r="A8" t="s">
        <v>118</v>
      </c>
      <c r="B8">
        <v>1355</v>
      </c>
      <c r="C8">
        <v>869</v>
      </c>
      <c r="D8">
        <v>1994</v>
      </c>
      <c r="E8">
        <f>D8-(B8-C8)</f>
        <v>1508</v>
      </c>
      <c r="F8">
        <f>(B8-C8)/B8</f>
        <v>0.35867158671586719</v>
      </c>
      <c r="G8">
        <f>(D8-E8)/D8</f>
        <v>0.24373119358074222</v>
      </c>
    </row>
    <row r="9" spans="1:7" x14ac:dyDescent="0.25">
      <c r="A9" t="s">
        <v>119</v>
      </c>
      <c r="B9">
        <v>1043</v>
      </c>
      <c r="C9">
        <v>944</v>
      </c>
      <c r="D9">
        <v>4138</v>
      </c>
      <c r="E9">
        <f>D9-(B9-C9)</f>
        <v>4039</v>
      </c>
      <c r="F9">
        <f>(B9-C9)/B9</f>
        <v>9.4918504314477473E-2</v>
      </c>
      <c r="G9">
        <f>(D9-E9)/D9</f>
        <v>2.3924601256645722E-2</v>
      </c>
    </row>
    <row r="10" spans="1:7" x14ac:dyDescent="0.25">
      <c r="A10" t="s">
        <v>120</v>
      </c>
      <c r="B10">
        <v>866</v>
      </c>
      <c r="C10">
        <v>586</v>
      </c>
      <c r="D10">
        <v>1928</v>
      </c>
      <c r="E10">
        <f>D10-(B10-C10)</f>
        <v>1648</v>
      </c>
      <c r="F10">
        <f>(B10-C10)/B10</f>
        <v>0.32332563510392609</v>
      </c>
      <c r="G10">
        <f>(D10-E10)/D10</f>
        <v>0.14522821576763487</v>
      </c>
    </row>
    <row r="11" spans="1:7" x14ac:dyDescent="0.25">
      <c r="A11" t="s">
        <v>123</v>
      </c>
      <c r="B11">
        <v>5395</v>
      </c>
      <c r="C11">
        <v>3609</v>
      </c>
      <c r="D11">
        <v>6633</v>
      </c>
      <c r="E11">
        <f>D11-(B11-C11)</f>
        <v>4847</v>
      </c>
      <c r="F11">
        <f>(B11-C11)/B11</f>
        <v>0.331047265987025</v>
      </c>
      <c r="G11">
        <f>(D11-E11)/D11</f>
        <v>0.26925976179707523</v>
      </c>
    </row>
    <row r="12" spans="1:7" x14ac:dyDescent="0.25">
      <c r="A12" t="s">
        <v>124</v>
      </c>
      <c r="B12">
        <v>23247</v>
      </c>
      <c r="C12">
        <v>15941</v>
      </c>
      <c r="D12">
        <v>25783</v>
      </c>
      <c r="E12">
        <f>D12-(B12-C12)</f>
        <v>18477</v>
      </c>
      <c r="F12">
        <f>(B12-C12)/B12</f>
        <v>0.31427711102507849</v>
      </c>
      <c r="G12">
        <f>(D12-E12)/D12</f>
        <v>0.28336500795097547</v>
      </c>
    </row>
    <row r="13" spans="1:7" x14ac:dyDescent="0.25">
      <c r="F13">
        <f>AVERAGE(F2:F12)</f>
        <v>0.29064481758362049</v>
      </c>
      <c r="G13">
        <f>AVERAGE(G2:G12)</f>
        <v>0.11960428800833336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F465-2C53-4228-A626-C196E4615017}">
  <dimension ref="A1:N5"/>
  <sheetViews>
    <sheetView workbookViewId="0">
      <selection activeCell="K2" sqref="K2"/>
    </sheetView>
  </sheetViews>
  <sheetFormatPr defaultRowHeight="15" x14ac:dyDescent="0.25"/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s="1" customFormat="1" x14ac:dyDescent="0.25">
      <c r="A2" s="1" t="s">
        <v>122</v>
      </c>
      <c r="B2" s="1">
        <v>200</v>
      </c>
      <c r="C2" s="1">
        <v>-1</v>
      </c>
      <c r="D2" s="1">
        <v>149</v>
      </c>
      <c r="E2" s="1">
        <v>178.8</v>
      </c>
      <c r="F2" s="1">
        <v>98</v>
      </c>
      <c r="G2" s="1">
        <f>B2*N2 + (N2-1)</f>
        <v>200999</v>
      </c>
      <c r="H2" s="1">
        <f t="shared" ref="H2:H3" si="0">D2*N2+N2-1</f>
        <v>149999</v>
      </c>
      <c r="I2" s="1">
        <f>E2*N2-F2*(N2-1)</f>
        <v>80898</v>
      </c>
      <c r="J2" s="1">
        <f t="shared" ref="J2:J3" si="1">(G2-H2)/G2</f>
        <v>0.25373260563485389</v>
      </c>
      <c r="K2" s="1">
        <f>(G2-I2)/G2</f>
        <v>0.59752038567356058</v>
      </c>
      <c r="L2" s="1">
        <f>K2-J2</f>
        <v>0.34378778003870669</v>
      </c>
      <c r="N2" s="1">
        <v>1000</v>
      </c>
    </row>
    <row r="3" spans="1:14" x14ac:dyDescent="0.25">
      <c r="A3" t="s">
        <v>122</v>
      </c>
      <c r="B3">
        <v>200</v>
      </c>
      <c r="C3">
        <v>-1</v>
      </c>
      <c r="D3">
        <v>149</v>
      </c>
      <c r="E3">
        <v>174</v>
      </c>
      <c r="F3">
        <v>98.332999999999998</v>
      </c>
      <c r="G3">
        <f>B3*N3 + (N3-1)</f>
        <v>200999</v>
      </c>
      <c r="H3">
        <f t="shared" si="0"/>
        <v>149999</v>
      </c>
      <c r="I3">
        <f>E3*N3-F3*(N3-1)</f>
        <v>75765.332999999999</v>
      </c>
      <c r="J3">
        <f t="shared" si="1"/>
        <v>0.25373260563485389</v>
      </c>
      <c r="K3">
        <f>(G3-I3)/G3</f>
        <v>0.62305616943367881</v>
      </c>
      <c r="L3">
        <f>K3-J3</f>
        <v>0.36932356379882492</v>
      </c>
      <c r="N3">
        <v>1000</v>
      </c>
    </row>
    <row r="5" spans="1:14" x14ac:dyDescent="0.25">
      <c r="A5" t="s">
        <v>123</v>
      </c>
      <c r="B5">
        <v>250</v>
      </c>
      <c r="C5">
        <v>-1</v>
      </c>
      <c r="D5">
        <v>160</v>
      </c>
      <c r="E5">
        <v>168</v>
      </c>
      <c r="F5">
        <v>26</v>
      </c>
      <c r="G5">
        <f>B5*N5 + (N5-1)</f>
        <v>250999</v>
      </c>
      <c r="H5">
        <f t="shared" ref="H5" si="2">D5*N5+N5-1</f>
        <v>160999</v>
      </c>
      <c r="I5">
        <f>E5*N5-F5*(N5-1)</f>
        <v>142026</v>
      </c>
      <c r="J5">
        <f t="shared" ref="J5" si="3">(G5-H5)/G5</f>
        <v>0.35856716560623747</v>
      </c>
      <c r="K5">
        <f>(G5-I5)/G5</f>
        <v>0.43415710819565018</v>
      </c>
      <c r="L5">
        <f>K5-J5</f>
        <v>7.5589942589412706E-2</v>
      </c>
      <c r="N5">
        <v>1000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67E9-302D-4499-979D-4DB1E23B1E16}">
  <dimension ref="A1:N5"/>
  <sheetViews>
    <sheetView workbookViewId="0">
      <selection activeCell="K3" sqref="K3"/>
    </sheetView>
  </sheetViews>
  <sheetFormatPr defaultRowHeight="15" x14ac:dyDescent="0.25"/>
  <cols>
    <col min="1" max="1" width="11.140625" customWidth="1"/>
  </cols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121</v>
      </c>
      <c r="B2">
        <v>400</v>
      </c>
      <c r="C2">
        <v>-1</v>
      </c>
      <c r="D2">
        <v>299</v>
      </c>
      <c r="E2">
        <v>348.75</v>
      </c>
      <c r="F2">
        <v>198</v>
      </c>
      <c r="G2">
        <f>B2*N2 + (N2-1)</f>
        <v>400999</v>
      </c>
      <c r="H2">
        <f t="shared" ref="H2" si="0">D2*N2+N2-1</f>
        <v>299999</v>
      </c>
      <c r="I2">
        <f>E2*N2-F2*(N2-1)</f>
        <v>150948</v>
      </c>
      <c r="J2">
        <f t="shared" ref="J2" si="1">(G2-H2)/G2</f>
        <v>0.25187095229663914</v>
      </c>
      <c r="K2">
        <f>(G2-I2)/G2</f>
        <v>0.6235701335913556</v>
      </c>
      <c r="L2">
        <f>K2-J2</f>
        <v>0.37169918129471646</v>
      </c>
      <c r="N2">
        <v>1000</v>
      </c>
    </row>
    <row r="3" spans="1:14" x14ac:dyDescent="0.25">
      <c r="A3" t="s">
        <v>121</v>
      </c>
      <c r="B3">
        <v>400</v>
      </c>
      <c r="C3">
        <v>-1</v>
      </c>
      <c r="D3">
        <v>299</v>
      </c>
      <c r="E3">
        <v>331.8</v>
      </c>
      <c r="F3">
        <v>167.75</v>
      </c>
      <c r="G3">
        <f>B3*N3 + (N3-1)</f>
        <v>400999</v>
      </c>
      <c r="H3">
        <f t="shared" ref="H3" si="2">D3*N3+N3-1</f>
        <v>299999</v>
      </c>
      <c r="I3">
        <f>E3*N3-F3*(N3-1)</f>
        <v>164217.75</v>
      </c>
      <c r="J3">
        <f t="shared" ref="J3" si="3">(G3-H3)/G3</f>
        <v>0.25187095229663914</v>
      </c>
      <c r="K3">
        <f>(G3-I3)/G3</f>
        <v>0.59047840518305528</v>
      </c>
      <c r="L3">
        <f>K3-J3</f>
        <v>0.33860745288641614</v>
      </c>
      <c r="N3">
        <v>1000</v>
      </c>
    </row>
    <row r="5" spans="1:14" x14ac:dyDescent="0.25">
      <c r="A5" t="s">
        <v>124</v>
      </c>
      <c r="B5">
        <v>500</v>
      </c>
      <c r="C5">
        <v>-1</v>
      </c>
      <c r="D5">
        <v>341</v>
      </c>
      <c r="E5">
        <v>343.5</v>
      </c>
      <c r="F5">
        <v>53.332999999999998</v>
      </c>
      <c r="G5">
        <f>B5*N5 + (N5-1)</f>
        <v>500999</v>
      </c>
      <c r="H5">
        <f t="shared" ref="H5" si="4">D5*N5+N5-1</f>
        <v>341999</v>
      </c>
      <c r="I5">
        <f>E5*N5-F5*(N5-1)</f>
        <v>290220.33299999998</v>
      </c>
      <c r="J5">
        <f t="shared" ref="J5" si="5">(G5-H5)/G5</f>
        <v>0.31736590292595396</v>
      </c>
      <c r="K5">
        <f>(G5-I5)/G5</f>
        <v>0.42071674194958475</v>
      </c>
      <c r="L5">
        <f>K5-J5</f>
        <v>0.10335083902363079</v>
      </c>
      <c r="N5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50</vt:lpstr>
      <vt:lpstr>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2023-10-31T01:29:35Z</dcterms:modified>
</cp:coreProperties>
</file>