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oic_pittet_studentfr_ch/Documents/TPI_PITTETL02/tpi_carte_electronique_didactique_pittetl02/pcb/bom/"/>
    </mc:Choice>
  </mc:AlternateContent>
  <xr:revisionPtr revIDLastSave="0" documentId="14_{7286A034-C3E2-4E51-B93B-CA06B50393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  <definedName name="_xlnm.Print_Area" localSheetId="0">Sheet1!$A:$M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M14" i="1"/>
  <c r="A5" i="2"/>
  <c r="A4" i="2"/>
  <c r="A14" i="1"/>
  <c r="A15" i="1"/>
  <c r="M44" i="1" l="1"/>
  <c r="B6" i="1"/>
  <c r="A9" i="2"/>
  <c r="A13" i="2"/>
  <c r="B3" i="1" l="1"/>
  <c r="B12" i="1" s="1"/>
</calcChain>
</file>

<file path=xl/sharedStrings.xml><?xml version="1.0" encoding="utf-8"?>
<sst xmlns="http://schemas.openxmlformats.org/spreadsheetml/2006/main" count="212" uniqueCount="163">
  <si>
    <t>Désignation:</t>
  </si>
  <si>
    <t>Révision</t>
  </si>
  <si>
    <t>Date</t>
  </si>
  <si>
    <t>Item</t>
  </si>
  <si>
    <t>Ecole des Métiers de Fribourg</t>
  </si>
  <si>
    <t>TOTAL</t>
  </si>
  <si>
    <t>Sous total</t>
  </si>
  <si>
    <t>TPI_PittetL02</t>
  </si>
  <si>
    <t>PROTOTYPE</t>
  </si>
  <si>
    <t>PittetL02</t>
  </si>
  <si>
    <t>--/--/--</t>
  </si>
  <si>
    <t>Quantity</t>
  </si>
  <si>
    <t>Name</t>
  </si>
  <si>
    <t>Connecteur Banane GND</t>
  </si>
  <si>
    <t>Connecteur Banane VCC</t>
  </si>
  <si>
    <t>Connecteur Banane VDD</t>
  </si>
  <si>
    <t>LED</t>
  </si>
  <si>
    <t>LMC6482_SMD</t>
  </si>
  <si>
    <t>LMC6482_THT</t>
  </si>
  <si>
    <t>PIC16F15214-I/SN</t>
  </si>
  <si>
    <t>trou</t>
  </si>
  <si>
    <t>10uF</t>
  </si>
  <si>
    <t>100nF</t>
  </si>
  <si>
    <t>0.1uF</t>
  </si>
  <si>
    <t>1x6</t>
  </si>
  <si>
    <t>1x2 (M)</t>
  </si>
  <si>
    <t>SMAZ5V6-13-F</t>
  </si>
  <si>
    <t>SFH-3310_EN</t>
  </si>
  <si>
    <t>TP bleu</t>
  </si>
  <si>
    <t>TP noir</t>
  </si>
  <si>
    <t>TP rouge</t>
  </si>
  <si>
    <t>2M2</t>
  </si>
  <si>
    <t>10K</t>
  </si>
  <si>
    <t>33K</t>
  </si>
  <si>
    <t>10k</t>
  </si>
  <si>
    <t>16k</t>
  </si>
  <si>
    <t>22k</t>
  </si>
  <si>
    <t>33k</t>
  </si>
  <si>
    <t>100k</t>
  </si>
  <si>
    <t>270E</t>
  </si>
  <si>
    <t>820k</t>
  </si>
  <si>
    <t>Switch On-On</t>
  </si>
  <si>
    <t>Description</t>
  </si>
  <si>
    <t>C CER X7R 0,1uF/50V 20% DEC (E=5)</t>
  </si>
  <si>
    <t>Conn. avec plage pour contact à ressort TAG-Connect TC2030-IDC-NL</t>
  </si>
  <si>
    <t>Conn. Mâle 1x2cts droit CI (pas=0,1 inch) AMP modu2</t>
  </si>
  <si>
    <t>Diode zener</t>
  </si>
  <si>
    <t>Photo-transistor</t>
  </si>
  <si>
    <t>Point de test CI isolé bleu</t>
  </si>
  <si>
    <t>Point de test CI isolé noir</t>
  </si>
  <si>
    <t>Point de test CI isolé rouge</t>
  </si>
  <si>
    <t>R METAL 2M2  1% 1/2W</t>
  </si>
  <si>
    <t>R METAL 10K  1%  1/2W</t>
  </si>
  <si>
    <t>R METAL 33K  1%  1/2W</t>
  </si>
  <si>
    <t>Resistance 1206</t>
  </si>
  <si>
    <t>Switch on-on de côté</t>
  </si>
  <si>
    <t>Designator</t>
  </si>
  <si>
    <t>X3</t>
  </si>
  <si>
    <t>X4</t>
  </si>
  <si>
    <t>X5</t>
  </si>
  <si>
    <t>P1</t>
  </si>
  <si>
    <t>K2</t>
  </si>
  <si>
    <t>K1</t>
  </si>
  <si>
    <t>K3</t>
  </si>
  <si>
    <t>TR1, TR2, TR3, TR4</t>
  </si>
  <si>
    <t>C3, C9</t>
  </si>
  <si>
    <t>C2, C4, C5, C6, C7, C11</t>
  </si>
  <si>
    <t>C1</t>
  </si>
  <si>
    <t>X6</t>
  </si>
  <si>
    <t>X1, X2</t>
  </si>
  <si>
    <t>D1, D2</t>
  </si>
  <si>
    <t>Q1, Q2</t>
  </si>
  <si>
    <t>TP4, TP5</t>
  </si>
  <si>
    <t>TP6, TP7, TP8, TP9, TP10</t>
  </si>
  <si>
    <t>TP1, TP2, TP3</t>
  </si>
  <si>
    <t>R4</t>
  </si>
  <si>
    <t>R2, R3</t>
  </si>
  <si>
    <t>R1</t>
  </si>
  <si>
    <t>R6, R8, R10, R15</t>
  </si>
  <si>
    <t>R19</t>
  </si>
  <si>
    <t>R7</t>
  </si>
  <si>
    <t>R16</t>
  </si>
  <si>
    <t>R5, R9, R11, R13</t>
  </si>
  <si>
    <t>R12</t>
  </si>
  <si>
    <t>R14</t>
  </si>
  <si>
    <t>S1, S2</t>
  </si>
  <si>
    <t>Fabricant</t>
  </si>
  <si>
    <t>Cal Test Electronics</t>
  </si>
  <si>
    <t>Kingbright</t>
  </si>
  <si>
    <t>Texas Instruments</t>
  </si>
  <si>
    <t>MICROCHIP</t>
  </si>
  <si>
    <t>KYOCERA AVX</t>
  </si>
  <si>
    <t>Samsung Electro-Mechanics</t>
  </si>
  <si>
    <t>KEMET</t>
  </si>
  <si>
    <t>Tag-Connect LLC</t>
  </si>
  <si>
    <t>TE Connectivity AMP Connectors</t>
  </si>
  <si>
    <t>Diodes Incorporated</t>
  </si>
  <si>
    <t>AMS OSRAM GROUP</t>
  </si>
  <si>
    <t>Keystone Electronics</t>
  </si>
  <si>
    <t>Stackpole Electronics Inc</t>
  </si>
  <si>
    <t>YAGEO</t>
  </si>
  <si>
    <t>Vishay Dale</t>
  </si>
  <si>
    <t>C&amp;K</t>
  </si>
  <si>
    <t>N° Frabricant</t>
  </si>
  <si>
    <t>CT3151-0</t>
  </si>
  <si>
    <t>CT3151-2</t>
  </si>
  <si>
    <t>CT3151-4</t>
  </si>
  <si>
    <t>WP7113ID</t>
  </si>
  <si>
    <t>LMC6482AIMX/NOPB</t>
  </si>
  <si>
    <t>LMC6482IN/NOPB</t>
  </si>
  <si>
    <t>TPSP106M010R2000</t>
  </si>
  <si>
    <t>CL21B104KBCNNNC</t>
  </si>
  <si>
    <t>C320C104K5R5TA</t>
  </si>
  <si>
    <t>TC2030-IDC</t>
  </si>
  <si>
    <t>825433-2</t>
  </si>
  <si>
    <t>SFH 3310</t>
  </si>
  <si>
    <t>CFM14JT2M20</t>
  </si>
  <si>
    <t>CFM14JT10K0</t>
  </si>
  <si>
    <t>CFM14JT33K0</t>
  </si>
  <si>
    <t>RC1206FR-0710KL</t>
  </si>
  <si>
    <t>RC1206FR-0716KL</t>
  </si>
  <si>
    <t>RC1206FR-0722KL</t>
  </si>
  <si>
    <t>RC1206FR-0733KL</t>
  </si>
  <si>
    <t>RC1206FR-07100KL</t>
  </si>
  <si>
    <t>CRCW1206270RJNEA</t>
  </si>
  <si>
    <t>RC1206FR-07820KL</t>
  </si>
  <si>
    <t>JS202011CQN</t>
  </si>
  <si>
    <t>Distributeur</t>
  </si>
  <si>
    <t>DigiKey</t>
  </si>
  <si>
    <t>N° Commande</t>
  </si>
  <si>
    <t>BKCT3151-0-ND</t>
  </si>
  <si>
    <t>BKCT3151-2-ND</t>
  </si>
  <si>
    <t>BKCT3151-4-ND</t>
  </si>
  <si>
    <t>754-1264-ND</t>
  </si>
  <si>
    <t>LMC6482AIMX/NOPBCT-ND</t>
  </si>
  <si>
    <t>LMC6482IN/NOPB-ND</t>
  </si>
  <si>
    <t>150-PIC16F15214-I/SN-ND</t>
  </si>
  <si>
    <t>478-9264-1-ND</t>
  </si>
  <si>
    <t>1276-1003-1-ND</t>
  </si>
  <si>
    <t>399-4264-ND</t>
  </si>
  <si>
    <t>TC2030-IDC-ND</t>
  </si>
  <si>
    <t>A106464-ND</t>
  </si>
  <si>
    <t>SMAZ5V6-FDICT-ND</t>
  </si>
  <si>
    <t>475-SFH3310-ND</t>
  </si>
  <si>
    <t>36-5117-ND</t>
  </si>
  <si>
    <t>36-5001-ND</t>
  </si>
  <si>
    <t>36-5000-ND</t>
  </si>
  <si>
    <t>S2.2MQCT-ND</t>
  </si>
  <si>
    <t>S10KQCT-ND</t>
  </si>
  <si>
    <t>S33KQCT-ND</t>
  </si>
  <si>
    <t>311-10.0KFRCT-ND</t>
  </si>
  <si>
    <t>311-16.0KFRCT-ND</t>
  </si>
  <si>
    <t>311-22.0KFRCT-ND</t>
  </si>
  <si>
    <t>311-33.0KFRCT-ND</t>
  </si>
  <si>
    <t>311-100KFRCT-ND</t>
  </si>
  <si>
    <t>541-270ECT-ND</t>
  </si>
  <si>
    <t>311-820KFRCT-ND</t>
  </si>
  <si>
    <t>401-2001-ND</t>
  </si>
  <si>
    <t>Prix unité</t>
  </si>
  <si>
    <t>EuroCircuit</t>
  </si>
  <si>
    <t>1.0</t>
  </si>
  <si>
    <t>1</t>
  </si>
  <si>
    <t>carte_electronique_didactique_PittetL02.BomDoc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</si>
</sst>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8"/>
      <color theme="5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5" fillId="0" borderId="1" xfId="0" applyFont="1" applyBorder="1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6" fillId="0" borderId="3" xfId="0" applyFont="1" applyBorder="1"/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4" xfId="0" applyFont="1" applyBorder="1"/>
    <xf numFmtId="0" fontId="6" fillId="0" borderId="5" xfId="0" applyFont="1" applyBorder="1"/>
    <xf numFmtId="0" fontId="8" fillId="0" borderId="4" xfId="0" applyFont="1" applyBorder="1"/>
    <xf numFmtId="0" fontId="8" fillId="0" borderId="0" xfId="0" applyFont="1" applyAlignment="1">
      <alignment vertical="center" wrapText="1"/>
    </xf>
    <xf numFmtId="0" fontId="8" fillId="0" borderId="5" xfId="0" applyFont="1" applyBorder="1"/>
    <xf numFmtId="0" fontId="5" fillId="0" borderId="6" xfId="0" applyFont="1" applyBorder="1" applyAlignment="1">
      <alignment horizontal="center" vertical="center"/>
    </xf>
    <xf numFmtId="49" fontId="0" fillId="0" borderId="0" xfId="0" applyNumberForma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4" xfId="0" applyFont="1" applyBorder="1"/>
    <xf numFmtId="2" fontId="8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2" fontId="6" fillId="0" borderId="14" xfId="0" applyNumberFormat="1" applyFont="1" applyBorder="1"/>
    <xf numFmtId="0" fontId="9" fillId="0" borderId="1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2" fillId="0" borderId="0" xfId="1" quotePrefix="1" applyFont="1" applyAlignment="1">
      <alignment vertical="center" wrapText="1"/>
    </xf>
    <xf numFmtId="0" fontId="6" fillId="0" borderId="0" xfId="0" quotePrefix="1" applyFont="1"/>
    <xf numFmtId="49" fontId="0" fillId="0" borderId="0" xfId="0" quotePrefix="1" applyNumberFormat="1"/>
    <xf numFmtId="0" fontId="11" fillId="0" borderId="9" xfId="0" quotePrefix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8" xfId="1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showGridLines="0" tabSelected="1" topLeftCell="A12" zoomScaleNormal="100" workbookViewId="0">
      <selection activeCell="R20" sqref="R20"/>
    </sheetView>
  </sheetViews>
  <sheetFormatPr baseColWidth="10" defaultColWidth="9.140625" defaultRowHeight="14.25" x14ac:dyDescent="0.2"/>
  <cols>
    <col min="1" max="1" width="9.140625" style="9"/>
    <col min="2" max="2" width="5.28515625" style="13" customWidth="1"/>
    <col min="3" max="3" width="6.28515625" style="13" customWidth="1"/>
    <col min="4" max="4" width="8.28515625" style="9" customWidth="1"/>
    <col min="5" max="5" width="10.28515625" style="9" customWidth="1"/>
    <col min="6" max="6" width="59.28515625" style="9" customWidth="1"/>
    <col min="7" max="7" width="11.28515625" style="9" customWidth="1"/>
    <col min="8" max="8" width="16.7109375" style="9" customWidth="1"/>
    <col min="9" max="9" width="22.85546875" style="9" customWidth="1"/>
    <col min="10" max="10" width="10.28515625" style="9" customWidth="1"/>
    <col min="11" max="11" width="17.85546875" style="4" customWidth="1"/>
    <col min="12" max="13" width="9" style="4" customWidth="1"/>
    <col min="14" max="16384" width="9.140625" style="4"/>
  </cols>
  <sheetData>
    <row r="1" spans="1:13" hidden="1" x14ac:dyDescent="0.2"/>
    <row r="2" spans="1:13" ht="15" thickBot="1" x14ac:dyDescent="0.25"/>
    <row r="3" spans="1:13" ht="18.75" customHeight="1" thickBot="1" x14ac:dyDescent="0.3">
      <c r="A3" s="4"/>
      <c r="B3" s="34" t="str">
        <f>CONCATENATE("",Sheet2!A5)</f>
        <v>EuroCircuit  1.0.1</v>
      </c>
      <c r="C3" s="35"/>
      <c r="D3" s="35"/>
      <c r="E3" s="36"/>
      <c r="F3" s="15" t="s">
        <v>4</v>
      </c>
      <c r="G3" s="3" t="s">
        <v>0</v>
      </c>
      <c r="H3" s="3"/>
      <c r="I3" s="51" t="s">
        <v>7</v>
      </c>
      <c r="J3" s="52"/>
      <c r="K3" s="52"/>
      <c r="L3" s="52"/>
      <c r="M3" s="53"/>
    </row>
    <row r="4" spans="1:13" ht="15" thickBot="1" x14ac:dyDescent="0.25">
      <c r="A4" s="4"/>
      <c r="C4" s="4"/>
      <c r="D4" s="4"/>
      <c r="E4" s="4"/>
      <c r="F4" s="4"/>
      <c r="G4" s="4"/>
      <c r="H4" s="4"/>
      <c r="I4" s="4"/>
      <c r="J4" s="4"/>
    </row>
    <row r="5" spans="1:13" ht="13.9" customHeight="1" x14ac:dyDescent="0.2">
      <c r="A5" s="4"/>
      <c r="B5" s="43" t="s">
        <v>1</v>
      </c>
      <c r="C5" s="44"/>
      <c r="D5" s="5"/>
      <c r="E5" s="10" t="s">
        <v>2</v>
      </c>
      <c r="F5" s="29" t="s">
        <v>8</v>
      </c>
      <c r="G5" s="11"/>
      <c r="H5" s="11"/>
      <c r="I5" s="11"/>
      <c r="J5" s="47"/>
      <c r="K5" s="47"/>
      <c r="L5" s="47"/>
      <c r="M5" s="47"/>
    </row>
    <row r="6" spans="1:13" ht="15" customHeight="1" x14ac:dyDescent="0.2">
      <c r="A6" s="4"/>
      <c r="B6" s="32" t="str">
        <f>Sheet2!A4</f>
        <v>1.0.1</v>
      </c>
      <c r="C6" s="33"/>
      <c r="D6" s="24" t="s">
        <v>9</v>
      </c>
      <c r="E6" s="25" t="s">
        <v>10</v>
      </c>
      <c r="F6" s="30"/>
      <c r="G6" s="11"/>
      <c r="H6" s="11"/>
      <c r="I6" s="11"/>
      <c r="J6" s="47"/>
      <c r="K6" s="47"/>
      <c r="L6" s="47"/>
      <c r="M6" s="47"/>
    </row>
    <row r="7" spans="1:13" ht="13.9" customHeight="1" thickBot="1" x14ac:dyDescent="0.25">
      <c r="A7" s="4"/>
      <c r="B7" s="12"/>
      <c r="C7" s="14"/>
      <c r="D7" s="6"/>
      <c r="E7" s="12"/>
      <c r="F7" s="31"/>
      <c r="G7" s="11"/>
      <c r="H7" s="7"/>
      <c r="I7" s="7"/>
      <c r="J7" s="47"/>
      <c r="K7" s="47"/>
      <c r="L7" s="47"/>
      <c r="M7" s="47"/>
    </row>
    <row r="8" spans="1:13" x14ac:dyDescent="0.2">
      <c r="A8" s="4"/>
      <c r="B8" s="12"/>
      <c r="C8" s="14"/>
      <c r="D8" s="6"/>
      <c r="E8" s="6"/>
      <c r="F8" s="4"/>
      <c r="G8" s="7"/>
      <c r="H8" s="7"/>
      <c r="I8" s="7"/>
      <c r="J8" s="47"/>
      <c r="K8" s="47"/>
      <c r="L8" s="47"/>
      <c r="M8" s="47"/>
    </row>
    <row r="9" spans="1:13" x14ac:dyDescent="0.2">
      <c r="A9" s="4"/>
      <c r="B9" s="12"/>
      <c r="C9" s="14"/>
      <c r="D9" s="6"/>
      <c r="E9" s="12"/>
      <c r="F9" s="23"/>
      <c r="G9" s="11"/>
      <c r="H9" s="11"/>
      <c r="I9" s="11"/>
      <c r="J9" s="47"/>
      <c r="K9" s="47"/>
      <c r="L9" s="47"/>
      <c r="M9" s="47"/>
    </row>
    <row r="10" spans="1:13" x14ac:dyDescent="0.2">
      <c r="A10" s="4"/>
      <c r="B10" s="12"/>
      <c r="C10" s="14"/>
      <c r="D10" s="6"/>
      <c r="E10" s="6"/>
      <c r="F10" s="4"/>
      <c r="G10" s="48"/>
      <c r="H10" s="49"/>
      <c r="I10" s="49"/>
      <c r="J10" s="49"/>
      <c r="K10" s="49"/>
      <c r="L10" s="49"/>
      <c r="M10" s="50"/>
    </row>
    <row r="11" spans="1:13" ht="15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ht="16.5" thickBot="1" x14ac:dyDescent="0.25">
      <c r="A12" s="4"/>
      <c r="B12" s="40" t="str">
        <f>B3</f>
        <v>EuroCircuit  1.0.1</v>
      </c>
      <c r="C12" s="41"/>
      <c r="D12" s="41"/>
      <c r="E12" s="42"/>
      <c r="F12" s="4"/>
      <c r="G12" s="4"/>
      <c r="H12" s="4"/>
      <c r="I12" s="4"/>
      <c r="J12" s="4"/>
    </row>
    <row r="13" spans="1:13" ht="22.5" x14ac:dyDescent="0.2">
      <c r="A13" s="8" t="s">
        <v>3</v>
      </c>
      <c r="B13" s="37" t="s">
        <v>11</v>
      </c>
      <c r="C13" s="37"/>
      <c r="D13" s="45" t="s">
        <v>12</v>
      </c>
      <c r="E13" s="46"/>
      <c r="F13" s="8" t="s">
        <v>42</v>
      </c>
      <c r="G13" s="8" t="s">
        <v>56</v>
      </c>
      <c r="H13" s="8" t="s">
        <v>86</v>
      </c>
      <c r="I13" s="8" t="s">
        <v>103</v>
      </c>
      <c r="J13" s="8" t="s">
        <v>127</v>
      </c>
      <c r="K13" s="8" t="s">
        <v>129</v>
      </c>
      <c r="L13" s="8" t="s">
        <v>158</v>
      </c>
      <c r="M13" s="8" t="s">
        <v>6</v>
      </c>
    </row>
    <row r="14" spans="1:13" x14ac:dyDescent="0.2">
      <c r="A14" s="18">
        <f t="shared" ref="A14:A42" si="0">ROW(B13) - ROW($B$12)</f>
        <v>1</v>
      </c>
      <c r="B14" s="39">
        <v>1</v>
      </c>
      <c r="C14" s="39"/>
      <c r="D14" s="32" t="s">
        <v>13</v>
      </c>
      <c r="E14" s="33"/>
      <c r="F14" s="17"/>
      <c r="G14" s="18" t="s">
        <v>57</v>
      </c>
      <c r="H14" s="18" t="s">
        <v>87</v>
      </c>
      <c r="I14" s="18" t="s">
        <v>104</v>
      </c>
      <c r="J14" s="18" t="s">
        <v>128</v>
      </c>
      <c r="K14" s="18" t="s">
        <v>130</v>
      </c>
      <c r="L14" s="20">
        <v>2.0699999999999998</v>
      </c>
      <c r="M14" s="20">
        <f t="shared" ref="M14:M42" si="1">L14*B14</f>
        <v>2.0699999999999998</v>
      </c>
    </row>
    <row r="15" spans="1:13" x14ac:dyDescent="0.2">
      <c r="A15" s="18">
        <f t="shared" si="0"/>
        <v>2</v>
      </c>
      <c r="B15" s="38">
        <v>1</v>
      </c>
      <c r="C15" s="38"/>
      <c r="D15" s="32" t="s">
        <v>14</v>
      </c>
      <c r="E15" s="33"/>
      <c r="F15" s="17"/>
      <c r="G15" s="18" t="s">
        <v>58</v>
      </c>
      <c r="H15" s="18" t="s">
        <v>87</v>
      </c>
      <c r="I15" s="18" t="s">
        <v>105</v>
      </c>
      <c r="J15" s="18" t="s">
        <v>128</v>
      </c>
      <c r="K15" s="18" t="s">
        <v>131</v>
      </c>
      <c r="L15" s="20">
        <v>2.0699999999999998</v>
      </c>
      <c r="M15" s="20">
        <f t="shared" si="1"/>
        <v>2.0699999999999998</v>
      </c>
    </row>
    <row r="16" spans="1:13" x14ac:dyDescent="0.2">
      <c r="A16" s="18">
        <f t="shared" si="0"/>
        <v>3</v>
      </c>
      <c r="B16" s="39">
        <v>1</v>
      </c>
      <c r="C16" s="39"/>
      <c r="D16" s="32" t="s">
        <v>15</v>
      </c>
      <c r="E16" s="33"/>
      <c r="F16" s="17"/>
      <c r="G16" s="18" t="s">
        <v>59</v>
      </c>
      <c r="H16" s="18" t="s">
        <v>87</v>
      </c>
      <c r="I16" s="18" t="s">
        <v>106</v>
      </c>
      <c r="J16" s="18" t="s">
        <v>128</v>
      </c>
      <c r="K16" s="18" t="s">
        <v>132</v>
      </c>
      <c r="L16" s="20">
        <v>2.0699999999999998</v>
      </c>
      <c r="M16" s="20">
        <f t="shared" si="1"/>
        <v>2.0699999999999998</v>
      </c>
    </row>
    <row r="17" spans="1:13" x14ac:dyDescent="0.2">
      <c r="A17" s="18">
        <f t="shared" si="0"/>
        <v>4</v>
      </c>
      <c r="B17" s="38">
        <v>1</v>
      </c>
      <c r="C17" s="38"/>
      <c r="D17" s="32" t="s">
        <v>16</v>
      </c>
      <c r="E17" s="33"/>
      <c r="F17" s="17"/>
      <c r="G17" s="18" t="s">
        <v>60</v>
      </c>
      <c r="H17" s="18" t="s">
        <v>88</v>
      </c>
      <c r="I17" s="18" t="s">
        <v>107</v>
      </c>
      <c r="J17" s="18" t="s">
        <v>128</v>
      </c>
      <c r="K17" s="18" t="s">
        <v>133</v>
      </c>
      <c r="L17" s="20">
        <v>0.16</v>
      </c>
      <c r="M17" s="20">
        <f t="shared" si="1"/>
        <v>0.16</v>
      </c>
    </row>
    <row r="18" spans="1:13" ht="22.5" x14ac:dyDescent="0.2">
      <c r="A18" s="18">
        <f t="shared" si="0"/>
        <v>5</v>
      </c>
      <c r="B18" s="39">
        <v>1</v>
      </c>
      <c r="C18" s="39"/>
      <c r="D18" s="32" t="s">
        <v>17</v>
      </c>
      <c r="E18" s="33"/>
      <c r="F18" s="17"/>
      <c r="G18" s="18" t="s">
        <v>61</v>
      </c>
      <c r="H18" s="18" t="s">
        <v>89</v>
      </c>
      <c r="I18" s="18" t="s">
        <v>108</v>
      </c>
      <c r="J18" s="18" t="s">
        <v>128</v>
      </c>
      <c r="K18" s="18" t="s">
        <v>134</v>
      </c>
      <c r="L18" s="20">
        <v>1.43</v>
      </c>
      <c r="M18" s="20">
        <f t="shared" si="1"/>
        <v>1.43</v>
      </c>
    </row>
    <row r="19" spans="1:13" x14ac:dyDescent="0.2">
      <c r="A19" s="18">
        <f t="shared" si="0"/>
        <v>6</v>
      </c>
      <c r="B19" s="38">
        <v>1</v>
      </c>
      <c r="C19" s="38"/>
      <c r="D19" s="32" t="s">
        <v>18</v>
      </c>
      <c r="E19" s="33"/>
      <c r="F19" s="17"/>
      <c r="G19" s="18" t="s">
        <v>62</v>
      </c>
      <c r="H19" s="18" t="s">
        <v>89</v>
      </c>
      <c r="I19" s="18" t="s">
        <v>109</v>
      </c>
      <c r="J19" s="18" t="s">
        <v>128</v>
      </c>
      <c r="K19" s="18" t="s">
        <v>135</v>
      </c>
      <c r="L19" s="20">
        <v>3.7</v>
      </c>
      <c r="M19" s="20">
        <f t="shared" si="1"/>
        <v>3.7</v>
      </c>
    </row>
    <row r="20" spans="1:13" ht="22.5" x14ac:dyDescent="0.2">
      <c r="A20" s="18">
        <f t="shared" si="0"/>
        <v>7</v>
      </c>
      <c r="B20" s="39">
        <v>1</v>
      </c>
      <c r="C20" s="39"/>
      <c r="D20" s="32" t="s">
        <v>19</v>
      </c>
      <c r="E20" s="33"/>
      <c r="F20" s="17"/>
      <c r="G20" s="18" t="s">
        <v>63</v>
      </c>
      <c r="H20" s="18" t="s">
        <v>90</v>
      </c>
      <c r="I20" s="18" t="s">
        <v>19</v>
      </c>
      <c r="J20" s="18" t="s">
        <v>128</v>
      </c>
      <c r="K20" s="18" t="s">
        <v>136</v>
      </c>
      <c r="L20" s="20">
        <v>0.45</v>
      </c>
      <c r="M20" s="20">
        <f t="shared" si="1"/>
        <v>0.45</v>
      </c>
    </row>
    <row r="21" spans="1:13" ht="22.5" x14ac:dyDescent="0.2">
      <c r="A21" s="18">
        <f t="shared" si="0"/>
        <v>8</v>
      </c>
      <c r="B21" s="38">
        <v>4</v>
      </c>
      <c r="C21" s="38"/>
      <c r="D21" s="32" t="s">
        <v>20</v>
      </c>
      <c r="E21" s="33"/>
      <c r="F21" s="17"/>
      <c r="G21" s="18" t="s">
        <v>64</v>
      </c>
      <c r="H21" s="18"/>
      <c r="I21" s="18"/>
      <c r="J21" s="18"/>
      <c r="K21" s="18"/>
      <c r="L21" s="20"/>
      <c r="M21" s="20">
        <f t="shared" si="1"/>
        <v>0</v>
      </c>
    </row>
    <row r="22" spans="1:13" x14ac:dyDescent="0.2">
      <c r="A22" s="18">
        <f t="shared" si="0"/>
        <v>9</v>
      </c>
      <c r="B22" s="39">
        <v>2</v>
      </c>
      <c r="C22" s="39"/>
      <c r="D22" s="32" t="s">
        <v>21</v>
      </c>
      <c r="E22" s="33"/>
      <c r="F22" s="17">
        <v>805</v>
      </c>
      <c r="G22" s="18" t="s">
        <v>65</v>
      </c>
      <c r="H22" s="18" t="s">
        <v>91</v>
      </c>
      <c r="I22" s="18" t="s">
        <v>110</v>
      </c>
      <c r="J22" s="18" t="s">
        <v>128</v>
      </c>
      <c r="K22" s="18" t="s">
        <v>137</v>
      </c>
      <c r="L22" s="20">
        <v>0.46</v>
      </c>
      <c r="M22" s="20">
        <f t="shared" si="1"/>
        <v>0.92</v>
      </c>
    </row>
    <row r="23" spans="1:13" ht="22.5" x14ac:dyDescent="0.2">
      <c r="A23" s="18">
        <f t="shared" si="0"/>
        <v>10</v>
      </c>
      <c r="B23" s="38">
        <v>6</v>
      </c>
      <c r="C23" s="38"/>
      <c r="D23" s="32" t="s">
        <v>22</v>
      </c>
      <c r="E23" s="33"/>
      <c r="F23" s="17">
        <v>805</v>
      </c>
      <c r="G23" s="18" t="s">
        <v>66</v>
      </c>
      <c r="H23" s="18" t="s">
        <v>92</v>
      </c>
      <c r="I23" s="18" t="s">
        <v>111</v>
      </c>
      <c r="J23" s="18" t="s">
        <v>128</v>
      </c>
      <c r="K23" s="18" t="s">
        <v>138</v>
      </c>
      <c r="L23" s="20">
        <v>6</v>
      </c>
      <c r="M23" s="20">
        <f t="shared" si="1"/>
        <v>36</v>
      </c>
    </row>
    <row r="24" spans="1:13" x14ac:dyDescent="0.2">
      <c r="A24" s="18">
        <f t="shared" si="0"/>
        <v>11</v>
      </c>
      <c r="B24" s="39">
        <v>1</v>
      </c>
      <c r="C24" s="39"/>
      <c r="D24" s="32" t="s">
        <v>23</v>
      </c>
      <c r="E24" s="33"/>
      <c r="F24" s="17" t="s">
        <v>43</v>
      </c>
      <c r="G24" s="18" t="s">
        <v>67</v>
      </c>
      <c r="H24" s="18" t="s">
        <v>93</v>
      </c>
      <c r="I24" s="18" t="s">
        <v>112</v>
      </c>
      <c r="J24" s="18" t="s">
        <v>128</v>
      </c>
      <c r="K24" s="18" t="s">
        <v>139</v>
      </c>
      <c r="L24" s="20">
        <v>0.18</v>
      </c>
      <c r="M24" s="20">
        <f t="shared" si="1"/>
        <v>0.18</v>
      </c>
    </row>
    <row r="25" spans="1:13" x14ac:dyDescent="0.2">
      <c r="A25" s="18">
        <f t="shared" si="0"/>
        <v>12</v>
      </c>
      <c r="B25" s="38">
        <v>1</v>
      </c>
      <c r="C25" s="38"/>
      <c r="D25" s="32" t="s">
        <v>24</v>
      </c>
      <c r="E25" s="33"/>
      <c r="F25" s="17" t="s">
        <v>44</v>
      </c>
      <c r="G25" s="18" t="s">
        <v>68</v>
      </c>
      <c r="H25" s="18" t="s">
        <v>94</v>
      </c>
      <c r="I25" s="18" t="s">
        <v>113</v>
      </c>
      <c r="J25" s="18" t="s">
        <v>128</v>
      </c>
      <c r="K25" s="18" t="s">
        <v>140</v>
      </c>
      <c r="L25" s="20">
        <v>43.71</v>
      </c>
      <c r="M25" s="20">
        <f t="shared" si="1"/>
        <v>43.71</v>
      </c>
    </row>
    <row r="26" spans="1:13" ht="22.5" x14ac:dyDescent="0.2">
      <c r="A26" s="18">
        <f t="shared" si="0"/>
        <v>13</v>
      </c>
      <c r="B26" s="39">
        <v>2</v>
      </c>
      <c r="C26" s="39"/>
      <c r="D26" s="32" t="s">
        <v>25</v>
      </c>
      <c r="E26" s="33"/>
      <c r="F26" s="17" t="s">
        <v>45</v>
      </c>
      <c r="G26" s="18" t="s">
        <v>69</v>
      </c>
      <c r="H26" s="18" t="s">
        <v>95</v>
      </c>
      <c r="I26" s="18" t="s">
        <v>114</v>
      </c>
      <c r="J26" s="18" t="s">
        <v>128</v>
      </c>
      <c r="K26" s="18" t="s">
        <v>141</v>
      </c>
      <c r="L26" s="20">
        <v>0.47</v>
      </c>
      <c r="M26" s="20">
        <f t="shared" si="1"/>
        <v>0.94</v>
      </c>
    </row>
    <row r="27" spans="1:13" x14ac:dyDescent="0.2">
      <c r="A27" s="18">
        <f t="shared" si="0"/>
        <v>14</v>
      </c>
      <c r="B27" s="38">
        <v>2</v>
      </c>
      <c r="C27" s="38"/>
      <c r="D27" s="32" t="s">
        <v>26</v>
      </c>
      <c r="E27" s="33"/>
      <c r="F27" s="17" t="s">
        <v>46</v>
      </c>
      <c r="G27" s="18" t="s">
        <v>70</v>
      </c>
      <c r="H27" s="18" t="s">
        <v>96</v>
      </c>
      <c r="I27" s="18" t="s">
        <v>26</v>
      </c>
      <c r="J27" s="18" t="s">
        <v>128</v>
      </c>
      <c r="K27" s="18" t="s">
        <v>142</v>
      </c>
      <c r="L27" s="20">
        <v>0.24</v>
      </c>
      <c r="M27" s="20">
        <f t="shared" si="1"/>
        <v>0.48</v>
      </c>
    </row>
    <row r="28" spans="1:13" x14ac:dyDescent="0.2">
      <c r="A28" s="18">
        <f t="shared" si="0"/>
        <v>15</v>
      </c>
      <c r="B28" s="39">
        <v>2</v>
      </c>
      <c r="C28" s="39"/>
      <c r="D28" s="32" t="s">
        <v>27</v>
      </c>
      <c r="E28" s="33"/>
      <c r="F28" s="17" t="s">
        <v>47</v>
      </c>
      <c r="G28" s="18" t="s">
        <v>71</v>
      </c>
      <c r="H28" s="18" t="s">
        <v>97</v>
      </c>
      <c r="I28" s="18" t="s">
        <v>115</v>
      </c>
      <c r="J28" s="18" t="s">
        <v>128</v>
      </c>
      <c r="K28" s="18" t="s">
        <v>143</v>
      </c>
      <c r="L28" s="20">
        <v>0.86</v>
      </c>
      <c r="M28" s="20">
        <f t="shared" si="1"/>
        <v>1.72</v>
      </c>
    </row>
    <row r="29" spans="1:13" x14ac:dyDescent="0.2">
      <c r="A29" s="18">
        <f t="shared" si="0"/>
        <v>16</v>
      </c>
      <c r="B29" s="38">
        <v>2</v>
      </c>
      <c r="C29" s="38"/>
      <c r="D29" s="32" t="s">
        <v>28</v>
      </c>
      <c r="E29" s="33"/>
      <c r="F29" s="17" t="s">
        <v>48</v>
      </c>
      <c r="G29" s="18" t="s">
        <v>72</v>
      </c>
      <c r="H29" s="18" t="s">
        <v>98</v>
      </c>
      <c r="I29" s="18">
        <v>5117</v>
      </c>
      <c r="J29" s="18" t="s">
        <v>128</v>
      </c>
      <c r="K29" s="18" t="s">
        <v>144</v>
      </c>
      <c r="L29" s="20">
        <v>0.39</v>
      </c>
      <c r="M29" s="20">
        <f t="shared" si="1"/>
        <v>0.78</v>
      </c>
    </row>
    <row r="30" spans="1:13" ht="22.5" x14ac:dyDescent="0.2">
      <c r="A30" s="18">
        <f t="shared" si="0"/>
        <v>17</v>
      </c>
      <c r="B30" s="39">
        <v>5</v>
      </c>
      <c r="C30" s="39"/>
      <c r="D30" s="32" t="s">
        <v>29</v>
      </c>
      <c r="E30" s="33"/>
      <c r="F30" s="17" t="s">
        <v>49</v>
      </c>
      <c r="G30" s="18" t="s">
        <v>73</v>
      </c>
      <c r="H30" s="18" t="s">
        <v>98</v>
      </c>
      <c r="I30" s="18">
        <v>5001</v>
      </c>
      <c r="J30" s="18" t="s">
        <v>128</v>
      </c>
      <c r="K30" s="18" t="s">
        <v>145</v>
      </c>
      <c r="L30" s="20">
        <v>0.39</v>
      </c>
      <c r="M30" s="20">
        <f t="shared" si="1"/>
        <v>1.9500000000000002</v>
      </c>
    </row>
    <row r="31" spans="1:13" x14ac:dyDescent="0.2">
      <c r="A31" s="18">
        <f t="shared" si="0"/>
        <v>18</v>
      </c>
      <c r="B31" s="38">
        <v>3</v>
      </c>
      <c r="C31" s="38"/>
      <c r="D31" s="32" t="s">
        <v>30</v>
      </c>
      <c r="E31" s="33"/>
      <c r="F31" s="17" t="s">
        <v>50</v>
      </c>
      <c r="G31" s="18" t="s">
        <v>74</v>
      </c>
      <c r="H31" s="18" t="s">
        <v>98</v>
      </c>
      <c r="I31" s="18">
        <v>5000</v>
      </c>
      <c r="J31" s="18" t="s">
        <v>128</v>
      </c>
      <c r="K31" s="18" t="s">
        <v>146</v>
      </c>
      <c r="L31" s="20">
        <v>0.39</v>
      </c>
      <c r="M31" s="20">
        <f t="shared" si="1"/>
        <v>1.17</v>
      </c>
    </row>
    <row r="32" spans="1:13" ht="22.5" x14ac:dyDescent="0.2">
      <c r="A32" s="18">
        <f t="shared" si="0"/>
        <v>19</v>
      </c>
      <c r="B32" s="39">
        <v>1</v>
      </c>
      <c r="C32" s="39"/>
      <c r="D32" s="32" t="s">
        <v>31</v>
      </c>
      <c r="E32" s="33"/>
      <c r="F32" s="17" t="s">
        <v>51</v>
      </c>
      <c r="G32" s="18" t="s">
        <v>75</v>
      </c>
      <c r="H32" s="18" t="s">
        <v>99</v>
      </c>
      <c r="I32" s="18" t="s">
        <v>116</v>
      </c>
      <c r="J32" s="18" t="s">
        <v>128</v>
      </c>
      <c r="K32" s="18" t="s">
        <v>147</v>
      </c>
      <c r="L32" s="20">
        <v>0.08</v>
      </c>
      <c r="M32" s="20">
        <f t="shared" si="1"/>
        <v>0.08</v>
      </c>
    </row>
    <row r="33" spans="1:13" ht="22.5" x14ac:dyDescent="0.2">
      <c r="A33" s="18">
        <f t="shared" si="0"/>
        <v>20</v>
      </c>
      <c r="B33" s="38">
        <v>2</v>
      </c>
      <c r="C33" s="38"/>
      <c r="D33" s="32" t="s">
        <v>32</v>
      </c>
      <c r="E33" s="33"/>
      <c r="F33" s="17" t="s">
        <v>52</v>
      </c>
      <c r="G33" s="18" t="s">
        <v>76</v>
      </c>
      <c r="H33" s="18" t="s">
        <v>99</v>
      </c>
      <c r="I33" s="18" t="s">
        <v>117</v>
      </c>
      <c r="J33" s="18" t="s">
        <v>128</v>
      </c>
      <c r="K33" s="18" t="s">
        <v>148</v>
      </c>
      <c r="L33" s="20">
        <v>0.08</v>
      </c>
      <c r="M33" s="20">
        <f t="shared" si="1"/>
        <v>0.16</v>
      </c>
    </row>
    <row r="34" spans="1:13" ht="22.5" x14ac:dyDescent="0.2">
      <c r="A34" s="18">
        <f t="shared" si="0"/>
        <v>21</v>
      </c>
      <c r="B34" s="39">
        <v>1</v>
      </c>
      <c r="C34" s="39"/>
      <c r="D34" s="32" t="s">
        <v>33</v>
      </c>
      <c r="E34" s="33"/>
      <c r="F34" s="17" t="s">
        <v>53</v>
      </c>
      <c r="G34" s="18" t="s">
        <v>77</v>
      </c>
      <c r="H34" s="18" t="s">
        <v>99</v>
      </c>
      <c r="I34" s="18" t="s">
        <v>118</v>
      </c>
      <c r="J34" s="18" t="s">
        <v>128</v>
      </c>
      <c r="K34" s="18" t="s">
        <v>149</v>
      </c>
      <c r="L34" s="20">
        <v>0.08</v>
      </c>
      <c r="M34" s="20">
        <f t="shared" si="1"/>
        <v>0.08</v>
      </c>
    </row>
    <row r="35" spans="1:13" ht="22.5" x14ac:dyDescent="0.2">
      <c r="A35" s="18">
        <f t="shared" si="0"/>
        <v>22</v>
      </c>
      <c r="B35" s="38">
        <v>4</v>
      </c>
      <c r="C35" s="38"/>
      <c r="D35" s="32" t="s">
        <v>34</v>
      </c>
      <c r="E35" s="33"/>
      <c r="F35" s="17" t="s">
        <v>54</v>
      </c>
      <c r="G35" s="18" t="s">
        <v>78</v>
      </c>
      <c r="H35" s="18" t="s">
        <v>100</v>
      </c>
      <c r="I35" s="18" t="s">
        <v>119</v>
      </c>
      <c r="J35" s="18" t="s">
        <v>128</v>
      </c>
      <c r="K35" s="18" t="s">
        <v>150</v>
      </c>
      <c r="L35" s="20">
        <v>0.08</v>
      </c>
      <c r="M35" s="20">
        <f t="shared" si="1"/>
        <v>0.32</v>
      </c>
    </row>
    <row r="36" spans="1:13" x14ac:dyDescent="0.2">
      <c r="A36" s="18">
        <f t="shared" si="0"/>
        <v>23</v>
      </c>
      <c r="B36" s="39">
        <v>1</v>
      </c>
      <c r="C36" s="39"/>
      <c r="D36" s="32" t="s">
        <v>35</v>
      </c>
      <c r="E36" s="33"/>
      <c r="F36" s="17" t="s">
        <v>54</v>
      </c>
      <c r="G36" s="18" t="s">
        <v>79</v>
      </c>
      <c r="H36" s="18" t="s">
        <v>100</v>
      </c>
      <c r="I36" s="18" t="s">
        <v>120</v>
      </c>
      <c r="J36" s="18" t="s">
        <v>128</v>
      </c>
      <c r="K36" s="18" t="s">
        <v>151</v>
      </c>
      <c r="L36" s="20">
        <v>0.08</v>
      </c>
      <c r="M36" s="20">
        <f t="shared" si="1"/>
        <v>0.08</v>
      </c>
    </row>
    <row r="37" spans="1:13" x14ac:dyDescent="0.2">
      <c r="A37" s="18">
        <f t="shared" si="0"/>
        <v>24</v>
      </c>
      <c r="B37" s="38">
        <v>1</v>
      </c>
      <c r="C37" s="38"/>
      <c r="D37" s="32" t="s">
        <v>36</v>
      </c>
      <c r="E37" s="33"/>
      <c r="F37" s="17" t="s">
        <v>54</v>
      </c>
      <c r="G37" s="18" t="s">
        <v>80</v>
      </c>
      <c r="H37" s="18" t="s">
        <v>100</v>
      </c>
      <c r="I37" s="18" t="s">
        <v>121</v>
      </c>
      <c r="J37" s="18" t="s">
        <v>128</v>
      </c>
      <c r="K37" s="18" t="s">
        <v>152</v>
      </c>
      <c r="L37" s="20">
        <v>0.08</v>
      </c>
      <c r="M37" s="20">
        <f t="shared" si="1"/>
        <v>0.08</v>
      </c>
    </row>
    <row r="38" spans="1:13" x14ac:dyDescent="0.2">
      <c r="A38" s="18">
        <f t="shared" si="0"/>
        <v>25</v>
      </c>
      <c r="B38" s="39">
        <v>1</v>
      </c>
      <c r="C38" s="39"/>
      <c r="D38" s="32" t="s">
        <v>37</v>
      </c>
      <c r="E38" s="33"/>
      <c r="F38" s="17" t="s">
        <v>54</v>
      </c>
      <c r="G38" s="18" t="s">
        <v>81</v>
      </c>
      <c r="H38" s="18" t="s">
        <v>100</v>
      </c>
      <c r="I38" s="18" t="s">
        <v>122</v>
      </c>
      <c r="J38" s="18" t="s">
        <v>128</v>
      </c>
      <c r="K38" s="18" t="s">
        <v>153</v>
      </c>
      <c r="L38" s="20">
        <v>0.08</v>
      </c>
      <c r="M38" s="20">
        <f t="shared" si="1"/>
        <v>0.08</v>
      </c>
    </row>
    <row r="39" spans="1:13" ht="22.5" x14ac:dyDescent="0.2">
      <c r="A39" s="18">
        <f t="shared" si="0"/>
        <v>26</v>
      </c>
      <c r="B39" s="38">
        <v>4</v>
      </c>
      <c r="C39" s="38"/>
      <c r="D39" s="32" t="s">
        <v>38</v>
      </c>
      <c r="E39" s="33"/>
      <c r="F39" s="17" t="s">
        <v>54</v>
      </c>
      <c r="G39" s="18" t="s">
        <v>82</v>
      </c>
      <c r="H39" s="18" t="s">
        <v>100</v>
      </c>
      <c r="I39" s="18" t="s">
        <v>123</v>
      </c>
      <c r="J39" s="18" t="s">
        <v>128</v>
      </c>
      <c r="K39" s="18" t="s">
        <v>154</v>
      </c>
      <c r="L39" s="20">
        <v>0.08</v>
      </c>
      <c r="M39" s="20">
        <f t="shared" si="1"/>
        <v>0.32</v>
      </c>
    </row>
    <row r="40" spans="1:13" x14ac:dyDescent="0.2">
      <c r="A40" s="18">
        <f t="shared" si="0"/>
        <v>27</v>
      </c>
      <c r="B40" s="39">
        <v>1</v>
      </c>
      <c r="C40" s="39"/>
      <c r="D40" s="32" t="s">
        <v>39</v>
      </c>
      <c r="E40" s="33"/>
      <c r="F40" s="17" t="s">
        <v>54</v>
      </c>
      <c r="G40" s="18" t="s">
        <v>83</v>
      </c>
      <c r="H40" s="18" t="s">
        <v>101</v>
      </c>
      <c r="I40" s="18" t="s">
        <v>124</v>
      </c>
      <c r="J40" s="18" t="s">
        <v>128</v>
      </c>
      <c r="K40" s="18" t="s">
        <v>155</v>
      </c>
      <c r="L40" s="20">
        <v>0.08</v>
      </c>
      <c r="M40" s="20">
        <f t="shared" si="1"/>
        <v>0.08</v>
      </c>
    </row>
    <row r="41" spans="1:13" x14ac:dyDescent="0.2">
      <c r="A41" s="18">
        <f t="shared" si="0"/>
        <v>28</v>
      </c>
      <c r="B41" s="38">
        <v>1</v>
      </c>
      <c r="C41" s="38"/>
      <c r="D41" s="32" t="s">
        <v>40</v>
      </c>
      <c r="E41" s="33"/>
      <c r="F41" s="17" t="s">
        <v>54</v>
      </c>
      <c r="G41" s="18" t="s">
        <v>84</v>
      </c>
      <c r="H41" s="18" t="s">
        <v>100</v>
      </c>
      <c r="I41" s="18" t="s">
        <v>125</v>
      </c>
      <c r="J41" s="18" t="s">
        <v>128</v>
      </c>
      <c r="K41" s="18" t="s">
        <v>156</v>
      </c>
      <c r="L41" s="20">
        <v>0.08</v>
      </c>
      <c r="M41" s="20">
        <f t="shared" si="1"/>
        <v>0.08</v>
      </c>
    </row>
    <row r="42" spans="1:13" x14ac:dyDescent="0.2">
      <c r="A42" s="18">
        <f t="shared" si="0"/>
        <v>29</v>
      </c>
      <c r="B42" s="39">
        <v>2</v>
      </c>
      <c r="C42" s="39"/>
      <c r="D42" s="32" t="s">
        <v>41</v>
      </c>
      <c r="E42" s="33"/>
      <c r="F42" s="17" t="s">
        <v>55</v>
      </c>
      <c r="G42" s="18" t="s">
        <v>85</v>
      </c>
      <c r="H42" s="18" t="s">
        <v>102</v>
      </c>
      <c r="I42" s="18" t="s">
        <v>126</v>
      </c>
      <c r="J42" s="18" t="s">
        <v>128</v>
      </c>
      <c r="K42" s="18" t="s">
        <v>157</v>
      </c>
      <c r="L42" s="20">
        <v>0.61</v>
      </c>
      <c r="M42" s="20">
        <f t="shared" si="1"/>
        <v>1.22</v>
      </c>
    </row>
    <row r="43" spans="1:13" x14ac:dyDescent="0.2">
      <c r="L43" s="21"/>
      <c r="M43" s="21"/>
    </row>
    <row r="44" spans="1:13" ht="15" thickBot="1" x14ac:dyDescent="0.25">
      <c r="K44" s="19" t="s">
        <v>5</v>
      </c>
      <c r="L44" s="22"/>
      <c r="M44" s="22">
        <f>SUM(M14:M43)</f>
        <v>102.37999999999997</v>
      </c>
    </row>
    <row r="45" spans="1:13" ht="15" thickTop="1" x14ac:dyDescent="0.2"/>
  </sheetData>
  <mergeCells count="72"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J8:M8"/>
    <mergeCell ref="J9:M9"/>
    <mergeCell ref="G10:M10"/>
    <mergeCell ref="I3:M3"/>
    <mergeCell ref="J5:M5"/>
    <mergeCell ref="J6:M6"/>
    <mergeCell ref="J7:M7"/>
    <mergeCell ref="F5:F7"/>
    <mergeCell ref="D14:E14"/>
    <mergeCell ref="B3:E3"/>
    <mergeCell ref="B13:C13"/>
    <mergeCell ref="B15:C15"/>
    <mergeCell ref="B14:C14"/>
    <mergeCell ref="B6:C6"/>
    <mergeCell ref="D15:E15"/>
    <mergeCell ref="B12:E12"/>
    <mergeCell ref="B5:C5"/>
    <mergeCell ref="D13:E1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&amp;L&amp;"-,Gras"&amp;16Ecole des Métiers de Fribourg&amp;R&amp;D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56.85546875" customWidth="1"/>
  </cols>
  <sheetData>
    <row r="1" spans="1:4" ht="21" thickBot="1" x14ac:dyDescent="0.3">
      <c r="A1" s="54" t="s">
        <v>159</v>
      </c>
      <c r="B1" s="55"/>
      <c r="C1" s="56"/>
    </row>
    <row r="2" spans="1:4" x14ac:dyDescent="0.25">
      <c r="A2" s="26" t="s">
        <v>160</v>
      </c>
      <c r="B2" s="1"/>
      <c r="C2" s="1"/>
    </row>
    <row r="3" spans="1:4" x14ac:dyDescent="0.25">
      <c r="A3" s="26" t="s">
        <v>161</v>
      </c>
      <c r="B3" s="1"/>
      <c r="C3" s="1"/>
    </row>
    <row r="4" spans="1:4" x14ac:dyDescent="0.25">
      <c r="A4" s="1" t="str">
        <f>CONCATENATE(A2,".",A3)</f>
        <v>1.0.1</v>
      </c>
      <c r="B4" s="1"/>
      <c r="C4" s="1"/>
    </row>
    <row r="5" spans="1:4" x14ac:dyDescent="0.25">
      <c r="A5" s="1" t="str">
        <f>CONCATENATE(A1,"  ",A2,".",A3)</f>
        <v>EuroCircuit  1.0.1</v>
      </c>
      <c r="B5" s="2"/>
      <c r="C5" s="2"/>
    </row>
    <row r="6" spans="1:4" x14ac:dyDescent="0.25">
      <c r="A6" s="27" t="s">
        <v>162</v>
      </c>
    </row>
    <row r="7" spans="1:4" x14ac:dyDescent="0.25">
      <c r="A7" s="28" t="s">
        <v>7</v>
      </c>
    </row>
    <row r="8" spans="1:4" x14ac:dyDescent="0.25">
      <c r="A8" s="26" t="s">
        <v>159</v>
      </c>
    </row>
    <row r="9" spans="1:4" x14ac:dyDescent="0.25">
      <c r="A9" s="16" t="str">
        <f>LEFT(A6,10)</f>
        <v>carte_elec</v>
      </c>
    </row>
    <row r="12" spans="1:4" ht="15.75" thickBot="1" x14ac:dyDescent="0.3"/>
    <row r="13" spans="1:4" ht="18.75" thickBot="1" x14ac:dyDescent="0.3">
      <c r="A13" s="57" t="e">
        <f>CONCATENATE(Sheet2!A18,"[",Sheet2!#REF!,"]",Sheet2!#REF!)</f>
        <v>#REF!</v>
      </c>
      <c r="B13" s="58"/>
      <c r="C13" s="58"/>
      <c r="D13" s="59"/>
    </row>
    <row r="14" spans="1:4" x14ac:dyDescent="0.25">
      <c r="A14" s="4"/>
    </row>
  </sheetData>
  <mergeCells count="2">
    <mergeCell ref="A1:C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FC7C83C7C054E95F4B42F91168742" ma:contentTypeVersion="13" ma:contentTypeDescription="Crée un document." ma:contentTypeScope="" ma:versionID="66e3d8284d9fc5410f6939df54f0caa6">
  <xsd:schema xmlns:xsd="http://www.w3.org/2001/XMLSchema" xmlns:xs="http://www.w3.org/2001/XMLSchema" xmlns:p="http://schemas.microsoft.com/office/2006/metadata/properties" xmlns:ns2="c73ba516-6d34-4b92-a096-ac7dfb020022" xmlns:ns3="ebd706b7-678b-40df-972d-f0eaa6262b36" targetNamespace="http://schemas.microsoft.com/office/2006/metadata/properties" ma:root="true" ma:fieldsID="ea909251fc86ece970dc0ed8cbb70340" ns2:_="" ns3:_="">
    <xsd:import namespace="c73ba516-6d34-4b92-a096-ac7dfb020022"/>
    <xsd:import namespace="ebd706b7-678b-40df-972d-f0eaa626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ba516-6d34-4b92-a096-ac7dfb020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d706b7-678b-40df-972d-f0eaa6262b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79c490c-a0a8-4b48-9298-38de0a7c30f0}" ma:internalName="TaxCatchAll" ma:showField="CatchAllData" ma:web="ebd706b7-678b-40df-972d-f0eaa6262b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4E99E-77F3-4A44-9FA2-482228DEF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F1807D-2C11-4442-B446-3E1610E4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ba516-6d34-4b92-a096-ac7dfb020022"/>
    <ds:schemaRef ds:uri="ebd706b7-678b-40df-972d-f0eaa626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Sheet1!Impression_des_titres</vt:lpstr>
      <vt:lpstr>Sheet1!Zone_d_impression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</dc:creator>
  <cp:lastModifiedBy>Pittet Loïc</cp:lastModifiedBy>
  <cp:lastPrinted>2018-01-08T13:35:44Z</cp:lastPrinted>
  <dcterms:created xsi:type="dcterms:W3CDTF">2017-07-03T09:12:15Z</dcterms:created>
  <dcterms:modified xsi:type="dcterms:W3CDTF">2025-05-23T14:42:36Z</dcterms:modified>
</cp:coreProperties>
</file>