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https://d.docs.live.net/07c5b40719ada852/Documents/Portfolio Projects/"/>
    </mc:Choice>
  </mc:AlternateContent>
  <xr:revisionPtr revIDLastSave="54" documentId="8_{DBA179E4-D5D2-411C-BE29-CBB9F71502BF}" xr6:coauthVersionLast="47" xr6:coauthVersionMax="47" xr10:uidLastSave="{369A4743-9A6D-4DFA-A362-8BC178348B73}"/>
  <bookViews>
    <workbookView xWindow="-120" yWindow="-120" windowWidth="20730" windowHeight="11040" firstSheet="1" activeTab="5" xr2:uid="{F89C4D73-4B42-4BF8-B4C1-4D24FC443D7E}"/>
  </bookViews>
  <sheets>
    <sheet name="The Business Case" sheetId="3" r:id="rId1"/>
    <sheet name="Summary Statistics " sheetId="17" r:id="rId2"/>
    <sheet name="V&amp;HLOOKUP" sheetId="18" r:id="rId3"/>
    <sheet name="Conditional" sheetId="19" r:id="rId4"/>
    <sheet name="IF" sheetId="20" r:id="rId5"/>
    <sheet name="Boolean" sheetId="21" r:id="rId6"/>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4" i="21" l="1"/>
  <c r="K3" i="21"/>
  <c r="K23" i="20"/>
  <c r="K22" i="20"/>
  <c r="K21" i="20"/>
  <c r="K20" i="20"/>
  <c r="K19" i="20"/>
  <c r="K18" i="20"/>
  <c r="K17" i="20"/>
  <c r="K16" i="20"/>
  <c r="K15" i="20"/>
  <c r="K14" i="20"/>
  <c r="K13" i="20"/>
  <c r="K12" i="20"/>
  <c r="K11" i="20"/>
  <c r="K10" i="20"/>
  <c r="K9" i="20"/>
  <c r="K8" i="20"/>
  <c r="K7" i="20"/>
  <c r="K6" i="20"/>
  <c r="K5" i="20"/>
  <c r="K4" i="20"/>
  <c r="K3" i="20"/>
  <c r="J23" i="20"/>
  <c r="J22" i="20"/>
  <c r="J21" i="20"/>
  <c r="J20" i="20"/>
  <c r="J19" i="20"/>
  <c r="J18" i="20"/>
  <c r="J17" i="20"/>
  <c r="J16" i="20"/>
  <c r="J15" i="20"/>
  <c r="J14" i="20"/>
  <c r="J13" i="20"/>
  <c r="J12" i="20"/>
  <c r="J11" i="20"/>
  <c r="J10" i="20"/>
  <c r="J9" i="20"/>
  <c r="J8" i="20"/>
  <c r="J7" i="20"/>
  <c r="J6" i="20"/>
  <c r="J5" i="20"/>
  <c r="J4" i="20"/>
  <c r="J3" i="20"/>
  <c r="M13" i="19"/>
  <c r="M15" i="19"/>
  <c r="L15" i="19"/>
  <c r="M14" i="19"/>
  <c r="L14" i="19"/>
  <c r="L13" i="19"/>
  <c r="M8" i="19"/>
  <c r="M10" i="19"/>
  <c r="L10" i="19"/>
  <c r="M9" i="19"/>
  <c r="L9" i="19"/>
  <c r="L8" i="19"/>
  <c r="L5" i="19"/>
  <c r="L4" i="19"/>
  <c r="L3" i="19"/>
  <c r="J23" i="18"/>
  <c r="J22" i="18"/>
  <c r="J21" i="18"/>
  <c r="J20" i="18"/>
  <c r="J19" i="18"/>
  <c r="J18" i="18"/>
  <c r="J17" i="18"/>
  <c r="J16" i="18"/>
  <c r="J15" i="18"/>
  <c r="J14" i="18"/>
  <c r="J13" i="18"/>
  <c r="J12" i="18"/>
  <c r="J11" i="18"/>
  <c r="J10" i="18"/>
  <c r="J9" i="18"/>
  <c r="J8" i="18"/>
  <c r="J7" i="18"/>
  <c r="J6" i="18"/>
  <c r="J5" i="18"/>
  <c r="J4" i="18"/>
  <c r="J3" i="18"/>
  <c r="I23" i="18"/>
  <c r="I22" i="18"/>
  <c r="I21" i="18"/>
  <c r="I20" i="18"/>
  <c r="I19" i="18"/>
  <c r="I18" i="18"/>
  <c r="I17" i="18"/>
  <c r="I16" i="18"/>
  <c r="I15" i="18"/>
  <c r="I14" i="18"/>
  <c r="I13" i="18"/>
  <c r="I12" i="18"/>
  <c r="I11" i="18"/>
  <c r="I10" i="18"/>
  <c r="I9" i="18"/>
  <c r="I8" i="18"/>
  <c r="I7" i="18"/>
  <c r="I6" i="18"/>
  <c r="I5" i="18"/>
  <c r="I4" i="18"/>
  <c r="I3" i="18"/>
  <c r="H26" i="17"/>
  <c r="G26" i="17"/>
  <c r="F26" i="17"/>
  <c r="E26" i="17"/>
  <c r="D26" i="17"/>
  <c r="C26" i="17"/>
  <c r="B26" i="1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Pius Ukiri</author>
  </authors>
  <commentList>
    <comment ref="A2" authorId="0" shapeId="0" xr:uid="{59E4D693-892C-4333-8FE9-BBAC0EC281FF}">
      <text>
        <r>
          <rPr>
            <sz val="9"/>
            <color indexed="81"/>
            <rFont val="Tahoma"/>
            <charset val="1"/>
          </rPr>
          <t xml:space="preserve">CEO Instructions:
Scroll Down and fill the summary statistcs from B26 - H26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Pius Ukiri</author>
  </authors>
  <commentList>
    <comment ref="J2" authorId="0" shapeId="0" xr:uid="{A4A0926C-A7D4-4DE0-A66E-0F5893177217}">
      <text>
        <r>
          <rPr>
            <b/>
            <sz val="9"/>
            <color indexed="81"/>
            <rFont val="Tahoma"/>
            <charset val="1"/>
          </rPr>
          <t xml:space="preserve">CEO Instructions:
Fill Colums I3 -I23 and J3 - J23 using the verticals and horizontal tables provided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Pius Ukiri</author>
  </authors>
  <commentList>
    <comment ref="L2" authorId="0" shapeId="0" xr:uid="{8581B972-FAA3-4EA9-906B-5A1BD56D28E9}">
      <text>
        <r>
          <rPr>
            <b/>
            <sz val="9"/>
            <color indexed="81"/>
            <rFont val="Tahoma"/>
            <charset val="1"/>
          </rPr>
          <t>CEO Instructions:
Fill this Column</t>
        </r>
      </text>
    </comment>
    <comment ref="M7" authorId="0" shapeId="0" xr:uid="{D686DA3A-8220-40D9-B371-1FCAEA19A5DB}">
      <text>
        <r>
          <rPr>
            <sz val="9"/>
            <color indexed="81"/>
            <rFont val="Tahoma"/>
            <charset val="1"/>
          </rPr>
          <t>CEO Instructions:
Fill these Columns</t>
        </r>
      </text>
    </comment>
    <comment ref="M12" authorId="0" shapeId="0" xr:uid="{8913DBE5-1909-4FE5-92BA-3A9A092D4DDE}">
      <text>
        <r>
          <rPr>
            <sz val="9"/>
            <color indexed="81"/>
            <rFont val="Tahoma"/>
            <charset val="1"/>
          </rPr>
          <t xml:space="preserve">CEO Instructions:
Fill these Columns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Pius Ukiri</author>
  </authors>
  <commentList>
    <comment ref="K2" authorId="0" shapeId="0" xr:uid="{3318E87D-6903-4D70-81B3-E90D8B045229}">
      <text>
        <r>
          <rPr>
            <b/>
            <sz val="9"/>
            <color indexed="81"/>
            <rFont val="Tahoma"/>
            <charset val="1"/>
          </rPr>
          <t>CEO Instructions:
Fill J3 - J23 and K3 - K23 using the info given on this page. 
Your function must contain the IF function.</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Pius Ukiri</author>
  </authors>
  <commentList>
    <comment ref="J2" authorId="0" shapeId="0" xr:uid="{7F66A09E-4E1D-4FFB-BD16-8A3969E3C4FE}">
      <text>
        <r>
          <rPr>
            <b/>
            <sz val="9"/>
            <color indexed="81"/>
            <rFont val="Tahoma"/>
            <charset val="1"/>
          </rPr>
          <t>CEO Instructions:
Answer my special questions</t>
        </r>
      </text>
    </comment>
  </commentList>
</comments>
</file>

<file path=xl/sharedStrings.xml><?xml version="1.0" encoding="utf-8"?>
<sst xmlns="http://schemas.openxmlformats.org/spreadsheetml/2006/main" count="406" uniqueCount="66">
  <si>
    <t>Employees's Computers Data</t>
  </si>
  <si>
    <t>ID</t>
  </si>
  <si>
    <t>Employee</t>
  </si>
  <si>
    <t>Department</t>
  </si>
  <si>
    <t>Operating System</t>
  </si>
  <si>
    <t>Original Price</t>
  </si>
  <si>
    <t>Maintenance Fee per Month</t>
  </si>
  <si>
    <t>Year</t>
  </si>
  <si>
    <t>RAM (GB)</t>
  </si>
  <si>
    <t>Steve</t>
  </si>
  <si>
    <t>Leadership</t>
  </si>
  <si>
    <t>Win 10</t>
  </si>
  <si>
    <t>Kayla</t>
  </si>
  <si>
    <t>Kendall</t>
  </si>
  <si>
    <t>Accounting</t>
  </si>
  <si>
    <t>Eileen</t>
  </si>
  <si>
    <t>HR</t>
  </si>
  <si>
    <t>Win 7</t>
  </si>
  <si>
    <t>Chad</t>
  </si>
  <si>
    <t>Laura</t>
  </si>
  <si>
    <t>Production</t>
  </si>
  <si>
    <t>DeAndre</t>
  </si>
  <si>
    <t>IT</t>
  </si>
  <si>
    <t>Jean</t>
  </si>
  <si>
    <t>Karen</t>
  </si>
  <si>
    <t>Bonnie</t>
  </si>
  <si>
    <t>Sadie</t>
  </si>
  <si>
    <t>Curtis</t>
  </si>
  <si>
    <t>Molly</t>
  </si>
  <si>
    <t>Kendra</t>
  </si>
  <si>
    <t>Harry</t>
  </si>
  <si>
    <t>Mac OS</t>
  </si>
  <si>
    <t>Tara</t>
  </si>
  <si>
    <t>Youvan</t>
  </si>
  <si>
    <t>Marketing</t>
  </si>
  <si>
    <t>DeMarius</t>
  </si>
  <si>
    <t>Julia</t>
  </si>
  <si>
    <t>Latasha</t>
  </si>
  <si>
    <t>Travis</t>
  </si>
  <si>
    <t>Entire Company</t>
  </si>
  <si>
    <t>Employee Count</t>
  </si>
  <si>
    <t>Total Original Price</t>
  </si>
  <si>
    <t>Total Maintenance Fee per Month</t>
  </si>
  <si>
    <t>Average Year</t>
  </si>
  <si>
    <t>Average RAM</t>
  </si>
  <si>
    <t>Max Original Price</t>
  </si>
  <si>
    <t>Min Original Price</t>
  </si>
  <si>
    <t>Condition by Original Price</t>
  </si>
  <si>
    <t>Specs by Original Price</t>
  </si>
  <si>
    <t>Condition</t>
  </si>
  <si>
    <t>Not Acceptable</t>
  </si>
  <si>
    <t>Poor</t>
  </si>
  <si>
    <t>OK</t>
  </si>
  <si>
    <t>Ready</t>
  </si>
  <si>
    <t>Specs</t>
  </si>
  <si>
    <t>Under</t>
  </si>
  <si>
    <t>Minimum</t>
  </si>
  <si>
    <t>Recommended</t>
  </si>
  <si>
    <t>Above</t>
  </si>
  <si>
    <t>Win vs Mac OS</t>
  </si>
  <si>
    <t>Count</t>
  </si>
  <si>
    <t>Does the Computer require more RAM?</t>
  </si>
  <si>
    <t>Required RAM (GB)</t>
  </si>
  <si>
    <t>Special Request from the CEO</t>
  </si>
  <si>
    <t>Average price computers top 10 IDs</t>
  </si>
  <si>
    <t>Average price computers $500 and over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</si>
</sst>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6" x14ac:knownFonts="1">
    <font>
      <sz val="11"/>
      <color theme="1"/>
      <name val="Calibri"/>
      <family val="2"/>
      <scheme val="minor"/>
    </font>
    <font>
      <b/>
      <sz val="11"/>
      <color theme="1"/>
      <name val="Calibri"/>
      <family val="2"/>
      <scheme val="minor"/>
    </font>
    <font>
      <b/>
      <sz val="11"/>
      <color rgb="FFFFFFFF"/>
      <name val="Calibri"/>
      <family val="2"/>
      <scheme val="minor"/>
    </font>
    <font>
      <b/>
      <sz val="11"/>
      <color theme="0"/>
      <name val="Calibri"/>
      <family val="2"/>
      <scheme val="minor"/>
    </font>
    <font>
      <sz val="9"/>
      <color indexed="81"/>
      <name val="Tahoma"/>
      <charset val="1"/>
    </font>
    <font>
      <b/>
      <sz val="9"/>
      <color indexed="81"/>
      <name val="Tahoma"/>
      <charset val="1"/>
    </font>
  </fonts>
  <fills count="10">
    <fill>
      <patternFill patternType="none"/>
    </fill>
    <fill>
      <patternFill patternType="gray125"/>
    </fill>
    <fill>
      <patternFill patternType="solid">
        <fgColor theme="9" tint="0.79998168889431442"/>
        <bgColor indexed="64"/>
      </patternFill>
    </fill>
    <fill>
      <patternFill patternType="solid">
        <fgColor theme="6"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rgb="FF0070C0"/>
        <bgColor indexed="64"/>
      </patternFill>
    </fill>
    <fill>
      <patternFill patternType="solid">
        <fgColor rgb="FFFF0000"/>
        <bgColor indexed="64"/>
      </patternFill>
    </fill>
    <fill>
      <patternFill patternType="solid">
        <fgColor theme="2" tint="-9.9978637043366805E-2"/>
        <bgColor indexed="64"/>
      </patternFill>
    </fill>
  </fills>
  <borders count="44">
    <border>
      <left/>
      <right/>
      <top/>
      <bottom/>
      <diagonal/>
    </border>
    <border>
      <left style="thin">
        <color rgb="FFBBBBBB"/>
      </left>
      <right style="thin">
        <color rgb="FFBBBBBB"/>
      </right>
      <top style="thin">
        <color rgb="FFBBBBBB"/>
      </top>
      <bottom style="thin">
        <color rgb="FFBBBBBB"/>
      </bottom>
      <diagonal/>
    </border>
    <border>
      <left style="thin">
        <color rgb="FFBBBBBB"/>
      </left>
      <right style="thin">
        <color rgb="FFBBBBBB"/>
      </right>
      <top style="medium">
        <color indexed="64"/>
      </top>
      <bottom style="thin">
        <color rgb="FFBBBBBB"/>
      </bottom>
      <diagonal/>
    </border>
    <border>
      <left style="thin">
        <color rgb="FFBBBBBB"/>
      </left>
      <right style="medium">
        <color indexed="64"/>
      </right>
      <top style="medium">
        <color indexed="64"/>
      </top>
      <bottom style="thin">
        <color rgb="FFBBBBBB"/>
      </bottom>
      <diagonal/>
    </border>
    <border>
      <left style="medium">
        <color indexed="64"/>
      </left>
      <right style="thin">
        <color rgb="FFBBBBBB"/>
      </right>
      <top style="thin">
        <color rgb="FFBBBBBB"/>
      </top>
      <bottom style="thin">
        <color rgb="FFBBBBBB"/>
      </bottom>
      <diagonal/>
    </border>
    <border>
      <left style="thin">
        <color rgb="FFBBBBBB"/>
      </left>
      <right style="medium">
        <color indexed="64"/>
      </right>
      <top style="thin">
        <color rgb="FFBBBBBB"/>
      </top>
      <bottom style="thin">
        <color rgb="FFBBBBBB"/>
      </bottom>
      <diagonal/>
    </border>
    <border>
      <left style="medium">
        <color indexed="64"/>
      </left>
      <right style="thin">
        <color rgb="FFBBBBBB"/>
      </right>
      <top style="thin">
        <color rgb="FFBBBBBB"/>
      </top>
      <bottom style="medium">
        <color indexed="64"/>
      </bottom>
      <diagonal/>
    </border>
    <border>
      <left style="thin">
        <color rgb="FFBBBBBB"/>
      </left>
      <right style="thin">
        <color rgb="FFBBBBBB"/>
      </right>
      <top style="thin">
        <color rgb="FFBBBBBB"/>
      </top>
      <bottom style="medium">
        <color indexed="64"/>
      </bottom>
      <diagonal/>
    </border>
    <border>
      <left style="thin">
        <color rgb="FFBBBBBB"/>
      </left>
      <right style="medium">
        <color indexed="64"/>
      </right>
      <top style="thin">
        <color rgb="FFBBBBBB"/>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rgb="FFBBBBBB"/>
      </left>
      <right style="thin">
        <color rgb="FFBBBBBB"/>
      </right>
      <top style="medium">
        <color indexed="64"/>
      </top>
      <bottom style="medium">
        <color indexed="64"/>
      </bottom>
      <diagonal/>
    </border>
    <border>
      <left style="thin">
        <color rgb="FFBBBBBB"/>
      </left>
      <right style="medium">
        <color indexed="64"/>
      </right>
      <top style="medium">
        <color indexed="64"/>
      </top>
      <bottom style="medium">
        <color indexed="64"/>
      </bottom>
      <diagonal/>
    </border>
    <border>
      <left/>
      <right style="thin">
        <color rgb="FFBBBBBB"/>
      </right>
      <top style="medium">
        <color indexed="64"/>
      </top>
      <bottom style="thin">
        <color rgb="FFBBBBBB"/>
      </bottom>
      <diagonal/>
    </border>
    <border>
      <left/>
      <right style="thin">
        <color rgb="FFBBBBBB"/>
      </right>
      <top style="thin">
        <color rgb="FFBBBBBB"/>
      </top>
      <bottom style="thin">
        <color rgb="FFBBBBBB"/>
      </bottom>
      <diagonal/>
    </border>
    <border>
      <left/>
      <right style="thin">
        <color rgb="FFBBBBBB"/>
      </right>
      <top style="thin">
        <color rgb="FFBBBBBB"/>
      </top>
      <bottom style="medium">
        <color indexed="64"/>
      </bottom>
      <diagonal/>
    </border>
    <border>
      <left style="thin">
        <color rgb="FFBBBBBB"/>
      </left>
      <right style="thin">
        <color rgb="FFBBBBBB"/>
      </right>
      <top/>
      <bottom/>
      <diagonal/>
    </border>
    <border>
      <left style="thin">
        <color rgb="FFBBBBBB"/>
      </left>
      <right style="medium">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rgb="FFBBBBBB"/>
      </right>
      <top style="medium">
        <color indexed="64"/>
      </top>
      <bottom style="medium">
        <color indexed="64"/>
      </bottom>
      <diagonal/>
    </border>
    <border>
      <left style="medium">
        <color indexed="64"/>
      </left>
      <right style="thin">
        <color rgb="FFBBBBBB"/>
      </right>
      <top style="medium">
        <color indexed="64"/>
      </top>
      <bottom style="thin">
        <color rgb="FFBBBBBB"/>
      </bottom>
      <diagonal/>
    </border>
    <border>
      <left style="medium">
        <color indexed="64"/>
      </left>
      <right/>
      <top style="medium">
        <color indexed="64"/>
      </top>
      <bottom style="thin">
        <color rgb="FFBBBBBB"/>
      </bottom>
      <diagonal/>
    </border>
    <border>
      <left style="medium">
        <color indexed="64"/>
      </left>
      <right/>
      <top style="thin">
        <color rgb="FFBBBBBB"/>
      </top>
      <bottom style="thin">
        <color rgb="FFBBBBBB"/>
      </bottom>
      <diagonal/>
    </border>
    <border>
      <left style="medium">
        <color indexed="64"/>
      </left>
      <right/>
      <top style="thin">
        <color rgb="FFBBBBBB"/>
      </top>
      <bottom style="medium">
        <color indexed="64"/>
      </bottom>
      <diagonal/>
    </border>
    <border>
      <left/>
      <right style="medium">
        <color indexed="64"/>
      </right>
      <top style="medium">
        <color indexed="64"/>
      </top>
      <bottom style="thin">
        <color rgb="FFBBBBBB"/>
      </bottom>
      <diagonal/>
    </border>
    <border>
      <left/>
      <right style="medium">
        <color indexed="64"/>
      </right>
      <top style="thin">
        <color rgb="FFBBBBBB"/>
      </top>
      <bottom style="thin">
        <color rgb="FFBBBBBB"/>
      </bottom>
      <diagonal/>
    </border>
    <border>
      <left/>
      <right style="medium">
        <color indexed="64"/>
      </right>
      <top style="thin">
        <color rgb="FFBBBBBB"/>
      </top>
      <bottom style="medium">
        <color indexed="64"/>
      </bottom>
      <diagonal/>
    </border>
    <border>
      <left style="medium">
        <color indexed="64"/>
      </left>
      <right style="thin">
        <color rgb="FFBBBBBB"/>
      </right>
      <top/>
      <bottom/>
      <diagonal/>
    </border>
    <border>
      <left style="medium">
        <color indexed="64"/>
      </left>
      <right style="medium">
        <color indexed="64"/>
      </right>
      <top style="medium">
        <color indexed="64"/>
      </top>
      <bottom style="thin">
        <color rgb="FFBBBBBB"/>
      </bottom>
      <diagonal/>
    </border>
    <border>
      <left style="medium">
        <color indexed="64"/>
      </left>
      <right style="medium">
        <color indexed="64"/>
      </right>
      <top/>
      <bottom/>
      <diagonal/>
    </border>
    <border>
      <left style="medium">
        <color indexed="64"/>
      </left>
      <right style="medium">
        <color indexed="64"/>
      </right>
      <top style="thin">
        <color rgb="FFBBBBBB"/>
      </top>
      <bottom style="medium">
        <color indexed="64"/>
      </bottom>
      <diagonal/>
    </border>
  </borders>
  <cellStyleXfs count="1">
    <xf numFmtId="0" fontId="0" fillId="0" borderId="0"/>
  </cellStyleXfs>
  <cellXfs count="102">
    <xf numFmtId="0" fontId="0" fillId="0" borderId="0" xfId="0"/>
    <xf numFmtId="0" fontId="0" fillId="0" borderId="0" xfId="0" applyAlignment="1">
      <alignment vertical="center" wrapText="1"/>
    </xf>
    <xf numFmtId="0" fontId="0" fillId="2" borderId="4" xfId="0" applyFill="1" applyBorder="1" applyAlignment="1">
      <alignment horizontal="center" vertical="center" wrapText="1"/>
    </xf>
    <xf numFmtId="0" fontId="0" fillId="2" borderId="6" xfId="0" applyFill="1" applyBorder="1" applyAlignment="1">
      <alignment horizontal="center" vertical="center" wrapText="1"/>
    </xf>
    <xf numFmtId="0" fontId="0" fillId="0" borderId="0" xfId="0" applyAlignment="1">
      <alignment vertical="center"/>
    </xf>
    <xf numFmtId="0" fontId="0" fillId="5" borderId="5" xfId="0" applyFill="1" applyBorder="1" applyAlignment="1">
      <alignment horizontal="center" vertical="center" wrapText="1"/>
    </xf>
    <xf numFmtId="0" fontId="0" fillId="5" borderId="8" xfId="0" applyFill="1" applyBorder="1" applyAlignment="1">
      <alignment horizontal="center" vertical="center" wrapText="1"/>
    </xf>
    <xf numFmtId="0" fontId="0" fillId="2" borderId="15" xfId="0" applyFill="1" applyBorder="1" applyAlignment="1">
      <alignment horizontal="center" vertical="center" wrapText="1"/>
    </xf>
    <xf numFmtId="164" fontId="0" fillId="2" borderId="1" xfId="0" applyNumberFormat="1" applyFill="1" applyBorder="1" applyAlignment="1">
      <alignment horizontal="center" vertical="center" wrapText="1"/>
    </xf>
    <xf numFmtId="39" fontId="0" fillId="2" borderId="1" xfId="0" applyNumberFormat="1" applyFill="1" applyBorder="1" applyAlignment="1">
      <alignment horizontal="center" vertical="center" wrapText="1"/>
    </xf>
    <xf numFmtId="0" fontId="0" fillId="2" borderId="1" xfId="0" applyFill="1" applyBorder="1" applyAlignment="1">
      <alignment horizontal="center" vertical="center" wrapText="1"/>
    </xf>
    <xf numFmtId="0" fontId="0" fillId="2" borderId="16" xfId="0" applyFill="1" applyBorder="1" applyAlignment="1">
      <alignment horizontal="center" vertical="center" wrapText="1"/>
    </xf>
    <xf numFmtId="164" fontId="0" fillId="2" borderId="7" xfId="0" applyNumberFormat="1" applyFill="1" applyBorder="1" applyAlignment="1">
      <alignment horizontal="center" vertical="center" wrapText="1"/>
    </xf>
    <xf numFmtId="39" fontId="0" fillId="2" borderId="7" xfId="0" applyNumberFormat="1" applyFill="1" applyBorder="1" applyAlignment="1">
      <alignment horizontal="center" vertical="center" wrapText="1"/>
    </xf>
    <xf numFmtId="0" fontId="0" fillId="2" borderId="7" xfId="0" applyFill="1" applyBorder="1" applyAlignment="1">
      <alignment horizontal="center" vertical="center" wrapText="1"/>
    </xf>
    <xf numFmtId="0" fontId="0" fillId="6" borderId="2" xfId="0" applyFill="1" applyBorder="1" applyAlignment="1">
      <alignment horizontal="center" vertical="center" wrapText="1"/>
    </xf>
    <xf numFmtId="0" fontId="0" fillId="6" borderId="3" xfId="0" applyFill="1" applyBorder="1" applyAlignment="1">
      <alignment horizontal="center" vertical="center" wrapText="1"/>
    </xf>
    <xf numFmtId="0" fontId="0" fillId="6" borderId="17" xfId="0" applyFill="1" applyBorder="1" applyAlignment="1">
      <alignment horizontal="center" vertical="center" wrapText="1"/>
    </xf>
    <xf numFmtId="0" fontId="0" fillId="6" borderId="18" xfId="0" applyFill="1" applyBorder="1" applyAlignment="1">
      <alignment horizontal="center" vertical="center" wrapText="1"/>
    </xf>
    <xf numFmtId="0" fontId="0" fillId="6" borderId="7" xfId="0" applyFill="1" applyBorder="1" applyAlignment="1">
      <alignment horizontal="center" vertical="center" wrapText="1"/>
    </xf>
    <xf numFmtId="0" fontId="0" fillId="6" borderId="8" xfId="0" applyFill="1" applyBorder="1" applyAlignment="1">
      <alignment horizontal="center" vertical="center" wrapText="1"/>
    </xf>
    <xf numFmtId="0" fontId="1" fillId="0" borderId="20" xfId="0" applyFont="1" applyBorder="1" applyAlignment="1">
      <alignment horizontal="center" vertical="center" wrapText="1"/>
    </xf>
    <xf numFmtId="0" fontId="1" fillId="0" borderId="22" xfId="0" applyFont="1" applyBorder="1" applyAlignment="1">
      <alignment horizontal="center" vertical="center" wrapText="1"/>
    </xf>
    <xf numFmtId="0" fontId="1" fillId="0" borderId="26" xfId="0" applyFont="1" applyBorder="1" applyAlignment="1">
      <alignment horizontal="center" vertical="center" wrapText="1"/>
    </xf>
    <xf numFmtId="164" fontId="1" fillId="0" borderId="24" xfId="0" applyNumberFormat="1" applyFont="1" applyBorder="1" applyAlignment="1">
      <alignment horizontal="center" vertical="center" wrapText="1"/>
    </xf>
    <xf numFmtId="164" fontId="1" fillId="0" borderId="25" xfId="0" applyNumberFormat="1" applyFont="1" applyBorder="1" applyAlignment="1">
      <alignment horizontal="center" vertical="center" wrapText="1"/>
    </xf>
    <xf numFmtId="0" fontId="1" fillId="0" borderId="27" xfId="0" applyFont="1" applyBorder="1" applyAlignment="1">
      <alignment horizontal="center" vertical="center" wrapText="1"/>
    </xf>
    <xf numFmtId="0" fontId="1" fillId="0" borderId="28" xfId="0" applyFont="1" applyBorder="1" applyAlignment="1">
      <alignment horizontal="center" vertical="center" wrapText="1"/>
    </xf>
    <xf numFmtId="164" fontId="0" fillId="3" borderId="30" xfId="0" applyNumberFormat="1" applyFill="1" applyBorder="1" applyAlignment="1">
      <alignment horizontal="center" vertical="center" wrapText="1"/>
    </xf>
    <xf numFmtId="0" fontId="1" fillId="0" borderId="31" xfId="0" applyFont="1" applyBorder="1" applyAlignment="1">
      <alignment horizontal="center" vertical="center" wrapText="1"/>
    </xf>
    <xf numFmtId="0" fontId="3" fillId="8" borderId="29" xfId="0" applyFont="1" applyFill="1" applyBorder="1" applyAlignment="1">
      <alignment horizontal="center" vertical="center" wrapText="1"/>
    </xf>
    <xf numFmtId="0" fontId="1" fillId="0" borderId="19" xfId="0" applyFont="1" applyBorder="1" applyAlignment="1">
      <alignment horizontal="center" vertical="center" wrapText="1"/>
    </xf>
    <xf numFmtId="0" fontId="1" fillId="0" borderId="21" xfId="0" applyFont="1" applyBorder="1" applyAlignment="1">
      <alignment horizontal="center" vertical="center" wrapText="1"/>
    </xf>
    <xf numFmtId="0" fontId="0" fillId="6" borderId="12" xfId="0" applyFill="1" applyBorder="1" applyAlignment="1">
      <alignment horizontal="center" vertical="center" wrapText="1"/>
    </xf>
    <xf numFmtId="0" fontId="0" fillId="2" borderId="33" xfId="0" applyFill="1" applyBorder="1" applyAlignment="1">
      <alignment horizontal="center" vertical="center" wrapText="1"/>
    </xf>
    <xf numFmtId="0" fontId="0" fillId="2" borderId="14" xfId="0" applyFill="1" applyBorder="1" applyAlignment="1">
      <alignment horizontal="center" vertical="center" wrapText="1"/>
    </xf>
    <xf numFmtId="164" fontId="0" fillId="2" borderId="2" xfId="0" applyNumberFormat="1" applyFill="1" applyBorder="1" applyAlignment="1">
      <alignment horizontal="center" vertical="center" wrapText="1"/>
    </xf>
    <xf numFmtId="39" fontId="0" fillId="2" borderId="2" xfId="0" applyNumberFormat="1" applyFill="1" applyBorder="1" applyAlignment="1">
      <alignment horizontal="center" vertical="center" wrapText="1"/>
    </xf>
    <xf numFmtId="0" fontId="0" fillId="2" borderId="2" xfId="0" applyFill="1" applyBorder="1" applyAlignment="1">
      <alignment horizontal="center" vertical="center" wrapText="1"/>
    </xf>
    <xf numFmtId="0" fontId="0" fillId="2" borderId="3" xfId="0" applyFill="1" applyBorder="1" applyAlignment="1">
      <alignment horizontal="center" vertical="center" wrapText="1"/>
    </xf>
    <xf numFmtId="0" fontId="0" fillId="2" borderId="5" xfId="0" applyFill="1" applyBorder="1" applyAlignment="1">
      <alignment horizontal="center" vertical="center" wrapText="1"/>
    </xf>
    <xf numFmtId="0" fontId="0" fillId="2" borderId="8" xfId="0" applyFill="1" applyBorder="1" applyAlignment="1">
      <alignment horizontal="center" vertical="center" wrapText="1"/>
    </xf>
    <xf numFmtId="0" fontId="1" fillId="0" borderId="19" xfId="0" applyFont="1" applyBorder="1" applyAlignment="1">
      <alignment horizontal="center" vertical="center"/>
    </xf>
    <xf numFmtId="0" fontId="1" fillId="0" borderId="20" xfId="0" applyFont="1" applyBorder="1" applyAlignment="1">
      <alignment horizontal="center" vertical="center"/>
    </xf>
    <xf numFmtId="0" fontId="0" fillId="2" borderId="33" xfId="0" applyFill="1" applyBorder="1" applyAlignment="1">
      <alignment horizontal="center" vertical="center"/>
    </xf>
    <xf numFmtId="0" fontId="0" fillId="2" borderId="14" xfId="0" applyFill="1" applyBorder="1" applyAlignment="1">
      <alignment horizontal="center" vertical="center"/>
    </xf>
    <xf numFmtId="164" fontId="0" fillId="2" borderId="2" xfId="0" applyNumberFormat="1" applyFill="1" applyBorder="1" applyAlignment="1">
      <alignment horizontal="center" vertical="center"/>
    </xf>
    <xf numFmtId="39" fontId="0" fillId="2" borderId="2" xfId="0" applyNumberFormat="1" applyFill="1" applyBorder="1" applyAlignment="1">
      <alignment horizontal="center" vertical="center"/>
    </xf>
    <xf numFmtId="0" fontId="0" fillId="2" borderId="2" xfId="0" applyFill="1" applyBorder="1" applyAlignment="1">
      <alignment horizontal="center" vertical="center"/>
    </xf>
    <xf numFmtId="0" fontId="0" fillId="2" borderId="3" xfId="0" applyFill="1" applyBorder="1" applyAlignment="1">
      <alignment horizontal="center" vertical="center"/>
    </xf>
    <xf numFmtId="0" fontId="0" fillId="2" borderId="4" xfId="0" applyFill="1" applyBorder="1" applyAlignment="1">
      <alignment horizontal="center" vertical="center"/>
    </xf>
    <xf numFmtId="0" fontId="0" fillId="2" borderId="15" xfId="0" applyFill="1" applyBorder="1" applyAlignment="1">
      <alignment horizontal="center" vertical="center"/>
    </xf>
    <xf numFmtId="164" fontId="0" fillId="2" borderId="1" xfId="0" applyNumberFormat="1" applyFill="1" applyBorder="1" applyAlignment="1">
      <alignment horizontal="center" vertical="center"/>
    </xf>
    <xf numFmtId="39" fontId="0" fillId="2" borderId="1" xfId="0" applyNumberFormat="1" applyFill="1" applyBorder="1" applyAlignment="1">
      <alignment horizontal="center" vertical="center"/>
    </xf>
    <xf numFmtId="0" fontId="0" fillId="2" borderId="1" xfId="0" applyFill="1" applyBorder="1" applyAlignment="1">
      <alignment horizontal="center" vertical="center"/>
    </xf>
    <xf numFmtId="0" fontId="0" fillId="2" borderId="5" xfId="0" applyFill="1" applyBorder="1" applyAlignment="1">
      <alignment horizontal="center" vertical="center"/>
    </xf>
    <xf numFmtId="0" fontId="0" fillId="2" borderId="6" xfId="0" applyFill="1" applyBorder="1" applyAlignment="1">
      <alignment horizontal="center" vertical="center"/>
    </xf>
    <xf numFmtId="0" fontId="0" fillId="2" borderId="16" xfId="0" applyFill="1" applyBorder="1" applyAlignment="1">
      <alignment horizontal="center" vertical="center"/>
    </xf>
    <xf numFmtId="164" fontId="0" fillId="2" borderId="7" xfId="0" applyNumberFormat="1" applyFill="1" applyBorder="1" applyAlignment="1">
      <alignment horizontal="center" vertical="center"/>
    </xf>
    <xf numFmtId="39" fontId="0" fillId="2" borderId="7" xfId="0" applyNumberFormat="1" applyFill="1" applyBorder="1" applyAlignment="1">
      <alignment horizontal="center" vertical="center"/>
    </xf>
    <xf numFmtId="0" fontId="0" fillId="2" borderId="7" xfId="0" applyFill="1" applyBorder="1" applyAlignment="1">
      <alignment horizontal="center" vertical="center"/>
    </xf>
    <xf numFmtId="0" fontId="0" fillId="2" borderId="8" xfId="0" applyFill="1" applyBorder="1" applyAlignment="1">
      <alignment horizontal="center" vertical="center"/>
    </xf>
    <xf numFmtId="0" fontId="0" fillId="0" borderId="0" xfId="0" applyAlignment="1">
      <alignment wrapText="1"/>
    </xf>
    <xf numFmtId="0" fontId="1" fillId="0" borderId="21" xfId="0" applyFont="1" applyBorder="1" applyAlignment="1">
      <alignment horizontal="center" vertical="center"/>
    </xf>
    <xf numFmtId="0" fontId="0" fillId="5" borderId="3" xfId="0" applyFill="1" applyBorder="1" applyAlignment="1">
      <alignment horizontal="center" vertical="center" wrapText="1"/>
    </xf>
    <xf numFmtId="0" fontId="1" fillId="0" borderId="0" xfId="0" applyFont="1" applyAlignment="1">
      <alignment horizontal="center" vertical="center" wrapText="1"/>
    </xf>
    <xf numFmtId="0" fontId="0" fillId="4" borderId="34" xfId="0" applyFill="1" applyBorder="1" applyAlignment="1">
      <alignment horizontal="center" vertical="center" wrapText="1"/>
    </xf>
    <xf numFmtId="0" fontId="0" fillId="4" borderId="35" xfId="0" applyFill="1" applyBorder="1" applyAlignment="1">
      <alignment horizontal="center" vertical="center" wrapText="1"/>
    </xf>
    <xf numFmtId="0" fontId="0" fillId="4" borderId="36" xfId="0" applyFill="1" applyBorder="1" applyAlignment="1">
      <alignment horizontal="center" vertical="center" wrapText="1"/>
    </xf>
    <xf numFmtId="0" fontId="0" fillId="4" borderId="37" xfId="0" applyFill="1" applyBorder="1" applyAlignment="1">
      <alignment horizontal="center" vertical="center" wrapText="1"/>
    </xf>
    <xf numFmtId="0" fontId="0" fillId="4" borderId="38" xfId="0" applyFill="1" applyBorder="1" applyAlignment="1">
      <alignment horizontal="center" vertical="center" wrapText="1"/>
    </xf>
    <xf numFmtId="0" fontId="0" fillId="4" borderId="39" xfId="0" applyFill="1" applyBorder="1" applyAlignment="1">
      <alignment horizontal="center" vertical="center" wrapText="1"/>
    </xf>
    <xf numFmtId="164" fontId="0" fillId="3" borderId="33" xfId="0" applyNumberFormat="1" applyFill="1" applyBorder="1" applyAlignment="1">
      <alignment horizontal="center" vertical="center" wrapText="1"/>
    </xf>
    <xf numFmtId="164" fontId="0" fillId="3" borderId="3" xfId="0" applyNumberFormat="1" applyFill="1" applyBorder="1" applyAlignment="1">
      <alignment horizontal="center" vertical="center" wrapText="1"/>
    </xf>
    <xf numFmtId="164" fontId="0" fillId="3" borderId="40" xfId="0" applyNumberFormat="1" applyFill="1" applyBorder="1" applyAlignment="1">
      <alignment horizontal="center" vertical="center" wrapText="1"/>
    </xf>
    <xf numFmtId="164" fontId="0" fillId="3" borderId="18" xfId="0" applyNumberFormat="1" applyFill="1" applyBorder="1" applyAlignment="1">
      <alignment horizontal="center" vertical="center" wrapText="1"/>
    </xf>
    <xf numFmtId="164" fontId="0" fillId="3" borderId="6" xfId="0" applyNumberFormat="1" applyFill="1" applyBorder="1" applyAlignment="1">
      <alignment horizontal="center" vertical="center" wrapText="1"/>
    </xf>
    <xf numFmtId="164" fontId="0" fillId="3" borderId="8" xfId="0" applyNumberFormat="1" applyFill="1" applyBorder="1" applyAlignment="1">
      <alignment horizontal="center" vertical="center" wrapText="1"/>
    </xf>
    <xf numFmtId="0" fontId="0" fillId="2" borderId="41" xfId="0" applyFill="1" applyBorder="1" applyAlignment="1">
      <alignment horizontal="center" vertical="center" wrapText="1"/>
    </xf>
    <xf numFmtId="0" fontId="0" fillId="2" borderId="42" xfId="0" applyFill="1" applyBorder="1" applyAlignment="1">
      <alignment horizontal="center" vertical="center" wrapText="1"/>
    </xf>
    <xf numFmtId="0" fontId="0" fillId="2" borderId="43" xfId="0" applyFill="1" applyBorder="1" applyAlignment="1">
      <alignment horizontal="center" vertical="center" wrapText="1"/>
    </xf>
    <xf numFmtId="0" fontId="1" fillId="9" borderId="23" xfId="0" applyFont="1" applyFill="1" applyBorder="1" applyAlignment="1">
      <alignment horizontal="center" vertical="center" wrapText="1"/>
    </xf>
    <xf numFmtId="0" fontId="1" fillId="9" borderId="26" xfId="0" applyFont="1" applyFill="1" applyBorder="1" applyAlignment="1">
      <alignment horizontal="center" vertical="center" wrapText="1"/>
    </xf>
    <xf numFmtId="0" fontId="0" fillId="5" borderId="33" xfId="0" applyFill="1" applyBorder="1" applyAlignment="1">
      <alignment horizontal="center" vertical="center" wrapText="1"/>
    </xf>
    <xf numFmtId="0" fontId="0" fillId="5" borderId="4" xfId="0" applyFill="1" applyBorder="1" applyAlignment="1">
      <alignment horizontal="center" vertical="center" wrapText="1"/>
    </xf>
    <xf numFmtId="0" fontId="0" fillId="5" borderId="6" xfId="0" applyFill="1" applyBorder="1" applyAlignment="1">
      <alignment horizontal="center" vertical="center" wrapText="1"/>
    </xf>
    <xf numFmtId="0" fontId="1" fillId="0" borderId="19" xfId="0" applyFont="1" applyBorder="1" applyAlignment="1">
      <alignment vertical="center" wrapText="1"/>
    </xf>
    <xf numFmtId="0" fontId="0" fillId="0" borderId="32" xfId="0" applyBorder="1" applyAlignment="1">
      <alignment horizontal="center" vertical="center" wrapText="1"/>
    </xf>
    <xf numFmtId="164" fontId="0" fillId="0" borderId="12" xfId="0" applyNumberFormat="1" applyBorder="1" applyAlignment="1">
      <alignment horizontal="center" vertical="center" wrapText="1"/>
    </xf>
    <xf numFmtId="164" fontId="0" fillId="0" borderId="13" xfId="0" applyNumberFormat="1" applyBorder="1" applyAlignment="1">
      <alignment horizontal="center" vertical="center" wrapText="1"/>
    </xf>
    <xf numFmtId="164" fontId="0" fillId="3" borderId="12" xfId="0" applyNumberFormat="1" applyFill="1" applyBorder="1" applyAlignment="1">
      <alignment horizontal="center" vertical="center" wrapText="1"/>
    </xf>
    <xf numFmtId="4" fontId="0" fillId="3" borderId="12" xfId="0" applyNumberFormat="1" applyFill="1" applyBorder="1" applyAlignment="1">
      <alignment horizontal="center" vertical="center" wrapText="1"/>
    </xf>
    <xf numFmtId="0" fontId="2" fillId="7" borderId="9" xfId="0" applyFont="1" applyFill="1" applyBorder="1" applyAlignment="1">
      <alignment horizontal="center" vertical="center" wrapText="1"/>
    </xf>
    <xf numFmtId="0" fontId="2" fillId="7" borderId="10" xfId="0" applyFont="1" applyFill="1" applyBorder="1" applyAlignment="1">
      <alignment horizontal="center" vertical="center" wrapText="1"/>
    </xf>
    <xf numFmtId="0" fontId="1" fillId="0" borderId="23" xfId="0" applyFont="1" applyBorder="1" applyAlignment="1">
      <alignment horizontal="center" vertical="center" wrapText="1"/>
    </xf>
    <xf numFmtId="0" fontId="1" fillId="0" borderId="24" xfId="0" applyFont="1" applyBorder="1" applyAlignment="1">
      <alignment horizontal="center" vertical="center" wrapText="1"/>
    </xf>
    <xf numFmtId="0" fontId="1" fillId="0" borderId="25" xfId="0" applyFont="1" applyBorder="1" applyAlignment="1">
      <alignment horizontal="center" vertical="center" wrapText="1"/>
    </xf>
    <xf numFmtId="0" fontId="1" fillId="0" borderId="19" xfId="0" applyFont="1" applyBorder="1" applyAlignment="1">
      <alignment horizontal="center" vertical="center" wrapText="1"/>
    </xf>
    <xf numFmtId="0" fontId="0" fillId="0" borderId="21" xfId="0" applyBorder="1" applyAlignment="1">
      <alignment horizontal="center" vertical="center" wrapText="1"/>
    </xf>
    <xf numFmtId="0" fontId="2" fillId="7" borderId="11" xfId="0" applyFont="1" applyFill="1" applyBorder="1" applyAlignment="1">
      <alignment horizontal="center" vertical="center" wrapText="1"/>
    </xf>
    <xf numFmtId="0" fontId="2" fillId="7" borderId="9" xfId="0" applyFont="1" applyFill="1" applyBorder="1" applyAlignment="1">
      <alignment horizontal="center" vertical="center"/>
    </xf>
    <xf numFmtId="0" fontId="2" fillId="7" borderId="10"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2.xml"/><Relationship Id="rId18" Type="http://schemas.openxmlformats.org/officeDocument/2006/relationships/customXml" Target="../customXml/item7.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1.xml"/><Relationship Id="rId17" Type="http://schemas.openxmlformats.org/officeDocument/2006/relationships/customXml" Target="../customXml/item6.xml"/><Relationship Id="rId2" Type="http://schemas.openxmlformats.org/officeDocument/2006/relationships/worksheet" Target="worksheets/sheet2.xml"/><Relationship Id="rId16" Type="http://schemas.openxmlformats.org/officeDocument/2006/relationships/customXml" Target="../customXml/item5.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customXml" Target="../customXml/item4.xml"/><Relationship Id="rId10" Type="http://schemas.microsoft.com/office/2017/10/relationships/person" Target="persons/person.xml"/><Relationship Id="rId19" Type="http://schemas.openxmlformats.org/officeDocument/2006/relationships/customXml" Target="../customXml/item8.xml"/><Relationship Id="rId4" Type="http://schemas.openxmlformats.org/officeDocument/2006/relationships/worksheet" Target="worksheets/sheet4.xml"/><Relationship Id="rId9" Type="http://schemas.openxmlformats.org/officeDocument/2006/relationships/sharedStrings" Target="sharedStrings.xml"/><Relationship Id="rId14" Type="http://schemas.openxmlformats.org/officeDocument/2006/relationships/customXml" Target="../customXml/item3.xml"/></Relationships>
</file>

<file path=xl/drawings/drawing1.xml><?xml version="1.0" encoding="utf-8"?>
<xdr:wsDr xmlns:xdr="http://schemas.openxmlformats.org/drawingml/2006/spreadsheetDrawing" xmlns:a="http://schemas.openxmlformats.org/drawingml/2006/main">
  <xdr:twoCellAnchor>
    <xdr:from>
      <xdr:col>0</xdr:col>
      <xdr:colOff>76200</xdr:colOff>
      <xdr:row>0</xdr:row>
      <xdr:rowOff>57150</xdr:rowOff>
    </xdr:from>
    <xdr:to>
      <xdr:col>14</xdr:col>
      <xdr:colOff>7620</xdr:colOff>
      <xdr:row>9</xdr:row>
      <xdr:rowOff>0</xdr:rowOff>
    </xdr:to>
    <xdr:sp macro="" textlink="">
      <xdr:nvSpPr>
        <xdr:cNvPr id="3" name="TextBox 2">
          <a:extLst>
            <a:ext uri="{FF2B5EF4-FFF2-40B4-BE49-F238E27FC236}">
              <a16:creationId xmlns:a16="http://schemas.microsoft.com/office/drawing/2014/main" id="{DA73D507-6AB0-4F59-A1B7-85BACC1CEF69}"/>
            </a:ext>
          </a:extLst>
        </xdr:cNvPr>
        <xdr:cNvSpPr txBox="1"/>
      </xdr:nvSpPr>
      <xdr:spPr>
        <a:xfrm>
          <a:off x="76200" y="57150"/>
          <a:ext cx="8465820" cy="158877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a:t>Founded in 1999 with three employess in a few hundred square feet we have grown to over fifty employees and 30,000 sq ft. We recently added a line of pressure, vacuum and air switches that are currently hosted at PresAir.com. We excel at helping OEMs using small to large volume of devices solve switch problems related to temperature, pressure/vacuum, air flow, and more.</a:t>
          </a:r>
        </a:p>
      </xdr:txBody>
    </xdr:sp>
    <xdr:clientData/>
  </xdr:twoCellAnchor>
  <xdr:twoCellAnchor>
    <xdr:from>
      <xdr:col>0</xdr:col>
      <xdr:colOff>228600</xdr:colOff>
      <xdr:row>9</xdr:row>
      <xdr:rowOff>114300</xdr:rowOff>
    </xdr:from>
    <xdr:to>
      <xdr:col>13</xdr:col>
      <xdr:colOff>548640</xdr:colOff>
      <xdr:row>16</xdr:row>
      <xdr:rowOff>0</xdr:rowOff>
    </xdr:to>
    <xdr:sp macro="" textlink="">
      <xdr:nvSpPr>
        <xdr:cNvPr id="5" name="TextBox 4">
          <a:extLst>
            <a:ext uri="{FF2B5EF4-FFF2-40B4-BE49-F238E27FC236}">
              <a16:creationId xmlns:a16="http://schemas.microsoft.com/office/drawing/2014/main" id="{179D4654-5928-4EF7-83E0-5A36BE7FBBD7}"/>
            </a:ext>
          </a:extLst>
        </xdr:cNvPr>
        <xdr:cNvSpPr txBox="1"/>
      </xdr:nvSpPr>
      <xdr:spPr>
        <a:xfrm>
          <a:off x="228600" y="1760220"/>
          <a:ext cx="8244840" cy="11658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solidFill>
                <a:srgbClr val="00B050"/>
              </a:solidFill>
            </a:rPr>
            <a:t>The company is implementing a new central system (Enterprise Resource Planning ERP), and all the employees using computers must have a device with at least 16 GB RAM.You are the CIO (Chief Information Officer) and need to prepare a document analyzing the computers' current state vs. the required condition.</a:t>
          </a:r>
          <a:endParaRPr lang="en-US" sz="1600" b="1" i="1">
            <a:solidFill>
              <a:srgbClr val="0070C0"/>
            </a:solidFill>
          </a:endParaRPr>
        </a:p>
      </xdr:txBody>
    </xdr:sp>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1" width="350" row="2">
    <wetp:webextensionref xmlns:r="http://schemas.openxmlformats.org/officeDocument/2006/relationships" r:id="rId1"/>
  </wetp:taskpane>
</wetp:taskpanes>
</file>

<file path=xl/webextensions/webextension1.xml><?xml version="1.0" encoding="utf-8"?>
<we:webextension xmlns:we="http://schemas.microsoft.com/office/webextensions/webextension/2010/11" id="{CF1C8831-D095-44FF-B385-02A711179732}">
  <we:reference id="wa200000046" version="1.3.0.0" store="en-US" storeType="OMEX"/>
  <we:alternateReferences>
    <we:reference id="wa200000046" version="1.3.0.0" store="WA200000046" storeType="OMEX"/>
  </we:alternateReferences>
  <we:properties>
    <we:property name="Office.AutoShowTaskpaneWithDocument" value="true"/>
  </we:properties>
  <we:bindings/>
  <we:snapshot xmlns:r="http://schemas.openxmlformats.org/officeDocument/2006/relationships"/>
  <we:extLst>
    <a:ext xmlns:a="http://schemas.openxmlformats.org/drawingml/2006/main" uri="{D87F86FE-615C-45B5-9D79-34F1136793EB}">
      <we:containsCustomFunctions/>
    </a:ext>
  </we:extLst>
</we:webextension>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7AD024-D6EB-4E6A-9809-CE57B838FEEF}">
  <dimension ref="A1"/>
  <sheetViews>
    <sheetView showGridLines="0" workbookViewId="0">
      <selection activeCell="A10" sqref="A10"/>
    </sheetView>
  </sheetViews>
  <sheetFormatPr defaultRowHeight="15" x14ac:dyDescent="0.2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80D910-D7D4-4D56-9AAC-906033C0EEF6}">
  <dimension ref="A1:K26"/>
  <sheetViews>
    <sheetView showGridLines="0" workbookViewId="0">
      <selection activeCell="D2" sqref="D1:D1048576"/>
    </sheetView>
  </sheetViews>
  <sheetFormatPr defaultColWidth="8.85546875" defaultRowHeight="15" x14ac:dyDescent="0.25"/>
  <cols>
    <col min="1" max="1" width="17.28515625" style="1" customWidth="1"/>
    <col min="2" max="2" width="15.28515625" style="1" customWidth="1"/>
    <col min="3" max="3" width="17.28515625" style="1" customWidth="1"/>
    <col min="4" max="4" width="32" style="1" customWidth="1"/>
    <col min="5" max="5" width="23.42578125" style="1" customWidth="1"/>
    <col min="6" max="6" width="26.140625" style="1" customWidth="1"/>
    <col min="7" max="7" width="17.7109375" style="1" customWidth="1"/>
    <col min="8" max="8" width="20" style="1" customWidth="1"/>
    <col min="9" max="9" width="18.28515625" style="1" customWidth="1"/>
    <col min="10" max="10" width="18.7109375" style="1" customWidth="1"/>
    <col min="11" max="11" width="10.28515625" style="1" customWidth="1"/>
    <col min="12" max="16384" width="8.85546875" style="1"/>
  </cols>
  <sheetData>
    <row r="1" spans="1:11" ht="15" customHeight="1" thickBot="1" x14ac:dyDescent="0.3">
      <c r="A1" s="92" t="s">
        <v>0</v>
      </c>
      <c r="B1" s="93"/>
      <c r="C1" s="93"/>
      <c r="D1" s="93"/>
      <c r="E1" s="93"/>
      <c r="F1" s="93"/>
      <c r="G1" s="93"/>
      <c r="H1" s="93"/>
      <c r="I1" s="4"/>
      <c r="J1" s="4"/>
      <c r="K1" s="4"/>
    </row>
    <row r="2" spans="1:11" ht="30.75" thickBot="1" x14ac:dyDescent="0.3">
      <c r="A2" s="31" t="s">
        <v>1</v>
      </c>
      <c r="B2" s="21" t="s">
        <v>2</v>
      </c>
      <c r="C2" s="21" t="s">
        <v>3</v>
      </c>
      <c r="D2" s="21"/>
      <c r="E2" s="21" t="s">
        <v>5</v>
      </c>
      <c r="F2" s="21" t="s">
        <v>6</v>
      </c>
      <c r="G2" s="21" t="s">
        <v>7</v>
      </c>
      <c r="H2" s="21" t="s">
        <v>8</v>
      </c>
      <c r="I2" s="4"/>
      <c r="J2" s="4"/>
      <c r="K2" s="4"/>
    </row>
    <row r="3" spans="1:11" x14ac:dyDescent="0.25">
      <c r="A3" s="34">
        <v>1</v>
      </c>
      <c r="B3" s="35" t="s">
        <v>9</v>
      </c>
      <c r="C3" s="35" t="s">
        <v>10</v>
      </c>
      <c r="D3" s="35" t="s">
        <v>11</v>
      </c>
      <c r="E3" s="36">
        <v>888.242263865719</v>
      </c>
      <c r="F3" s="37">
        <v>75</v>
      </c>
      <c r="G3" s="38">
        <v>2019</v>
      </c>
      <c r="H3" s="39">
        <v>16</v>
      </c>
      <c r="I3" s="4"/>
      <c r="J3" s="4"/>
      <c r="K3" s="4"/>
    </row>
    <row r="4" spans="1:11" x14ac:dyDescent="0.25">
      <c r="A4" s="2">
        <v>83</v>
      </c>
      <c r="B4" s="7" t="s">
        <v>12</v>
      </c>
      <c r="C4" s="7" t="s">
        <v>10</v>
      </c>
      <c r="D4" s="7" t="s">
        <v>11</v>
      </c>
      <c r="E4" s="8">
        <v>283.17</v>
      </c>
      <c r="F4" s="9">
        <v>37.75</v>
      </c>
      <c r="G4" s="10">
        <v>2015</v>
      </c>
      <c r="H4" s="40">
        <v>2</v>
      </c>
      <c r="I4" s="4"/>
      <c r="J4" s="4"/>
      <c r="K4" s="4"/>
    </row>
    <row r="5" spans="1:11" x14ac:dyDescent="0.25">
      <c r="A5" s="2">
        <v>6</v>
      </c>
      <c r="B5" s="7" t="s">
        <v>13</v>
      </c>
      <c r="C5" s="7" t="s">
        <v>14</v>
      </c>
      <c r="D5" s="7" t="s">
        <v>11</v>
      </c>
      <c r="E5" s="8">
        <v>231.56</v>
      </c>
      <c r="F5" s="9">
        <v>37.75</v>
      </c>
      <c r="G5" s="10">
        <v>2015</v>
      </c>
      <c r="H5" s="40">
        <v>2</v>
      </c>
      <c r="I5" s="4"/>
      <c r="J5" s="4"/>
      <c r="K5" s="4"/>
    </row>
    <row r="6" spans="1:11" x14ac:dyDescent="0.25">
      <c r="A6" s="2">
        <v>21</v>
      </c>
      <c r="B6" s="7" t="s">
        <v>15</v>
      </c>
      <c r="C6" s="7" t="s">
        <v>16</v>
      </c>
      <c r="D6" s="7" t="s">
        <v>17</v>
      </c>
      <c r="E6" s="8">
        <v>208.43</v>
      </c>
      <c r="F6" s="9">
        <v>37.75</v>
      </c>
      <c r="G6" s="10">
        <v>2015</v>
      </c>
      <c r="H6" s="40">
        <v>2</v>
      </c>
      <c r="I6" s="4"/>
      <c r="J6" s="4"/>
      <c r="K6" s="4"/>
    </row>
    <row r="7" spans="1:11" x14ac:dyDescent="0.25">
      <c r="A7" s="2">
        <v>8</v>
      </c>
      <c r="B7" s="7" t="s">
        <v>18</v>
      </c>
      <c r="C7" s="7" t="s">
        <v>14</v>
      </c>
      <c r="D7" s="7" t="s">
        <v>17</v>
      </c>
      <c r="E7" s="8">
        <v>429.84127361477749</v>
      </c>
      <c r="F7" s="9">
        <v>52.5</v>
      </c>
      <c r="G7" s="10">
        <v>2018</v>
      </c>
      <c r="H7" s="40">
        <v>8</v>
      </c>
      <c r="I7" s="4"/>
      <c r="J7" s="4"/>
      <c r="K7" s="4"/>
    </row>
    <row r="8" spans="1:11" x14ac:dyDescent="0.25">
      <c r="A8" s="2">
        <v>55</v>
      </c>
      <c r="B8" s="7" t="s">
        <v>19</v>
      </c>
      <c r="C8" s="7" t="s">
        <v>20</v>
      </c>
      <c r="D8" s="7" t="s">
        <v>11</v>
      </c>
      <c r="E8" s="8">
        <v>867.63387461841603</v>
      </c>
      <c r="F8" s="9">
        <v>75</v>
      </c>
      <c r="G8" s="10">
        <v>2019</v>
      </c>
      <c r="H8" s="40">
        <v>16</v>
      </c>
      <c r="I8" s="4"/>
      <c r="J8" s="4"/>
      <c r="K8" s="4"/>
    </row>
    <row r="9" spans="1:11" x14ac:dyDescent="0.25">
      <c r="A9" s="2">
        <v>22</v>
      </c>
      <c r="B9" s="7" t="s">
        <v>21</v>
      </c>
      <c r="C9" s="7" t="s">
        <v>22</v>
      </c>
      <c r="D9" s="7" t="s">
        <v>11</v>
      </c>
      <c r="E9" s="8">
        <v>406.21429195033807</v>
      </c>
      <c r="F9" s="9">
        <v>75</v>
      </c>
      <c r="G9" s="10">
        <v>2018</v>
      </c>
      <c r="H9" s="40">
        <v>4</v>
      </c>
      <c r="I9" s="4"/>
      <c r="J9" s="4"/>
      <c r="K9" s="4"/>
    </row>
    <row r="10" spans="1:11" x14ac:dyDescent="0.25">
      <c r="A10" s="2">
        <v>56</v>
      </c>
      <c r="B10" s="7" t="s">
        <v>23</v>
      </c>
      <c r="C10" s="7" t="s">
        <v>16</v>
      </c>
      <c r="D10" s="7" t="s">
        <v>11</v>
      </c>
      <c r="E10" s="8">
        <v>284.27609388044715</v>
      </c>
      <c r="F10" s="9">
        <v>37.75</v>
      </c>
      <c r="G10" s="10">
        <v>2016</v>
      </c>
      <c r="H10" s="40">
        <v>4</v>
      </c>
      <c r="I10" s="4"/>
      <c r="J10" s="4"/>
      <c r="K10" s="4"/>
    </row>
    <row r="11" spans="1:11" x14ac:dyDescent="0.25">
      <c r="A11" s="2">
        <v>49</v>
      </c>
      <c r="B11" s="7" t="s">
        <v>24</v>
      </c>
      <c r="C11" s="7" t="s">
        <v>20</v>
      </c>
      <c r="D11" s="7" t="s">
        <v>11</v>
      </c>
      <c r="E11" s="8">
        <v>837.61966607539398</v>
      </c>
      <c r="F11" s="9">
        <v>75</v>
      </c>
      <c r="G11" s="10">
        <v>2019</v>
      </c>
      <c r="H11" s="40">
        <v>16</v>
      </c>
      <c r="I11" s="4"/>
      <c r="J11" s="4"/>
      <c r="K11" s="4"/>
    </row>
    <row r="12" spans="1:11" x14ac:dyDescent="0.25">
      <c r="A12" s="2">
        <v>9</v>
      </c>
      <c r="B12" s="7" t="s">
        <v>25</v>
      </c>
      <c r="C12" s="7" t="s">
        <v>14</v>
      </c>
      <c r="D12" s="7" t="s">
        <v>17</v>
      </c>
      <c r="E12" s="8">
        <v>548.24163719537614</v>
      </c>
      <c r="F12" s="9">
        <v>75</v>
      </c>
      <c r="G12" s="10">
        <v>2018</v>
      </c>
      <c r="H12" s="40">
        <v>4</v>
      </c>
      <c r="I12" s="4"/>
      <c r="J12" s="4"/>
      <c r="K12" s="4"/>
    </row>
    <row r="13" spans="1:11" x14ac:dyDescent="0.25">
      <c r="A13" s="2">
        <v>73</v>
      </c>
      <c r="B13" s="7" t="s">
        <v>26</v>
      </c>
      <c r="C13" s="7" t="s">
        <v>20</v>
      </c>
      <c r="D13" s="7" t="s">
        <v>11</v>
      </c>
      <c r="E13" s="8">
        <v>641.22613873422301</v>
      </c>
      <c r="F13" s="9">
        <v>75</v>
      </c>
      <c r="G13" s="10">
        <v>2019</v>
      </c>
      <c r="H13" s="40">
        <v>4</v>
      </c>
      <c r="I13" s="4"/>
      <c r="J13" s="4"/>
      <c r="K13" s="4"/>
    </row>
    <row r="14" spans="1:11" x14ac:dyDescent="0.25">
      <c r="A14" s="2">
        <v>44</v>
      </c>
      <c r="B14" s="7" t="s">
        <v>27</v>
      </c>
      <c r="C14" s="7" t="s">
        <v>22</v>
      </c>
      <c r="D14" s="7" t="s">
        <v>11</v>
      </c>
      <c r="E14" s="8">
        <v>202.41113263111569</v>
      </c>
      <c r="F14" s="9">
        <v>37.75</v>
      </c>
      <c r="G14" s="10">
        <v>2016</v>
      </c>
      <c r="H14" s="40">
        <v>4</v>
      </c>
      <c r="I14" s="4"/>
      <c r="J14" s="4"/>
      <c r="K14" s="4"/>
    </row>
    <row r="15" spans="1:11" x14ac:dyDescent="0.25">
      <c r="A15" s="2">
        <v>23</v>
      </c>
      <c r="B15" s="7" t="s">
        <v>28</v>
      </c>
      <c r="C15" s="7" t="s">
        <v>16</v>
      </c>
      <c r="D15" s="7" t="s">
        <v>11</v>
      </c>
      <c r="E15" s="8">
        <v>208.45</v>
      </c>
      <c r="F15" s="9">
        <v>37.75</v>
      </c>
      <c r="G15" s="10">
        <v>2015</v>
      </c>
      <c r="H15" s="40">
        <v>2</v>
      </c>
      <c r="I15" s="4"/>
      <c r="J15" s="4"/>
      <c r="K15" s="4"/>
    </row>
    <row r="16" spans="1:11" x14ac:dyDescent="0.25">
      <c r="A16" s="2">
        <v>79</v>
      </c>
      <c r="B16" s="7" t="s">
        <v>29</v>
      </c>
      <c r="C16" s="7" t="s">
        <v>20</v>
      </c>
      <c r="D16" s="7" t="s">
        <v>17</v>
      </c>
      <c r="E16" s="8">
        <v>204.03136021029735</v>
      </c>
      <c r="F16" s="9">
        <v>37.75</v>
      </c>
      <c r="G16" s="10">
        <v>2016</v>
      </c>
      <c r="H16" s="40">
        <v>6</v>
      </c>
      <c r="I16" s="4"/>
      <c r="J16" s="4"/>
      <c r="K16" s="4"/>
    </row>
    <row r="17" spans="1:11" x14ac:dyDescent="0.25">
      <c r="A17" s="2">
        <v>41</v>
      </c>
      <c r="B17" s="7" t="s">
        <v>30</v>
      </c>
      <c r="C17" s="7" t="s">
        <v>22</v>
      </c>
      <c r="D17" s="7" t="s">
        <v>31</v>
      </c>
      <c r="E17" s="8">
        <v>975.06519731356104</v>
      </c>
      <c r="F17" s="9">
        <v>75</v>
      </c>
      <c r="G17" s="10">
        <v>2019</v>
      </c>
      <c r="H17" s="40">
        <v>16</v>
      </c>
      <c r="I17" s="4"/>
      <c r="J17" s="4"/>
      <c r="K17" s="4"/>
    </row>
    <row r="18" spans="1:11" x14ac:dyDescent="0.25">
      <c r="A18" s="2">
        <v>24</v>
      </c>
      <c r="B18" s="7" t="s">
        <v>32</v>
      </c>
      <c r="C18" s="7" t="s">
        <v>20</v>
      </c>
      <c r="D18" s="7" t="s">
        <v>11</v>
      </c>
      <c r="E18" s="8">
        <v>412.26820950788112</v>
      </c>
      <c r="F18" s="9">
        <v>75</v>
      </c>
      <c r="G18" s="10">
        <v>2018</v>
      </c>
      <c r="H18" s="40">
        <v>4</v>
      </c>
      <c r="I18" s="4"/>
      <c r="J18" s="4"/>
      <c r="K18" s="4"/>
    </row>
    <row r="19" spans="1:11" x14ac:dyDescent="0.25">
      <c r="A19" s="2">
        <v>36</v>
      </c>
      <c r="B19" s="7" t="s">
        <v>33</v>
      </c>
      <c r="C19" s="7" t="s">
        <v>34</v>
      </c>
      <c r="D19" s="7" t="s">
        <v>17</v>
      </c>
      <c r="E19" s="8">
        <v>437.21156174071899</v>
      </c>
      <c r="F19" s="9">
        <v>75</v>
      </c>
      <c r="G19" s="10">
        <v>2018</v>
      </c>
      <c r="H19" s="40">
        <v>4</v>
      </c>
      <c r="I19" s="4"/>
      <c r="J19" s="4"/>
      <c r="K19" s="4"/>
    </row>
    <row r="20" spans="1:11" x14ac:dyDescent="0.25">
      <c r="A20" s="2">
        <v>99</v>
      </c>
      <c r="B20" s="7" t="s">
        <v>35</v>
      </c>
      <c r="C20" s="7" t="s">
        <v>20</v>
      </c>
      <c r="D20" s="7" t="s">
        <v>11</v>
      </c>
      <c r="E20" s="8">
        <v>655.89272551436977</v>
      </c>
      <c r="F20" s="9">
        <v>75</v>
      </c>
      <c r="G20" s="10">
        <v>2019</v>
      </c>
      <c r="H20" s="40">
        <v>16</v>
      </c>
      <c r="I20" s="4"/>
      <c r="J20" s="4"/>
      <c r="K20" s="4"/>
    </row>
    <row r="21" spans="1:11" x14ac:dyDescent="0.25">
      <c r="A21" s="2">
        <v>25</v>
      </c>
      <c r="B21" s="7" t="s">
        <v>36</v>
      </c>
      <c r="C21" s="7" t="s">
        <v>16</v>
      </c>
      <c r="D21" s="7" t="s">
        <v>17</v>
      </c>
      <c r="E21" s="8">
        <v>381.48534948820526</v>
      </c>
      <c r="F21" s="9">
        <v>52.5</v>
      </c>
      <c r="G21" s="10">
        <v>2017</v>
      </c>
      <c r="H21" s="40">
        <v>2</v>
      </c>
      <c r="I21" s="4"/>
      <c r="J21" s="4"/>
      <c r="K21" s="4"/>
    </row>
    <row r="22" spans="1:11" x14ac:dyDescent="0.25">
      <c r="A22" s="2">
        <v>94</v>
      </c>
      <c r="B22" s="7" t="s">
        <v>37</v>
      </c>
      <c r="C22" s="7" t="s">
        <v>14</v>
      </c>
      <c r="D22" s="7" t="s">
        <v>11</v>
      </c>
      <c r="E22" s="8">
        <v>334.32487295716942</v>
      </c>
      <c r="F22" s="9">
        <v>52.5</v>
      </c>
      <c r="G22" s="10">
        <v>2017</v>
      </c>
      <c r="H22" s="40">
        <v>2</v>
      </c>
      <c r="I22" s="4"/>
      <c r="J22" s="4"/>
      <c r="K22" s="4"/>
    </row>
    <row r="23" spans="1:11" ht="15.75" thickBot="1" x14ac:dyDescent="0.3">
      <c r="A23" s="3">
        <v>39</v>
      </c>
      <c r="B23" s="11" t="s">
        <v>38</v>
      </c>
      <c r="C23" s="11" t="s">
        <v>34</v>
      </c>
      <c r="D23" s="11" t="s">
        <v>31</v>
      </c>
      <c r="E23" s="12">
        <v>383.04682001989198</v>
      </c>
      <c r="F23" s="13">
        <v>52.5</v>
      </c>
      <c r="G23" s="14">
        <v>2017</v>
      </c>
      <c r="H23" s="41">
        <v>4</v>
      </c>
      <c r="I23" s="4"/>
      <c r="J23" s="4"/>
      <c r="K23" s="4"/>
    </row>
    <row r="24" spans="1:11" s="4" customFormat="1" ht="15.75" thickBot="1" x14ac:dyDescent="0.3"/>
    <row r="25" spans="1:11" ht="15" customHeight="1" thickBot="1" x14ac:dyDescent="0.3">
      <c r="A25" s="86" t="s">
        <v>39</v>
      </c>
      <c r="B25" s="21" t="s">
        <v>40</v>
      </c>
      <c r="C25" s="21" t="s">
        <v>41</v>
      </c>
      <c r="D25" s="21" t="s">
        <v>42</v>
      </c>
      <c r="E25" s="21" t="s">
        <v>43</v>
      </c>
      <c r="F25" s="21" t="s">
        <v>44</v>
      </c>
      <c r="G25" s="21" t="s">
        <v>45</v>
      </c>
      <c r="H25" s="32" t="s">
        <v>46</v>
      </c>
    </row>
    <row r="26" spans="1:11" ht="15.75" thickBot="1" x14ac:dyDescent="0.3">
      <c r="B26" s="87">
        <f>COUNT(A3:A23)</f>
        <v>21</v>
      </c>
      <c r="C26" s="90">
        <f>SUM(E3:E23)</f>
        <v>9820.6424693178997</v>
      </c>
      <c r="D26" s="91">
        <f>SUM(F3:F23)</f>
        <v>1224.25</v>
      </c>
      <c r="E26" s="33">
        <f>AVERAGE(G3:G23)</f>
        <v>2017.2857142857142</v>
      </c>
      <c r="F26" s="33">
        <f>AVERAGE(H3:H23)</f>
        <v>6.5714285714285712</v>
      </c>
      <c r="G26" s="88">
        <f>MAX(E3:E23)</f>
        <v>975.06519731356104</v>
      </c>
      <c r="H26" s="89">
        <f>MIN(E3:E23)</f>
        <v>202.41113263111569</v>
      </c>
    </row>
  </sheetData>
  <mergeCells count="1">
    <mergeCell ref="A1:H1"/>
  </mergeCell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D4684A-9746-402B-AE28-8A29A327AFD4}">
  <dimension ref="A1:P23"/>
  <sheetViews>
    <sheetView showGridLines="0" topLeftCell="B1" workbookViewId="0">
      <selection activeCell="J2" sqref="J2"/>
    </sheetView>
  </sheetViews>
  <sheetFormatPr defaultColWidth="8.85546875" defaultRowHeight="15" x14ac:dyDescent="0.25"/>
  <cols>
    <col min="1" max="1" width="3" style="1" bestFit="1" customWidth="1"/>
    <col min="2" max="2" width="11.28515625" style="1" customWidth="1"/>
    <col min="3" max="3" width="12.5703125" style="1" customWidth="1"/>
    <col min="4" max="4" width="14" style="1" customWidth="1"/>
    <col min="5" max="5" width="10.5703125" style="1" customWidth="1"/>
    <col min="6" max="6" width="14.28515625" style="1" customWidth="1"/>
    <col min="7" max="7" width="5" style="1" bestFit="1" customWidth="1"/>
    <col min="8" max="8" width="9.28515625" style="1" bestFit="1" customWidth="1"/>
    <col min="9" max="9" width="13.7109375" style="1" bestFit="1" customWidth="1"/>
    <col min="10" max="10" width="13" style="1" customWidth="1"/>
    <col min="11" max="11" width="1.7109375" style="1" customWidth="1"/>
    <col min="12" max="12" width="16.28515625" style="62" customWidth="1"/>
    <col min="13" max="13" width="14" style="62" bestFit="1" customWidth="1"/>
    <col min="14" max="14" width="10.28515625" style="62" customWidth="1"/>
    <col min="15" max="15" width="14" style="62" customWidth="1"/>
    <col min="16" max="16" width="14.7109375" style="62" customWidth="1"/>
    <col min="17" max="16384" width="8.85546875" style="1"/>
  </cols>
  <sheetData>
    <row r="1" spans="1:16" ht="15" customHeight="1" thickBot="1" x14ac:dyDescent="0.3">
      <c r="A1" s="92" t="s">
        <v>0</v>
      </c>
      <c r="B1" s="93"/>
      <c r="C1" s="93"/>
      <c r="D1" s="93"/>
      <c r="E1" s="93"/>
      <c r="F1" s="93"/>
      <c r="G1" s="93"/>
      <c r="H1" s="93"/>
    </row>
    <row r="2" spans="1:16" ht="30.75" thickBot="1" x14ac:dyDescent="0.3">
      <c r="A2" s="31" t="s">
        <v>1</v>
      </c>
      <c r="B2" s="21" t="s">
        <v>2</v>
      </c>
      <c r="C2" s="21" t="s">
        <v>3</v>
      </c>
      <c r="D2" s="21" t="s">
        <v>4</v>
      </c>
      <c r="E2" s="21" t="s">
        <v>5</v>
      </c>
      <c r="F2" s="21" t="s">
        <v>6</v>
      </c>
      <c r="G2" s="21" t="s">
        <v>7</v>
      </c>
      <c r="H2" s="32" t="s">
        <v>8</v>
      </c>
      <c r="I2" s="31" t="s">
        <v>47</v>
      </c>
      <c r="J2" s="32" t="s">
        <v>48</v>
      </c>
      <c r="L2" s="81" t="s">
        <v>5</v>
      </c>
      <c r="M2" s="82" t="s">
        <v>49</v>
      </c>
      <c r="N2" s="65"/>
      <c r="O2" s="65"/>
      <c r="P2" s="65"/>
    </row>
    <row r="3" spans="1:16" ht="14.45" customHeight="1" x14ac:dyDescent="0.25">
      <c r="A3" s="34">
        <v>1</v>
      </c>
      <c r="B3" s="35" t="s">
        <v>9</v>
      </c>
      <c r="C3" s="35" t="s">
        <v>10</v>
      </c>
      <c r="D3" s="35" t="s">
        <v>11</v>
      </c>
      <c r="E3" s="36">
        <v>888.242263865719</v>
      </c>
      <c r="F3" s="37">
        <v>75</v>
      </c>
      <c r="G3" s="38">
        <v>2019</v>
      </c>
      <c r="H3" s="39">
        <v>16</v>
      </c>
      <c r="I3" s="66" t="str">
        <f>VLOOKUP(E3,L$3:M$6,2)</f>
        <v>Ready</v>
      </c>
      <c r="J3" s="69" t="str">
        <f>HLOOKUP(E3,M$8:P$9,2)</f>
        <v>Above</v>
      </c>
      <c r="L3" s="24">
        <v>200</v>
      </c>
      <c r="M3" s="26" t="s">
        <v>50</v>
      </c>
      <c r="N3" s="65"/>
      <c r="O3" s="65"/>
      <c r="P3" s="65"/>
    </row>
    <row r="4" spans="1:16" ht="30" x14ac:dyDescent="0.25">
      <c r="A4" s="2">
        <v>83</v>
      </c>
      <c r="B4" s="7" t="s">
        <v>12</v>
      </c>
      <c r="C4" s="7" t="s">
        <v>10</v>
      </c>
      <c r="D4" s="7" t="s">
        <v>11</v>
      </c>
      <c r="E4" s="8">
        <v>283.17</v>
      </c>
      <c r="F4" s="9">
        <v>37.75</v>
      </c>
      <c r="G4" s="10">
        <v>2015</v>
      </c>
      <c r="H4" s="40">
        <v>2</v>
      </c>
      <c r="I4" s="67" t="str">
        <f t="shared" ref="I4:I23" si="0">VLOOKUP(E4,L$3:M$6,2)</f>
        <v>Not Acceptable</v>
      </c>
      <c r="J4" s="70" t="str">
        <f t="shared" ref="J4:J23" si="1">HLOOKUP(E4,M$8:P$9,2)</f>
        <v>Under</v>
      </c>
      <c r="L4" s="24">
        <v>400</v>
      </c>
      <c r="M4" s="26" t="s">
        <v>51</v>
      </c>
      <c r="N4" s="65"/>
      <c r="O4" s="65"/>
      <c r="P4" s="65"/>
    </row>
    <row r="5" spans="1:16" ht="30" x14ac:dyDescent="0.25">
      <c r="A5" s="2">
        <v>6</v>
      </c>
      <c r="B5" s="7" t="s">
        <v>13</v>
      </c>
      <c r="C5" s="7" t="s">
        <v>14</v>
      </c>
      <c r="D5" s="7" t="s">
        <v>11</v>
      </c>
      <c r="E5" s="8">
        <v>231.56</v>
      </c>
      <c r="F5" s="9">
        <v>37.75</v>
      </c>
      <c r="G5" s="10">
        <v>2015</v>
      </c>
      <c r="H5" s="40">
        <v>2</v>
      </c>
      <c r="I5" s="67" t="str">
        <f t="shared" si="0"/>
        <v>Not Acceptable</v>
      </c>
      <c r="J5" s="70" t="str">
        <f t="shared" si="1"/>
        <v>Under</v>
      </c>
      <c r="L5" s="24">
        <v>600</v>
      </c>
      <c r="M5" s="26" t="s">
        <v>52</v>
      </c>
      <c r="N5" s="65"/>
      <c r="O5" s="65"/>
      <c r="P5" s="65"/>
    </row>
    <row r="6" spans="1:16" ht="30.75" thickBot="1" x14ac:dyDescent="0.3">
      <c r="A6" s="2">
        <v>21</v>
      </c>
      <c r="B6" s="7" t="s">
        <v>15</v>
      </c>
      <c r="C6" s="7" t="s">
        <v>16</v>
      </c>
      <c r="D6" s="7" t="s">
        <v>17</v>
      </c>
      <c r="E6" s="8">
        <v>208.43</v>
      </c>
      <c r="F6" s="9">
        <v>37.75</v>
      </c>
      <c r="G6" s="10">
        <v>2015</v>
      </c>
      <c r="H6" s="40">
        <v>2</v>
      </c>
      <c r="I6" s="67" t="str">
        <f t="shared" si="0"/>
        <v>Not Acceptable</v>
      </c>
      <c r="J6" s="70" t="str">
        <f t="shared" si="1"/>
        <v>Under</v>
      </c>
      <c r="L6" s="25">
        <v>800</v>
      </c>
      <c r="M6" s="27" t="s">
        <v>53</v>
      </c>
      <c r="N6" s="65"/>
      <c r="O6" s="65"/>
      <c r="P6" s="65"/>
    </row>
    <row r="7" spans="1:16" ht="15.75" thickBot="1" x14ac:dyDescent="0.3">
      <c r="A7" s="2">
        <v>8</v>
      </c>
      <c r="B7" s="7" t="s">
        <v>18</v>
      </c>
      <c r="C7" s="7" t="s">
        <v>14</v>
      </c>
      <c r="D7" s="7" t="s">
        <v>17</v>
      </c>
      <c r="E7" s="8">
        <v>429.84127361477749</v>
      </c>
      <c r="F7" s="9">
        <v>52.5</v>
      </c>
      <c r="G7" s="10">
        <v>2018</v>
      </c>
      <c r="H7" s="40">
        <v>8</v>
      </c>
      <c r="I7" s="67" t="str">
        <f t="shared" si="0"/>
        <v>Poor</v>
      </c>
      <c r="J7" s="70" t="str">
        <f t="shared" si="1"/>
        <v>Minimum</v>
      </c>
      <c r="N7" s="65"/>
      <c r="O7" s="65"/>
      <c r="P7" s="65"/>
    </row>
    <row r="8" spans="1:16" ht="15.75" thickBot="1" x14ac:dyDescent="0.3">
      <c r="A8" s="2">
        <v>55</v>
      </c>
      <c r="B8" s="7" t="s">
        <v>19</v>
      </c>
      <c r="C8" s="7" t="s">
        <v>20</v>
      </c>
      <c r="D8" s="7" t="s">
        <v>11</v>
      </c>
      <c r="E8" s="8">
        <v>867.63387461841603</v>
      </c>
      <c r="F8" s="9">
        <v>75</v>
      </c>
      <c r="G8" s="10">
        <v>2019</v>
      </c>
      <c r="H8" s="40">
        <v>16</v>
      </c>
      <c r="I8" s="67" t="str">
        <f t="shared" si="0"/>
        <v>Ready</v>
      </c>
      <c r="J8" s="70" t="str">
        <f t="shared" si="1"/>
        <v>Above</v>
      </c>
      <c r="L8" s="81" t="s">
        <v>5</v>
      </c>
      <c r="M8" s="24">
        <v>200</v>
      </c>
      <c r="N8" s="24">
        <v>400</v>
      </c>
      <c r="O8" s="24">
        <v>600</v>
      </c>
      <c r="P8" s="25">
        <v>800</v>
      </c>
    </row>
    <row r="9" spans="1:16" ht="30.75" thickBot="1" x14ac:dyDescent="0.3">
      <c r="A9" s="2">
        <v>22</v>
      </c>
      <c r="B9" s="7" t="s">
        <v>21</v>
      </c>
      <c r="C9" s="7" t="s">
        <v>22</v>
      </c>
      <c r="D9" s="7" t="s">
        <v>11</v>
      </c>
      <c r="E9" s="8">
        <v>406.21429195033807</v>
      </c>
      <c r="F9" s="9">
        <v>75</v>
      </c>
      <c r="G9" s="10">
        <v>2018</v>
      </c>
      <c r="H9" s="40">
        <v>4</v>
      </c>
      <c r="I9" s="67" t="str">
        <f t="shared" si="0"/>
        <v>Poor</v>
      </c>
      <c r="J9" s="70" t="str">
        <f t="shared" si="1"/>
        <v>Minimum</v>
      </c>
      <c r="L9" s="82" t="s">
        <v>54</v>
      </c>
      <c r="M9" s="26" t="s">
        <v>55</v>
      </c>
      <c r="N9" s="26" t="s">
        <v>56</v>
      </c>
      <c r="O9" s="26" t="s">
        <v>57</v>
      </c>
      <c r="P9" s="27" t="s">
        <v>58</v>
      </c>
    </row>
    <row r="10" spans="1:16" ht="30" x14ac:dyDescent="0.25">
      <c r="A10" s="2">
        <v>56</v>
      </c>
      <c r="B10" s="7" t="s">
        <v>23</v>
      </c>
      <c r="C10" s="7" t="s">
        <v>16</v>
      </c>
      <c r="D10" s="7" t="s">
        <v>11</v>
      </c>
      <c r="E10" s="8">
        <v>284.27609388044715</v>
      </c>
      <c r="F10" s="9">
        <v>37.75</v>
      </c>
      <c r="G10" s="10">
        <v>2016</v>
      </c>
      <c r="H10" s="40">
        <v>4</v>
      </c>
      <c r="I10" s="67" t="str">
        <f t="shared" si="0"/>
        <v>Not Acceptable</v>
      </c>
      <c r="J10" s="70" t="str">
        <f t="shared" si="1"/>
        <v>Under</v>
      </c>
    </row>
    <row r="11" spans="1:16" x14ac:dyDescent="0.25">
      <c r="A11" s="2">
        <v>49</v>
      </c>
      <c r="B11" s="7" t="s">
        <v>24</v>
      </c>
      <c r="C11" s="7" t="s">
        <v>20</v>
      </c>
      <c r="D11" s="7" t="s">
        <v>11</v>
      </c>
      <c r="E11" s="8">
        <v>837.61966607539398</v>
      </c>
      <c r="F11" s="9">
        <v>75</v>
      </c>
      <c r="G11" s="10">
        <v>2019</v>
      </c>
      <c r="H11" s="40">
        <v>16</v>
      </c>
      <c r="I11" s="67" t="str">
        <f t="shared" si="0"/>
        <v>Ready</v>
      </c>
      <c r="J11" s="70" t="str">
        <f t="shared" si="1"/>
        <v>Above</v>
      </c>
    </row>
    <row r="12" spans="1:16" x14ac:dyDescent="0.25">
      <c r="A12" s="2">
        <v>9</v>
      </c>
      <c r="B12" s="7" t="s">
        <v>25</v>
      </c>
      <c r="C12" s="7" t="s">
        <v>14</v>
      </c>
      <c r="D12" s="7" t="s">
        <v>17</v>
      </c>
      <c r="E12" s="8">
        <v>548.24163719537614</v>
      </c>
      <c r="F12" s="9">
        <v>75</v>
      </c>
      <c r="G12" s="10">
        <v>2018</v>
      </c>
      <c r="H12" s="40">
        <v>4</v>
      </c>
      <c r="I12" s="67" t="str">
        <f t="shared" si="0"/>
        <v>Poor</v>
      </c>
      <c r="J12" s="70" t="str">
        <f t="shared" si="1"/>
        <v>Minimum</v>
      </c>
    </row>
    <row r="13" spans="1:16" ht="30" x14ac:dyDescent="0.25">
      <c r="A13" s="2">
        <v>73</v>
      </c>
      <c r="B13" s="7" t="s">
        <v>26</v>
      </c>
      <c r="C13" s="7" t="s">
        <v>20</v>
      </c>
      <c r="D13" s="7" t="s">
        <v>11</v>
      </c>
      <c r="E13" s="8">
        <v>641.22613873422301</v>
      </c>
      <c r="F13" s="9">
        <v>75</v>
      </c>
      <c r="G13" s="10">
        <v>2019</v>
      </c>
      <c r="H13" s="40">
        <v>4</v>
      </c>
      <c r="I13" s="67" t="str">
        <f t="shared" si="0"/>
        <v>OK</v>
      </c>
      <c r="J13" s="70" t="str">
        <f t="shared" si="1"/>
        <v>Recommended</v>
      </c>
    </row>
    <row r="14" spans="1:16" ht="30" x14ac:dyDescent="0.25">
      <c r="A14" s="2">
        <v>44</v>
      </c>
      <c r="B14" s="7" t="s">
        <v>27</v>
      </c>
      <c r="C14" s="7" t="s">
        <v>22</v>
      </c>
      <c r="D14" s="7" t="s">
        <v>11</v>
      </c>
      <c r="E14" s="8">
        <v>202.41113263111569</v>
      </c>
      <c r="F14" s="9">
        <v>37.75</v>
      </c>
      <c r="G14" s="10">
        <v>2016</v>
      </c>
      <c r="H14" s="40">
        <v>4</v>
      </c>
      <c r="I14" s="67" t="str">
        <f t="shared" si="0"/>
        <v>Not Acceptable</v>
      </c>
      <c r="J14" s="70" t="str">
        <f t="shared" si="1"/>
        <v>Under</v>
      </c>
    </row>
    <row r="15" spans="1:16" ht="30" x14ac:dyDescent="0.25">
      <c r="A15" s="2">
        <v>23</v>
      </c>
      <c r="B15" s="7" t="s">
        <v>28</v>
      </c>
      <c r="C15" s="7" t="s">
        <v>16</v>
      </c>
      <c r="D15" s="7" t="s">
        <v>11</v>
      </c>
      <c r="E15" s="8">
        <v>208.45</v>
      </c>
      <c r="F15" s="9">
        <v>37.75</v>
      </c>
      <c r="G15" s="10">
        <v>2015</v>
      </c>
      <c r="H15" s="40">
        <v>2</v>
      </c>
      <c r="I15" s="67" t="str">
        <f t="shared" si="0"/>
        <v>Not Acceptable</v>
      </c>
      <c r="J15" s="70" t="str">
        <f t="shared" si="1"/>
        <v>Under</v>
      </c>
    </row>
    <row r="16" spans="1:16" ht="30" x14ac:dyDescent="0.25">
      <c r="A16" s="2">
        <v>79</v>
      </c>
      <c r="B16" s="7" t="s">
        <v>29</v>
      </c>
      <c r="C16" s="7" t="s">
        <v>20</v>
      </c>
      <c r="D16" s="7" t="s">
        <v>17</v>
      </c>
      <c r="E16" s="8">
        <v>204.03136021029735</v>
      </c>
      <c r="F16" s="9">
        <v>37.75</v>
      </c>
      <c r="G16" s="10">
        <v>2016</v>
      </c>
      <c r="H16" s="40">
        <v>6</v>
      </c>
      <c r="I16" s="67" t="str">
        <f t="shared" si="0"/>
        <v>Not Acceptable</v>
      </c>
      <c r="J16" s="70" t="str">
        <f t="shared" si="1"/>
        <v>Under</v>
      </c>
    </row>
    <row r="17" spans="1:10" x14ac:dyDescent="0.25">
      <c r="A17" s="2">
        <v>41</v>
      </c>
      <c r="B17" s="7" t="s">
        <v>30</v>
      </c>
      <c r="C17" s="7" t="s">
        <v>22</v>
      </c>
      <c r="D17" s="7" t="s">
        <v>31</v>
      </c>
      <c r="E17" s="8">
        <v>975.06519731356104</v>
      </c>
      <c r="F17" s="9">
        <v>75</v>
      </c>
      <c r="G17" s="10">
        <v>2019</v>
      </c>
      <c r="H17" s="40">
        <v>16</v>
      </c>
      <c r="I17" s="67" t="str">
        <f t="shared" si="0"/>
        <v>Ready</v>
      </c>
      <c r="J17" s="70" t="str">
        <f t="shared" si="1"/>
        <v>Above</v>
      </c>
    </row>
    <row r="18" spans="1:10" x14ac:dyDescent="0.25">
      <c r="A18" s="2">
        <v>24</v>
      </c>
      <c r="B18" s="7" t="s">
        <v>32</v>
      </c>
      <c r="C18" s="7" t="s">
        <v>20</v>
      </c>
      <c r="D18" s="7" t="s">
        <v>11</v>
      </c>
      <c r="E18" s="8">
        <v>412.26820950788112</v>
      </c>
      <c r="F18" s="9">
        <v>75</v>
      </c>
      <c r="G18" s="10">
        <v>2018</v>
      </c>
      <c r="H18" s="40">
        <v>4</v>
      </c>
      <c r="I18" s="67" t="str">
        <f t="shared" si="0"/>
        <v>Poor</v>
      </c>
      <c r="J18" s="70" t="str">
        <f t="shared" si="1"/>
        <v>Minimum</v>
      </c>
    </row>
    <row r="19" spans="1:10" x14ac:dyDescent="0.25">
      <c r="A19" s="2">
        <v>36</v>
      </c>
      <c r="B19" s="7" t="s">
        <v>33</v>
      </c>
      <c r="C19" s="7" t="s">
        <v>34</v>
      </c>
      <c r="D19" s="7" t="s">
        <v>17</v>
      </c>
      <c r="E19" s="8">
        <v>437.21156174071899</v>
      </c>
      <c r="F19" s="9">
        <v>75</v>
      </c>
      <c r="G19" s="10">
        <v>2018</v>
      </c>
      <c r="H19" s="40">
        <v>4</v>
      </c>
      <c r="I19" s="67" t="str">
        <f t="shared" si="0"/>
        <v>Poor</v>
      </c>
      <c r="J19" s="70" t="str">
        <f t="shared" si="1"/>
        <v>Minimum</v>
      </c>
    </row>
    <row r="20" spans="1:10" ht="30" x14ac:dyDescent="0.25">
      <c r="A20" s="2">
        <v>99</v>
      </c>
      <c r="B20" s="7" t="s">
        <v>35</v>
      </c>
      <c r="C20" s="7" t="s">
        <v>20</v>
      </c>
      <c r="D20" s="7" t="s">
        <v>11</v>
      </c>
      <c r="E20" s="8">
        <v>655.89272551436977</v>
      </c>
      <c r="F20" s="9">
        <v>75</v>
      </c>
      <c r="G20" s="10">
        <v>2019</v>
      </c>
      <c r="H20" s="40">
        <v>16</v>
      </c>
      <c r="I20" s="67" t="str">
        <f t="shared" si="0"/>
        <v>OK</v>
      </c>
      <c r="J20" s="70" t="str">
        <f t="shared" si="1"/>
        <v>Recommended</v>
      </c>
    </row>
    <row r="21" spans="1:10" ht="30" x14ac:dyDescent="0.25">
      <c r="A21" s="2">
        <v>25</v>
      </c>
      <c r="B21" s="7" t="s">
        <v>36</v>
      </c>
      <c r="C21" s="7" t="s">
        <v>16</v>
      </c>
      <c r="D21" s="7" t="s">
        <v>17</v>
      </c>
      <c r="E21" s="8">
        <v>381.48534948820526</v>
      </c>
      <c r="F21" s="9">
        <v>52.5</v>
      </c>
      <c r="G21" s="10">
        <v>2017</v>
      </c>
      <c r="H21" s="40">
        <v>2</v>
      </c>
      <c r="I21" s="67" t="str">
        <f t="shared" si="0"/>
        <v>Not Acceptable</v>
      </c>
      <c r="J21" s="70" t="str">
        <f t="shared" si="1"/>
        <v>Under</v>
      </c>
    </row>
    <row r="22" spans="1:10" ht="30" x14ac:dyDescent="0.25">
      <c r="A22" s="2">
        <v>94</v>
      </c>
      <c r="B22" s="7" t="s">
        <v>37</v>
      </c>
      <c r="C22" s="7" t="s">
        <v>14</v>
      </c>
      <c r="D22" s="7" t="s">
        <v>11</v>
      </c>
      <c r="E22" s="8">
        <v>334.32487295716942</v>
      </c>
      <c r="F22" s="9">
        <v>52.5</v>
      </c>
      <c r="G22" s="10">
        <v>2017</v>
      </c>
      <c r="H22" s="40">
        <v>2</v>
      </c>
      <c r="I22" s="67" t="str">
        <f t="shared" si="0"/>
        <v>Not Acceptable</v>
      </c>
      <c r="J22" s="70" t="str">
        <f t="shared" si="1"/>
        <v>Under</v>
      </c>
    </row>
    <row r="23" spans="1:10" ht="30.75" thickBot="1" x14ac:dyDescent="0.3">
      <c r="A23" s="3">
        <v>39</v>
      </c>
      <c r="B23" s="11" t="s">
        <v>38</v>
      </c>
      <c r="C23" s="11" t="s">
        <v>34</v>
      </c>
      <c r="D23" s="11" t="s">
        <v>31</v>
      </c>
      <c r="E23" s="12">
        <v>383.04682001989198</v>
      </c>
      <c r="F23" s="13">
        <v>52.5</v>
      </c>
      <c r="G23" s="14">
        <v>2017</v>
      </c>
      <c r="H23" s="41">
        <v>4</v>
      </c>
      <c r="I23" s="68" t="str">
        <f t="shared" si="0"/>
        <v>Not Acceptable</v>
      </c>
      <c r="J23" s="71" t="str">
        <f t="shared" si="1"/>
        <v>Under</v>
      </c>
    </row>
  </sheetData>
  <mergeCells count="1">
    <mergeCell ref="A1:H1"/>
  </mergeCell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DD138F-D77B-4848-8711-4C0D98C9C533}">
  <dimension ref="A1:M23"/>
  <sheetViews>
    <sheetView showGridLines="0" topLeftCell="E1" workbookViewId="0">
      <selection activeCell="O8" sqref="O8"/>
    </sheetView>
  </sheetViews>
  <sheetFormatPr defaultColWidth="8.85546875" defaultRowHeight="15" x14ac:dyDescent="0.25"/>
  <cols>
    <col min="1" max="1" width="3" style="1" bestFit="1" customWidth="1"/>
    <col min="2" max="2" width="11.28515625" style="1" customWidth="1"/>
    <col min="3" max="3" width="12.5703125" style="1" customWidth="1"/>
    <col min="4" max="4" width="14" style="1" customWidth="1"/>
    <col min="5" max="5" width="10.5703125" style="1" customWidth="1"/>
    <col min="6" max="6" width="14.28515625" style="1" customWidth="1"/>
    <col min="7" max="7" width="5" style="1" bestFit="1" customWidth="1"/>
    <col min="8" max="8" width="9.28515625" style="1" bestFit="1" customWidth="1"/>
    <col min="9" max="9" width="1.7109375" style="1" customWidth="1"/>
    <col min="10" max="10" width="16.28515625" style="62" customWidth="1"/>
    <col min="11" max="11" width="12.85546875" style="62" customWidth="1"/>
    <col min="12" max="12" width="16.85546875" style="62" customWidth="1"/>
    <col min="13" max="13" width="18.7109375" style="62" customWidth="1"/>
    <col min="14" max="16384" width="8.85546875" style="1"/>
  </cols>
  <sheetData>
    <row r="1" spans="1:13" ht="15" customHeight="1" thickBot="1" x14ac:dyDescent="0.3">
      <c r="A1" s="92" t="s">
        <v>0</v>
      </c>
      <c r="B1" s="93"/>
      <c r="C1" s="93"/>
      <c r="D1" s="93"/>
      <c r="E1" s="93"/>
      <c r="F1" s="93"/>
      <c r="G1" s="93"/>
      <c r="H1" s="93"/>
    </row>
    <row r="2" spans="1:13" ht="30.75" thickBot="1" x14ac:dyDescent="0.3">
      <c r="A2" s="31" t="s">
        <v>1</v>
      </c>
      <c r="B2" s="21" t="s">
        <v>2</v>
      </c>
      <c r="C2" s="21" t="s">
        <v>3</v>
      </c>
      <c r="D2" s="21" t="s">
        <v>4</v>
      </c>
      <c r="E2" s="21" t="s">
        <v>5</v>
      </c>
      <c r="F2" s="21" t="s">
        <v>6</v>
      </c>
      <c r="G2" s="21" t="s">
        <v>7</v>
      </c>
      <c r="H2" s="32" t="s">
        <v>8</v>
      </c>
      <c r="J2" s="97" t="s">
        <v>59</v>
      </c>
      <c r="K2" s="98"/>
      <c r="L2" s="22" t="s">
        <v>60</v>
      </c>
      <c r="M2"/>
    </row>
    <row r="3" spans="1:13" ht="14.45" customHeight="1" x14ac:dyDescent="0.25">
      <c r="A3" s="34">
        <v>1</v>
      </c>
      <c r="B3" s="35" t="s">
        <v>9</v>
      </c>
      <c r="C3" s="35" t="s">
        <v>10</v>
      </c>
      <c r="D3" s="35" t="s">
        <v>11</v>
      </c>
      <c r="E3" s="36">
        <v>888.242263865719</v>
      </c>
      <c r="F3" s="37">
        <v>75</v>
      </c>
      <c r="G3" s="38">
        <v>2019</v>
      </c>
      <c r="H3" s="39">
        <v>16</v>
      </c>
      <c r="J3" s="94" t="s">
        <v>4</v>
      </c>
      <c r="K3" s="23" t="s">
        <v>11</v>
      </c>
      <c r="L3" s="78">
        <f>COUNTIF(D$3:D$23,K3)</f>
        <v>13</v>
      </c>
      <c r="M3"/>
    </row>
    <row r="4" spans="1:13" x14ac:dyDescent="0.25">
      <c r="A4" s="2">
        <v>83</v>
      </c>
      <c r="B4" s="7" t="s">
        <v>12</v>
      </c>
      <c r="C4" s="7" t="s">
        <v>10</v>
      </c>
      <c r="D4" s="7" t="s">
        <v>11</v>
      </c>
      <c r="E4" s="8">
        <v>283.17</v>
      </c>
      <c r="F4" s="9">
        <v>37.75</v>
      </c>
      <c r="G4" s="10">
        <v>2015</v>
      </c>
      <c r="H4" s="40">
        <v>2</v>
      </c>
      <c r="J4" s="95"/>
      <c r="K4" s="26" t="s">
        <v>17</v>
      </c>
      <c r="L4" s="79">
        <f t="shared" ref="L4:L5" si="0">COUNTIF(D$3:D$23,K4)</f>
        <v>6</v>
      </c>
      <c r="M4"/>
    </row>
    <row r="5" spans="1:13" ht="15.75" thickBot="1" x14ac:dyDescent="0.3">
      <c r="A5" s="2">
        <v>6</v>
      </c>
      <c r="B5" s="7" t="s">
        <v>13</v>
      </c>
      <c r="C5" s="7" t="s">
        <v>14</v>
      </c>
      <c r="D5" s="7" t="s">
        <v>11</v>
      </c>
      <c r="E5" s="8">
        <v>231.56</v>
      </c>
      <c r="F5" s="9">
        <v>37.75</v>
      </c>
      <c r="G5" s="10">
        <v>2015</v>
      </c>
      <c r="H5" s="40">
        <v>2</v>
      </c>
      <c r="J5" s="96"/>
      <c r="K5" s="27" t="s">
        <v>31</v>
      </c>
      <c r="L5" s="80">
        <f t="shared" si="0"/>
        <v>2</v>
      </c>
      <c r="M5"/>
    </row>
    <row r="6" spans="1:13" ht="15.75" thickBot="1" x14ac:dyDescent="0.3">
      <c r="A6" s="2">
        <v>21</v>
      </c>
      <c r="B6" s="7" t="s">
        <v>15</v>
      </c>
      <c r="C6" s="7" t="s">
        <v>16</v>
      </c>
      <c r="D6" s="7" t="s">
        <v>17</v>
      </c>
      <c r="E6" s="8">
        <v>208.43</v>
      </c>
      <c r="F6" s="9">
        <v>37.75</v>
      </c>
      <c r="G6" s="10">
        <v>2015</v>
      </c>
      <c r="H6" s="40">
        <v>2</v>
      </c>
      <c r="J6"/>
      <c r="K6"/>
      <c r="L6"/>
      <c r="M6"/>
    </row>
    <row r="7" spans="1:13" ht="30.75" thickBot="1" x14ac:dyDescent="0.3">
      <c r="A7" s="2">
        <v>8</v>
      </c>
      <c r="B7" s="7" t="s">
        <v>18</v>
      </c>
      <c r="C7" s="7" t="s">
        <v>14</v>
      </c>
      <c r="D7" s="7" t="s">
        <v>17</v>
      </c>
      <c r="E7" s="8">
        <v>429.84127361477749</v>
      </c>
      <c r="F7" s="9">
        <v>52.5</v>
      </c>
      <c r="G7" s="10">
        <v>2018</v>
      </c>
      <c r="H7" s="40">
        <v>8</v>
      </c>
      <c r="J7" s="97" t="s">
        <v>59</v>
      </c>
      <c r="K7" s="98"/>
      <c r="L7" s="21" t="s">
        <v>41</v>
      </c>
      <c r="M7" s="21" t="s">
        <v>42</v>
      </c>
    </row>
    <row r="8" spans="1:13" x14ac:dyDescent="0.25">
      <c r="A8" s="2">
        <v>55</v>
      </c>
      <c r="B8" s="7" t="s">
        <v>19</v>
      </c>
      <c r="C8" s="7" t="s">
        <v>20</v>
      </c>
      <c r="D8" s="7" t="s">
        <v>11</v>
      </c>
      <c r="E8" s="8">
        <v>867.63387461841603</v>
      </c>
      <c r="F8" s="9">
        <v>75</v>
      </c>
      <c r="G8" s="10">
        <v>2019</v>
      </c>
      <c r="H8" s="40">
        <v>16</v>
      </c>
      <c r="J8" s="94" t="s">
        <v>4</v>
      </c>
      <c r="K8" s="23" t="s">
        <v>11</v>
      </c>
      <c r="L8" s="72">
        <f>SUMIF($D$3:$D$23,$K8,E$3:E$23)</f>
        <v>6253.2892697350735</v>
      </c>
      <c r="M8" s="73">
        <f>SUMIF($D$3:$D$23,$K8,F$3:F$23)</f>
        <v>766.25</v>
      </c>
    </row>
    <row r="9" spans="1:13" x14ac:dyDescent="0.25">
      <c r="A9" s="2">
        <v>22</v>
      </c>
      <c r="B9" s="7" t="s">
        <v>21</v>
      </c>
      <c r="C9" s="7" t="s">
        <v>22</v>
      </c>
      <c r="D9" s="7" t="s">
        <v>11</v>
      </c>
      <c r="E9" s="8">
        <v>406.21429195033807</v>
      </c>
      <c r="F9" s="9">
        <v>75</v>
      </c>
      <c r="G9" s="10">
        <v>2018</v>
      </c>
      <c r="H9" s="40">
        <v>4</v>
      </c>
      <c r="J9" s="95"/>
      <c r="K9" s="26" t="s">
        <v>17</v>
      </c>
      <c r="L9" s="74">
        <f t="shared" ref="L9:L10" si="1">SUMIF($D$3:$D$23,$K9,E$3:E$23)</f>
        <v>2209.2411822493755</v>
      </c>
      <c r="M9" s="75">
        <f t="shared" ref="M9:M10" si="2">SUMIF($D$3:$D$23,$K9,F$3:F$23)</f>
        <v>330.5</v>
      </c>
    </row>
    <row r="10" spans="1:13" ht="15.75" thickBot="1" x14ac:dyDescent="0.3">
      <c r="A10" s="2">
        <v>56</v>
      </c>
      <c r="B10" s="7" t="s">
        <v>23</v>
      </c>
      <c r="C10" s="7" t="s">
        <v>16</v>
      </c>
      <c r="D10" s="7" t="s">
        <v>11</v>
      </c>
      <c r="E10" s="8">
        <v>284.27609388044715</v>
      </c>
      <c r="F10" s="9">
        <v>37.75</v>
      </c>
      <c r="G10" s="10">
        <v>2016</v>
      </c>
      <c r="H10" s="40">
        <v>4</v>
      </c>
      <c r="J10" s="96"/>
      <c r="K10" s="27" t="s">
        <v>31</v>
      </c>
      <c r="L10" s="76">
        <f t="shared" si="1"/>
        <v>1358.112017333453</v>
      </c>
      <c r="M10" s="77">
        <f t="shared" si="2"/>
        <v>127.5</v>
      </c>
    </row>
    <row r="11" spans="1:13" ht="15.75" thickBot="1" x14ac:dyDescent="0.3">
      <c r="A11" s="2">
        <v>49</v>
      </c>
      <c r="B11" s="7" t="s">
        <v>24</v>
      </c>
      <c r="C11" s="7" t="s">
        <v>20</v>
      </c>
      <c r="D11" s="7" t="s">
        <v>11</v>
      </c>
      <c r="E11" s="8">
        <v>837.61966607539398</v>
      </c>
      <c r="F11" s="9">
        <v>75</v>
      </c>
      <c r="G11" s="10">
        <v>2019</v>
      </c>
      <c r="H11" s="40">
        <v>16</v>
      </c>
    </row>
    <row r="12" spans="1:13" ht="15.75" thickBot="1" x14ac:dyDescent="0.3">
      <c r="A12" s="2">
        <v>9</v>
      </c>
      <c r="B12" s="7" t="s">
        <v>25</v>
      </c>
      <c r="C12" s="7" t="s">
        <v>14</v>
      </c>
      <c r="D12" s="7" t="s">
        <v>17</v>
      </c>
      <c r="E12" s="8">
        <v>548.24163719537614</v>
      </c>
      <c r="F12" s="9">
        <v>75</v>
      </c>
      <c r="G12" s="10">
        <v>2018</v>
      </c>
      <c r="H12" s="40">
        <v>4</v>
      </c>
      <c r="J12" s="97" t="s">
        <v>59</v>
      </c>
      <c r="K12" s="98"/>
      <c r="L12" s="21" t="s">
        <v>43</v>
      </c>
      <c r="M12" s="32" t="s">
        <v>44</v>
      </c>
    </row>
    <row r="13" spans="1:13" x14ac:dyDescent="0.25">
      <c r="A13" s="2">
        <v>73</v>
      </c>
      <c r="B13" s="7" t="s">
        <v>26</v>
      </c>
      <c r="C13" s="7" t="s">
        <v>20</v>
      </c>
      <c r="D13" s="7" t="s">
        <v>11</v>
      </c>
      <c r="E13" s="8">
        <v>641.22613873422301</v>
      </c>
      <c r="F13" s="9">
        <v>75</v>
      </c>
      <c r="G13" s="10">
        <v>2019</v>
      </c>
      <c r="H13" s="40">
        <v>4</v>
      </c>
      <c r="J13" s="94" t="s">
        <v>4</v>
      </c>
      <c r="K13" s="23" t="s">
        <v>11</v>
      </c>
      <c r="L13" s="15">
        <f>AVERAGEIF($D$3:$D$23,$K13,G$3:G$23)</f>
        <v>2017.3076923076924</v>
      </c>
      <c r="M13" s="16">
        <f>AVERAGEIF($D$3:$D$23,$K13,H$3:H$23)</f>
        <v>7.0769230769230766</v>
      </c>
    </row>
    <row r="14" spans="1:13" x14ac:dyDescent="0.25">
      <c r="A14" s="2">
        <v>44</v>
      </c>
      <c r="B14" s="7" t="s">
        <v>27</v>
      </c>
      <c r="C14" s="7" t="s">
        <v>22</v>
      </c>
      <c r="D14" s="7" t="s">
        <v>11</v>
      </c>
      <c r="E14" s="8">
        <v>202.41113263111569</v>
      </c>
      <c r="F14" s="9">
        <v>37.75</v>
      </c>
      <c r="G14" s="10">
        <v>2016</v>
      </c>
      <c r="H14" s="40">
        <v>4</v>
      </c>
      <c r="J14" s="95"/>
      <c r="K14" s="26" t="s">
        <v>17</v>
      </c>
      <c r="L14" s="17">
        <f t="shared" ref="L14:L15" si="3">AVERAGEIF($D$3:$D$23,$K14,G$3:G$23)</f>
        <v>2017</v>
      </c>
      <c r="M14" s="18">
        <f t="shared" ref="M14:M15" si="4">AVERAGEIF($D$3:$D$23,$K14,H$3:H$23)</f>
        <v>4.333333333333333</v>
      </c>
    </row>
    <row r="15" spans="1:13" ht="15.75" thickBot="1" x14ac:dyDescent="0.3">
      <c r="A15" s="2">
        <v>23</v>
      </c>
      <c r="B15" s="7" t="s">
        <v>28</v>
      </c>
      <c r="C15" s="7" t="s">
        <v>16</v>
      </c>
      <c r="D15" s="7" t="s">
        <v>11</v>
      </c>
      <c r="E15" s="8">
        <v>208.45</v>
      </c>
      <c r="F15" s="9">
        <v>37.75</v>
      </c>
      <c r="G15" s="10">
        <v>2015</v>
      </c>
      <c r="H15" s="40">
        <v>2</v>
      </c>
      <c r="J15" s="96"/>
      <c r="K15" s="27" t="s">
        <v>31</v>
      </c>
      <c r="L15" s="19">
        <f t="shared" si="3"/>
        <v>2018</v>
      </c>
      <c r="M15" s="20">
        <f t="shared" si="4"/>
        <v>10</v>
      </c>
    </row>
    <row r="16" spans="1:13" x14ac:dyDescent="0.25">
      <c r="A16" s="2">
        <v>79</v>
      </c>
      <c r="B16" s="7" t="s">
        <v>29</v>
      </c>
      <c r="C16" s="7" t="s">
        <v>20</v>
      </c>
      <c r="D16" s="7" t="s">
        <v>17</v>
      </c>
      <c r="E16" s="8">
        <v>204.03136021029735</v>
      </c>
      <c r="F16" s="9">
        <v>37.75</v>
      </c>
      <c r="G16" s="10">
        <v>2016</v>
      </c>
      <c r="H16" s="40">
        <v>6</v>
      </c>
    </row>
    <row r="17" spans="1:8" x14ac:dyDescent="0.25">
      <c r="A17" s="2">
        <v>41</v>
      </c>
      <c r="B17" s="7" t="s">
        <v>30</v>
      </c>
      <c r="C17" s="7" t="s">
        <v>22</v>
      </c>
      <c r="D17" s="7" t="s">
        <v>31</v>
      </c>
      <c r="E17" s="8">
        <v>975.06519731356104</v>
      </c>
      <c r="F17" s="9">
        <v>75</v>
      </c>
      <c r="G17" s="10">
        <v>2019</v>
      </c>
      <c r="H17" s="40">
        <v>16</v>
      </c>
    </row>
    <row r="18" spans="1:8" x14ac:dyDescent="0.25">
      <c r="A18" s="2">
        <v>24</v>
      </c>
      <c r="B18" s="7" t="s">
        <v>32</v>
      </c>
      <c r="C18" s="7" t="s">
        <v>20</v>
      </c>
      <c r="D18" s="7" t="s">
        <v>11</v>
      </c>
      <c r="E18" s="8">
        <v>412.26820950788112</v>
      </c>
      <c r="F18" s="9">
        <v>75</v>
      </c>
      <c r="G18" s="10">
        <v>2018</v>
      </c>
      <c r="H18" s="40">
        <v>4</v>
      </c>
    </row>
    <row r="19" spans="1:8" x14ac:dyDescent="0.25">
      <c r="A19" s="2">
        <v>36</v>
      </c>
      <c r="B19" s="7" t="s">
        <v>33</v>
      </c>
      <c r="C19" s="7" t="s">
        <v>34</v>
      </c>
      <c r="D19" s="7" t="s">
        <v>17</v>
      </c>
      <c r="E19" s="8">
        <v>437.21156174071899</v>
      </c>
      <c r="F19" s="9">
        <v>75</v>
      </c>
      <c r="G19" s="10">
        <v>2018</v>
      </c>
      <c r="H19" s="40">
        <v>4</v>
      </c>
    </row>
    <row r="20" spans="1:8" x14ac:dyDescent="0.25">
      <c r="A20" s="2">
        <v>99</v>
      </c>
      <c r="B20" s="7" t="s">
        <v>35</v>
      </c>
      <c r="C20" s="7" t="s">
        <v>20</v>
      </c>
      <c r="D20" s="7" t="s">
        <v>11</v>
      </c>
      <c r="E20" s="8">
        <v>655.89272551436977</v>
      </c>
      <c r="F20" s="9">
        <v>75</v>
      </c>
      <c r="G20" s="10">
        <v>2019</v>
      </c>
      <c r="H20" s="40">
        <v>16</v>
      </c>
    </row>
    <row r="21" spans="1:8" x14ac:dyDescent="0.25">
      <c r="A21" s="2">
        <v>25</v>
      </c>
      <c r="B21" s="7" t="s">
        <v>36</v>
      </c>
      <c r="C21" s="7" t="s">
        <v>16</v>
      </c>
      <c r="D21" s="7" t="s">
        <v>17</v>
      </c>
      <c r="E21" s="8">
        <v>381.48534948820526</v>
      </c>
      <c r="F21" s="9">
        <v>52.5</v>
      </c>
      <c r="G21" s="10">
        <v>2017</v>
      </c>
      <c r="H21" s="40">
        <v>2</v>
      </c>
    </row>
    <row r="22" spans="1:8" x14ac:dyDescent="0.25">
      <c r="A22" s="2">
        <v>94</v>
      </c>
      <c r="B22" s="7" t="s">
        <v>37</v>
      </c>
      <c r="C22" s="7" t="s">
        <v>14</v>
      </c>
      <c r="D22" s="7" t="s">
        <v>11</v>
      </c>
      <c r="E22" s="8">
        <v>334.32487295716942</v>
      </c>
      <c r="F22" s="9">
        <v>52.5</v>
      </c>
      <c r="G22" s="10">
        <v>2017</v>
      </c>
      <c r="H22" s="40">
        <v>2</v>
      </c>
    </row>
    <row r="23" spans="1:8" ht="15.75" thickBot="1" x14ac:dyDescent="0.3">
      <c r="A23" s="3">
        <v>39</v>
      </c>
      <c r="B23" s="11" t="s">
        <v>38</v>
      </c>
      <c r="C23" s="11" t="s">
        <v>34</v>
      </c>
      <c r="D23" s="11" t="s">
        <v>31</v>
      </c>
      <c r="E23" s="12">
        <v>383.04682001989198</v>
      </c>
      <c r="F23" s="13">
        <v>52.5</v>
      </c>
      <c r="G23" s="14">
        <v>2017</v>
      </c>
      <c r="H23" s="41">
        <v>4</v>
      </c>
    </row>
  </sheetData>
  <mergeCells count="7">
    <mergeCell ref="J13:J15"/>
    <mergeCell ref="A1:H1"/>
    <mergeCell ref="J2:K2"/>
    <mergeCell ref="J3:J5"/>
    <mergeCell ref="J7:K7"/>
    <mergeCell ref="J8:J10"/>
    <mergeCell ref="J12:K12"/>
  </mergeCell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722E8E-F0A0-43AD-8334-1943648C5119}">
  <dimension ref="A1:L23"/>
  <sheetViews>
    <sheetView showGridLines="0" topLeftCell="E1" workbookViewId="0">
      <selection activeCell="K2" sqref="K2"/>
    </sheetView>
  </sheetViews>
  <sheetFormatPr defaultColWidth="8.85546875" defaultRowHeight="15" x14ac:dyDescent="0.25"/>
  <cols>
    <col min="1" max="1" width="13.28515625" style="1" customWidth="1"/>
    <col min="2" max="2" width="15.28515625" style="1" customWidth="1"/>
    <col min="3" max="3" width="17.28515625" style="1" customWidth="1"/>
    <col min="4" max="4" width="16" style="1" bestFit="1" customWidth="1"/>
    <col min="5" max="5" width="12" style="1" bestFit="1" customWidth="1"/>
    <col min="6" max="6" width="25.28515625" style="1" bestFit="1" customWidth="1"/>
    <col min="7" max="7" width="13.42578125" style="1" customWidth="1"/>
    <col min="8" max="8" width="20" style="1" customWidth="1"/>
    <col min="9" max="9" width="1.7109375" customWidth="1"/>
    <col min="10" max="10" width="18.28515625" style="1" customWidth="1"/>
    <col min="11" max="11" width="18.7109375" style="1" customWidth="1"/>
    <col min="12" max="12" width="10.28515625" style="1" customWidth="1"/>
    <col min="13" max="16384" width="8.85546875" style="1"/>
  </cols>
  <sheetData>
    <row r="1" spans="1:12" ht="15" customHeight="1" thickBot="1" x14ac:dyDescent="0.3">
      <c r="A1" s="92" t="s">
        <v>0</v>
      </c>
      <c r="B1" s="93"/>
      <c r="C1" s="93"/>
      <c r="D1" s="93"/>
      <c r="E1" s="93"/>
      <c r="F1" s="93"/>
      <c r="G1" s="93"/>
      <c r="H1" s="99"/>
      <c r="J1"/>
      <c r="K1"/>
      <c r="L1"/>
    </row>
    <row r="2" spans="1:12" ht="45.75" thickBot="1" x14ac:dyDescent="0.3">
      <c r="A2" s="31" t="s">
        <v>1</v>
      </c>
      <c r="B2" s="21" t="s">
        <v>2</v>
      </c>
      <c r="C2" s="21" t="s">
        <v>3</v>
      </c>
      <c r="D2" s="21" t="s">
        <v>4</v>
      </c>
      <c r="E2" s="21" t="s">
        <v>5</v>
      </c>
      <c r="F2" s="21" t="s">
        <v>6</v>
      </c>
      <c r="G2" s="21" t="s">
        <v>7</v>
      </c>
      <c r="H2" s="32" t="s">
        <v>8</v>
      </c>
      <c r="J2" s="31" t="s">
        <v>61</v>
      </c>
      <c r="K2" s="32" t="s">
        <v>62</v>
      </c>
      <c r="L2"/>
    </row>
    <row r="3" spans="1:12" x14ac:dyDescent="0.25">
      <c r="A3" s="34">
        <v>1</v>
      </c>
      <c r="B3" s="35" t="s">
        <v>9</v>
      </c>
      <c r="C3" s="35" t="s">
        <v>10</v>
      </c>
      <c r="D3" s="35" t="s">
        <v>11</v>
      </c>
      <c r="E3" s="36">
        <v>888.242263865719</v>
      </c>
      <c r="F3" s="37">
        <v>75</v>
      </c>
      <c r="G3" s="38">
        <v>2019</v>
      </c>
      <c r="H3" s="39">
        <v>16</v>
      </c>
      <c r="J3" s="83" t="str">
        <f>IF(16-H3&gt;0,"Yes","No")</f>
        <v>No</v>
      </c>
      <c r="K3" s="64" t="str">
        <f>IF(16-H3&gt;0,16-H3,"No")</f>
        <v>No</v>
      </c>
      <c r="L3"/>
    </row>
    <row r="4" spans="1:12" x14ac:dyDescent="0.25">
      <c r="A4" s="2">
        <v>83</v>
      </c>
      <c r="B4" s="7" t="s">
        <v>12</v>
      </c>
      <c r="C4" s="7" t="s">
        <v>10</v>
      </c>
      <c r="D4" s="7" t="s">
        <v>11</v>
      </c>
      <c r="E4" s="8">
        <v>283.17</v>
      </c>
      <c r="F4" s="9">
        <v>37.75</v>
      </c>
      <c r="G4" s="10">
        <v>2015</v>
      </c>
      <c r="H4" s="40">
        <v>2</v>
      </c>
      <c r="J4" s="84" t="str">
        <f t="shared" ref="J4:J23" si="0">IF(16-H4&gt;0,"Yes","No")</f>
        <v>Yes</v>
      </c>
      <c r="K4" s="5">
        <f t="shared" ref="K4:K23" si="1">IF(16-H4&gt;0,16-H4,"No")</f>
        <v>14</v>
      </c>
      <c r="L4"/>
    </row>
    <row r="5" spans="1:12" x14ac:dyDescent="0.25">
      <c r="A5" s="2">
        <v>6</v>
      </c>
      <c r="B5" s="7" t="s">
        <v>13</v>
      </c>
      <c r="C5" s="7" t="s">
        <v>14</v>
      </c>
      <c r="D5" s="7" t="s">
        <v>11</v>
      </c>
      <c r="E5" s="8">
        <v>231.56</v>
      </c>
      <c r="F5" s="9">
        <v>37.75</v>
      </c>
      <c r="G5" s="10">
        <v>2015</v>
      </c>
      <c r="H5" s="40">
        <v>2</v>
      </c>
      <c r="J5" s="84" t="str">
        <f t="shared" si="0"/>
        <v>Yes</v>
      </c>
      <c r="K5" s="5">
        <f t="shared" si="1"/>
        <v>14</v>
      </c>
      <c r="L5"/>
    </row>
    <row r="6" spans="1:12" x14ac:dyDescent="0.25">
      <c r="A6" s="2">
        <v>21</v>
      </c>
      <c r="B6" s="7" t="s">
        <v>15</v>
      </c>
      <c r="C6" s="7" t="s">
        <v>16</v>
      </c>
      <c r="D6" s="7" t="s">
        <v>17</v>
      </c>
      <c r="E6" s="8">
        <v>208.43</v>
      </c>
      <c r="F6" s="9">
        <v>37.75</v>
      </c>
      <c r="G6" s="10">
        <v>2015</v>
      </c>
      <c r="H6" s="40">
        <v>2</v>
      </c>
      <c r="J6" s="84" t="str">
        <f t="shared" si="0"/>
        <v>Yes</v>
      </c>
      <c r="K6" s="5">
        <f t="shared" si="1"/>
        <v>14</v>
      </c>
      <c r="L6"/>
    </row>
    <row r="7" spans="1:12" x14ac:dyDescent="0.25">
      <c r="A7" s="2">
        <v>8</v>
      </c>
      <c r="B7" s="7" t="s">
        <v>18</v>
      </c>
      <c r="C7" s="7" t="s">
        <v>14</v>
      </c>
      <c r="D7" s="7" t="s">
        <v>17</v>
      </c>
      <c r="E7" s="8">
        <v>429.84127361477749</v>
      </c>
      <c r="F7" s="9">
        <v>52.5</v>
      </c>
      <c r="G7" s="10">
        <v>2018</v>
      </c>
      <c r="H7" s="40">
        <v>8</v>
      </c>
      <c r="J7" s="84" t="str">
        <f t="shared" si="0"/>
        <v>Yes</v>
      </c>
      <c r="K7" s="5">
        <f t="shared" si="1"/>
        <v>8</v>
      </c>
      <c r="L7"/>
    </row>
    <row r="8" spans="1:12" x14ac:dyDescent="0.25">
      <c r="A8" s="2">
        <v>55</v>
      </c>
      <c r="B8" s="7" t="s">
        <v>19</v>
      </c>
      <c r="C8" s="7" t="s">
        <v>20</v>
      </c>
      <c r="D8" s="7" t="s">
        <v>11</v>
      </c>
      <c r="E8" s="8">
        <v>867.63387461841603</v>
      </c>
      <c r="F8" s="9">
        <v>75</v>
      </c>
      <c r="G8" s="10">
        <v>2019</v>
      </c>
      <c r="H8" s="40">
        <v>16</v>
      </c>
      <c r="J8" s="84" t="str">
        <f t="shared" si="0"/>
        <v>No</v>
      </c>
      <c r="K8" s="5" t="str">
        <f t="shared" si="1"/>
        <v>No</v>
      </c>
      <c r="L8"/>
    </row>
    <row r="9" spans="1:12" x14ac:dyDescent="0.25">
      <c r="A9" s="2">
        <v>22</v>
      </c>
      <c r="B9" s="7" t="s">
        <v>21</v>
      </c>
      <c r="C9" s="7" t="s">
        <v>22</v>
      </c>
      <c r="D9" s="7" t="s">
        <v>11</v>
      </c>
      <c r="E9" s="8">
        <v>406.21429195033807</v>
      </c>
      <c r="F9" s="9">
        <v>75</v>
      </c>
      <c r="G9" s="10">
        <v>2018</v>
      </c>
      <c r="H9" s="40">
        <v>4</v>
      </c>
      <c r="J9" s="84" t="str">
        <f t="shared" si="0"/>
        <v>Yes</v>
      </c>
      <c r="K9" s="5">
        <f t="shared" si="1"/>
        <v>12</v>
      </c>
      <c r="L9"/>
    </row>
    <row r="10" spans="1:12" x14ac:dyDescent="0.25">
      <c r="A10" s="2">
        <v>56</v>
      </c>
      <c r="B10" s="7" t="s">
        <v>23</v>
      </c>
      <c r="C10" s="7" t="s">
        <v>16</v>
      </c>
      <c r="D10" s="7" t="s">
        <v>11</v>
      </c>
      <c r="E10" s="8">
        <v>284.27609388044715</v>
      </c>
      <c r="F10" s="9">
        <v>37.75</v>
      </c>
      <c r="G10" s="10">
        <v>2016</v>
      </c>
      <c r="H10" s="40">
        <v>4</v>
      </c>
      <c r="J10" s="84" t="str">
        <f t="shared" si="0"/>
        <v>Yes</v>
      </c>
      <c r="K10" s="5">
        <f t="shared" si="1"/>
        <v>12</v>
      </c>
      <c r="L10"/>
    </row>
    <row r="11" spans="1:12" x14ac:dyDescent="0.25">
      <c r="A11" s="2">
        <v>49</v>
      </c>
      <c r="B11" s="7" t="s">
        <v>24</v>
      </c>
      <c r="C11" s="7" t="s">
        <v>20</v>
      </c>
      <c r="D11" s="7" t="s">
        <v>11</v>
      </c>
      <c r="E11" s="8">
        <v>837.61966607539398</v>
      </c>
      <c r="F11" s="9">
        <v>75</v>
      </c>
      <c r="G11" s="10">
        <v>2019</v>
      </c>
      <c r="H11" s="40">
        <v>16</v>
      </c>
      <c r="J11" s="84" t="str">
        <f t="shared" si="0"/>
        <v>No</v>
      </c>
      <c r="K11" s="5" t="str">
        <f t="shared" si="1"/>
        <v>No</v>
      </c>
      <c r="L11"/>
    </row>
    <row r="12" spans="1:12" x14ac:dyDescent="0.25">
      <c r="A12" s="2">
        <v>9</v>
      </c>
      <c r="B12" s="7" t="s">
        <v>25</v>
      </c>
      <c r="C12" s="7" t="s">
        <v>14</v>
      </c>
      <c r="D12" s="7" t="s">
        <v>17</v>
      </c>
      <c r="E12" s="8">
        <v>548.24163719537614</v>
      </c>
      <c r="F12" s="9">
        <v>75</v>
      </c>
      <c r="G12" s="10">
        <v>2018</v>
      </c>
      <c r="H12" s="40">
        <v>4</v>
      </c>
      <c r="J12" s="84" t="str">
        <f t="shared" si="0"/>
        <v>Yes</v>
      </c>
      <c r="K12" s="5">
        <f t="shared" si="1"/>
        <v>12</v>
      </c>
      <c r="L12"/>
    </row>
    <row r="13" spans="1:12" x14ac:dyDescent="0.25">
      <c r="A13" s="2">
        <v>73</v>
      </c>
      <c r="B13" s="7" t="s">
        <v>26</v>
      </c>
      <c r="C13" s="7" t="s">
        <v>20</v>
      </c>
      <c r="D13" s="7" t="s">
        <v>11</v>
      </c>
      <c r="E13" s="8">
        <v>641.22613873422301</v>
      </c>
      <c r="F13" s="9">
        <v>75</v>
      </c>
      <c r="G13" s="10">
        <v>2019</v>
      </c>
      <c r="H13" s="40">
        <v>4</v>
      </c>
      <c r="J13" s="84" t="str">
        <f t="shared" si="0"/>
        <v>Yes</v>
      </c>
      <c r="K13" s="5">
        <f t="shared" si="1"/>
        <v>12</v>
      </c>
      <c r="L13"/>
    </row>
    <row r="14" spans="1:12" x14ac:dyDescent="0.25">
      <c r="A14" s="2">
        <v>44</v>
      </c>
      <c r="B14" s="7" t="s">
        <v>27</v>
      </c>
      <c r="C14" s="7" t="s">
        <v>22</v>
      </c>
      <c r="D14" s="7" t="s">
        <v>11</v>
      </c>
      <c r="E14" s="8">
        <v>202.41113263111569</v>
      </c>
      <c r="F14" s="9">
        <v>37.75</v>
      </c>
      <c r="G14" s="10">
        <v>2016</v>
      </c>
      <c r="H14" s="40">
        <v>4</v>
      </c>
      <c r="J14" s="84" t="str">
        <f t="shared" si="0"/>
        <v>Yes</v>
      </c>
      <c r="K14" s="5">
        <f t="shared" si="1"/>
        <v>12</v>
      </c>
      <c r="L14"/>
    </row>
    <row r="15" spans="1:12" x14ac:dyDescent="0.25">
      <c r="A15" s="2">
        <v>23</v>
      </c>
      <c r="B15" s="7" t="s">
        <v>28</v>
      </c>
      <c r="C15" s="7" t="s">
        <v>16</v>
      </c>
      <c r="D15" s="7" t="s">
        <v>11</v>
      </c>
      <c r="E15" s="8">
        <v>208.45</v>
      </c>
      <c r="F15" s="9">
        <v>37.75</v>
      </c>
      <c r="G15" s="10">
        <v>2015</v>
      </c>
      <c r="H15" s="40">
        <v>2</v>
      </c>
      <c r="J15" s="84" t="str">
        <f t="shared" si="0"/>
        <v>Yes</v>
      </c>
      <c r="K15" s="5">
        <f t="shared" si="1"/>
        <v>14</v>
      </c>
      <c r="L15"/>
    </row>
    <row r="16" spans="1:12" x14ac:dyDescent="0.25">
      <c r="A16" s="2">
        <v>79</v>
      </c>
      <c r="B16" s="7" t="s">
        <v>29</v>
      </c>
      <c r="C16" s="7" t="s">
        <v>20</v>
      </c>
      <c r="D16" s="7" t="s">
        <v>17</v>
      </c>
      <c r="E16" s="8">
        <v>204.03136021029735</v>
      </c>
      <c r="F16" s="9">
        <v>37.75</v>
      </c>
      <c r="G16" s="10">
        <v>2016</v>
      </c>
      <c r="H16" s="40">
        <v>6</v>
      </c>
      <c r="J16" s="84" t="str">
        <f t="shared" si="0"/>
        <v>Yes</v>
      </c>
      <c r="K16" s="5">
        <f t="shared" si="1"/>
        <v>10</v>
      </c>
      <c r="L16"/>
    </row>
    <row r="17" spans="1:12" x14ac:dyDescent="0.25">
      <c r="A17" s="2">
        <v>41</v>
      </c>
      <c r="B17" s="7" t="s">
        <v>30</v>
      </c>
      <c r="C17" s="7" t="s">
        <v>22</v>
      </c>
      <c r="D17" s="7" t="s">
        <v>31</v>
      </c>
      <c r="E17" s="8">
        <v>975.06519731356104</v>
      </c>
      <c r="F17" s="9">
        <v>75</v>
      </c>
      <c r="G17" s="10">
        <v>2019</v>
      </c>
      <c r="H17" s="40">
        <v>16</v>
      </c>
      <c r="J17" s="84" t="str">
        <f t="shared" si="0"/>
        <v>No</v>
      </c>
      <c r="K17" s="5" t="str">
        <f t="shared" si="1"/>
        <v>No</v>
      </c>
      <c r="L17"/>
    </row>
    <row r="18" spans="1:12" x14ac:dyDescent="0.25">
      <c r="A18" s="2">
        <v>24</v>
      </c>
      <c r="B18" s="7" t="s">
        <v>32</v>
      </c>
      <c r="C18" s="7" t="s">
        <v>20</v>
      </c>
      <c r="D18" s="7" t="s">
        <v>11</v>
      </c>
      <c r="E18" s="8">
        <v>412.26820950788112</v>
      </c>
      <c r="F18" s="9">
        <v>75</v>
      </c>
      <c r="G18" s="10">
        <v>2018</v>
      </c>
      <c r="H18" s="40">
        <v>4</v>
      </c>
      <c r="J18" s="84" t="str">
        <f t="shared" si="0"/>
        <v>Yes</v>
      </c>
      <c r="K18" s="5">
        <f t="shared" si="1"/>
        <v>12</v>
      </c>
      <c r="L18"/>
    </row>
    <row r="19" spans="1:12" x14ac:dyDescent="0.25">
      <c r="A19" s="2">
        <v>36</v>
      </c>
      <c r="B19" s="7" t="s">
        <v>33</v>
      </c>
      <c r="C19" s="7" t="s">
        <v>34</v>
      </c>
      <c r="D19" s="7" t="s">
        <v>17</v>
      </c>
      <c r="E19" s="8">
        <v>437.21156174071899</v>
      </c>
      <c r="F19" s="9">
        <v>75</v>
      </c>
      <c r="G19" s="10">
        <v>2018</v>
      </c>
      <c r="H19" s="40">
        <v>4</v>
      </c>
      <c r="J19" s="84" t="str">
        <f t="shared" si="0"/>
        <v>Yes</v>
      </c>
      <c r="K19" s="5">
        <f t="shared" si="1"/>
        <v>12</v>
      </c>
      <c r="L19"/>
    </row>
    <row r="20" spans="1:12" x14ac:dyDescent="0.25">
      <c r="A20" s="2">
        <v>99</v>
      </c>
      <c r="B20" s="7" t="s">
        <v>35</v>
      </c>
      <c r="C20" s="7" t="s">
        <v>20</v>
      </c>
      <c r="D20" s="7" t="s">
        <v>11</v>
      </c>
      <c r="E20" s="8">
        <v>655.89272551436977</v>
      </c>
      <c r="F20" s="9">
        <v>75</v>
      </c>
      <c r="G20" s="10">
        <v>2019</v>
      </c>
      <c r="H20" s="40">
        <v>16</v>
      </c>
      <c r="J20" s="84" t="str">
        <f t="shared" si="0"/>
        <v>No</v>
      </c>
      <c r="K20" s="5" t="str">
        <f t="shared" si="1"/>
        <v>No</v>
      </c>
      <c r="L20"/>
    </row>
    <row r="21" spans="1:12" x14ac:dyDescent="0.25">
      <c r="A21" s="2">
        <v>25</v>
      </c>
      <c r="B21" s="7" t="s">
        <v>36</v>
      </c>
      <c r="C21" s="7" t="s">
        <v>16</v>
      </c>
      <c r="D21" s="7" t="s">
        <v>17</v>
      </c>
      <c r="E21" s="8">
        <v>381.48534948820526</v>
      </c>
      <c r="F21" s="9">
        <v>52.5</v>
      </c>
      <c r="G21" s="10">
        <v>2017</v>
      </c>
      <c r="H21" s="40">
        <v>2</v>
      </c>
      <c r="J21" s="84" t="str">
        <f t="shared" si="0"/>
        <v>Yes</v>
      </c>
      <c r="K21" s="5">
        <f t="shared" si="1"/>
        <v>14</v>
      </c>
      <c r="L21"/>
    </row>
    <row r="22" spans="1:12" x14ac:dyDescent="0.25">
      <c r="A22" s="2">
        <v>94</v>
      </c>
      <c r="B22" s="7" t="s">
        <v>37</v>
      </c>
      <c r="C22" s="7" t="s">
        <v>14</v>
      </c>
      <c r="D22" s="7" t="s">
        <v>11</v>
      </c>
      <c r="E22" s="8">
        <v>334.32487295716942</v>
      </c>
      <c r="F22" s="9">
        <v>52.5</v>
      </c>
      <c r="G22" s="10">
        <v>2017</v>
      </c>
      <c r="H22" s="40">
        <v>2</v>
      </c>
      <c r="J22" s="84" t="str">
        <f t="shared" si="0"/>
        <v>Yes</v>
      </c>
      <c r="K22" s="5">
        <f t="shared" si="1"/>
        <v>14</v>
      </c>
      <c r="L22"/>
    </row>
    <row r="23" spans="1:12" ht="15.75" thickBot="1" x14ac:dyDescent="0.3">
      <c r="A23" s="3">
        <v>39</v>
      </c>
      <c r="B23" s="11" t="s">
        <v>38</v>
      </c>
      <c r="C23" s="11" t="s">
        <v>34</v>
      </c>
      <c r="D23" s="11" t="s">
        <v>31</v>
      </c>
      <c r="E23" s="12">
        <v>383.04682001989198</v>
      </c>
      <c r="F23" s="13">
        <v>52.5</v>
      </c>
      <c r="G23" s="14">
        <v>2017</v>
      </c>
      <c r="H23" s="41">
        <v>4</v>
      </c>
      <c r="J23" s="85" t="str">
        <f t="shared" si="0"/>
        <v>Yes</v>
      </c>
      <c r="K23" s="6">
        <f t="shared" si="1"/>
        <v>12</v>
      </c>
      <c r="L23"/>
    </row>
  </sheetData>
  <mergeCells count="1">
    <mergeCell ref="A1:H1"/>
  </mergeCell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D22310-F32F-428B-A0C3-183495F9D24F}">
  <dimension ref="A1:K23"/>
  <sheetViews>
    <sheetView showGridLines="0" tabSelected="1" topLeftCell="E1" workbookViewId="0">
      <selection activeCell="J2" sqref="J2"/>
    </sheetView>
  </sheetViews>
  <sheetFormatPr defaultColWidth="8.85546875" defaultRowHeight="15" x14ac:dyDescent="0.25"/>
  <cols>
    <col min="1" max="1" width="3" style="4" bestFit="1" customWidth="1"/>
    <col min="2" max="2" width="9.28515625" style="4" bestFit="1" customWidth="1"/>
    <col min="3" max="3" width="17.28515625" style="4" customWidth="1"/>
    <col min="4" max="4" width="16" style="4" bestFit="1" customWidth="1"/>
    <col min="5" max="5" width="22.28515625" style="4" customWidth="1"/>
    <col min="6" max="6" width="25.28515625" style="4" bestFit="1" customWidth="1"/>
    <col min="7" max="7" width="13.42578125" style="4" customWidth="1"/>
    <col min="8" max="8" width="20" style="4" customWidth="1"/>
    <col min="9" max="9" width="1.7109375" style="4" customWidth="1"/>
    <col min="10" max="10" width="24" style="4" customWidth="1"/>
    <col min="11" max="11" width="11.42578125" style="4" customWidth="1"/>
    <col min="12" max="16384" width="8.85546875" style="4"/>
  </cols>
  <sheetData>
    <row r="1" spans="1:11" ht="15" customHeight="1" thickBot="1" x14ac:dyDescent="0.3">
      <c r="A1" s="100" t="s">
        <v>0</v>
      </c>
      <c r="B1" s="101"/>
      <c r="C1" s="101"/>
      <c r="D1" s="101"/>
      <c r="E1" s="101"/>
      <c r="F1" s="101"/>
      <c r="G1" s="101"/>
      <c r="H1" s="101"/>
    </row>
    <row r="2" spans="1:11" ht="30.75" thickBot="1" x14ac:dyDescent="0.3">
      <c r="A2" s="42" t="s">
        <v>1</v>
      </c>
      <c r="B2" s="43" t="s">
        <v>2</v>
      </c>
      <c r="C2" s="43" t="s">
        <v>3</v>
      </c>
      <c r="D2" s="43" t="s">
        <v>4</v>
      </c>
      <c r="E2" s="43" t="s">
        <v>5</v>
      </c>
      <c r="F2" s="43" t="s">
        <v>6</v>
      </c>
      <c r="G2" s="43" t="s">
        <v>7</v>
      </c>
      <c r="H2" s="63" t="s">
        <v>8</v>
      </c>
      <c r="J2" s="30" t="s">
        <v>63</v>
      </c>
      <c r="K2" s="1"/>
    </row>
    <row r="3" spans="1:11" ht="30" x14ac:dyDescent="0.25">
      <c r="A3" s="44">
        <v>1</v>
      </c>
      <c r="B3" s="45" t="s">
        <v>9</v>
      </c>
      <c r="C3" s="45" t="s">
        <v>10</v>
      </c>
      <c r="D3" s="45" t="s">
        <v>11</v>
      </c>
      <c r="E3" s="46">
        <v>888.242263865719</v>
      </c>
      <c r="F3" s="47">
        <v>75</v>
      </c>
      <c r="G3" s="48">
        <v>2019</v>
      </c>
      <c r="H3" s="49">
        <v>16</v>
      </c>
      <c r="J3" s="29" t="s">
        <v>64</v>
      </c>
      <c r="K3" s="28">
        <f>AVERAGEIF(A3:A23,"&lt;=10",E3:E23)</f>
        <v>524.4712936689682</v>
      </c>
    </row>
    <row r="4" spans="1:11" ht="30" x14ac:dyDescent="0.25">
      <c r="A4" s="50">
        <v>83</v>
      </c>
      <c r="B4" s="51" t="s">
        <v>12</v>
      </c>
      <c r="C4" s="51" t="s">
        <v>10</v>
      </c>
      <c r="D4" s="51" t="s">
        <v>11</v>
      </c>
      <c r="E4" s="52">
        <v>283.17</v>
      </c>
      <c r="F4" s="53">
        <v>37.75</v>
      </c>
      <c r="G4" s="54">
        <v>2015</v>
      </c>
      <c r="H4" s="55">
        <v>2</v>
      </c>
      <c r="J4" s="29" t="s">
        <v>65</v>
      </c>
      <c r="K4" s="28">
        <f>AVERAGEIF(E3:E23,"&gt;=500")</f>
        <v>773.41735761672282</v>
      </c>
    </row>
    <row r="5" spans="1:11" x14ac:dyDescent="0.25">
      <c r="A5" s="50">
        <v>6</v>
      </c>
      <c r="B5" s="51" t="s">
        <v>13</v>
      </c>
      <c r="C5" s="51" t="s">
        <v>14</v>
      </c>
      <c r="D5" s="51" t="s">
        <v>11</v>
      </c>
      <c r="E5" s="52">
        <v>231.56</v>
      </c>
      <c r="F5" s="53">
        <v>37.75</v>
      </c>
      <c r="G5" s="54">
        <v>2015</v>
      </c>
      <c r="H5" s="55">
        <v>2</v>
      </c>
    </row>
    <row r="6" spans="1:11" x14ac:dyDescent="0.25">
      <c r="A6" s="50">
        <v>21</v>
      </c>
      <c r="B6" s="51" t="s">
        <v>15</v>
      </c>
      <c r="C6" s="51" t="s">
        <v>16</v>
      </c>
      <c r="D6" s="51" t="s">
        <v>17</v>
      </c>
      <c r="E6" s="52">
        <v>208.43</v>
      </c>
      <c r="F6" s="53">
        <v>37.75</v>
      </c>
      <c r="G6" s="54">
        <v>2015</v>
      </c>
      <c r="H6" s="55">
        <v>2</v>
      </c>
    </row>
    <row r="7" spans="1:11" x14ac:dyDescent="0.25">
      <c r="A7" s="50">
        <v>8</v>
      </c>
      <c r="B7" s="51" t="s">
        <v>18</v>
      </c>
      <c r="C7" s="51" t="s">
        <v>14</v>
      </c>
      <c r="D7" s="51" t="s">
        <v>17</v>
      </c>
      <c r="E7" s="52">
        <v>429.84127361477749</v>
      </c>
      <c r="F7" s="53">
        <v>52.5</v>
      </c>
      <c r="G7" s="54">
        <v>2018</v>
      </c>
      <c r="H7" s="55">
        <v>8</v>
      </c>
    </row>
    <row r="8" spans="1:11" x14ac:dyDescent="0.25">
      <c r="A8" s="50">
        <v>55</v>
      </c>
      <c r="B8" s="51" t="s">
        <v>19</v>
      </c>
      <c r="C8" s="51" t="s">
        <v>20</v>
      </c>
      <c r="D8" s="51" t="s">
        <v>11</v>
      </c>
      <c r="E8" s="52">
        <v>867.63387461841603</v>
      </c>
      <c r="F8" s="53">
        <v>75</v>
      </c>
      <c r="G8" s="54">
        <v>2019</v>
      </c>
      <c r="H8" s="55">
        <v>16</v>
      </c>
    </row>
    <row r="9" spans="1:11" x14ac:dyDescent="0.25">
      <c r="A9" s="50">
        <v>22</v>
      </c>
      <c r="B9" s="51" t="s">
        <v>21</v>
      </c>
      <c r="C9" s="51" t="s">
        <v>22</v>
      </c>
      <c r="D9" s="51" t="s">
        <v>11</v>
      </c>
      <c r="E9" s="52">
        <v>406.21429195033807</v>
      </c>
      <c r="F9" s="53">
        <v>75</v>
      </c>
      <c r="G9" s="54">
        <v>2018</v>
      </c>
      <c r="H9" s="55">
        <v>4</v>
      </c>
    </row>
    <row r="10" spans="1:11" x14ac:dyDescent="0.25">
      <c r="A10" s="50">
        <v>56</v>
      </c>
      <c r="B10" s="51" t="s">
        <v>23</v>
      </c>
      <c r="C10" s="51" t="s">
        <v>16</v>
      </c>
      <c r="D10" s="51" t="s">
        <v>11</v>
      </c>
      <c r="E10" s="52">
        <v>284.27609388044715</v>
      </c>
      <c r="F10" s="53">
        <v>37.75</v>
      </c>
      <c r="G10" s="54">
        <v>2016</v>
      </c>
      <c r="H10" s="55">
        <v>4</v>
      </c>
    </row>
    <row r="11" spans="1:11" x14ac:dyDescent="0.25">
      <c r="A11" s="50">
        <v>49</v>
      </c>
      <c r="B11" s="51" t="s">
        <v>24</v>
      </c>
      <c r="C11" s="51" t="s">
        <v>20</v>
      </c>
      <c r="D11" s="51" t="s">
        <v>11</v>
      </c>
      <c r="E11" s="52">
        <v>837.61966607539398</v>
      </c>
      <c r="F11" s="53">
        <v>75</v>
      </c>
      <c r="G11" s="54">
        <v>2019</v>
      </c>
      <c r="H11" s="55">
        <v>16</v>
      </c>
    </row>
    <row r="12" spans="1:11" x14ac:dyDescent="0.25">
      <c r="A12" s="50">
        <v>9</v>
      </c>
      <c r="B12" s="51" t="s">
        <v>25</v>
      </c>
      <c r="C12" s="51" t="s">
        <v>14</v>
      </c>
      <c r="D12" s="51" t="s">
        <v>17</v>
      </c>
      <c r="E12" s="52">
        <v>548.24163719537614</v>
      </c>
      <c r="F12" s="53">
        <v>75</v>
      </c>
      <c r="G12" s="54">
        <v>2018</v>
      </c>
      <c r="H12" s="55">
        <v>4</v>
      </c>
    </row>
    <row r="13" spans="1:11" x14ac:dyDescent="0.25">
      <c r="A13" s="50">
        <v>73</v>
      </c>
      <c r="B13" s="51" t="s">
        <v>26</v>
      </c>
      <c r="C13" s="51" t="s">
        <v>20</v>
      </c>
      <c r="D13" s="51" t="s">
        <v>11</v>
      </c>
      <c r="E13" s="52">
        <v>641.22613873422301</v>
      </c>
      <c r="F13" s="53">
        <v>75</v>
      </c>
      <c r="G13" s="54">
        <v>2019</v>
      </c>
      <c r="H13" s="55">
        <v>4</v>
      </c>
    </row>
    <row r="14" spans="1:11" x14ac:dyDescent="0.25">
      <c r="A14" s="50">
        <v>44</v>
      </c>
      <c r="B14" s="51" t="s">
        <v>27</v>
      </c>
      <c r="C14" s="51" t="s">
        <v>22</v>
      </c>
      <c r="D14" s="51" t="s">
        <v>11</v>
      </c>
      <c r="E14" s="52">
        <v>202.41113263111569</v>
      </c>
      <c r="F14" s="53">
        <v>37.75</v>
      </c>
      <c r="G14" s="54">
        <v>2016</v>
      </c>
      <c r="H14" s="55">
        <v>4</v>
      </c>
    </row>
    <row r="15" spans="1:11" x14ac:dyDescent="0.25">
      <c r="A15" s="50">
        <v>23</v>
      </c>
      <c r="B15" s="51" t="s">
        <v>28</v>
      </c>
      <c r="C15" s="51" t="s">
        <v>16</v>
      </c>
      <c r="D15" s="51" t="s">
        <v>11</v>
      </c>
      <c r="E15" s="52">
        <v>208.45</v>
      </c>
      <c r="F15" s="53">
        <v>37.75</v>
      </c>
      <c r="G15" s="54">
        <v>2015</v>
      </c>
      <c r="H15" s="55">
        <v>2</v>
      </c>
    </row>
    <row r="16" spans="1:11" x14ac:dyDescent="0.25">
      <c r="A16" s="50">
        <v>79</v>
      </c>
      <c r="B16" s="51" t="s">
        <v>29</v>
      </c>
      <c r="C16" s="51" t="s">
        <v>20</v>
      </c>
      <c r="D16" s="51" t="s">
        <v>17</v>
      </c>
      <c r="E16" s="52">
        <v>204.03136021029735</v>
      </c>
      <c r="F16" s="53">
        <v>37.75</v>
      </c>
      <c r="G16" s="54">
        <v>2016</v>
      </c>
      <c r="H16" s="55">
        <v>6</v>
      </c>
    </row>
    <row r="17" spans="1:8" x14ac:dyDescent="0.25">
      <c r="A17" s="50">
        <v>41</v>
      </c>
      <c r="B17" s="51" t="s">
        <v>30</v>
      </c>
      <c r="C17" s="51" t="s">
        <v>22</v>
      </c>
      <c r="D17" s="51" t="s">
        <v>31</v>
      </c>
      <c r="E17" s="52">
        <v>975.06519731356104</v>
      </c>
      <c r="F17" s="53">
        <v>75</v>
      </c>
      <c r="G17" s="54">
        <v>2019</v>
      </c>
      <c r="H17" s="55">
        <v>16</v>
      </c>
    </row>
    <row r="18" spans="1:8" x14ac:dyDescent="0.25">
      <c r="A18" s="50">
        <v>24</v>
      </c>
      <c r="B18" s="51" t="s">
        <v>32</v>
      </c>
      <c r="C18" s="51" t="s">
        <v>20</v>
      </c>
      <c r="D18" s="51" t="s">
        <v>11</v>
      </c>
      <c r="E18" s="52">
        <v>412.26820950788112</v>
      </c>
      <c r="F18" s="53">
        <v>75</v>
      </c>
      <c r="G18" s="54">
        <v>2018</v>
      </c>
      <c r="H18" s="55">
        <v>4</v>
      </c>
    </row>
    <row r="19" spans="1:8" x14ac:dyDescent="0.25">
      <c r="A19" s="50">
        <v>36</v>
      </c>
      <c r="B19" s="51" t="s">
        <v>33</v>
      </c>
      <c r="C19" s="51" t="s">
        <v>34</v>
      </c>
      <c r="D19" s="51" t="s">
        <v>17</v>
      </c>
      <c r="E19" s="52">
        <v>437.21156174071899</v>
      </c>
      <c r="F19" s="53">
        <v>75</v>
      </c>
      <c r="G19" s="54">
        <v>2018</v>
      </c>
      <c r="H19" s="55">
        <v>4</v>
      </c>
    </row>
    <row r="20" spans="1:8" x14ac:dyDescent="0.25">
      <c r="A20" s="50">
        <v>99</v>
      </c>
      <c r="B20" s="51" t="s">
        <v>35</v>
      </c>
      <c r="C20" s="51" t="s">
        <v>20</v>
      </c>
      <c r="D20" s="51" t="s">
        <v>11</v>
      </c>
      <c r="E20" s="52">
        <v>655.89272551436977</v>
      </c>
      <c r="F20" s="53">
        <v>75</v>
      </c>
      <c r="G20" s="54">
        <v>2019</v>
      </c>
      <c r="H20" s="55">
        <v>16</v>
      </c>
    </row>
    <row r="21" spans="1:8" x14ac:dyDescent="0.25">
      <c r="A21" s="50">
        <v>25</v>
      </c>
      <c r="B21" s="51" t="s">
        <v>36</v>
      </c>
      <c r="C21" s="51" t="s">
        <v>16</v>
      </c>
      <c r="D21" s="51" t="s">
        <v>17</v>
      </c>
      <c r="E21" s="52">
        <v>381.48534948820526</v>
      </c>
      <c r="F21" s="53">
        <v>52.5</v>
      </c>
      <c r="G21" s="54">
        <v>2017</v>
      </c>
      <c r="H21" s="55">
        <v>2</v>
      </c>
    </row>
    <row r="22" spans="1:8" x14ac:dyDescent="0.25">
      <c r="A22" s="50">
        <v>94</v>
      </c>
      <c r="B22" s="51" t="s">
        <v>37</v>
      </c>
      <c r="C22" s="51" t="s">
        <v>14</v>
      </c>
      <c r="D22" s="51" t="s">
        <v>11</v>
      </c>
      <c r="E22" s="52">
        <v>334.32487295716942</v>
      </c>
      <c r="F22" s="53">
        <v>52.5</v>
      </c>
      <c r="G22" s="54">
        <v>2017</v>
      </c>
      <c r="H22" s="55">
        <v>2</v>
      </c>
    </row>
    <row r="23" spans="1:8" ht="15.75" thickBot="1" x14ac:dyDescent="0.3">
      <c r="A23" s="56">
        <v>39</v>
      </c>
      <c r="B23" s="57" t="s">
        <v>38</v>
      </c>
      <c r="C23" s="57" t="s">
        <v>34</v>
      </c>
      <c r="D23" s="57" t="s">
        <v>31</v>
      </c>
      <c r="E23" s="58">
        <v>383.04682001989198</v>
      </c>
      <c r="F23" s="59">
        <v>52.5</v>
      </c>
      <c r="G23" s="60">
        <v>2017</v>
      </c>
      <c r="H23" s="61">
        <v>4</v>
      </c>
    </row>
  </sheetData>
  <mergeCells count="1">
    <mergeCell ref="A1:H1"/>
  </mergeCells>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item1.xml><?xml version="1.0" encoding="utf-8"?>
<properties xmlns="http://schemas.myeducator.com/properties/symphony/officeprops">H4sIAAAAAAAAA6tWKk4tLs7Mz8tMUbJSKqnIys3Iyq8oM09NLzTIzK0oMsgtMCszNi2qNDM3SClQqgUAv2VUYjAAAAA=</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roperties xmlns="http://schemas.myeducator.com/properties/myeducator/atlas_log_common">H4sIAAAAAAAAA7VYa3PTWBb8Ky5X7ZetJHXfj3wLIbBAAoQkBGZ3a+rcV6KJYxlbJg+K/74tO7COHTMaJlAUyLIs9T23T59ufekP6rP+9r+/9GN/m2/0c3+7vzOZVGfDyzxsei+GVVPRoLrNqb/Rb3CJ9oJbZqQXzGz0U397OB0MNvrn+B0pazylkAoprZ1ULrGsbRbKOm6iZoWxFDjOkGsv7X/dWHzsaT2+CHV90XsyrQbN8uMsUyuP00IK6VMMlmwJvsRIIkrrC+FXwlLQLlCwKdpYOC097u24HuVxU+VJ72SUqFleoRLMidkjv/Q/TfOkqephe1zhTP+FO7NP3/5xVW5OWqRxnGc3wI+tUVZyx7nEcy7rVJVq/oXnnlnHFGN6o39RDdvbHH6770Z/+tB966thHrendXUqn9Fuvfd2jNNASy2U5mbUriTnTWoGNGmB1MMG+4aT+DCqq2Ez6W8z/KIqpYrTQXMz/zgd03w9+BCr72Ud/f8wXzd5PKTB77FO7UMks3qL8S2xyeQWv97a2XrP8YyzMc2+zjcvz8PzWL2pXj45+ONEHPFY7e++HITLg+/nDtnLp/sn58evj/duXgzZ1uuQp2Ecq6sKpNmbnO6ecKf05pO0J569kDf7I5E2dw95fMavzyOlqw/P08Fz/YwdXB3Jd5Pyyb/8WOfB/t6HUdodJt8+7ubDztHw7dWF2an0u61Dfrp5e8Je/bZLbrJ3vbk3uTg7ONx6efikOat23vvd3Y+bB8e/vTl9tfv5yeTp8ze3zeXeq/33+mzv4jRNPm1+vh3Kq/Hb4/2pOKpG568/jOjm/dMt+dGcu9vfj+jNWN8Op89Oxq+u9s378C929OnQ3FbT8J6eXrz+4D5/RIkmQxq1u3U23+IzwSRPzJM1jgRj/Fq0xJtv5Wwf28+fAjWxZfkL83r8LsdKnz6/bm+W43zj+qBzf3R30c4/t/8z7PVSXTXbvXb/+jPuTQftPRn+aN1u1nQ0qKnFcDye5v5X3IC+t/q3fZ//7HcQOoErDS7EQ2M9zndEaK/6Om/AlGyQ2uVodWYyoMm9c1phbQLtr4XInDkdAnMxEYvqWwP6eQO+GeVhTr1jmlwsdp5k6F1n7zqvwbdVup4RtT0e0mX729fTy5DHvbr0BnWcUXnO/sGARpO23woNJvkOJ7oxBWuNLJlZypZlV0R0jopgCudJR52CCc5KbawNSzh3B/XkQZzGoCf+Js62wN/KmWUsLBnmpBE2aql0EkpFVBSflKXiE3TOGOOyk4x3LSeut2wZJr8Hc7+mYe+4bmiwvorZMwJrfRHa4q/MTGlFsWhb2oMiscPaRlUii5Y717WKXnkhfw7eQvFiVqIoiYdryH/SPhhTsjJZcp+UD5xFdB0pmUq0UpWuxfPaCb+MTtxDt/M5j+ksY1bG+rL9r9TjS7qT9TXFTElxQ4VQSCpJxxSIMou8FMODbVUhOktME4+Ylcx0LKZQ0hrxOHAXihuy4VLlqHxBi0tHXONAYueyswLAQVU5G9OaG8NTx+KC3E6vbL28h/aArnsQ3ZkZaepeNQc9m17rqyuz9dGQY/AeJQQbU/KJccYVSEJcGZm0wD/KJBmKy12rC3UzK530k3gXyuulMDZprrInI5QHD0hr2BvmmKMgJKnoDGcspqi9X4a7trzO4+pluOo+3Gr418tro/DOmMA9MQ7KQa6hBkXraIVRCorgIQ8ggjfSSfJdy+u5eDS8C+UFlOwYmawjsxBDyUFVW+DubMsMKKkTlJzxGAPZBN21vJAtb5bh6jXyHwdVizncYBBAzCYNNdMfjCzhg+PORJmFzVxihnIcQmzJ+ZjBFQ9TbYwIEnabB9mxxEoyxdUjYl4os7ZB5WRhvSOUNxTNi/RZKUgxhFdqHwtorMGabGAQliGvKzPopcwKZHMP8mw09EZj0KEa4ahrlQGZxcAwJMDX1hQkJxSIAM6SiSaFrAuTLhowpyCAdIasFft1zDC2cOhtApNlgsHyRcEW8MgFQocNPBrBoGs5Jm1oWYvXM8Oq1cnxOMxgmWKSDtGMYGDIgM2WayasAmRhgkUw4twjuUWtc+zqv7TGTrnHY8YiYpM8SaG91SnDUzifeKaiQimZjDJeFaKQGK7K4NCy11lHDLhixVcQ24fG86QzIYpWmpOA31FWwNBi8wOyJmBKFVmGvyoSnFaxxIB50LG6GplBrQ7nn8C6qMSIPA5WvHhAUXCJSSAroLsgFz7oggJblwOkT2CedDVpgOoBdhmquwd1t74cDXKTe7vjnKqm9w4jY3j2A7cbpIyOQ365VcIi5BYYMoi+8W22Lx60xQyQLhVMk9DR7SITSb6abf461Hu6mznaJ9pIkAIjM1rJeWsdw9yzxmOsyQhRkNkp6akjV4FU2dXx5u8jncvAbj2di8Ed4KM2Lv6AsOh6ADSaBCnjDOKNwqAj2OEYbcpJ4MsQtBGavBcdFQwGVBqzQtifBbxQ4BKhX3C4OvNiuS9apBwNMxRcSkH6JCULBoEXPq4gXXYssIQE+pX4yO/nx7fflYsuv4GOc9DjP2EwYwoaAJdASKkYxPAP8EAmgdmmGJcUZbgIaJhIEqayY8TQsNCGrwyKvwd7sdjoN+kyqglUGL3BI5VnBCWYBoB2oTBGAUFE8yCC6hg1gFo6u9J3nD8kZ99cZfdSx0SxHWBMORm9JUwNJoqLETG4JYm2ySmRik6cDPHl5L6u1OgAOOnHBL1QaCShwJWLmL0BwxkGM3ILjJCn9l0r/LCymlvstSgpiI6hA5hhffgK5vsR9MWCbe/l65hzmvQk+8f6ChsJfxKjELDySEtC6qSSLsnpggpnRHoXIMPMc+IOsb8zWiNWXc9j0cKySOBuOyFkkpALGxXmHysFjViUyBKDznLmJIM2U2daWCZWhe6RaAEl894VS5QlEzmj5qx9iaecZagrvBCUj0OjOQSE264jWlsO6/OrCp0NLDAmcokGOI0UJLhWIWCGa5E1yyInWHwobpYKCbBjoS30WazYtUcqtCESxSjEZI1kjyQqiy0yKugrxE5oRA/JSpAC3WlIdkx4uo3cD8jzz/TfAlhEZcohOnJQONAWlotIQyQUtIKicUxlpH54DamJTMdXkwCrmVkVOLlkh9oBgtBxXp2drwv/w16cThp8HP/AKRuFSS7hMLLNyrugUwgc7anh9EATmTWPKivdvs+E0V/m9pqSGy4xqX7tKhbfEhvHXeQITQYTjRfCpsA5ATfWwYRTaAP4QZ1tsYgbyy9f1mwFFqHNA4u4//ZlOU2VerxuPfOE+KPsDVuKiYldED4X4TnXkEaoYfZYHnoPqTEES8wgF6S47KrWboZDpFixrY+8joXtyDCxiC8xQGSM4NKhVSE8HFbU84RvsVtZKJeLjqGsmNm12+GQl1fNoX5QembR6zMNpkhis2XcKdASu/58T2TrykVgQcmYbDIaeVdlKJEPyZeE6J5cxHyHadQW/3bcE7QTN6s6+gsWs7gxkpRPHoqqE8YvKATni8BuU8k6k9ZwOsU5xE+kN0ex48YojRi/8pLyl28MLC+sg2FwZsXrZAxTsPfod8FFNPCYIgeF8NEGUzig/tf/fv0fftpNPNofAAA=</properties>
</file>

<file path=customXml/item4.xml><?xml version="1.0" encoding="utf-8"?>
<properties xmlns="http://schemas.myeducator.com/properties/symphony/submission">H4sIAAAAAAAAA6tWKi5Nys0sLs7Mz8tMUbJS8rTIjnQvNAoq8DPNV9JRKk5FSJVUZOVmZOVXlJmnphcaZOZWFBnkFpiVGZsWVZqZG6QUAJUnlWbmgJQWlyQm5aQq1QIAFZHv118AAAA=</properties>
</file>

<file path=customXml/item5.xml><?xml version="1.0" encoding="utf-8"?>
<properties xmlns="http://schemas.myeducator.com/properties/myeducator/atlas_meta_I8g7DPjwfyUt">H4sIAAAAAAAAA91cC2/bOBL+KzoDB7SANxu1qbpndLtIbCl+5IU+9m5xXRS0TcdC9fBKchKjl/9+w4dESpZEmnaATQsUkUWRMyRnvo+aIfW9g9LUv41CHGWdXrQOgm4njOfrAHd63/nV12gdTnHS6XWO4d+bN3an21nFfpSlnd5xt5PAI3D1X3gcpym6hZodzw8CPLemG2uxjmaZH0dQJ0IhKfu4xDiz8IOfZqmFork1w0EAVwm2ZnG4CnCG4eE0wyvWatFCr5OSql+hzldah+iBEhSmRNcERbf4K0oStIFqncFJb3ICDwyc3ugt+Wsf90b2a3oFt2xyb/jK7g1t+xe4HMPlmFz+2eVSuLYXMYrSzuPjn49QkqH0G1NqjjPkgwa9zrs4sLLNCv+K3r8L/PejiPbHGpx0rXWKrWyJrf7156tPxUhYWWzNUDBbByhj5Wx8rXhhzQIfJiK1/IgWzFGGrBRnR6TlD3iBExzNWB02aPy5L50+rWiNBl86MIrBOoxIc1Q4KxmQpjI0DXBZvp8dQffnsV9M/9InpsA6/r8BGUN/Dr9PT8UUXhUKB/EMkU6lkk3YYBM4XcFN7MVJCHKgyq9E4Q/89gva+D8GJy87sv1wOUSQMKVP0Ic7FKwx6SwfWstPrSjOoKdJgmeZUAyK+LOpVFgY69EbYlgoW5OJA4t67BZCz7aELpjuZBbnmrJncQRmEaVsxkuSXzVK7jdKloTOY1wSG2yspLCHMzDeM2bHQpfCXFK5XCj0uqIQMW/8QGa+326cxF6WOFjl9jKPI0ysZ4GCFHc7d/4cx3nZQxiQXrIfMDoL/zb/BZ0h085+QI8/IoI57OcqiRdDSQTgkL/Y5L9kteEXztb8QTKoSsd0Jcf8+PmyxS2zOEMBWDiivoSgLnepfCCUXknM3DoN43WUHdgvXeGXZ2LaqbxPRG0Td3Rr3fFM5Y5us0u4pu54pumO7bILd4R51nPGM7Uzugpn7IOz9UvO6JacUSrf3Rklk0TUrJ65M3qSM57+7n44PXdbHBLd4QQmBqYCFgo4d0ptbxzRagaOSFr+nJLlyWpDVywrlGb0sQWscwq1QjC3JdjCzeWnbnEzIfTYpbXyW96of22lYDuFD6XW+UlvdNLq8Z7w+L6wrVPeJusb/CHmiviCa2cE8GoRoK9CAK/ZCz0FApw0eWJfEwHaZRcIwI1LDwX6ahTwFCgwAC8flFDAK6GAVK6j0KBJIWredOkLKoEJ0WU0USrBZJhk8aTUy2v145VPi5ul12EQ9zxuySnRouSDzxuNxhIaXZ7+p4RECx88mBSE6MEP12Hh7Su0IS9P5Jn8Fh8l6vo5Su20bgAE+dkYrdpAZCxAZCBs4xI9yN2Q1TdBkXEtigxUKDJu9uSx6TpioIki7bILFAGj0HPYgRpBxgoE8QAhvBKCjEsIIpXvvo4IUALumzXN+jP344nsx6OrBj/2o+frxxPhx67kxyD4gH48qfVjV+XHk2Zfmpj6savpx+2yhR+PrvT82FX78WRnP54czo/TEGzyx3XkgVMJoo28bWdexvdAytGmHDwDM8ijZ9YcL9A6yPC84rFURt+xYD00S/wMJz7KfbcqTfUOQOuQFzLi31Ec/cRlykqxLr2lTb2bvr+CQe1Zf8TrpLCpcA1TSTqMpimgBbSfCEPJligjEATdzcp2OHCIHlOqHKzqhHpzch/B7C1xwsSLgGEpKHH07ufp+9Y4oFMAjlcXB2TdJAFf+nLKp90kJujUgY6njAk6zXE5px10Gp3f040JtsouxwRHnqZsjaigowhEOCU95BCEo6lE42uHthIjQLdROTRZUkUq11HI1XgPGji9wdvG9yBWuu97UH3Uvmz9zxx7XacUJ60gb12kdJUA9fgr6B59L8yWMVS/X8Ym+FuWqIO+NOxpXfBobRsEu08Awa4BBAuN9XHYFTh8Loz6U3n8DwDDbi0Mnytjwc1Q6JrC8LluLLhVthwLroCw3ShZIxq8M/65e+DfuRqQVQrVhKcdZXi6WaFGQNZXyGlUxdGcJk+DFVyn5zazAis9BCtkra74zDnBc7bC9a28UAnY780K2zJ1mKESI1ewg/eWSL4nlyil9RPygsVf29mr+ou8yUs55J/f/CBC/qdyyP8jDfmTQZgCHeT9p89JCr08PDl5reRUR03lIesCP4l7cp9LBazfcIu0L26Lvhc0lyp5zhM8N9zKdlRXWkapjlqCGypTHc0k45kS3FA31dEqu5rq0CW5oUayYwcI94wgfKgmNpUS20zr7cG0QzWxqRSqSQE55imgoQ7JeWSzU3MKiJYeOgX0QxHc8JUtGO73i+vryeebEr+x3XIWAmrCcz+jUbbo1poi4qhxJHHEmX0MC6nXnPRgtvwkzdkmB9rAT5XZZRpWLgnLW0xwCA5P7sgB6YMyB4yHHnXIW9GYsh+osvpvNiCqgPyRMNo+3xJolZo1QXwQUAf5IxXkkzFowl1SZgb6I03QV0kvYJ9bq6Z0NeiTxtt3nTEDL6sj7zorynUUUhOAUqFzakH1yrAyHUV0Qkz5xtFGqC0eMETb3Oi3nb+cRaJQ88wxd2Afm0T5l8BAgMMe8pPKEFXj/xq7Z2sh62AbhERyYBu6mc5PAN0wrE+fFbCPC8weS5jNBox1GdYHfHjpO4BRTsA+rkPusTIpAEPQGJmHMjPkHuumBRTSzRIDY43EADTevl6n0yapIq/YaZmOIhrJAZUi0gb8em2kB3RU0koPAC0NYF3WmCDg5U+WIiiB1TPHblfG7j2zBDKg88HZGbhZ5KFu23V6UDSXkg0C0kWUCCzt29OgumuC6kaJBgnaJ8I7borAJtt/vGXQRsmGenyfKLMNLQjrGuP7RDffoJBuknGYaGQcdgdVdx9QnWjkHJSEs510qLDOTlmHiUbWYScOrGpT4cDm6dLKPAChuC2Ek5cfgnBoJGZV8dEfjnU8mXX2zkM0vkiY0k9lx99hmaeSzCBdydcW93625CEZ/lbx9JkMsiUSJpaOUVYevvQpMhnt9Pf3TGVITHqxlcvIbfIQPOrV8+iFMqnRwmSeMY9e6KY1FNJNExsXGomNnVjCM2SJC43kxu6k7u1D6hca6Q2VSjX5jbJKuyU4LrQSHOwUd3OKg5cfgksrpBHgO8zfWTCaLaUdjz8StY7lBEiFU3nu40vnD5wC/vmMR8Qed+LFtwmG8SP0SvZhwVD9tYZ1CFQ+Pnp9zNH0KobaFKrv/RTrkJ6U6SgT8NC/XTKw/k282rSB8VjKMlwKuxnJO/3xwwzjeWq9Pv6nCQqP6/MMl8rzLy2R/rEqz9B4ju5S9wSMQnqBwrqBqkuNIzCqiL4nR/TH5Yi+pxvRv9Q5PJd//6ERWYoHzKBlgMErQj/CxG0ofjTs2CeTAKufAIMTEKd55ngysBVb+Ju+hLHC8SooLdCXxNebzjnUbSGyy3uIGPjUIQaRt7043+MkgAik009k3POpFclfPjZPcRbANtiJWui7S+hf7NC5ktO1/AxE22xB/6Fz8DMxOyJg1+7duVKnA1o26tumu3eutNMB7dLN0gFXOukA1fYd2ymrUlrkap4VuNJJBygUKT7C06SN9ICOSnrpAAcWqS3nBXj5vrBfnw6gr+wKaHveBODaO58jIOivSBIcggvqVpCK/EEjSex7XKHKEdJhhacgCdeEJMyyCIIlroVTVc8rkDlumFI+HmZphVqeuFanFVpOEhjzxLV2WqFdukla4VonrbALS7jtLNGsiE4yYWeWcPdhiWudZMLuhyrsPU5VXOulFZye20JceflTHGrYijr/0BTm2Yc89nAYBuvWvs6Y0tfu5ypYHMYj9gdl5+yTik8R7zcgqr9BxF+w3s12xJ8m6SiJpMwMeACxGgnYg/q8euq7UWcCWs4YGFPfjXYmoF26aSbgRicTsAv9eYb0d6OTCdj9WIG9x7mCG51MwM6M7O3DyDd6mQAKOS2ZAFZ+yEyA7Lj5tp8SDbZ489/5ZITo93WIEuKC93HyjW+lRWwfbYgiGALKVnO8QklGL8lHcawpir4dWUOgNxjmW/8OF5XIxzfII2sYDDp4RQRskX+mzkp9nlyHiaTcOMXQAN3qy0/EpTC5M6gWbI4A0+mo5613LYnsiOKkME78Wz8qLVh4zpvo0LVEtqLyoZ94Iad2uoIsOE3z9vNa8TTwb1knytbQrSRFkPiEkFy/8YtDXTnLzoVyq2KfDawqSjhrwAbrN1KhkqLho14cuJTGIsSI5lWkx2bxOphTnwrRN1yrMUxOCHocWbm9JBjNN3QhRPM/0OMFvrci+H+HYLUCSw3+qWd5Y3u6DqH6hp4c8tPMnwGzrt6X9r4vYrIqoAqSTy9LEpobKBYg/16CIYG6sF6CBtwHALNifSO+EiO+f921NvFarFQo9kmrFJjDZZ7ZmvscBIvmOSy8WKJk/tMMHC+6fQnrPRxhAA9rFYMUslWfKZW3KmW0GLrmz3VZwwx9VuDXYMqk1/lo0tTawwoWAyldrLEFSeZnBAzYAjCHMP5xZsnfAVICmPZ1A04wEAY8zj//TSe308uSNeAUNcCv0MECdejMwJ0gQCsCwb3vneP8aTu/eJVfvM4vTvKLN/mFk1+8zS9+yS/+VTQomi7atovG7aJ1u2je5u0/5pou/MhPl1TRx8f/A1SGVlkAXQAA</properties>
</file>

<file path=customXml/item6.xml><?xml version="1.0" encoding="utf-8"?>
<ct:contentTypeSchema xmlns:ct="http://schemas.microsoft.com/office/2006/metadata/contentType" xmlns:ma="http://schemas.microsoft.com/office/2006/metadata/properties/metaAttributes" ct:_="" ma:_="" ma:contentTypeName="Document" ma:contentTypeID="0x010100E15DE9C6AF1F134B97645F2092486681" ma:contentTypeVersion="6" ma:contentTypeDescription="Create a new document." ma:contentTypeScope="" ma:versionID="0ba75532e288b739d638f71c0f388d97">
  <xsd:schema xmlns:xsd="http://www.w3.org/2001/XMLSchema" xmlns:xs="http://www.w3.org/2001/XMLSchema" xmlns:p="http://schemas.microsoft.com/office/2006/metadata/properties" xmlns:ns2="71eca277-2ec3-43f1-9741-8bf9b43ea82c" xmlns:ns3="46fecfc9-cec5-4a6b-a2f1-d7e2aaa3c568" targetNamespace="http://schemas.microsoft.com/office/2006/metadata/properties" ma:root="true" ma:fieldsID="0fdd8e29b762e942eafa5d1a63b9c2ee" ns2:_="" ns3:_="">
    <xsd:import namespace="71eca277-2ec3-43f1-9741-8bf9b43ea82c"/>
    <xsd:import namespace="46fecfc9-cec5-4a6b-a2f1-d7e2aaa3c568"/>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1eca277-2ec3-43f1-9741-8bf9b43ea82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46fecfc9-cec5-4a6b-a2f1-d7e2aaa3c568"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7.xml><?xml version="1.0" encoding="utf-8"?>
<p:properties xmlns:p="http://schemas.microsoft.com/office/2006/metadata/properties" xmlns:xsi="http://www.w3.org/2001/XMLSchema-instance" xmlns:pc="http://schemas.microsoft.com/office/infopath/2007/PartnerControls">
  <documentManagement/>
</p:properties>
</file>

<file path=customXml/item8.xml><?xml version="1.0" encoding="utf-8"?>
<properties xmlns="http://schemas.myeducator.com/symphony/msoffice/properties/officeprops">HQmNBF)u&amp;6DJ&lt;W*3c9(VCjc</properties>
</file>

<file path=customXml/itemProps1.xml><?xml version="1.0" encoding="utf-8"?>
<ds:datastoreItem xmlns:ds="http://schemas.openxmlformats.org/officeDocument/2006/customXml" ds:itemID="{5001886E-4593-40B4-B3F3-6C2A6DF2829C}">
  <ds:schemaRefs>
    <ds:schemaRef ds:uri="http://schemas.myeducator.com/properties/symphony/officeprops"/>
  </ds:schemaRefs>
</ds:datastoreItem>
</file>

<file path=customXml/itemProps2.xml><?xml version="1.0" encoding="utf-8"?>
<ds:datastoreItem xmlns:ds="http://schemas.openxmlformats.org/officeDocument/2006/customXml" ds:itemID="{CF8E5FBD-BE55-46AD-8CFD-E34E5282A205}">
  <ds:schemaRefs>
    <ds:schemaRef ds:uri="http://schemas.microsoft.com/sharepoint/v3/contenttype/forms"/>
  </ds:schemaRefs>
</ds:datastoreItem>
</file>

<file path=customXml/itemProps3.xml><?xml version="1.0" encoding="utf-8"?>
<ds:datastoreItem xmlns:ds="http://schemas.openxmlformats.org/officeDocument/2006/customXml" ds:itemID="{31D3631B-33EA-4C6B-B585-D50EBAC87DD3}">
  <ds:schemaRefs>
    <ds:schemaRef ds:uri="http://schemas.myeducator.com/properties/myeducator/atlas_log_common"/>
  </ds:schemaRefs>
</ds:datastoreItem>
</file>

<file path=customXml/itemProps4.xml><?xml version="1.0" encoding="utf-8"?>
<ds:datastoreItem xmlns:ds="http://schemas.openxmlformats.org/officeDocument/2006/customXml" ds:itemID="{9894BA46-4E28-4D19-8672-B466FE17BB86}">
  <ds:schemaRefs>
    <ds:schemaRef ds:uri="http://schemas.myeducator.com/properties/symphony/submission"/>
  </ds:schemaRefs>
</ds:datastoreItem>
</file>

<file path=customXml/itemProps5.xml><?xml version="1.0" encoding="utf-8"?>
<ds:datastoreItem xmlns:ds="http://schemas.openxmlformats.org/officeDocument/2006/customXml" ds:itemID="{5D1B5046-4C90-40E3-987A-E86D2C61E649}">
  <ds:schemaRefs>
    <ds:schemaRef ds:uri="http://schemas.myeducator.com/properties/myeducator/atlas_meta_I8g7DPjwfyUt"/>
  </ds:schemaRefs>
</ds:datastoreItem>
</file>

<file path=customXml/itemProps6.xml><?xml version="1.0" encoding="utf-8"?>
<ds:datastoreItem xmlns:ds="http://schemas.openxmlformats.org/officeDocument/2006/customXml" ds:itemID="{C92F2D8D-0D29-4471-85E9-B266BA5536F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1eca277-2ec3-43f1-9741-8bf9b43ea82c"/>
    <ds:schemaRef ds:uri="46fecfc9-cec5-4a6b-a2f1-d7e2aaa3c56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7.xml><?xml version="1.0" encoding="utf-8"?>
<ds:datastoreItem xmlns:ds="http://schemas.openxmlformats.org/officeDocument/2006/customXml" ds:itemID="{B8871F1A-E834-4A33-A057-CD18EE30C482}">
  <ds:schemaRefs>
    <ds:schemaRef ds:uri="http://purl.org/dc/terms/"/>
    <ds:schemaRef ds:uri="71eca277-2ec3-43f1-9741-8bf9b43ea82c"/>
    <ds:schemaRef ds:uri="http://purl.org/dc/dcmitype/"/>
    <ds:schemaRef ds:uri="http://purl.org/dc/elements/1.1/"/>
    <ds:schemaRef ds:uri="http://schemas.microsoft.com/office/2006/documentManagement/types"/>
    <ds:schemaRef ds:uri="http://schemas.openxmlformats.org/package/2006/metadata/core-properties"/>
    <ds:schemaRef ds:uri="http://www.w3.org/XML/1998/namespace"/>
    <ds:schemaRef ds:uri="http://schemas.microsoft.com/office/infopath/2007/PartnerControls"/>
    <ds:schemaRef ds:uri="46fecfc9-cec5-4a6b-a2f1-d7e2aaa3c568"/>
    <ds:schemaRef ds:uri="http://schemas.microsoft.com/office/2006/metadata/properties"/>
  </ds:schemaRefs>
</ds:datastoreItem>
</file>

<file path=customXml/itemProps8.xml><?xml version="1.0" encoding="utf-8"?>
<ds:datastoreItem xmlns:ds="http://schemas.openxmlformats.org/officeDocument/2006/customXml" ds:itemID="{F8E64D18-6E7C-4355-9301-2EC405648BAF}">
  <ds:schemaRefs>
    <ds:schemaRef ds:uri="http://schemas.myeducator.com/symphony/msoffice/properties/officeprop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The Business Case</vt:lpstr>
      <vt:lpstr>Summary Statistics </vt:lpstr>
      <vt:lpstr>V&amp;HLOOKUP</vt:lpstr>
      <vt:lpstr>Conditional</vt:lpstr>
      <vt:lpstr>IF</vt:lpstr>
      <vt:lpstr>Boolean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Cherish Smith</dc:creator>
  <cp:keywords/>
  <dc:description/>
  <cp:lastModifiedBy>Pius Ukiri</cp:lastModifiedBy>
  <cp:revision/>
  <dcterms:created xsi:type="dcterms:W3CDTF">2020-06-14T21:36:47Z</dcterms:created>
  <dcterms:modified xsi:type="dcterms:W3CDTF">2022-06-22T12:21:30Z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0x010100E15DE9C6AF1F134B97645F2092486681</vt:lpwstr>
  </property>
</Properties>
</file>