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prived\Универ\3 курс 2 сем\Екол\Labs\Lab 5\"/>
    </mc:Choice>
  </mc:AlternateContent>
  <xr:revisionPtr revIDLastSave="0" documentId="13_ncr:1_{318E5248-C3ED-494E-A2A3-FB8B43E82E0F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МНК" sheetId="1" r:id="rId1"/>
    <sheet name="Максимізація прибутку_короткост" sheetId="7" r:id="rId2"/>
    <sheet name="Максимізація випуску" sheetId="5" r:id="rId3"/>
    <sheet name="Мінімізація витрат" sheetId="6" r:id="rId4"/>
  </sheets>
  <definedNames>
    <definedName name="solver_adj" localSheetId="2" hidden="1">'Максимізація випуску'!$I$11:$J$11</definedName>
    <definedName name="solver_adj" localSheetId="1" hidden="1">'Максимізація прибутку_короткост'!$I$11:$J$11</definedName>
    <definedName name="solver_adj" localSheetId="3" hidden="1">'Мінімізація витрат'!$I$11:$J$11</definedName>
    <definedName name="solver_adj" localSheetId="0" hidden="1">МНК!$I$7:$K$7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itr" localSheetId="0" hidden="1">100</definedName>
    <definedName name="solver_lhs1" localSheetId="2" hidden="1">'Максимізація випуску'!$G$11</definedName>
    <definedName name="solver_lhs1" localSheetId="1" hidden="1">'Максимізація прибутку_короткост'!$I$11:$J$11</definedName>
    <definedName name="solver_lhs1" localSheetId="3" hidden="1">'Мінімізація витрат'!$K$11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'Максимізація випуску'!$K$11</definedName>
    <definedName name="solver_opt" localSheetId="1" hidden="1">'Максимізація прибутку_короткост'!$H$11</definedName>
    <definedName name="solver_opt" localSheetId="3" hidden="1">'Мінімізація витрат'!$G$11</definedName>
    <definedName name="solver_opt" localSheetId="0" hidden="1">МНК!$G$21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3" hidden="1">3</definedName>
    <definedName name="solver_rhs1" localSheetId="2" hidden="1">'Максимізація випуску'!$H$11</definedName>
    <definedName name="solver_rhs1" localSheetId="1" hidden="1">'Максимізація прибутку_короткост'!$I$13:$J$13</definedName>
    <definedName name="solver_rhs1" localSheetId="3" hidden="1">'Мінімізація витрат'!$K$12</definedName>
    <definedName name="solver_rlx" localSheetId="2" hidden="1">1</definedName>
    <definedName name="solver_rlx" localSheetId="1" hidden="1">1</definedName>
    <definedName name="solver_rlx" localSheetId="3" hidden="1">1</definedName>
    <definedName name="solver_rlx" localSheetId="0" hidden="1">1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im" localSheetId="0" hidden="1">100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ol" localSheetId="0" hidden="1">0.05</definedName>
    <definedName name="solver_typ" localSheetId="2" hidden="1">1</definedName>
    <definedName name="solver_typ" localSheetId="1" hidden="1">1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K12" i="6" l="1"/>
  <c r="K11" i="6"/>
  <c r="K11" i="5"/>
  <c r="K11" i="7"/>
  <c r="F11" i="7" s="1"/>
  <c r="G11" i="5"/>
  <c r="G11" i="7"/>
  <c r="E11" i="1"/>
  <c r="F11" i="1" s="1"/>
  <c r="G11" i="1" s="1"/>
  <c r="E19" i="1"/>
  <c r="F19" i="1" s="1"/>
  <c r="G19" i="1" s="1"/>
  <c r="E20" i="1"/>
  <c r="F20" i="1" s="1"/>
  <c r="G20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G11" i="6"/>
  <c r="B22" i="7"/>
  <c r="H11" i="5"/>
  <c r="C22" i="7"/>
  <c r="G21" i="1" l="1"/>
  <c r="H11" i="7"/>
</calcChain>
</file>

<file path=xl/sharedStrings.xml><?xml version="1.0" encoding="utf-8"?>
<sst xmlns="http://schemas.openxmlformats.org/spreadsheetml/2006/main" count="80" uniqueCount="38">
  <si>
    <t>Виробництво</t>
  </si>
  <si>
    <t>K, Обсяг витрат капіталу</t>
  </si>
  <si>
    <t>L, Обсяг витрат трудових ресурсів</t>
  </si>
  <si>
    <t>За даним статистичних спостережень побудувати виробничу функцію                           Знайти оптимальні витрати капіталу та праці для задач:                             1)максимізація прибутку                                                                                                                                    2) максимізація випуску продукції                                                                                     3) мінімізація витрат</t>
  </si>
  <si>
    <t>q=F(K,L), Обсяг випуску продукції</t>
  </si>
  <si>
    <t>F(K,L)=</t>
  </si>
  <si>
    <t>Дохід</t>
  </si>
  <si>
    <t>Витрати</t>
  </si>
  <si>
    <t>Прибуток</t>
  </si>
  <si>
    <t>K*</t>
  </si>
  <si>
    <t>L*</t>
  </si>
  <si>
    <t>p=</t>
  </si>
  <si>
    <t>q0=</t>
  </si>
  <si>
    <t>F*</t>
  </si>
  <si>
    <t>max F*</t>
  </si>
  <si>
    <t>TC0=</t>
  </si>
  <si>
    <t>TC0</t>
  </si>
  <si>
    <t>min Витрати</t>
  </si>
  <si>
    <t>q -</t>
  </si>
  <si>
    <t>wK=2</t>
  </si>
  <si>
    <t>wK=</t>
  </si>
  <si>
    <t>wL=</t>
  </si>
  <si>
    <t>q*=F*</t>
  </si>
  <si>
    <t>Короткостроковий період</t>
  </si>
  <si>
    <t>max</t>
  </si>
  <si>
    <t>max K, L</t>
  </si>
  <si>
    <t>(q -              )^2</t>
  </si>
  <si>
    <t>сума min</t>
  </si>
  <si>
    <t>За даним статистичних спостережень побудувати виробничу функцію                                                                                                           Знайти оптимальні витрати капіталу та праці для задач:                             1)максимізація прибутку                                                                                                                                    2) максимізація випуску продукції                                                                                     3) мінімізація витрат</t>
  </si>
  <si>
    <t>За даним статистичних спостережень побудувати виробничу функцію                                                                                                                Знайти оптимальні витрати капіталу та праці для задач:                             1)максимізація прибутку                                                                                                                                    2) максимізація випуску продукції                                                                                     3) мінімізація витрат</t>
  </si>
  <si>
    <t>p=9</t>
  </si>
  <si>
    <t>wL=2</t>
  </si>
  <si>
    <t>TC0=27000</t>
  </si>
  <si>
    <t>q0=38500</t>
  </si>
  <si>
    <t>c</t>
  </si>
  <si>
    <t>b</t>
  </si>
  <si>
    <t>a</t>
  </si>
  <si>
    <t>0,16*K*L-0,09*K^2-0,04*L^2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</si>
</sst>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2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5" borderId="0" xfId="0" applyFont="1" applyFill="1"/>
    <xf numFmtId="0" fontId="2" fillId="0" borderId="0" xfId="0" applyFont="1" applyFill="1" applyBorder="1"/>
    <xf numFmtId="0" fontId="2" fillId="4" borderId="0" xfId="0" applyFont="1" applyFill="1"/>
    <xf numFmtId="0" fontId="2" fillId="0" borderId="4" xfId="0" applyFont="1" applyBorder="1"/>
    <xf numFmtId="0" fontId="2" fillId="4" borderId="3" xfId="0" applyFont="1" applyFill="1" applyBorder="1"/>
    <xf numFmtId="0" fontId="1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7" borderId="0" xfId="0" applyFont="1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3" borderId="3" xfId="0" applyFont="1" applyFill="1" applyBorder="1"/>
    <xf numFmtId="0" fontId="2" fillId="0" borderId="3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</xdr:row>
      <xdr:rowOff>152400</xdr:rowOff>
    </xdr:from>
    <xdr:to>
      <xdr:col>4</xdr:col>
      <xdr:colOff>0</xdr:colOff>
      <xdr:row>2</xdr:row>
      <xdr:rowOff>161925</xdr:rowOff>
    </xdr:to>
    <xdr:pic>
      <xdr:nvPicPr>
        <xdr:cNvPr id="1037" name="Picture 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71575" y="390525"/>
          <a:ext cx="19526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9</xdr:row>
      <xdr:rowOff>361950</xdr:rowOff>
    </xdr:from>
    <xdr:to>
      <xdr:col>4</xdr:col>
      <xdr:colOff>504825</xdr:colOff>
      <xdr:row>9</xdr:row>
      <xdr:rowOff>590550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90875" y="2524125"/>
          <a:ext cx="438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266700</xdr:colOff>
      <xdr:row>9</xdr:row>
      <xdr:rowOff>390526</xdr:rowOff>
    </xdr:from>
    <xdr:to>
      <xdr:col>5</xdr:col>
      <xdr:colOff>792163</xdr:colOff>
      <xdr:row>9</xdr:row>
      <xdr:rowOff>609600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00500" y="2552701"/>
          <a:ext cx="525463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266700</xdr:colOff>
      <xdr:row>9</xdr:row>
      <xdr:rowOff>390526</xdr:rowOff>
    </xdr:from>
    <xdr:to>
      <xdr:col>6</xdr:col>
      <xdr:colOff>792163</xdr:colOff>
      <xdr:row>9</xdr:row>
      <xdr:rowOff>609600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162425" y="2552701"/>
          <a:ext cx="525463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561975</xdr:colOff>
      <xdr:row>1</xdr:row>
      <xdr:rowOff>161925</xdr:rowOff>
    </xdr:from>
    <xdr:to>
      <xdr:col>4</xdr:col>
      <xdr:colOff>331176</xdr:colOff>
      <xdr:row>2</xdr:row>
      <xdr:rowOff>161896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B2E4B2-D374-4E96-9AA5-1AB72CCF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90525"/>
          <a:ext cx="2352381" cy="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</xdr:row>
      <xdr:rowOff>133350</xdr:rowOff>
    </xdr:from>
    <xdr:to>
      <xdr:col>3</xdr:col>
      <xdr:colOff>571500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6325" y="371475"/>
          <a:ext cx="17907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451485</xdr:colOff>
      <xdr:row>1</xdr:row>
      <xdr:rowOff>142875</xdr:rowOff>
    </xdr:from>
    <xdr:to>
      <xdr:col>4</xdr:col>
      <xdr:colOff>220686</xdr:colOff>
      <xdr:row>2</xdr:row>
      <xdr:rowOff>142846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E0846C5-7E3D-4E93-AC5D-32BC0D5B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371475"/>
          <a:ext cx="2352381" cy="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5</xdr:row>
      <xdr:rowOff>137160</xdr:rowOff>
    </xdr:from>
    <xdr:to>
      <xdr:col>5</xdr:col>
      <xdr:colOff>485481</xdr:colOff>
      <xdr:row>6</xdr:row>
      <xdr:rowOff>129511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7E7EBEB-5FED-437F-B6E7-3066BFE21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5480" y="1280160"/>
          <a:ext cx="2352381" cy="2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548640</xdr:colOff>
      <xdr:row>5</xdr:row>
      <xdr:rowOff>167640</xdr:rowOff>
    </xdr:from>
    <xdr:to>
      <xdr:col>5</xdr:col>
      <xdr:colOff>569301</xdr:colOff>
      <xdr:row>6</xdr:row>
      <xdr:rowOff>159991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D8530D3-0338-4859-9692-C898C097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310640"/>
          <a:ext cx="2352381" cy="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E12" sqref="E12"/>
    </sheetView>
  </sheetViews>
  <sheetFormatPr defaultRowHeight="14.4" x14ac:dyDescent="0.3"/>
  <cols>
    <col min="2" max="2" width="12.5546875" customWidth="1"/>
    <col min="3" max="3" width="12.6640625" customWidth="1"/>
    <col min="4" max="4" width="12.44140625" customWidth="1"/>
    <col min="5" max="5" width="11.5546875" customWidth="1"/>
    <col min="6" max="6" width="12.33203125" customWidth="1"/>
    <col min="7" max="7" width="17.6640625" customWidth="1"/>
    <col min="8" max="8" width="10.109375" bestFit="1" customWidth="1"/>
  </cols>
  <sheetData>
    <row r="1" spans="1:11" ht="18" x14ac:dyDescent="0.35">
      <c r="A1" s="24" t="s">
        <v>28</v>
      </c>
      <c r="B1" s="24"/>
      <c r="C1" s="24"/>
      <c r="D1" s="24"/>
      <c r="E1" s="24"/>
      <c r="F1" s="24"/>
      <c r="G1" s="3" t="s">
        <v>30</v>
      </c>
      <c r="H1" s="3"/>
      <c r="I1" s="3"/>
      <c r="J1" s="3"/>
      <c r="K1" s="3"/>
    </row>
    <row r="2" spans="1:11" ht="18" x14ac:dyDescent="0.35">
      <c r="A2" s="24"/>
      <c r="B2" s="24"/>
      <c r="C2" s="24"/>
      <c r="D2" s="24"/>
      <c r="E2" s="24"/>
      <c r="F2" s="24"/>
      <c r="G2" s="3" t="s">
        <v>19</v>
      </c>
      <c r="H2" s="3"/>
      <c r="I2" s="3"/>
      <c r="J2" s="3"/>
      <c r="K2" s="3"/>
    </row>
    <row r="3" spans="1:11" ht="18" x14ac:dyDescent="0.35">
      <c r="A3" s="24"/>
      <c r="B3" s="24"/>
      <c r="C3" s="24"/>
      <c r="D3" s="24"/>
      <c r="E3" s="24"/>
      <c r="F3" s="24"/>
      <c r="G3" s="3" t="s">
        <v>31</v>
      </c>
      <c r="H3" s="3"/>
      <c r="I3" s="3"/>
      <c r="J3" s="3"/>
      <c r="K3" s="3"/>
    </row>
    <row r="4" spans="1:11" ht="18" x14ac:dyDescent="0.35">
      <c r="A4" s="24"/>
      <c r="B4" s="24"/>
      <c r="C4" s="24"/>
      <c r="D4" s="24"/>
      <c r="E4" s="24"/>
      <c r="F4" s="24"/>
      <c r="G4" s="3"/>
      <c r="H4" s="3"/>
      <c r="I4" s="3"/>
      <c r="J4" s="3"/>
      <c r="K4" s="3"/>
    </row>
    <row r="5" spans="1:11" ht="18.600000000000001" thickBot="1" x14ac:dyDescent="0.4">
      <c r="A5" s="24"/>
      <c r="B5" s="24"/>
      <c r="C5" s="24"/>
      <c r="D5" s="24"/>
      <c r="E5" s="24"/>
      <c r="F5" s="24"/>
      <c r="G5" s="3" t="s">
        <v>32</v>
      </c>
      <c r="H5" s="3"/>
      <c r="I5" s="3"/>
      <c r="J5" s="3"/>
      <c r="K5" s="3"/>
    </row>
    <row r="6" spans="1:11" ht="18.600000000000001" thickBot="1" x14ac:dyDescent="0.4">
      <c r="A6" s="24"/>
      <c r="B6" s="24"/>
      <c r="C6" s="24"/>
      <c r="D6" s="24"/>
      <c r="E6" s="24"/>
      <c r="F6" s="24"/>
      <c r="G6" s="3" t="s">
        <v>33</v>
      </c>
      <c r="H6" s="3"/>
      <c r="I6" s="25" t="s">
        <v>36</v>
      </c>
      <c r="J6" s="25" t="s">
        <v>35</v>
      </c>
      <c r="K6" s="25" t="s">
        <v>34</v>
      </c>
    </row>
    <row r="7" spans="1:11" ht="18.600000000000001" thickBot="1" x14ac:dyDescent="0.4">
      <c r="A7" s="24"/>
      <c r="B7" s="24"/>
      <c r="C7" s="24"/>
      <c r="D7" s="24"/>
      <c r="E7" s="24"/>
      <c r="F7" s="24"/>
      <c r="G7" s="3"/>
      <c r="H7" s="3"/>
      <c r="I7" s="26">
        <v>0.16551965621114215</v>
      </c>
      <c r="J7" s="26">
        <v>9.8947114732766309E-2</v>
      </c>
      <c r="K7" s="26">
        <v>4.7238507363624373E-2</v>
      </c>
    </row>
    <row r="8" spans="1:11" ht="18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8" x14ac:dyDescent="0.35">
      <c r="A9" s="27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72" x14ac:dyDescent="0.35">
      <c r="A10" s="3"/>
      <c r="B10" s="6" t="s">
        <v>1</v>
      </c>
      <c r="C10" s="6" t="s">
        <v>2</v>
      </c>
      <c r="D10" s="6" t="s">
        <v>4</v>
      </c>
      <c r="E10" s="4"/>
      <c r="F10" s="21" t="s">
        <v>18</v>
      </c>
      <c r="G10" s="21" t="s">
        <v>26</v>
      </c>
      <c r="H10" s="3"/>
      <c r="I10" s="3"/>
      <c r="J10" s="3"/>
      <c r="K10" s="3"/>
    </row>
    <row r="11" spans="1:11" ht="18" x14ac:dyDescent="0.35">
      <c r="A11" s="3"/>
      <c r="B11" s="4">
        <v>3700</v>
      </c>
      <c r="C11" s="4">
        <v>10235</v>
      </c>
      <c r="D11" s="4">
        <v>20236</v>
      </c>
      <c r="E11" s="22">
        <f>$I$7*B11*C11-$J$7*POWER(B11,2)-$K$7*POWER(C11,2)</f>
        <v>-34919.847344351001</v>
      </c>
      <c r="F11" s="22">
        <f>D11-E11</f>
        <v>55155.847344351001</v>
      </c>
      <c r="G11" s="22">
        <f>POWER(F11,2)</f>
        <v>3042167496.2733512</v>
      </c>
      <c r="H11" s="3"/>
      <c r="I11" s="3"/>
      <c r="J11" s="3"/>
      <c r="K11" s="3"/>
    </row>
    <row r="12" spans="1:11" ht="18" x14ac:dyDescent="0.35">
      <c r="A12" s="3"/>
      <c r="B12" s="4">
        <v>3620</v>
      </c>
      <c r="C12" s="4">
        <v>10095</v>
      </c>
      <c r="D12" s="4">
        <v>19920</v>
      </c>
      <c r="E12" s="22">
        <f t="shared" ref="E12:E19" si="0">$I$7*B12*C12-$J$7*POWER(B12,2)-$K$7*POWER(C12,2)</f>
        <v>-61939.03357198555</v>
      </c>
      <c r="F12" s="22">
        <f t="shared" ref="F12:F20" si="1">D12-E12</f>
        <v>81859.03357198555</v>
      </c>
      <c r="G12" s="22">
        <f t="shared" ref="G12:G20" si="2">POWER(F12,2)</f>
        <v>6700901377.3394575</v>
      </c>
      <c r="H12" s="3"/>
      <c r="I12" s="3"/>
      <c r="J12" s="3"/>
      <c r="K12" s="3"/>
    </row>
    <row r="13" spans="1:11" ht="18" x14ac:dyDescent="0.35">
      <c r="A13" s="3"/>
      <c r="B13" s="4">
        <v>3695</v>
      </c>
      <c r="C13" s="4">
        <v>10225</v>
      </c>
      <c r="D13" s="4">
        <v>20390</v>
      </c>
      <c r="E13" s="22">
        <f t="shared" si="0"/>
        <v>-36182.698874116875</v>
      </c>
      <c r="F13" s="22">
        <f t="shared" si="1"/>
        <v>56572.698874116875</v>
      </c>
      <c r="G13" s="22">
        <f t="shared" si="2"/>
        <v>3200470257.901505</v>
      </c>
      <c r="H13" s="3"/>
      <c r="I13" s="3"/>
      <c r="J13" s="3"/>
      <c r="K13" s="3"/>
    </row>
    <row r="14" spans="1:11" ht="18" x14ac:dyDescent="0.35">
      <c r="A14" s="3"/>
      <c r="B14" s="4">
        <v>3860</v>
      </c>
      <c r="C14" s="4">
        <v>10325</v>
      </c>
      <c r="D14" s="4">
        <v>20620</v>
      </c>
      <c r="E14" s="22">
        <f t="shared" si="0"/>
        <v>86540.106228361838</v>
      </c>
      <c r="F14" s="22">
        <f t="shared" si="1"/>
        <v>-65920.106228361838</v>
      </c>
      <c r="G14" s="22">
        <f t="shared" si="2"/>
        <v>4345460405.1585093</v>
      </c>
      <c r="H14" s="3"/>
      <c r="I14" s="3"/>
      <c r="J14" s="3"/>
      <c r="K14" s="3"/>
    </row>
    <row r="15" spans="1:11" ht="18" x14ac:dyDescent="0.35">
      <c r="A15" s="3"/>
      <c r="B15" s="4">
        <v>3930</v>
      </c>
      <c r="C15" s="4">
        <v>10615</v>
      </c>
      <c r="D15" s="4">
        <v>21100</v>
      </c>
      <c r="E15" s="22">
        <f t="shared" si="0"/>
        <v>53995.768458679318</v>
      </c>
      <c r="F15" s="22">
        <f t="shared" si="1"/>
        <v>-32895.768458679318</v>
      </c>
      <c r="G15" s="22">
        <f t="shared" si="2"/>
        <v>1082131582.487041</v>
      </c>
      <c r="H15" s="3"/>
      <c r="I15" s="3"/>
      <c r="J15" s="3"/>
      <c r="K15" s="3"/>
    </row>
    <row r="16" spans="1:11" ht="18" x14ac:dyDescent="0.35">
      <c r="A16" s="3"/>
      <c r="B16" s="4">
        <v>3650</v>
      </c>
      <c r="C16" s="4">
        <v>10055</v>
      </c>
      <c r="D16" s="4">
        <v>19920</v>
      </c>
      <c r="E16" s="22">
        <f t="shared" si="0"/>
        <v>-19483.404283402488</v>
      </c>
      <c r="F16" s="22">
        <f t="shared" si="1"/>
        <v>39403.404283402488</v>
      </c>
      <c r="G16" s="22">
        <f t="shared" si="2"/>
        <v>1552628269.1212616</v>
      </c>
      <c r="H16" s="3"/>
      <c r="I16" s="3"/>
      <c r="J16" s="3"/>
      <c r="K16" s="3"/>
    </row>
    <row r="17" spans="1:11" ht="18" x14ac:dyDescent="0.35">
      <c r="A17" s="3"/>
      <c r="B17" s="4">
        <v>3700</v>
      </c>
      <c r="C17" s="4">
        <v>10125</v>
      </c>
      <c r="D17" s="4">
        <v>20080</v>
      </c>
      <c r="E17" s="22">
        <f t="shared" si="0"/>
        <v>3509.0136692877859</v>
      </c>
      <c r="F17" s="22">
        <f t="shared" si="1"/>
        <v>16570.986330712214</v>
      </c>
      <c r="G17" s="22">
        <f t="shared" si="2"/>
        <v>274597587.97265106</v>
      </c>
      <c r="H17" s="3"/>
      <c r="I17" s="3"/>
      <c r="J17" s="3"/>
      <c r="K17" s="3"/>
    </row>
    <row r="18" spans="1:11" ht="18" x14ac:dyDescent="0.35">
      <c r="A18" s="3"/>
      <c r="B18" s="4">
        <v>3750</v>
      </c>
      <c r="C18" s="4">
        <v>1135</v>
      </c>
      <c r="D18" s="4">
        <v>20180</v>
      </c>
      <c r="E18" s="22">
        <f t="shared" si="0"/>
        <v>-747804.59032935731</v>
      </c>
      <c r="F18" s="22">
        <f t="shared" si="1"/>
        <v>767984.59032935731</v>
      </c>
      <c r="G18" s="22">
        <f t="shared" si="2"/>
        <v>589800330983.35083</v>
      </c>
      <c r="H18" s="3"/>
      <c r="I18" s="3"/>
      <c r="J18" s="3"/>
      <c r="K18" s="3"/>
    </row>
    <row r="19" spans="1:11" ht="18" x14ac:dyDescent="0.35">
      <c r="A19" s="3"/>
      <c r="B19" s="4">
        <v>3870</v>
      </c>
      <c r="C19" s="4">
        <v>10435</v>
      </c>
      <c r="D19" s="4">
        <v>20790</v>
      </c>
      <c r="E19" s="22">
        <f>$I$7*B19*C19-$J$7*POWER(B19,2)-$K$7*POWER(C19,2)</f>
        <v>58569.26099683065</v>
      </c>
      <c r="F19" s="22">
        <f t="shared" si="1"/>
        <v>-37779.26099683065</v>
      </c>
      <c r="G19" s="22">
        <f t="shared" si="2"/>
        <v>1427272561.4666495</v>
      </c>
      <c r="H19" s="3"/>
      <c r="I19" s="3"/>
      <c r="J19" s="3"/>
      <c r="K19" s="3"/>
    </row>
    <row r="20" spans="1:11" ht="18" x14ac:dyDescent="0.35">
      <c r="A20" s="3"/>
      <c r="B20" s="4">
        <v>3810</v>
      </c>
      <c r="C20" s="4">
        <v>10475</v>
      </c>
      <c r="D20" s="4">
        <v>20745</v>
      </c>
      <c r="E20" s="22">
        <f>$I$7*B20*C20-$J$7*POWER(B20,2)-$K$7*POWER(C20,2)</f>
        <v>-13752.857240464538</v>
      </c>
      <c r="F20" s="22">
        <f>D20-E20</f>
        <v>34497.857240464538</v>
      </c>
      <c r="G20" s="22">
        <f t="shared" si="2"/>
        <v>1190102154.1834717</v>
      </c>
      <c r="H20" s="3"/>
      <c r="I20" s="3"/>
      <c r="J20" s="3"/>
      <c r="K20" s="3"/>
    </row>
    <row r="21" spans="1:11" ht="18" x14ac:dyDescent="0.35">
      <c r="A21" s="3"/>
      <c r="B21" s="3"/>
      <c r="C21" s="3"/>
      <c r="D21" s="3"/>
      <c r="E21" s="3"/>
      <c r="F21" s="3"/>
      <c r="G21" s="8">
        <f>SUM(G11:G20)</f>
        <v>612616062675.25476</v>
      </c>
      <c r="H21" s="3" t="s">
        <v>27</v>
      </c>
      <c r="I21" s="3"/>
      <c r="J21" s="3"/>
      <c r="K21" s="3"/>
    </row>
  </sheetData>
  <mergeCells count="1">
    <mergeCell ref="A1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K12" sqref="K12"/>
    </sheetView>
  </sheetViews>
  <sheetFormatPr defaultRowHeight="21" x14ac:dyDescent="0.4"/>
  <cols>
    <col min="1" max="1" width="9.109375" style="2"/>
    <col min="2" max="2" width="12.5546875" style="2" customWidth="1"/>
    <col min="3" max="3" width="12.6640625" style="2" customWidth="1"/>
    <col min="4" max="4" width="12.44140625" style="2" customWidth="1"/>
    <col min="5" max="5" width="9.109375" style="2"/>
    <col min="6" max="6" width="18" style="2" bestFit="1" customWidth="1"/>
    <col min="7" max="7" width="15.88671875" style="2" customWidth="1"/>
    <col min="8" max="8" width="15.44140625" style="2" customWidth="1"/>
    <col min="9" max="9" width="11.5546875" style="2" customWidth="1"/>
    <col min="10" max="11" width="11.6640625" style="2" customWidth="1"/>
    <col min="12" max="12" width="9.109375" style="2"/>
  </cols>
  <sheetData>
    <row r="1" spans="1:13" ht="18" x14ac:dyDescent="0.35">
      <c r="A1" s="24" t="s">
        <v>29</v>
      </c>
      <c r="B1" s="24"/>
      <c r="C1" s="24"/>
      <c r="D1" s="24"/>
      <c r="E1" s="24"/>
      <c r="F1" s="24"/>
      <c r="G1" s="9" t="s">
        <v>11</v>
      </c>
      <c r="H1" s="3">
        <v>9</v>
      </c>
      <c r="I1" s="3"/>
      <c r="J1" s="3"/>
      <c r="K1" s="3"/>
      <c r="L1" s="3"/>
    </row>
    <row r="2" spans="1:13" ht="18" x14ac:dyDescent="0.35">
      <c r="A2" s="24"/>
      <c r="B2" s="24"/>
      <c r="C2" s="24"/>
      <c r="D2" s="24"/>
      <c r="E2" s="24"/>
      <c r="F2" s="24"/>
      <c r="G2" s="9" t="s">
        <v>20</v>
      </c>
      <c r="H2" s="3">
        <v>2</v>
      </c>
      <c r="I2" s="3" t="s">
        <v>5</v>
      </c>
      <c r="J2" s="3" t="s">
        <v>37</v>
      </c>
      <c r="K2" s="3"/>
      <c r="L2" s="3"/>
    </row>
    <row r="3" spans="1:13" ht="18" x14ac:dyDescent="0.35">
      <c r="A3" s="24"/>
      <c r="B3" s="24"/>
      <c r="C3" s="24"/>
      <c r="D3" s="24"/>
      <c r="E3" s="24"/>
      <c r="F3" s="24"/>
      <c r="G3" s="9" t="s">
        <v>21</v>
      </c>
      <c r="H3" s="3">
        <v>2</v>
      </c>
      <c r="I3" s="3"/>
      <c r="J3" s="3"/>
      <c r="K3" s="3"/>
      <c r="L3" s="3"/>
    </row>
    <row r="4" spans="1:13" ht="18" x14ac:dyDescent="0.35">
      <c r="A4" s="24"/>
      <c r="B4" s="24"/>
      <c r="C4" s="24"/>
      <c r="D4" s="24"/>
      <c r="E4" s="24"/>
      <c r="F4" s="24"/>
      <c r="G4" s="9"/>
      <c r="H4" s="3"/>
      <c r="I4" s="3"/>
      <c r="J4" s="3"/>
      <c r="K4" s="3"/>
      <c r="L4" s="3"/>
    </row>
    <row r="5" spans="1:13" ht="18.600000000000001" thickBot="1" x14ac:dyDescent="0.4">
      <c r="A5" s="24"/>
      <c r="B5" s="24"/>
      <c r="C5" s="24"/>
      <c r="D5" s="24"/>
      <c r="E5" s="24"/>
      <c r="F5" s="24"/>
      <c r="G5" s="9" t="s">
        <v>15</v>
      </c>
      <c r="H5" s="3">
        <v>27000</v>
      </c>
      <c r="I5" s="3"/>
      <c r="J5" s="3"/>
      <c r="K5" s="3"/>
      <c r="L5" s="3"/>
    </row>
    <row r="6" spans="1:13" ht="18.600000000000001" thickBot="1" x14ac:dyDescent="0.4">
      <c r="A6" s="24"/>
      <c r="B6" s="24"/>
      <c r="C6" s="24"/>
      <c r="D6" s="24"/>
      <c r="E6" s="24"/>
      <c r="F6" s="24"/>
      <c r="G6" s="9" t="s">
        <v>12</v>
      </c>
      <c r="H6" s="3">
        <v>38500</v>
      </c>
      <c r="I6" s="25" t="s">
        <v>36</v>
      </c>
      <c r="J6" s="25" t="s">
        <v>35</v>
      </c>
      <c r="K6" s="25" t="s">
        <v>34</v>
      </c>
      <c r="L6" s="3"/>
    </row>
    <row r="7" spans="1:13" ht="18.600000000000001" thickBot="1" x14ac:dyDescent="0.4">
      <c r="A7" s="24"/>
      <c r="B7" s="24"/>
      <c r="C7" s="24"/>
      <c r="D7" s="24"/>
      <c r="E7" s="24"/>
      <c r="F7" s="24"/>
      <c r="G7" s="3"/>
      <c r="H7" s="3"/>
      <c r="I7" s="26">
        <v>0.16551965621114215</v>
      </c>
      <c r="J7" s="26">
        <v>9.8947114732766309E-2</v>
      </c>
      <c r="K7" s="26">
        <v>4.7238507363624373E-2</v>
      </c>
      <c r="L7" s="3"/>
    </row>
    <row r="8" spans="1:13" ht="18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3" ht="18" x14ac:dyDescent="0.35">
      <c r="A9" s="5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ht="72" x14ac:dyDescent="0.35">
      <c r="A10" s="3"/>
      <c r="B10" s="6" t="s">
        <v>1</v>
      </c>
      <c r="C10" s="6" t="s">
        <v>2</v>
      </c>
      <c r="D10" s="6" t="s">
        <v>4</v>
      </c>
      <c r="E10" s="3"/>
      <c r="F10" s="10" t="s">
        <v>6</v>
      </c>
      <c r="G10" s="10" t="s">
        <v>7</v>
      </c>
      <c r="H10" s="11" t="s">
        <v>8</v>
      </c>
      <c r="I10" s="12" t="s">
        <v>9</v>
      </c>
      <c r="J10" s="12" t="s">
        <v>10</v>
      </c>
      <c r="K10" s="10" t="s">
        <v>22</v>
      </c>
      <c r="L10" s="3"/>
    </row>
    <row r="11" spans="1:13" ht="18" x14ac:dyDescent="0.35">
      <c r="A11" s="3"/>
      <c r="B11" s="4">
        <v>3700</v>
      </c>
      <c r="C11" s="4">
        <v>10235</v>
      </c>
      <c r="D11" s="4">
        <v>20236</v>
      </c>
      <c r="E11" s="7"/>
      <c r="F11" s="8">
        <f>H1*K11</f>
        <v>6400376.8969781119</v>
      </c>
      <c r="G11" s="8">
        <f>H2*I11+H3*J11</f>
        <v>21625.676837973704</v>
      </c>
      <c r="H11" s="13">
        <f>F11-G11</f>
        <v>6378751.2201401386</v>
      </c>
      <c r="I11" s="4">
        <v>3930</v>
      </c>
      <c r="J11" s="4">
        <v>6882.8384189868511</v>
      </c>
      <c r="K11" s="3">
        <f>$I$7*I11*J11-$J$7*POWER(I11,2)-$K$7*POWER(J11,2)</f>
        <v>711152.98855312355</v>
      </c>
      <c r="L11" s="3"/>
      <c r="M11" t="s">
        <v>23</v>
      </c>
    </row>
    <row r="12" spans="1:13" ht="18" x14ac:dyDescent="0.35">
      <c r="A12" s="3"/>
      <c r="B12" s="4">
        <v>3620</v>
      </c>
      <c r="C12" s="4">
        <v>10095</v>
      </c>
      <c r="D12" s="4">
        <v>19920</v>
      </c>
      <c r="E12" s="7"/>
      <c r="F12" s="8"/>
      <c r="G12" s="8"/>
      <c r="H12" s="3"/>
      <c r="I12" s="3"/>
      <c r="J12" s="3"/>
      <c r="K12" s="3"/>
      <c r="L12" s="3"/>
    </row>
    <row r="13" spans="1:13" x14ac:dyDescent="0.4">
      <c r="A13" s="3"/>
      <c r="B13" s="4">
        <v>3695</v>
      </c>
      <c r="C13" s="4">
        <v>10225</v>
      </c>
      <c r="D13" s="4">
        <v>20390</v>
      </c>
      <c r="E13" s="7"/>
      <c r="F13" s="8"/>
      <c r="G13" s="8"/>
      <c r="H13" s="3" t="s">
        <v>25</v>
      </c>
      <c r="I13" s="18">
        <v>3930</v>
      </c>
      <c r="J13" s="18">
        <v>10615</v>
      </c>
      <c r="K13" s="3"/>
      <c r="L13" s="3"/>
    </row>
    <row r="14" spans="1:13" ht="18" x14ac:dyDescent="0.35">
      <c r="A14" s="3"/>
      <c r="B14" s="4">
        <v>3860</v>
      </c>
      <c r="C14" s="4">
        <v>10325</v>
      </c>
      <c r="D14" s="4">
        <v>20620</v>
      </c>
      <c r="E14" s="7"/>
      <c r="F14" s="8"/>
      <c r="G14" s="8"/>
      <c r="H14" s="3"/>
      <c r="I14" s="3"/>
      <c r="J14" s="3"/>
      <c r="K14" s="3"/>
      <c r="L14" s="3"/>
    </row>
    <row r="15" spans="1:13" ht="18" x14ac:dyDescent="0.35">
      <c r="A15" s="3"/>
      <c r="B15" s="4">
        <v>3930</v>
      </c>
      <c r="C15" s="4">
        <v>10615</v>
      </c>
      <c r="D15" s="4">
        <v>21100</v>
      </c>
      <c r="E15" s="7"/>
      <c r="F15" s="8"/>
      <c r="G15" s="8"/>
      <c r="H15" s="3"/>
      <c r="I15" s="3"/>
      <c r="J15" s="3"/>
      <c r="K15" s="3"/>
      <c r="L15" s="3"/>
    </row>
    <row r="16" spans="1:13" ht="18" x14ac:dyDescent="0.35">
      <c r="A16" s="3"/>
      <c r="B16" s="4">
        <v>3650</v>
      </c>
      <c r="C16" s="4">
        <v>10055</v>
      </c>
      <c r="D16" s="4">
        <v>19920</v>
      </c>
      <c r="E16" s="7"/>
      <c r="F16" s="8"/>
      <c r="G16" s="8"/>
      <c r="H16" s="3"/>
      <c r="I16" s="3"/>
      <c r="J16" s="3"/>
      <c r="K16" s="3"/>
      <c r="L16" s="3"/>
    </row>
    <row r="17" spans="1:12" ht="18" x14ac:dyDescent="0.35">
      <c r="A17" s="3"/>
      <c r="B17" s="4">
        <v>3700</v>
      </c>
      <c r="C17" s="4">
        <v>10125</v>
      </c>
      <c r="D17" s="4">
        <v>20080</v>
      </c>
      <c r="E17" s="7"/>
      <c r="F17" s="8"/>
      <c r="G17" s="8"/>
      <c r="H17" s="3"/>
      <c r="I17" s="3"/>
      <c r="J17" s="3"/>
      <c r="K17" s="3"/>
      <c r="L17" s="3"/>
    </row>
    <row r="18" spans="1:12" ht="18" x14ac:dyDescent="0.35">
      <c r="A18" s="3"/>
      <c r="B18" s="4">
        <v>3750</v>
      </c>
      <c r="C18" s="4">
        <v>1135</v>
      </c>
      <c r="D18" s="4">
        <v>20180</v>
      </c>
      <c r="E18" s="7"/>
      <c r="F18" s="8"/>
      <c r="G18" s="8"/>
      <c r="H18" s="3"/>
      <c r="I18" s="3"/>
      <c r="J18" s="3"/>
      <c r="K18" s="3"/>
      <c r="L18" s="3"/>
    </row>
    <row r="19" spans="1:12" ht="18" x14ac:dyDescent="0.35">
      <c r="A19" s="3"/>
      <c r="B19" s="4">
        <v>3870</v>
      </c>
      <c r="C19" s="4">
        <v>10435</v>
      </c>
      <c r="D19" s="4">
        <v>20790</v>
      </c>
      <c r="E19" s="7"/>
      <c r="F19" s="8"/>
      <c r="G19" s="8"/>
      <c r="H19" s="3"/>
      <c r="I19" s="3"/>
      <c r="J19" s="3"/>
      <c r="K19" s="3"/>
      <c r="L19" s="3"/>
    </row>
    <row r="20" spans="1:12" ht="18" x14ac:dyDescent="0.35">
      <c r="A20" s="3"/>
      <c r="B20" s="4">
        <v>3810</v>
      </c>
      <c r="C20" s="4">
        <v>10475</v>
      </c>
      <c r="D20" s="4">
        <v>20745</v>
      </c>
      <c r="E20" s="7"/>
      <c r="F20" s="8"/>
      <c r="G20" s="8"/>
      <c r="H20" s="3"/>
      <c r="I20" s="3"/>
      <c r="J20" s="3"/>
      <c r="K20" s="3"/>
      <c r="L20" s="3"/>
    </row>
    <row r="21" spans="1:12" ht="18" x14ac:dyDescent="0.35">
      <c r="A21" s="3"/>
      <c r="B21" s="3"/>
      <c r="C21" s="3"/>
      <c r="D21" s="3"/>
      <c r="E21" s="3"/>
      <c r="F21" s="3"/>
      <c r="G21" s="8"/>
      <c r="H21" s="3"/>
      <c r="I21" s="3"/>
      <c r="J21" s="3"/>
      <c r="K21" s="3"/>
      <c r="L21" s="3"/>
    </row>
    <row r="22" spans="1:12" x14ac:dyDescent="0.4">
      <c r="A22" s="18" t="s">
        <v>24</v>
      </c>
      <c r="B22" s="18">
        <f>MAX(B11:B20)</f>
        <v>3930</v>
      </c>
      <c r="C22" s="18">
        <f>MAX(C11:C20)</f>
        <v>10615</v>
      </c>
    </row>
  </sheetData>
  <mergeCells count="1">
    <mergeCell ref="A1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>
      <selection activeCell="K11" sqref="K11"/>
    </sheetView>
  </sheetViews>
  <sheetFormatPr defaultRowHeight="14.4" x14ac:dyDescent="0.3"/>
  <cols>
    <col min="2" max="2" width="12.5546875" customWidth="1"/>
    <col min="3" max="3" width="12.6640625" customWidth="1"/>
    <col min="4" max="4" width="12.44140625" customWidth="1"/>
    <col min="6" max="6" width="9.109375" customWidth="1"/>
    <col min="7" max="7" width="10.88671875" customWidth="1"/>
    <col min="8" max="8" width="15.44140625" customWidth="1"/>
    <col min="11" max="11" width="12.33203125" customWidth="1"/>
  </cols>
  <sheetData>
    <row r="1" spans="1:14" ht="18" x14ac:dyDescent="0.35">
      <c r="A1" s="24" t="s">
        <v>3</v>
      </c>
      <c r="B1" s="24"/>
      <c r="C1" s="24"/>
      <c r="D1" s="24"/>
      <c r="E1" s="24"/>
      <c r="F1" s="24"/>
      <c r="G1" s="9" t="s">
        <v>11</v>
      </c>
      <c r="H1" s="3">
        <v>9</v>
      </c>
      <c r="I1" s="3"/>
      <c r="J1" s="3"/>
      <c r="K1" s="3"/>
    </row>
    <row r="2" spans="1:14" ht="18" x14ac:dyDescent="0.35">
      <c r="A2" s="24"/>
      <c r="B2" s="24"/>
      <c r="C2" s="24"/>
      <c r="D2" s="24"/>
      <c r="E2" s="24"/>
      <c r="F2" s="24"/>
      <c r="G2" s="9" t="s">
        <v>20</v>
      </c>
      <c r="H2" s="3">
        <v>2</v>
      </c>
      <c r="I2" s="3"/>
      <c r="J2" s="3"/>
      <c r="K2" s="3"/>
      <c r="L2" s="3"/>
      <c r="M2" s="3"/>
      <c r="N2" s="3"/>
    </row>
    <row r="3" spans="1:14" ht="18" x14ac:dyDescent="0.35">
      <c r="A3" s="24"/>
      <c r="B3" s="24"/>
      <c r="C3" s="24"/>
      <c r="D3" s="24"/>
      <c r="E3" s="24"/>
      <c r="F3" s="24"/>
      <c r="G3" s="9" t="s">
        <v>21</v>
      </c>
      <c r="H3" s="3">
        <v>2</v>
      </c>
      <c r="I3" s="3"/>
      <c r="J3" s="3"/>
      <c r="K3" s="3" t="s">
        <v>5</v>
      </c>
      <c r="L3" s="3" t="s">
        <v>37</v>
      </c>
      <c r="M3" s="3"/>
      <c r="N3" s="3"/>
    </row>
    <row r="4" spans="1:14" ht="18" x14ac:dyDescent="0.35">
      <c r="A4" s="24"/>
      <c r="B4" s="24"/>
      <c r="C4" s="24"/>
      <c r="D4" s="24"/>
      <c r="E4" s="24"/>
      <c r="F4" s="24"/>
      <c r="G4" s="9"/>
      <c r="H4" s="3"/>
      <c r="I4" s="3"/>
      <c r="J4" s="3"/>
      <c r="K4" s="3"/>
      <c r="L4" s="3"/>
      <c r="M4" s="3"/>
      <c r="N4" s="3"/>
    </row>
    <row r="5" spans="1:14" ht="18" x14ac:dyDescent="0.35">
      <c r="A5" s="24"/>
      <c r="B5" s="24"/>
      <c r="C5" s="24"/>
      <c r="D5" s="24"/>
      <c r="E5" s="24"/>
      <c r="F5" s="24"/>
      <c r="G5" s="9" t="s">
        <v>15</v>
      </c>
      <c r="H5" s="3">
        <v>27000</v>
      </c>
      <c r="I5" s="3"/>
      <c r="J5" s="3"/>
      <c r="K5" s="3"/>
      <c r="L5" s="3"/>
      <c r="M5" s="3"/>
      <c r="N5" s="3"/>
    </row>
    <row r="6" spans="1:14" ht="18.600000000000001" thickBot="1" x14ac:dyDescent="0.4">
      <c r="A6" s="24"/>
      <c r="B6" s="24"/>
      <c r="C6" s="24"/>
      <c r="D6" s="24"/>
      <c r="E6" s="24"/>
      <c r="F6" s="24"/>
      <c r="G6" s="9" t="s">
        <v>12</v>
      </c>
      <c r="H6" s="3">
        <v>38500</v>
      </c>
      <c r="I6" s="14"/>
      <c r="J6" s="14"/>
      <c r="K6" s="3"/>
      <c r="L6" s="3"/>
      <c r="M6" s="3"/>
      <c r="N6" s="3"/>
    </row>
    <row r="7" spans="1:14" ht="18.600000000000001" thickBot="1" x14ac:dyDescent="0.4">
      <c r="A7" s="24"/>
      <c r="B7" s="24"/>
      <c r="C7" s="24"/>
      <c r="D7" s="24"/>
      <c r="E7" s="24"/>
      <c r="F7" s="24"/>
      <c r="G7" s="3"/>
      <c r="H7" s="3"/>
      <c r="I7" s="14"/>
      <c r="J7" s="14"/>
      <c r="K7" s="25" t="s">
        <v>36</v>
      </c>
      <c r="L7" s="25" t="s">
        <v>35</v>
      </c>
      <c r="M7" s="25" t="s">
        <v>34</v>
      </c>
      <c r="N7" s="3"/>
    </row>
    <row r="8" spans="1:14" ht="18.600000000000001" thickBot="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26">
        <v>0.16551965621114215</v>
      </c>
      <c r="L8" s="26">
        <v>9.8947114732766309E-2</v>
      </c>
      <c r="M8" s="26">
        <v>4.7238507363624373E-2</v>
      </c>
      <c r="N8" s="3"/>
    </row>
    <row r="9" spans="1:14" ht="18" x14ac:dyDescent="0.35">
      <c r="A9" s="5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4" ht="72" x14ac:dyDescent="0.35">
      <c r="A10" s="3"/>
      <c r="B10" s="6" t="s">
        <v>1</v>
      </c>
      <c r="C10" s="6" t="s">
        <v>2</v>
      </c>
      <c r="D10" s="6" t="s">
        <v>4</v>
      </c>
      <c r="E10" s="3"/>
      <c r="F10" s="10"/>
      <c r="G10" s="10" t="s">
        <v>7</v>
      </c>
      <c r="H10" s="10" t="s">
        <v>16</v>
      </c>
      <c r="I10" s="12" t="s">
        <v>9</v>
      </c>
      <c r="J10" s="12" t="s">
        <v>10</v>
      </c>
      <c r="K10" s="11" t="s">
        <v>14</v>
      </c>
    </row>
    <row r="11" spans="1:14" ht="18" x14ac:dyDescent="0.35">
      <c r="A11" s="3"/>
      <c r="B11" s="4">
        <v>3700</v>
      </c>
      <c r="C11" s="4">
        <v>10235</v>
      </c>
      <c r="D11" s="4">
        <v>20236</v>
      </c>
      <c r="E11" s="7"/>
      <c r="F11" s="8"/>
      <c r="G11" s="8">
        <f>H2*I11+H3*J11</f>
        <v>27000</v>
      </c>
      <c r="H11" s="19">
        <f>H5</f>
        <v>27000</v>
      </c>
      <c r="I11" s="4">
        <v>5630.2464176047733</v>
      </c>
      <c r="J11" s="4">
        <v>7869.7535823952276</v>
      </c>
      <c r="K11" s="15">
        <f>$K$8*I11*J11-$L$8*POWER(I11,2)-$M$8*POWER(J11,2)</f>
        <v>1271737.9905942064</v>
      </c>
    </row>
    <row r="12" spans="1:14" ht="18" x14ac:dyDescent="0.35">
      <c r="A12" s="3"/>
      <c r="B12" s="4">
        <v>3620</v>
      </c>
      <c r="C12" s="4">
        <v>10095</v>
      </c>
      <c r="D12" s="4">
        <v>19920</v>
      </c>
      <c r="E12" s="7"/>
      <c r="F12" s="8"/>
      <c r="G12" s="8"/>
      <c r="H12" s="3"/>
      <c r="I12" s="3"/>
      <c r="J12" s="3"/>
      <c r="K12" s="3"/>
    </row>
    <row r="13" spans="1:14" ht="18" x14ac:dyDescent="0.35">
      <c r="A13" s="3"/>
      <c r="B13" s="4">
        <v>3695</v>
      </c>
      <c r="C13" s="4">
        <v>10225</v>
      </c>
      <c r="D13" s="4">
        <v>20390</v>
      </c>
      <c r="E13" s="7"/>
      <c r="F13" s="8"/>
      <c r="G13" s="8"/>
      <c r="H13" s="3"/>
      <c r="I13" s="3"/>
      <c r="J13" s="3"/>
      <c r="K13" s="3"/>
    </row>
    <row r="14" spans="1:14" ht="18" x14ac:dyDescent="0.35">
      <c r="A14" s="3"/>
      <c r="B14" s="4">
        <v>3860</v>
      </c>
      <c r="C14" s="4">
        <v>10325</v>
      </c>
      <c r="D14" s="4">
        <v>20620</v>
      </c>
      <c r="E14" s="7"/>
      <c r="F14" s="8"/>
      <c r="G14" s="8"/>
      <c r="H14" s="3"/>
      <c r="I14" s="3"/>
      <c r="J14" s="3"/>
      <c r="K14" s="3"/>
    </row>
    <row r="15" spans="1:14" ht="18" x14ac:dyDescent="0.35">
      <c r="A15" s="3"/>
      <c r="B15" s="4">
        <v>3930</v>
      </c>
      <c r="C15" s="4">
        <v>10615</v>
      </c>
      <c r="D15" s="4">
        <v>21100</v>
      </c>
      <c r="E15" s="7"/>
      <c r="F15" s="8"/>
      <c r="G15" s="8"/>
      <c r="H15" s="3"/>
      <c r="I15" s="3"/>
      <c r="J15" s="3"/>
      <c r="K15" s="3"/>
    </row>
    <row r="16" spans="1:14" ht="18" x14ac:dyDescent="0.35">
      <c r="A16" s="3"/>
      <c r="B16" s="4">
        <v>3650</v>
      </c>
      <c r="C16" s="4">
        <v>10055</v>
      </c>
      <c r="D16" s="4">
        <v>19920</v>
      </c>
      <c r="E16" s="7"/>
      <c r="F16" s="8"/>
      <c r="G16" s="8"/>
      <c r="H16" s="3"/>
      <c r="I16" s="3"/>
      <c r="J16" s="3"/>
      <c r="K16" s="3"/>
    </row>
    <row r="17" spans="1:11" ht="18" x14ac:dyDescent="0.35">
      <c r="A17" s="3"/>
      <c r="B17" s="4">
        <v>3700</v>
      </c>
      <c r="C17" s="4">
        <v>10125</v>
      </c>
      <c r="D17" s="4">
        <v>20080</v>
      </c>
      <c r="E17" s="7"/>
      <c r="F17" s="8"/>
      <c r="G17" s="8"/>
      <c r="H17" s="3"/>
      <c r="I17" s="3"/>
      <c r="J17" s="3"/>
      <c r="K17" s="3"/>
    </row>
    <row r="18" spans="1:11" ht="18" x14ac:dyDescent="0.35">
      <c r="A18" s="3"/>
      <c r="B18" s="4">
        <v>3750</v>
      </c>
      <c r="C18" s="4">
        <v>1135</v>
      </c>
      <c r="D18" s="4">
        <v>20180</v>
      </c>
      <c r="E18" s="7"/>
      <c r="F18" s="8"/>
      <c r="G18" s="8"/>
      <c r="H18" s="3"/>
      <c r="I18" s="3"/>
      <c r="J18" s="3"/>
      <c r="K18" s="3"/>
    </row>
    <row r="19" spans="1:11" ht="18" x14ac:dyDescent="0.35">
      <c r="A19" s="3"/>
      <c r="B19" s="4">
        <v>3870</v>
      </c>
      <c r="C19" s="4">
        <v>10435</v>
      </c>
      <c r="D19" s="4">
        <v>20790</v>
      </c>
      <c r="E19" s="7"/>
      <c r="F19" s="8"/>
      <c r="G19" s="8"/>
      <c r="H19" s="3"/>
      <c r="I19" s="3"/>
      <c r="J19" s="3"/>
      <c r="K19" s="3"/>
    </row>
    <row r="20" spans="1:11" ht="18" x14ac:dyDescent="0.35">
      <c r="A20" s="3"/>
      <c r="B20" s="4">
        <v>3810</v>
      </c>
      <c r="C20" s="4">
        <v>10475</v>
      </c>
      <c r="D20" s="4">
        <v>20745</v>
      </c>
      <c r="E20" s="7"/>
      <c r="F20" s="8"/>
      <c r="G20" s="8"/>
      <c r="H20" s="3"/>
      <c r="I20" s="3"/>
      <c r="J20" s="3"/>
      <c r="K20" s="3"/>
    </row>
    <row r="21" spans="1:11" x14ac:dyDescent="0.3">
      <c r="G21" s="1"/>
    </row>
  </sheetData>
  <mergeCells count="1">
    <mergeCell ref="A1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"/>
  <sheetViews>
    <sheetView tabSelected="1" workbookViewId="0">
      <selection activeCell="G11" sqref="G11"/>
    </sheetView>
  </sheetViews>
  <sheetFormatPr defaultRowHeight="14.4" x14ac:dyDescent="0.3"/>
  <cols>
    <col min="2" max="2" width="12.5546875" customWidth="1"/>
    <col min="3" max="3" width="12.6640625" customWidth="1"/>
    <col min="4" max="4" width="12.44140625" customWidth="1"/>
    <col min="6" max="6" width="9.109375" customWidth="1"/>
    <col min="7" max="7" width="10.88671875" customWidth="1"/>
    <col min="8" max="8" width="15.44140625" customWidth="1"/>
    <col min="11" max="11" width="11.33203125" customWidth="1"/>
  </cols>
  <sheetData>
    <row r="1" spans="1:14" ht="18" x14ac:dyDescent="0.35">
      <c r="A1" s="24" t="s">
        <v>3</v>
      </c>
      <c r="B1" s="24"/>
      <c r="C1" s="24"/>
      <c r="D1" s="24"/>
      <c r="E1" s="24"/>
      <c r="F1" s="24"/>
      <c r="G1" s="9" t="s">
        <v>11</v>
      </c>
      <c r="H1" s="3">
        <v>9</v>
      </c>
      <c r="I1" s="3"/>
      <c r="J1" s="3"/>
      <c r="K1" s="3"/>
    </row>
    <row r="2" spans="1:14" ht="18" x14ac:dyDescent="0.35">
      <c r="A2" s="24"/>
      <c r="B2" s="24"/>
      <c r="C2" s="24"/>
      <c r="D2" s="24"/>
      <c r="E2" s="24"/>
      <c r="F2" s="24"/>
      <c r="G2" s="9" t="s">
        <v>20</v>
      </c>
      <c r="H2" s="3">
        <v>2</v>
      </c>
      <c r="I2" s="3"/>
      <c r="J2" s="3"/>
      <c r="K2" s="3"/>
      <c r="L2" s="3"/>
      <c r="M2" s="3"/>
      <c r="N2" s="3"/>
    </row>
    <row r="3" spans="1:14" ht="18" x14ac:dyDescent="0.35">
      <c r="A3" s="24"/>
      <c r="B3" s="24"/>
      <c r="C3" s="24"/>
      <c r="D3" s="24"/>
      <c r="E3" s="24"/>
      <c r="F3" s="24"/>
      <c r="G3" s="9" t="s">
        <v>21</v>
      </c>
      <c r="H3" s="3">
        <v>2</v>
      </c>
      <c r="I3" s="3"/>
      <c r="J3" s="3"/>
      <c r="K3" s="3" t="s">
        <v>5</v>
      </c>
      <c r="L3" s="3" t="s">
        <v>37</v>
      </c>
      <c r="M3" s="3"/>
      <c r="N3" s="3"/>
    </row>
    <row r="4" spans="1:14" ht="18" x14ac:dyDescent="0.35">
      <c r="A4" s="24"/>
      <c r="B4" s="24"/>
      <c r="C4" s="24"/>
      <c r="D4" s="24"/>
      <c r="E4" s="24"/>
      <c r="F4" s="24"/>
      <c r="G4" s="9"/>
      <c r="H4" s="3"/>
      <c r="I4" s="3"/>
      <c r="J4" s="3"/>
      <c r="K4" s="3"/>
      <c r="L4" s="3"/>
      <c r="M4" s="3"/>
      <c r="N4" s="3"/>
    </row>
    <row r="5" spans="1:14" ht="18" x14ac:dyDescent="0.35">
      <c r="A5" s="24"/>
      <c r="B5" s="24"/>
      <c r="C5" s="24"/>
      <c r="D5" s="24"/>
      <c r="E5" s="24"/>
      <c r="F5" s="24"/>
      <c r="G5" s="9" t="s">
        <v>15</v>
      </c>
      <c r="H5" s="3">
        <v>27000</v>
      </c>
      <c r="I5" s="3"/>
      <c r="J5" s="3"/>
      <c r="K5" s="3"/>
      <c r="L5" s="3"/>
      <c r="M5" s="3"/>
      <c r="N5" s="3"/>
    </row>
    <row r="6" spans="1:14" ht="18.600000000000001" thickBot="1" x14ac:dyDescent="0.4">
      <c r="A6" s="24"/>
      <c r="B6" s="24"/>
      <c r="C6" s="24"/>
      <c r="D6" s="24"/>
      <c r="E6" s="24"/>
      <c r="F6" s="24"/>
      <c r="G6" s="9" t="s">
        <v>12</v>
      </c>
      <c r="H6" s="3">
        <v>38500</v>
      </c>
      <c r="I6" s="14"/>
      <c r="J6" s="14"/>
      <c r="K6" s="3"/>
      <c r="L6" s="3"/>
      <c r="M6" s="3"/>
      <c r="N6" s="3"/>
    </row>
    <row r="7" spans="1:14" ht="18.600000000000001" thickBot="1" x14ac:dyDescent="0.4">
      <c r="A7" s="24"/>
      <c r="B7" s="24"/>
      <c r="C7" s="24"/>
      <c r="D7" s="24"/>
      <c r="E7" s="24"/>
      <c r="F7" s="24"/>
      <c r="G7" s="3"/>
      <c r="H7" s="3"/>
      <c r="I7" s="14"/>
      <c r="J7" s="14"/>
      <c r="K7" s="25" t="s">
        <v>36</v>
      </c>
      <c r="L7" s="25" t="s">
        <v>35</v>
      </c>
      <c r="M7" s="25" t="s">
        <v>34</v>
      </c>
      <c r="N7" s="3"/>
    </row>
    <row r="8" spans="1:14" ht="18.600000000000001" thickBot="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26">
        <v>0.16551965621114215</v>
      </c>
      <c r="L8" s="26">
        <v>9.8947114732766309E-2</v>
      </c>
      <c r="M8" s="26">
        <v>4.7238507363624373E-2</v>
      </c>
      <c r="N8" s="3"/>
    </row>
    <row r="9" spans="1:14" ht="18" x14ac:dyDescent="0.35">
      <c r="A9" s="5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4" ht="72.599999999999994" thickBot="1" x14ac:dyDescent="0.4">
      <c r="A10" s="3"/>
      <c r="B10" s="6" t="s">
        <v>1</v>
      </c>
      <c r="C10" s="6" t="s">
        <v>2</v>
      </c>
      <c r="D10" s="6" t="s">
        <v>4</v>
      </c>
      <c r="E10" s="3"/>
      <c r="F10" s="10"/>
      <c r="G10" s="10" t="s">
        <v>17</v>
      </c>
      <c r="H10" s="10"/>
      <c r="I10" s="12" t="s">
        <v>9</v>
      </c>
      <c r="J10" s="12" t="s">
        <v>10</v>
      </c>
      <c r="K10" s="11" t="s">
        <v>13</v>
      </c>
    </row>
    <row r="11" spans="1:14" ht="18.600000000000001" thickBot="1" x14ac:dyDescent="0.4">
      <c r="A11" s="3"/>
      <c r="B11" s="4">
        <v>3700</v>
      </c>
      <c r="C11" s="4">
        <v>10235</v>
      </c>
      <c r="D11" s="4">
        <v>20236</v>
      </c>
      <c r="E11" s="7"/>
      <c r="F11" s="8"/>
      <c r="G11" s="23">
        <f>H2*I11+H3*J11</f>
        <v>4697.8084672938767</v>
      </c>
      <c r="H11" s="3"/>
      <c r="I11" s="4">
        <v>979.62286448124655</v>
      </c>
      <c r="J11" s="16">
        <v>1369.2813691656918</v>
      </c>
      <c r="K11" s="17">
        <f>$K$8*I11*J11-$L$8*POWER(I11,2)-$M$8*POWER(J11,2)</f>
        <v>38499.999999160165</v>
      </c>
    </row>
    <row r="12" spans="1:14" ht="18" x14ac:dyDescent="0.35">
      <c r="A12" s="3"/>
      <c r="B12" s="4">
        <v>3620</v>
      </c>
      <c r="C12" s="4">
        <v>10095</v>
      </c>
      <c r="D12" s="4">
        <v>19920</v>
      </c>
      <c r="E12" s="7"/>
      <c r="F12" s="8"/>
      <c r="G12" s="8"/>
      <c r="H12" s="3"/>
      <c r="I12" s="3"/>
      <c r="J12" s="20" t="s">
        <v>12</v>
      </c>
      <c r="K12" s="19">
        <f>H6</f>
        <v>38500</v>
      </c>
    </row>
    <row r="13" spans="1:14" ht="18" x14ac:dyDescent="0.35">
      <c r="A13" s="3"/>
      <c r="B13" s="4">
        <v>3695</v>
      </c>
      <c r="C13" s="4">
        <v>10225</v>
      </c>
      <c r="D13" s="4">
        <v>20390</v>
      </c>
      <c r="E13" s="7"/>
      <c r="F13" s="8"/>
      <c r="G13" s="8"/>
      <c r="H13" s="3"/>
      <c r="I13" s="3"/>
      <c r="J13" s="3"/>
      <c r="K13" s="3"/>
    </row>
    <row r="14" spans="1:14" ht="18" x14ac:dyDescent="0.35">
      <c r="A14" s="3"/>
      <c r="B14" s="4">
        <v>3860</v>
      </c>
      <c r="C14" s="4">
        <v>10325</v>
      </c>
      <c r="D14" s="4">
        <v>20620</v>
      </c>
      <c r="E14" s="7"/>
      <c r="F14" s="8"/>
      <c r="G14" s="8"/>
      <c r="H14" s="3"/>
      <c r="I14" s="3"/>
      <c r="J14" s="3"/>
      <c r="K14" s="3"/>
    </row>
    <row r="15" spans="1:14" ht="18" x14ac:dyDescent="0.35">
      <c r="A15" s="3"/>
      <c r="B15" s="4">
        <v>3930</v>
      </c>
      <c r="C15" s="4">
        <v>10615</v>
      </c>
      <c r="D15" s="4">
        <v>21100</v>
      </c>
      <c r="E15" s="7"/>
      <c r="F15" s="8"/>
      <c r="G15" s="8"/>
      <c r="H15" s="3"/>
      <c r="I15" s="3"/>
      <c r="J15" s="3"/>
      <c r="K15" s="3"/>
    </row>
    <row r="16" spans="1:14" ht="18" x14ac:dyDescent="0.35">
      <c r="A16" s="3"/>
      <c r="B16" s="4">
        <v>3650</v>
      </c>
      <c r="C16" s="4">
        <v>10055</v>
      </c>
      <c r="D16" s="4">
        <v>19920</v>
      </c>
      <c r="E16" s="7"/>
      <c r="F16" s="8"/>
      <c r="G16" s="8"/>
      <c r="H16" s="3"/>
      <c r="I16" s="3"/>
      <c r="J16" s="3"/>
      <c r="K16" s="3"/>
    </row>
    <row r="17" spans="1:11" ht="18" x14ac:dyDescent="0.35">
      <c r="A17" s="3"/>
      <c r="B17" s="4">
        <v>3700</v>
      </c>
      <c r="C17" s="4">
        <v>10125</v>
      </c>
      <c r="D17" s="4">
        <v>20080</v>
      </c>
      <c r="E17" s="7"/>
      <c r="F17" s="8"/>
      <c r="G17" s="8"/>
      <c r="H17" s="3"/>
      <c r="I17" s="3"/>
      <c r="J17" s="3"/>
      <c r="K17" s="3"/>
    </row>
    <row r="18" spans="1:11" ht="18" x14ac:dyDescent="0.35">
      <c r="A18" s="3"/>
      <c r="B18" s="4">
        <v>3750</v>
      </c>
      <c r="C18" s="4">
        <v>1135</v>
      </c>
      <c r="D18" s="4">
        <v>20180</v>
      </c>
      <c r="E18" s="7"/>
      <c r="F18" s="8"/>
      <c r="G18" s="8"/>
      <c r="H18" s="3"/>
      <c r="I18" s="3"/>
      <c r="J18" s="3"/>
      <c r="K18" s="3"/>
    </row>
    <row r="19" spans="1:11" ht="18" x14ac:dyDescent="0.35">
      <c r="A19" s="3"/>
      <c r="B19" s="4">
        <v>3870</v>
      </c>
      <c r="C19" s="4">
        <v>10435</v>
      </c>
      <c r="D19" s="4">
        <v>20790</v>
      </c>
      <c r="E19" s="7"/>
      <c r="F19" s="8"/>
      <c r="G19" s="8"/>
      <c r="H19" s="3"/>
      <c r="I19" s="3"/>
      <c r="J19" s="3"/>
      <c r="K19" s="3"/>
    </row>
    <row r="20" spans="1:11" ht="18" x14ac:dyDescent="0.35">
      <c r="A20" s="3"/>
      <c r="B20" s="4">
        <v>3810</v>
      </c>
      <c r="C20" s="4">
        <v>10475</v>
      </c>
      <c r="D20" s="4">
        <v>20745</v>
      </c>
      <c r="E20" s="7"/>
      <c r="F20" s="8"/>
      <c r="G20" s="8"/>
      <c r="H20" s="3"/>
      <c r="I20" s="3"/>
      <c r="J20" s="3"/>
      <c r="K20" s="3"/>
    </row>
    <row r="21" spans="1:11" ht="18" x14ac:dyDescent="0.35">
      <c r="A21" s="3"/>
      <c r="B21" s="3"/>
      <c r="C21" s="3"/>
      <c r="D21" s="3"/>
      <c r="E21" s="3"/>
      <c r="F21" s="3"/>
      <c r="G21" s="8"/>
      <c r="H21" s="3"/>
      <c r="I21" s="3"/>
      <c r="J21" s="3"/>
      <c r="K21" s="3"/>
    </row>
    <row r="22" spans="1:11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1">
    <mergeCell ref="A1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МНК</vt:lpstr>
      <vt:lpstr>Максимізація прибутку_короткост</vt:lpstr>
      <vt:lpstr>Максимізація випуску</vt:lpstr>
      <vt:lpstr>Мінімізація витрат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Denis Piven</cp:lastModifiedBy>
  <dcterms:created xsi:type="dcterms:W3CDTF">2020-11-09T08:25:38Z</dcterms:created>
  <dcterms:modified xsi:type="dcterms:W3CDTF">2021-04-20T13:21:27Z</dcterms:modified>
</cp:coreProperties>
</file>