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charlottepapelard/Desktop/"/>
    </mc:Choice>
  </mc:AlternateContent>
  <xr:revisionPtr revIDLastSave="0" documentId="13_ncr:1_{5872D858-486A-0546-A1B6-85DE840B285D}" xr6:coauthVersionLast="47" xr6:coauthVersionMax="47" xr10:uidLastSave="{00000000-0000-0000-0000-000000000000}"/>
  <bookViews>
    <workbookView xWindow="4960" yWindow="500" windowWidth="28040" windowHeight="15760" activeTab="10" xr2:uid="{C8F5B01A-5999-A644-B46B-43B1BCFB4857}"/>
  </bookViews>
  <sheets>
    <sheet name="Q2" sheetId="8" r:id="rId1"/>
    <sheet name="Q3" sheetId="11" r:id="rId2"/>
    <sheet name="Q4" sheetId="1" r:id="rId3"/>
    <sheet name="Q3 vs Q4" sheetId="12" r:id="rId4"/>
    <sheet name="Q5" sheetId="2" r:id="rId5"/>
    <sheet name="Q6" sheetId="3" r:id="rId6"/>
    <sheet name="Q7" sheetId="4" r:id="rId7"/>
    <sheet name="Q8" sheetId="5" r:id="rId8"/>
    <sheet name="Q9" sheetId="7" r:id="rId9"/>
    <sheet name="Q10" sheetId="6" r:id="rId10"/>
    <sheet name="Q10_bis" sheetId="15" r:id="rId11"/>
    <sheet name="TEST D'INDEPENDANCE" sheetId="13" r:id="rId12"/>
    <sheet name="code en entier" sheetId="14" r:id="rId13"/>
  </sheets>
  <definedNames>
    <definedName name="_Q10">Q10_bis!$A$1:$C$9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5" l="1"/>
  <c r="D2" i="15" s="1"/>
  <c r="C14" i="15"/>
  <c r="D7" i="15" s="1"/>
  <c r="E27" i="3"/>
  <c r="E24" i="3"/>
  <c r="D6" i="4"/>
  <c r="E36" i="3"/>
  <c r="E33" i="3"/>
  <c r="R25" i="11"/>
  <c r="R24" i="11"/>
  <c r="R23" i="11"/>
  <c r="R22" i="11"/>
  <c r="R21" i="11"/>
  <c r="R20" i="11"/>
  <c r="R19" i="11"/>
  <c r="R18" i="11"/>
  <c r="R17" i="11"/>
  <c r="R13" i="11"/>
  <c r="R12" i="11"/>
  <c r="R11" i="11"/>
  <c r="R10" i="11"/>
  <c r="R9" i="11"/>
  <c r="E7" i="8"/>
  <c r="R20" i="1"/>
  <c r="R19" i="1"/>
  <c r="R18" i="1"/>
  <c r="R17" i="1"/>
  <c r="R16" i="1"/>
  <c r="R15" i="1"/>
  <c r="R14" i="1"/>
  <c r="R13" i="1"/>
  <c r="R12" i="1"/>
  <c r="R4" i="1"/>
  <c r="R5" i="1"/>
  <c r="R6" i="1"/>
  <c r="R8" i="1"/>
  <c r="D6" i="15" l="1"/>
  <c r="D9" i="15"/>
  <c r="D5" i="15"/>
  <c r="D8" i="15"/>
  <c r="D4" i="15"/>
  <c r="D3" i="15"/>
</calcChain>
</file>

<file path=xl/sharedStrings.xml><?xml version="1.0" encoding="utf-8"?>
<sst xmlns="http://schemas.openxmlformats.org/spreadsheetml/2006/main" count="259" uniqueCount="171">
  <si>
    <t>Nombre_Accidents</t>
  </si>
  <si>
    <t>Accident_Id</t>
  </si>
  <si>
    <t>jour</t>
  </si>
  <si>
    <t>mois</t>
  </si>
  <si>
    <t>an</t>
  </si>
  <si>
    <t>hrmn</t>
  </si>
  <si>
    <t>lum</t>
  </si>
  <si>
    <t>dep</t>
  </si>
  <si>
    <t>com</t>
  </si>
  <si>
    <t>agg</t>
  </si>
  <si>
    <t>int</t>
  </si>
  <si>
    <t>atm</t>
  </si>
  <si>
    <t>col</t>
  </si>
  <si>
    <t>adr</t>
  </si>
  <si>
    <t>lat</t>
  </si>
  <si>
    <t>long</t>
  </si>
  <si>
    <t>boulevard Victor Lambert</t>
  </si>
  <si>
    <t>rue Vernouillet</t>
  </si>
  <si>
    <t>A4</t>
  </si>
  <si>
    <t>avenue Benoît Frachon</t>
  </si>
  <si>
    <t>D216</t>
  </si>
  <si>
    <t>National 4</t>
  </si>
  <si>
    <t>rue de la Garenne</t>
  </si>
  <si>
    <t>rue de Courcelles</t>
  </si>
  <si>
    <t>boulevard Lundy</t>
  </si>
  <si>
    <t>rue du Président Franklin Roosevelt</t>
  </si>
  <si>
    <t>D933</t>
  </si>
  <si>
    <t>avenue de Paris</t>
  </si>
  <si>
    <t>rue de Brazzaville</t>
  </si>
  <si>
    <t>avenue Jean Jaurès</t>
  </si>
  <si>
    <t>Route de Romilly</t>
  </si>
  <si>
    <t>quartier Chemin Vert</t>
  </si>
  <si>
    <t>rue de Bétheny</t>
  </si>
  <si>
    <t>Rue Drouet</t>
  </si>
  <si>
    <t>D931</t>
  </si>
  <si>
    <t>D3</t>
  </si>
  <si>
    <t>D944</t>
  </si>
  <si>
    <t>Place Charles de Gaulle</t>
  </si>
  <si>
    <t>place Drouet d'Erlon</t>
  </si>
  <si>
    <t>rue Libergier</t>
  </si>
  <si>
    <t>rond-point porte Farman</t>
  </si>
  <si>
    <t>avenue de Laon</t>
  </si>
  <si>
    <t>rue Mazarin</t>
  </si>
  <si>
    <t>Avenue de Paris</t>
  </si>
  <si>
    <t>Avenue Roger Salengro</t>
  </si>
  <si>
    <t>Avenue du General Leclerc</t>
  </si>
  <si>
    <t>D951</t>
  </si>
  <si>
    <t>Rue Bois Guillaume</t>
  </si>
  <si>
    <t>Rue de la Petite Sainte</t>
  </si>
  <si>
    <t>rue Géruzez</t>
  </si>
  <si>
    <t>rue du Colonel Fabien</t>
  </si>
  <si>
    <t>avenue d'Epernay</t>
  </si>
  <si>
    <t>rue André Huet</t>
  </si>
  <si>
    <t>rue Turenne</t>
  </si>
  <si>
    <t>rue Belin</t>
  </si>
  <si>
    <t>avenue de Champagne</t>
  </si>
  <si>
    <t>Rue Saint-Abdon</t>
  </si>
  <si>
    <t>rue Clovis Chézel</t>
  </si>
  <si>
    <t>rue Paul Vaillant Couturier</t>
  </si>
  <si>
    <t>Rue de Reims</t>
  </si>
  <si>
    <t>Plein jour</t>
  </si>
  <si>
    <t>Crépuscule ou aube</t>
  </si>
  <si>
    <t>Nuit sans éclairage public</t>
  </si>
  <si>
    <t>Nuit avec éclairage public non allumé</t>
  </si>
  <si>
    <t>Normale</t>
  </si>
  <si>
    <t>Pluie légère</t>
  </si>
  <si>
    <t>Pluie forte</t>
  </si>
  <si>
    <t>Neige - grêle</t>
  </si>
  <si>
    <t>Brouillard - fumée</t>
  </si>
  <si>
    <t>Vent fort - tempête</t>
  </si>
  <si>
    <t>Temps éblouissant</t>
  </si>
  <si>
    <t>Temps couvert</t>
  </si>
  <si>
    <t>Autre</t>
  </si>
  <si>
    <t>Nuit avec éclairage public allumé</t>
  </si>
  <si>
    <t>/* 5) Nb d'accident mortel des femmes en temps neigeux /</t>
  </si>
  <si>
    <t>/ variable à utiliser sexe (2,femme) de usagers, temps neigeux (atm 4 caractéristiques), nombre d'accident grav usagers 2 */</t>
  </si>
  <si>
    <t>6) Accidents ayant lieu dans un parking grouper par genre par age du plus jeune au plus vieux</t>
  </si>
  <si>
    <t>sexe</t>
  </si>
  <si>
    <t>nombre_accident</t>
  </si>
  <si>
    <t>age</t>
  </si>
  <si>
    <t>.</t>
  </si>
  <si>
    <t>/* 7)Nb de personnes de -25ans qui ont eu des accidents entre 23h et 5h */</t>
  </si>
  <si>
    <t>8)Nb de morts qui n'avait pas leur ceinture</t>
  </si>
  <si>
    <t xml:space="preserve">9) Nb de morts de velo qui n'avait pas de securite (ceinture) </t>
  </si>
  <si>
    <t>10) nombre d'accidents genre par genre et les classez par la gravite</t>
  </si>
  <si>
    <t>moyenne des d'accidents par jour au mois de decembre (environ 1,5)</t>
  </si>
  <si>
    <t>conclusion =</t>
  </si>
  <si>
    <t>2x fois plus d'accidents le 31</t>
  </si>
  <si>
    <t>remarque : pas besoin de graphique pour la question, l'info suffira</t>
  </si>
  <si>
    <t>/*2) Nb d'accident en marne en decembre et le 23 decembre*/</t>
  </si>
  <si>
    <r>
      <t xml:space="preserve">/*4) classez les accidents par luminosite et meteo (pluvieux neigeux sec …. </t>
    </r>
    <r>
      <rPr>
        <sz val="12"/>
        <color theme="4"/>
        <rFont val="Gill Sans MT (Corps)"/>
      </rPr>
      <t>DANS LA MARNE EN DECEMBRE</t>
    </r>
  </si>
  <si>
    <t>/*3) classez les accidents par luminosite et meteo (pluvieux neigeux sec …</t>
  </si>
  <si>
    <t>&gt;&gt;&gt; REQUETE TROP LOURDE</t>
  </si>
  <si>
    <t>J'AI DONC FAIS LA REQUETE SUIVANTE AFIN DE COMPARER LES RESULTATS AVEC LA QUESTION 4</t>
  </si>
  <si>
    <r>
      <t xml:space="preserve">/*3) classez les accidents par luminosite et meteo (pluvieux neigeux sec … </t>
    </r>
    <r>
      <rPr>
        <sz val="12"/>
        <color theme="4"/>
        <rFont val="Gill Sans MT (Corps)"/>
      </rPr>
      <t>POUR LE MOIS D'AOUT DANS LA MARNE</t>
    </r>
  </si>
  <si>
    <t>&gt;&gt;&gt;&gt; periode de vacances, bcp de monde sur la route !</t>
  </si>
  <si>
    <t>rue Chanzy</t>
  </si>
  <si>
    <t>rue Pierre Beregovoy</t>
  </si>
  <si>
    <t>D227</t>
  </si>
  <si>
    <t>rue de Courlancy</t>
  </si>
  <si>
    <t>Rue de la Carriere</t>
  </si>
  <si>
    <t>D9</t>
  </si>
  <si>
    <t>Avenue le Corbusier</t>
  </si>
  <si>
    <t>avenue Paul Marchandeau</t>
  </si>
  <si>
    <t>Avenue du Général Sarrail</t>
  </si>
  <si>
    <t>Avenue Jeanne d'Arc</t>
  </si>
  <si>
    <t>D74</t>
  </si>
  <si>
    <t>D21</t>
  </si>
  <si>
    <t>Rue Dieu</t>
  </si>
  <si>
    <t>rue Cérès</t>
  </si>
  <si>
    <t>place de la République</t>
  </si>
  <si>
    <t>route de chantemerle</t>
  </si>
  <si>
    <t>Rue Chanzy</t>
  </si>
  <si>
    <t>Route de Chalons</t>
  </si>
  <si>
    <t>D396</t>
  </si>
  <si>
    <t>D308</t>
  </si>
  <si>
    <t>Avenue Francois Mitterrand</t>
  </si>
  <si>
    <t>Rue du Général Leclerc</t>
  </si>
  <si>
    <t>D5</t>
  </si>
  <si>
    <t>rue Henri Jadart</t>
  </si>
  <si>
    <t>Avenue Jean Monnet</t>
  </si>
  <si>
    <t>boulevard Vasco de Gama</t>
  </si>
  <si>
    <t>NOTRE DAME (QUAI)</t>
  </si>
  <si>
    <t>D977</t>
  </si>
  <si>
    <t>Allee de Cumieres</t>
  </si>
  <si>
    <t>Place des Combattants d'A.F.N</t>
  </si>
  <si>
    <t>Rue Nicolas Appert</t>
  </si>
  <si>
    <t>METZ (AVE DE)</t>
  </si>
  <si>
    <t>N31</t>
  </si>
  <si>
    <t>D44</t>
  </si>
  <si>
    <t>D36</t>
  </si>
  <si>
    <t>Avenue du Président Roosevelt</t>
  </si>
  <si>
    <t>Les Sohettes (Embranchement d'autoroute)</t>
  </si>
  <si>
    <t>Avenue de Sainte-Ménehould</t>
  </si>
  <si>
    <t>Q3</t>
  </si>
  <si>
    <t>Q4</t>
  </si>
  <si>
    <t>REMARQUE = PLUS INTERESSANT DE FAIRE NB D'ACCIDENTS ÉTÉ/HIVER QUE POURCENTAGE SELON LE TEMPS</t>
  </si>
  <si>
    <t>JE PROPOSE D'INTEGRER CECI AU DIAPO :</t>
  </si>
  <si>
    <t>aout = 35 accidents dans le jour et 1 dans la nuit</t>
  </si>
  <si>
    <t>dec = 16 accidents dans le jour et 22 dans la nuit</t>
  </si>
  <si>
    <t>je sais pas trop quoi faire de cette info j'avoue</t>
  </si>
  <si>
    <t xml:space="preserve">Accidents des femmes entre 20 et 25 ans </t>
  </si>
  <si>
    <t xml:space="preserve">Accidents des hommes entre 20 et 25 ans </t>
  </si>
  <si>
    <t xml:space="preserve">Accidents des femmes entre 50 et 60 ans </t>
  </si>
  <si>
    <t xml:space="preserve">Accidents des hommes entre 50 et 60 ans </t>
  </si>
  <si>
    <t>Femmes</t>
  </si>
  <si>
    <t>Hommes</t>
  </si>
  <si>
    <t>50 à 60 ans</t>
  </si>
  <si>
    <t>20 à 30 ans</t>
  </si>
  <si>
    <t>somme accidents entre 18 et 25 ans (majeurs sinon pas de sens)</t>
  </si>
  <si>
    <t>nb accidents</t>
  </si>
  <si>
    <t>conclusion = les jeunes font la fete ? +moins expérience ?</t>
  </si>
  <si>
    <t>globalement plus l'âge avance moins il y a d'accidents</t>
  </si>
  <si>
    <t>si on fait pour toute la journée et pas seulement en soirée :</t>
  </si>
  <si>
    <t>&gt;&gt;&gt;&gt;&gt;&gt;&gt;&gt;&gt;&gt;&gt;&gt;</t>
  </si>
  <si>
    <t>ON PEUT DONC FAIRE ENTRER LE FACTEUR FETE</t>
  </si>
  <si>
    <t>MAIS AUSSI LE FACTEUR EXPERIENCE</t>
  </si>
  <si>
    <t>REQUETE TROP LONGUE</t>
  </si>
  <si>
    <t>J'ai pas capté la diff des résultats ben tu peux expliquer ton code stp ?</t>
  </si>
  <si>
    <t>jsp quoi faire de l'info</t>
  </si>
  <si>
    <t>lien entre sexe et gravité de l'accident</t>
  </si>
  <si>
    <t>lien entre age et gravité de l'accident</t>
  </si>
  <si>
    <t>Bléssé léger</t>
  </si>
  <si>
    <t>2</t>
  </si>
  <si>
    <t>Hospitalisé</t>
  </si>
  <si>
    <t>Tué</t>
  </si>
  <si>
    <t>Indemne</t>
  </si>
  <si>
    <t>1</t>
  </si>
  <si>
    <t>Pourcentages</t>
  </si>
  <si>
    <t>nombre_accidents</t>
  </si>
  <si>
    <t>gravite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</si>
</sst>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Gill Sans MT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5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2"/>
      <color theme="4"/>
      <name val="Gill Sans MT"/>
      <family val="2"/>
      <scheme val="minor"/>
    </font>
    <font>
      <sz val="12"/>
      <color theme="4"/>
      <name val="Gill Sans MT (Corps)"/>
    </font>
    <font>
      <b/>
      <sz val="20"/>
      <color theme="4"/>
      <name val="Gill Sans MT"/>
      <family val="2"/>
      <scheme val="minor"/>
    </font>
    <font>
      <sz val="20"/>
      <color theme="4"/>
      <name val="Gill Sans MT"/>
      <family val="2"/>
      <scheme val="minor"/>
    </font>
    <font>
      <sz val="12"/>
      <color theme="1"/>
      <name val="Gill Sans MT (Corps)"/>
    </font>
    <font>
      <sz val="11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2" borderId="0" xfId="0" applyFont="1" applyFill="1"/>
    <xf numFmtId="0" fontId="1" fillId="3" borderId="0" xfId="0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1" xfId="0" applyBorder="1"/>
    <xf numFmtId="0" fontId="12" fillId="0" borderId="0" xfId="0" applyFont="1"/>
    <xf numFmtId="0" fontId="13" fillId="0" borderId="0" xfId="1"/>
    <xf numFmtId="0" fontId="13" fillId="0" borderId="0" xfId="1" applyAlignment="1">
      <alignment wrapText="1"/>
    </xf>
  </cellXfs>
  <cellStyles count="2">
    <cellStyle name="Normal" xfId="0" builtinId="0"/>
    <cellStyle name="Normal 2" xfId="1" xr:uid="{8AD8F03D-713F-EB42-8C16-1CCF8A09C0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Proportion d'accidents en août 2022 selon la luminosité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8-AE46-98D5-4AEE45E67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8-AE46-98D5-4AEE45E672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8-AE46-98D5-4AEE45E672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8-AE46-98D5-4AEE45E672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B8-AE46-98D5-4AEE45E672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'Q3'!$Q$9:$Q$13</c:f>
              <c:strCache>
                <c:ptCount val="5"/>
                <c:pt idx="0">
                  <c:v>Plein jour</c:v>
                </c:pt>
                <c:pt idx="1">
                  <c:v>Crépuscule ou aube</c:v>
                </c:pt>
                <c:pt idx="2">
                  <c:v>Nuit sans éclairage public</c:v>
                </c:pt>
                <c:pt idx="3">
                  <c:v>Nuit avec éclairage public non allumé</c:v>
                </c:pt>
                <c:pt idx="4">
                  <c:v>Nuit avec éclairage public allumé</c:v>
                </c:pt>
              </c:strCache>
            </c:strRef>
          </c:cat>
          <c:val>
            <c:numRef>
              <c:f>'Q3'!$R$9:$R$13</c:f>
              <c:numCache>
                <c:formatCode>General</c:formatCode>
                <c:ptCount val="5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9-B748-B4F5-C5E81761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Gravité des accidents causés par des hommes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6E-CB40-83E3-5F84F89036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6E-CB40-83E3-5F84F89036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6E-CB40-83E3-5F84F89036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6E-CB40-83E3-5F84F8903665}"/>
              </c:ext>
            </c:extLst>
          </c:dPt>
          <c:cat>
            <c:strRef>
              <c:f>Q10_bis!$B$2:$B$5</c:f>
              <c:strCache>
                <c:ptCount val="4"/>
                <c:pt idx="0">
                  <c:v>Indemne</c:v>
                </c:pt>
                <c:pt idx="1">
                  <c:v>Tué</c:v>
                </c:pt>
                <c:pt idx="2">
                  <c:v>Hospitalisé</c:v>
                </c:pt>
                <c:pt idx="3">
                  <c:v>Bléssé léger</c:v>
                </c:pt>
              </c:strCache>
            </c:strRef>
          </c:cat>
          <c:val>
            <c:numRef>
              <c:f>Q10_bis!$C$2:$C$5</c:f>
              <c:numCache>
                <c:formatCode>General</c:formatCode>
                <c:ptCount val="4"/>
                <c:pt idx="0">
                  <c:v>36671</c:v>
                </c:pt>
                <c:pt idx="1">
                  <c:v>2777</c:v>
                </c:pt>
                <c:pt idx="2">
                  <c:v>13630</c:v>
                </c:pt>
                <c:pt idx="3">
                  <c:v>31716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6E-CB40-83E3-5F84F890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Gravité des accidents causés par des femmes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C6-FF4F-8B97-9627C1280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C6-FF4F-8B97-9627C1280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C6-FF4F-8B97-9627C1280A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C6-FF4F-8B97-9627C1280A66}"/>
              </c:ext>
            </c:extLst>
          </c:dPt>
          <c:cat>
            <c:strRef>
              <c:f>Q10_bis!$B$6:$B$9</c:f>
              <c:strCache>
                <c:ptCount val="4"/>
                <c:pt idx="0">
                  <c:v>Indemne</c:v>
                </c:pt>
                <c:pt idx="1">
                  <c:v>Tué</c:v>
                </c:pt>
                <c:pt idx="2">
                  <c:v>Hospitalisé</c:v>
                </c:pt>
                <c:pt idx="3">
                  <c:v>Bléssé léger</c:v>
                </c:pt>
              </c:strCache>
            </c:strRef>
          </c:cat>
          <c:val>
            <c:numRef>
              <c:f>Q10_bis!$C$6:$C$9</c:f>
              <c:numCache>
                <c:formatCode>General</c:formatCode>
                <c:ptCount val="4"/>
                <c:pt idx="0">
                  <c:v>14455</c:v>
                </c:pt>
                <c:pt idx="1">
                  <c:v>773</c:v>
                </c:pt>
                <c:pt idx="2">
                  <c:v>5630</c:v>
                </c:pt>
                <c:pt idx="3">
                  <c:v>18265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C6-FF4F-8B97-9627C128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Proportion d'accidents en août 2022 selon la météo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8-A04A-A149-8EB1AE14BC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8-A04A-A149-8EB1AE14BC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8-A04A-A149-8EB1AE14BC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F8-A04A-A149-8EB1AE14BC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8-A04A-A149-8EB1AE14BC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8-A04A-A149-8EB1AE14BC8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F8-A04A-A149-8EB1AE14BC8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F8-A04A-A149-8EB1AE14BC8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F8-A04A-A149-8EB1AE14BC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'Q3'!$Q$17:$Q$25</c:f>
              <c:strCache>
                <c:ptCount val="9"/>
                <c:pt idx="0">
                  <c:v>Normale</c:v>
                </c:pt>
                <c:pt idx="1">
                  <c:v>Pluie légère</c:v>
                </c:pt>
                <c:pt idx="2">
                  <c:v>Pluie forte</c:v>
                </c:pt>
                <c:pt idx="3">
                  <c:v>Neige - grêle</c:v>
                </c:pt>
                <c:pt idx="4">
                  <c:v>Brouillard - fumée</c:v>
                </c:pt>
                <c:pt idx="5">
                  <c:v>Vent fort - tempête</c:v>
                </c:pt>
                <c:pt idx="6">
                  <c:v>Temps éblouissant</c:v>
                </c:pt>
                <c:pt idx="7">
                  <c:v>Temps couvert</c:v>
                </c:pt>
                <c:pt idx="8">
                  <c:v>Autre</c:v>
                </c:pt>
              </c:strCache>
            </c:strRef>
          </c:cat>
          <c:val>
            <c:numRef>
              <c:f>'Q3'!$R$17:$R$25</c:f>
              <c:numCache>
                <c:formatCode>General</c:formatCode>
                <c:ptCount val="9"/>
                <c:pt idx="0">
                  <c:v>40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F-D444-81E5-A02AD2AF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Proportion d'accidents</a:t>
            </a:r>
            <a:r>
              <a:rPr lang="fr-FR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en décembre 2022 selon la luminosité</a:t>
            </a:r>
            <a:endParaRPr lang="fr-FR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61-E341-9190-862270E46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61-E341-9190-862270E46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61-E341-9190-862270E46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61-E341-9190-862270E46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61-E341-9190-862270E46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'Q4'!$Q$4:$Q$8</c:f>
              <c:strCache>
                <c:ptCount val="5"/>
                <c:pt idx="0">
                  <c:v>Plein jour</c:v>
                </c:pt>
                <c:pt idx="1">
                  <c:v>Crépuscule ou aube</c:v>
                </c:pt>
                <c:pt idx="2">
                  <c:v>Nuit sans éclairage public</c:v>
                </c:pt>
                <c:pt idx="3">
                  <c:v>Nuit avec éclairage public non allumé</c:v>
                </c:pt>
                <c:pt idx="4">
                  <c:v>Nuit avec éclairage public allumé</c:v>
                </c:pt>
              </c:strCache>
            </c:strRef>
          </c:cat>
          <c:val>
            <c:numRef>
              <c:f>'Q4'!$R$4:$R$8</c:f>
              <c:numCache>
                <c:formatCode>General</c:formatCode>
                <c:ptCount val="5"/>
                <c:pt idx="0">
                  <c:v>16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2-AF45-B89C-F6C91BA6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FR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Proportion d'accidents en décembre 2022 selon la météo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7ECC-0241-98EE-AFFDA617A7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7ECC-0241-98EE-AFFDA617A7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7ECC-0241-98EE-AFFDA617A7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7ECC-0241-98EE-AFFDA617A7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5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5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9-7ECC-0241-98EE-AFFDA617A7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6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6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B-7ECC-0241-98EE-AFFDA617A7D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D-7ECC-0241-98EE-AFFDA617A7D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2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2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F-7ECC-0241-98EE-AFFDA617A7D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3">
                      <a:lumMod val="60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3">
                      <a:lumMod val="60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11-7ECC-0241-98EE-AFFDA617A7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'Q4'!$Q$12:$Q$20</c:f>
              <c:strCache>
                <c:ptCount val="9"/>
                <c:pt idx="0">
                  <c:v>Normale</c:v>
                </c:pt>
                <c:pt idx="1">
                  <c:v>Pluie légère</c:v>
                </c:pt>
                <c:pt idx="2">
                  <c:v>Pluie forte</c:v>
                </c:pt>
                <c:pt idx="3">
                  <c:v>Neige - grêle</c:v>
                </c:pt>
                <c:pt idx="4">
                  <c:v>Brouillard - fumée</c:v>
                </c:pt>
                <c:pt idx="5">
                  <c:v>Vent fort - tempête</c:v>
                </c:pt>
                <c:pt idx="6">
                  <c:v>Temps éblouissant</c:v>
                </c:pt>
                <c:pt idx="7">
                  <c:v>Temps couvert</c:v>
                </c:pt>
                <c:pt idx="8">
                  <c:v>Autre</c:v>
                </c:pt>
              </c:strCache>
            </c:strRef>
          </c:cat>
          <c:val>
            <c:numRef>
              <c:f>'Q4'!$R$12:$R$20</c:f>
              <c:numCache>
                <c:formatCode>General</c:formatCode>
                <c:ptCount val="9"/>
                <c:pt idx="0">
                  <c:v>29</c:v>
                </c:pt>
                <c:pt idx="1">
                  <c:v>12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7448-B3BE-B6170658C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d'accident selon la luminosité</a:t>
            </a:r>
            <a:r>
              <a:rPr lang="fr-FR" baseline="0"/>
              <a:t> au mois d'août 2022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1-514A-B3F4-21AD2334D8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07-2E42-A001-401BF7DD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07-2E42-A001-401BF7DD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07-2E42-A001-401BF7DD4E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71-514A-B3F4-21AD2334D89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71-514A-B3F4-21AD2334D89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71-514A-B3F4-21AD2334D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'Q3 vs Q4'!$A$3:$A$7</c:f>
              <c:strCache>
                <c:ptCount val="5"/>
                <c:pt idx="0">
                  <c:v>Plein jour</c:v>
                </c:pt>
                <c:pt idx="1">
                  <c:v>Crépuscule ou aube</c:v>
                </c:pt>
                <c:pt idx="2">
                  <c:v>Nuit sans éclairage public</c:v>
                </c:pt>
                <c:pt idx="3">
                  <c:v>Nuit avec éclairage public non allumé</c:v>
                </c:pt>
                <c:pt idx="4">
                  <c:v>Nuit avec éclairage public allumé</c:v>
                </c:pt>
              </c:strCache>
            </c:strRef>
          </c:cat>
          <c:val>
            <c:numRef>
              <c:f>'Q3 vs Q4'!$B$3:$B$7</c:f>
              <c:numCache>
                <c:formatCode>General</c:formatCode>
                <c:ptCount val="5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1-514A-B3F4-21AD2334D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d'accident selon la luminosité au mois de décembre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A-3D48-82AB-B629C6A1D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E-8740-8DB3-F915181156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9E-8740-8DB3-F915181156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9E-8740-8DB3-F915181156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0A-3D48-82AB-B629C6A1D16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0A-3D48-82AB-B629C6A1D16D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0A-3D48-82AB-B629C6A1D1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'Q3 vs Q4'!$D$3:$D$7</c:f>
              <c:strCache>
                <c:ptCount val="5"/>
                <c:pt idx="0">
                  <c:v>Plein jour</c:v>
                </c:pt>
                <c:pt idx="1">
                  <c:v>Crépuscule ou aube</c:v>
                </c:pt>
                <c:pt idx="2">
                  <c:v>Nuit sans éclairage public</c:v>
                </c:pt>
                <c:pt idx="3">
                  <c:v>Nuit avec éclairage public non allumé</c:v>
                </c:pt>
                <c:pt idx="4">
                  <c:v>Nuit avec éclairage public allumé</c:v>
                </c:pt>
              </c:strCache>
            </c:strRef>
          </c:cat>
          <c:val>
            <c:numRef>
              <c:f>'Q3 vs Q4'!$E$3:$E$7</c:f>
              <c:numCache>
                <c:formatCode>General</c:formatCode>
                <c:ptCount val="5"/>
                <c:pt idx="0">
                  <c:v>16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A-3D48-82AB-B629C6A1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d'accident dans un parking par sexe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'Q6'!$J$22</c:f>
              <c:strCache>
                <c:ptCount val="1"/>
                <c:pt idx="0">
                  <c:v>Hommes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'Q6'!$I$23:$I$24</c:f>
              <c:strCache>
                <c:ptCount val="2"/>
                <c:pt idx="0">
                  <c:v>20 à 30 ans</c:v>
                </c:pt>
                <c:pt idx="1">
                  <c:v>50 à 60 ans</c:v>
                </c:pt>
              </c:strCache>
            </c:strRef>
          </c:cat>
          <c:val>
            <c:numRef>
              <c:f>'Q6'!$J$23:$J$24</c:f>
              <c:numCache>
                <c:formatCode>General</c:formatCode>
                <c:ptCount val="2"/>
                <c:pt idx="0">
                  <c:v>24282</c:v>
                </c:pt>
                <c:pt idx="1">
                  <c:v>12242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9-054A-88FF-E6BE476A439F}"/>
            </c:ext>
          </c:extLst>
        </c:ser>
        <c:ser>
          <c:idx val="1"/>
          <c:order val="1"/>
          <c:tx>
            <c:strRef>
              <c:f>'Q6'!$K$22</c:f>
              <c:strCache>
                <c:ptCount val="1"/>
                <c:pt idx="0">
                  <c:v>Femmes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'Q6'!$I$23:$I$24</c:f>
              <c:strCache>
                <c:ptCount val="2"/>
                <c:pt idx="0">
                  <c:v>20 à 30 ans</c:v>
                </c:pt>
                <c:pt idx="1">
                  <c:v>50 à 60 ans</c:v>
                </c:pt>
              </c:strCache>
            </c:strRef>
          </c:cat>
          <c:val>
            <c:numRef>
              <c:f>'Q6'!$K$23:$K$24</c:f>
              <c:numCache>
                <c:formatCode>General</c:formatCode>
                <c:ptCount val="2"/>
                <c:pt idx="0">
                  <c:v>10538</c:v>
                </c:pt>
                <c:pt idx="1">
                  <c:v>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9-054A-88FF-E6BE476A4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26783"/>
        <c:axId val="1690547327"/>
      </c:barChart>
      <c:catAx>
        <c:axId val="16686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0547327"/>
        <c:crosses val="autoZero"/>
        <c:auto val="1"/>
        <c:lblAlgn val="ctr"/>
        <c:lblOffset val="100"/>
        <c:noMultiLvlLbl val="0"/>
      </c:catAx>
      <c:valAx>
        <c:axId val="16905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862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d'accidents entre 23</a:t>
            </a:r>
            <a:r>
              <a:rPr lang="en-US" baseline="0"/>
              <a:t>h et 5h par âge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'Q7'!$F$12</c:f>
              <c:strCache>
                <c:ptCount val="1"/>
                <c:pt idx="0">
                  <c:v>nb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'Q7'!$E$13:$E$24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</c:numCache>
            </c:numRef>
          </c:cat>
          <c:val>
            <c:numRef>
              <c:f>'Q7'!$F$13:$F$24</c:f>
              <c:numCache>
                <c:formatCode>General</c:formatCode>
                <c:ptCount val="12"/>
                <c:pt idx="0">
                  <c:v>650</c:v>
                </c:pt>
                <c:pt idx="1">
                  <c:v>685</c:v>
                </c:pt>
                <c:pt idx="2">
                  <c:v>664</c:v>
                </c:pt>
                <c:pt idx="3">
                  <c:v>598</c:v>
                </c:pt>
                <c:pt idx="4">
                  <c:v>516</c:v>
                </c:pt>
                <c:pt idx="5">
                  <c:v>493</c:v>
                </c:pt>
                <c:pt idx="6">
                  <c:v>69</c:v>
                </c:pt>
                <c:pt idx="7">
                  <c:v>60</c:v>
                </c:pt>
                <c:pt idx="8">
                  <c:v>69</c:v>
                </c:pt>
                <c:pt idx="9">
                  <c:v>74</c:v>
                </c:pt>
                <c:pt idx="10">
                  <c:v>52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C74A-B48F-0D19F54D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168543"/>
        <c:axId val="1663741903"/>
      </c:barChart>
      <c:catAx>
        <c:axId val="166316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741903"/>
        <c:crosses val="autoZero"/>
        <c:auto val="1"/>
        <c:lblAlgn val="ctr"/>
        <c:lblOffset val="100"/>
        <c:noMultiLvlLbl val="0"/>
      </c:catAx>
      <c:valAx>
        <c:axId val="16637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16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d'accidents par âge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'Q7'!$U$3</c:f>
              <c:strCache>
                <c:ptCount val="1"/>
                <c:pt idx="0">
                  <c:v>nombre_accident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('Q7'!$T$4:$T$9,'Q7'!$T$39:$T$44)</c:f>
              <c:numCache>
                <c:formatCode>General</c:formatCode>
                <c:ptCount val="1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</c:numCache>
            </c:numRef>
          </c:cat>
          <c:val>
            <c:numRef>
              <c:f>('Q7'!$U$4:$U$9,'Q7'!$U$39:$U$44)</c:f>
              <c:numCache>
                <c:formatCode>General</c:formatCode>
                <c:ptCount val="12"/>
                <c:pt idx="0">
                  <c:v>3242</c:v>
                </c:pt>
                <c:pt idx="1">
                  <c:v>3568</c:v>
                </c:pt>
                <c:pt idx="2">
                  <c:v>3604</c:v>
                </c:pt>
                <c:pt idx="3">
                  <c:v>3564</c:v>
                </c:pt>
                <c:pt idx="4">
                  <c:v>3275</c:v>
                </c:pt>
                <c:pt idx="5">
                  <c:v>3095</c:v>
                </c:pt>
                <c:pt idx="6">
                  <c:v>1481</c:v>
                </c:pt>
                <c:pt idx="7">
                  <c:v>1547</c:v>
                </c:pt>
                <c:pt idx="8">
                  <c:v>1549</c:v>
                </c:pt>
                <c:pt idx="9">
                  <c:v>1441</c:v>
                </c:pt>
                <c:pt idx="10">
                  <c:v>1489</c:v>
                </c:pt>
                <c:pt idx="11">
                  <c:v>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E-CE4D-85DA-405B67294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925967"/>
        <c:axId val="1693927695"/>
      </c:barChart>
      <c:catAx>
        <c:axId val="169392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927695"/>
        <c:crosses val="autoZero"/>
        <c:auto val="1"/>
        <c:lblAlgn val="ctr"/>
        <c:lblOffset val="100"/>
        <c:noMultiLvlLbl val="0"/>
      </c:catAx>
      <c:valAx>
        <c:axId val="16939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92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730250</xdr:colOff>
      <xdr:row>6</xdr:row>
      <xdr:rowOff>165100</xdr:rowOff>
    </xdr:from>
    <xdr:to>
      <xdr:col>24</xdr:col>
      <xdr:colOff>349250</xdr:colOff>
      <xdr:row>20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E693D1-42D1-20B0-7C7A-5B81A3799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21</xdr:row>
      <xdr:rowOff>50800</xdr:rowOff>
    </xdr:from>
    <xdr:to>
      <xdr:col>24</xdr:col>
      <xdr:colOff>114300</xdr:colOff>
      <xdr:row>34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25AE3F-9151-1A3D-999A-F3A8032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400049</xdr:colOff>
      <xdr:row>3</xdr:row>
      <xdr:rowOff>57148</xdr:rowOff>
    </xdr:from>
    <xdr:to>
      <xdr:col>25</xdr:col>
      <xdr:colOff>286180</xdr:colOff>
      <xdr:row>23</xdr:row>
      <xdr:rowOff>98363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7D72EBB-1739-04AA-84DA-663313DB9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533399</xdr:colOff>
      <xdr:row>3</xdr:row>
      <xdr:rowOff>12700</xdr:rowOff>
    </xdr:from>
    <xdr:to>
      <xdr:col>31</xdr:col>
      <xdr:colOff>419530</xdr:colOff>
      <xdr:row>23</xdr:row>
      <xdr:rowOff>53915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A5BFEB-1FBB-667B-42DE-9FAE410BC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5</xdr:row>
      <xdr:rowOff>57150</xdr:rowOff>
    </xdr:from>
    <xdr:to>
      <xdr:col>12</xdr:col>
      <xdr:colOff>6350</xdr:colOff>
      <xdr:row>18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808A75-10F1-8011-359C-9BB1B5BA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5</xdr:row>
      <xdr:rowOff>69850</xdr:rowOff>
    </xdr:from>
    <xdr:to>
      <xdr:col>17</xdr:col>
      <xdr:colOff>577850</xdr:colOff>
      <xdr:row>18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E4A1630-7B66-D464-1A2B-0B596E0C1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24</xdr:row>
      <xdr:rowOff>165100</xdr:rowOff>
    </xdr:from>
    <xdr:to>
      <xdr:col>13</xdr:col>
      <xdr:colOff>311150</xdr:colOff>
      <xdr:row>38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4411131-2E9E-EFC0-22E4-5B68E3346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777240</xdr:colOff>
      <xdr:row>5</xdr:row>
      <xdr:rowOff>66040</xdr:rowOff>
    </xdr:from>
    <xdr:to>
      <xdr:col>17</xdr:col>
      <xdr:colOff>411480</xdr:colOff>
      <xdr:row>18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ADE54CB-8F44-02D7-E4BF-416518AA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242762</xdr:colOff>
      <xdr:row>4</xdr:row>
      <xdr:rowOff>162515</xdr:rowOff>
    </xdr:from>
    <xdr:to>
      <xdr:col>26</xdr:col>
      <xdr:colOff>712550</xdr:colOff>
      <xdr:row>18</xdr:row>
      <xdr:rowOff>73503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9BBF8E7-E9AB-5235-962A-F7B88848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1</xdr:row>
      <xdr:rowOff>161925</xdr:rowOff>
    </xdr:from>
    <xdr:to>
      <xdr:col>14</xdr:col>
      <xdr:colOff>19050</xdr:colOff>
      <xdr:row>16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8AC4AA-216D-5F44-8355-2CA8D861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</xdr:row>
      <xdr:rowOff>114300</xdr:rowOff>
    </xdr:from>
    <xdr:to>
      <xdr:col>21</xdr:col>
      <xdr:colOff>428625</xdr:colOff>
      <xdr:row>16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570F6B-3068-824F-8532-38A0432A5C4E}"/>
            </a:ext>
            <a:ext uri="{147F2762-F138-4A5C-976F-8EAC2B608ADB}">
              <a16:predDERef xmlns:a16="http://schemas.microsoft.com/office/drawing/2014/main" pred="{86A93D8A-D389-126B-A591-92FE705B4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16</xdr:row>
      <xdr:rowOff>19050</xdr:rowOff>
    </xdr:from>
    <xdr:to>
      <xdr:col>3</xdr:col>
      <xdr:colOff>552450</xdr:colOff>
      <xdr:row>28</xdr:row>
      <xdr:rowOff>66675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CA5DB53-B0D1-0E41-BC3A-F3B7E24D52EA}"/>
            </a:ext>
            <a:ext uri="{147F2762-F138-4A5C-976F-8EAC2B608ADB}">
              <a16:predDERef xmlns:a16="http://schemas.microsoft.com/office/drawing/2014/main" pred="{EB8D04EC-BFFA-5E7D-5674-B503C4C4AB9C}"/>
            </a:ext>
          </a:extLst>
        </xdr:cNvPr>
        <xdr:cNvSpPr txBox="1"/>
      </xdr:nvSpPr>
      <xdr:spPr>
        <a:xfrm>
          <a:off x="968375" y="3067050"/>
          <a:ext cx="160337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proc sql;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create table q10 as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select u1.sexe, u1.grav as gravite, 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       count(*) as nombre_accidents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from usagers as u1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left join usagers as u2 on u1.id_usager = u2.id_usager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where (u1.sexe = u2.sexe and u1.sexe &gt; '0' and u1.grav &gt; '0')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group by u1.sexe, gravite;</a:t>
          </a:r>
        </a:p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quit;</a:t>
          </a:r>
        </a:p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520700</xdr:colOff>
      <xdr:row>2</xdr:row>
      <xdr:rowOff>127000</xdr:rowOff>
    </xdr:from>
    <xdr:to>
      <xdr:col>6</xdr:col>
      <xdr:colOff>673100</xdr:colOff>
      <xdr:row>16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253B67-0861-EA04-6F44-98B4B573F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6200" y="533400"/>
          <a:ext cx="4279900" cy="27178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18</xdr:row>
      <xdr:rowOff>12700</xdr:rowOff>
    </xdr:from>
    <xdr:to>
      <xdr:col>7</xdr:col>
      <xdr:colOff>0</xdr:colOff>
      <xdr:row>34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FC897B9-2467-0872-380B-E0C371B8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9400" y="3670300"/>
          <a:ext cx="4229100" cy="3238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2</xdr:row>
      <xdr:rowOff>165100</xdr:rowOff>
    </xdr:from>
    <xdr:to>
      <xdr:col>17</xdr:col>
      <xdr:colOff>622300</xdr:colOff>
      <xdr:row>167</xdr:row>
      <xdr:rowOff>190500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701AE00B-19B8-209F-4F5A-A9905B93A407}"/>
            </a:ext>
          </a:extLst>
        </xdr:cNvPr>
        <xdr:cNvSpPr txBox="1"/>
      </xdr:nvSpPr>
      <xdr:spPr>
        <a:xfrm>
          <a:off x="1041400" y="571500"/>
          <a:ext cx="13614400" cy="3355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/*Création d'une bibliothèque*/</a:t>
          </a:r>
        </a:p>
        <a:p>
          <a:r>
            <a:rPr lang="fr-FR" sz="1100"/>
            <a:t>LIBNAME projetM2 "/home/u62535957/projetM2";</a:t>
          </a:r>
        </a:p>
        <a:p>
          <a:endParaRPr lang="fr-FR" sz="1100"/>
        </a:p>
        <a:p>
          <a:r>
            <a:rPr lang="fr-FR" sz="1100"/>
            <a:t>PROC IMPORT DATAFILE="/home/u62535957/projetM2/vehicules-2022.csv"</a:t>
          </a:r>
        </a:p>
        <a:p>
          <a:r>
            <a:rPr lang="fr-FR" sz="1100"/>
            <a:t>    DBMS = CSV replace</a:t>
          </a:r>
        </a:p>
        <a:p>
          <a:r>
            <a:rPr lang="fr-FR" sz="1100"/>
            <a:t>    OUT = projetM2.vehicules;</a:t>
          </a:r>
        </a:p>
        <a:p>
          <a:r>
            <a:rPr lang="fr-FR" sz="1100"/>
            <a:t>    delimiter=";";</a:t>
          </a:r>
        </a:p>
        <a:p>
          <a:r>
            <a:rPr lang="fr-FR" sz="1100"/>
            <a:t>    GETNAMES= Yes;</a:t>
          </a:r>
        </a:p>
        <a:p>
          <a:r>
            <a:rPr lang="fr-FR" sz="1100"/>
            <a:t>    GUESSINGROWS=2790;</a:t>
          </a:r>
        </a:p>
        <a:p>
          <a:r>
            <a:rPr lang="fr-FR" sz="1100"/>
            <a:t>RUN;</a:t>
          </a:r>
        </a:p>
        <a:p>
          <a:endParaRPr lang="fr-FR" sz="1100"/>
        </a:p>
        <a:p>
          <a:r>
            <a:rPr lang="fr-FR" sz="1100"/>
            <a:t>PROC IMPORT DATAFILE="/home/u62535957/projetM2/usagers-2022.csv"</a:t>
          </a:r>
        </a:p>
        <a:p>
          <a:r>
            <a:rPr lang="fr-FR" sz="1100"/>
            <a:t>    DBMS = CSV replace</a:t>
          </a:r>
        </a:p>
        <a:p>
          <a:r>
            <a:rPr lang="fr-FR" sz="1100"/>
            <a:t>    OUT = projetM2.usagers;</a:t>
          </a:r>
        </a:p>
        <a:p>
          <a:r>
            <a:rPr lang="fr-FR" sz="1100"/>
            <a:t>    delimiter=";";</a:t>
          </a:r>
        </a:p>
        <a:p>
          <a:r>
            <a:rPr lang="fr-FR" sz="1100"/>
            <a:t>    GETNAMES= Yes;</a:t>
          </a:r>
        </a:p>
        <a:p>
          <a:r>
            <a:rPr lang="fr-FR" sz="1100"/>
            <a:t>    GUESSINGROWS=2790;</a:t>
          </a:r>
        </a:p>
        <a:p>
          <a:r>
            <a:rPr lang="fr-FR" sz="1100"/>
            <a:t>RUN;</a:t>
          </a:r>
        </a:p>
        <a:p>
          <a:endParaRPr lang="fr-FR" sz="1100"/>
        </a:p>
        <a:p>
          <a:r>
            <a:rPr lang="fr-FR" sz="1100"/>
            <a:t>PROC IMPORT DATAFILE="/home/u62535957/projetM2/lieux-2022.csv"</a:t>
          </a:r>
        </a:p>
        <a:p>
          <a:r>
            <a:rPr lang="fr-FR" sz="1100"/>
            <a:t>    DBMS = CSV replace</a:t>
          </a:r>
        </a:p>
        <a:p>
          <a:r>
            <a:rPr lang="fr-FR" sz="1100"/>
            <a:t>    OUT = projetM2.lieux;</a:t>
          </a:r>
        </a:p>
        <a:p>
          <a:r>
            <a:rPr lang="fr-FR" sz="1100"/>
            <a:t>    delimiter=";";</a:t>
          </a:r>
        </a:p>
        <a:p>
          <a:r>
            <a:rPr lang="fr-FR" sz="1100"/>
            <a:t>    GETNAMES= Yes;</a:t>
          </a:r>
        </a:p>
        <a:p>
          <a:r>
            <a:rPr lang="fr-FR" sz="1100"/>
            <a:t>    GUESSINGROWS=2790;</a:t>
          </a:r>
        </a:p>
        <a:p>
          <a:r>
            <a:rPr lang="fr-FR" sz="1100"/>
            <a:t>RUN;</a:t>
          </a:r>
        </a:p>
        <a:p>
          <a:endParaRPr lang="fr-FR" sz="1100"/>
        </a:p>
        <a:p>
          <a:r>
            <a:rPr lang="fr-FR" sz="1100"/>
            <a:t>PROC IMPORT DATAFILE="/home/u62535957/projetM2/carcteristiques-2022.csv"</a:t>
          </a:r>
        </a:p>
        <a:p>
          <a:r>
            <a:rPr lang="fr-FR" sz="1100"/>
            <a:t>    DBMS = CSV replace</a:t>
          </a:r>
        </a:p>
        <a:p>
          <a:r>
            <a:rPr lang="fr-FR" sz="1100"/>
            <a:t>    OUT = projetM2.caracteristiques;</a:t>
          </a:r>
        </a:p>
        <a:p>
          <a:r>
            <a:rPr lang="fr-FR" sz="1100"/>
            <a:t>    delimiter=";";</a:t>
          </a:r>
        </a:p>
        <a:p>
          <a:r>
            <a:rPr lang="fr-FR" sz="1100"/>
            <a:t>    GETNAMES= Yes;</a:t>
          </a:r>
        </a:p>
        <a:p>
          <a:r>
            <a:rPr lang="fr-FR" sz="1100"/>
            <a:t>    GUESSINGROWS=2790;</a:t>
          </a:r>
        </a:p>
        <a:p>
          <a:r>
            <a:rPr lang="fr-FR" sz="1100"/>
            <a:t>RUN;</a:t>
          </a:r>
        </a:p>
        <a:p>
          <a:endParaRPr lang="fr-FR" sz="1100"/>
        </a:p>
        <a:p>
          <a:r>
            <a:rPr lang="fr-FR" sz="1100"/>
            <a:t>/* 2) Nb d'accident en marne en decembre /et le 23 decembre*/</a:t>
          </a:r>
        </a:p>
        <a:p>
          <a:endParaRPr lang="fr-FR" sz="1100"/>
        </a:p>
        <a:p>
          <a:r>
            <a:rPr lang="fr-FR" sz="1100"/>
            <a:t>proc sql ;</a:t>
          </a:r>
        </a:p>
        <a:p>
          <a:r>
            <a:rPr lang="fr-FR" sz="1100"/>
            <a:t>SELECT COUNT(*) AS Nombre_Accidents</a:t>
          </a:r>
        </a:p>
        <a:p>
          <a:r>
            <a:rPr lang="fr-FR" sz="1100"/>
            <a:t>FROM projetM2.caracteristiques</a:t>
          </a:r>
        </a:p>
        <a:p>
          <a:r>
            <a:rPr lang="fr-FR" sz="1100"/>
            <a:t>WHERE dep = "51" AND mois = "12";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r>
            <a:rPr lang="fr-FR" sz="1100"/>
            <a:t>proc sql ;</a:t>
          </a:r>
        </a:p>
        <a:p>
          <a:r>
            <a:rPr lang="fr-FR" sz="1100"/>
            <a:t>SELECT COUNT(*) AS Nombre_Accidents</a:t>
          </a:r>
        </a:p>
        <a:p>
          <a:r>
            <a:rPr lang="fr-FR" sz="1100"/>
            <a:t>FROM projetM2.caracteristiques</a:t>
          </a:r>
        </a:p>
        <a:p>
          <a:r>
            <a:rPr lang="fr-FR" sz="1100"/>
            <a:t>WHERE dep = "51" AND mois = "12" AND jour = "23";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r>
            <a:rPr lang="fr-FR" sz="1100"/>
            <a:t>/* 3) classez les accidents par luminosite et meteo (pluvieux neigeux sec ...)*/</a:t>
          </a:r>
        </a:p>
        <a:p>
          <a:r>
            <a:rPr lang="fr-FR" sz="1100"/>
            <a:t>/*lum</a:t>
          </a:r>
        </a:p>
        <a:p>
          <a:r>
            <a:rPr lang="fr-FR" sz="1100"/>
            <a:t>Lumière : conditions d’éclairage dans lesquelles l'accident s'est produit :</a:t>
          </a:r>
        </a:p>
        <a:p>
          <a:r>
            <a:rPr lang="fr-FR" sz="1100"/>
            <a:t>1 – Plein jour</a:t>
          </a:r>
        </a:p>
        <a:p>
          <a:r>
            <a:rPr lang="fr-FR" sz="1100"/>
            <a:t>2 – Crépuscule ou aube</a:t>
          </a:r>
        </a:p>
        <a:p>
          <a:r>
            <a:rPr lang="fr-FR" sz="1100"/>
            <a:t>3 – Nuit sans éclairage public</a:t>
          </a:r>
        </a:p>
        <a:p>
          <a:r>
            <a:rPr lang="fr-FR" sz="1100"/>
            <a:t>4 – Nuit avec éclairage public non allumé</a:t>
          </a:r>
        </a:p>
        <a:p>
          <a:r>
            <a:rPr lang="fr-FR" sz="1100"/>
            <a:t>5 – Nuit avec éclairage public allumé*/</a:t>
          </a:r>
        </a:p>
        <a:p>
          <a:endParaRPr lang="fr-FR" sz="1100"/>
        </a:p>
        <a:p>
          <a:r>
            <a:rPr lang="fr-FR" sz="1100"/>
            <a:t>/*atm</a:t>
          </a:r>
        </a:p>
        <a:p>
          <a:r>
            <a:rPr lang="fr-FR" sz="1100"/>
            <a:t>Conditions atmosphériques :</a:t>
          </a:r>
        </a:p>
        <a:p>
          <a:r>
            <a:rPr lang="fr-FR" sz="1100"/>
            <a:t>-1 – Non renseigné</a:t>
          </a:r>
        </a:p>
        <a:p>
          <a:r>
            <a:rPr lang="fr-FR" sz="1100"/>
            <a:t>1 – Normale</a:t>
          </a:r>
        </a:p>
        <a:p>
          <a:r>
            <a:rPr lang="fr-FR" sz="1100"/>
            <a:t>2 – Pluie légère</a:t>
          </a:r>
        </a:p>
        <a:p>
          <a:r>
            <a:rPr lang="fr-FR" sz="1100"/>
            <a:t>3 – Pluie forte</a:t>
          </a:r>
        </a:p>
        <a:p>
          <a:r>
            <a:rPr lang="fr-FR" sz="1100"/>
            <a:t>4 – Neige - grêle</a:t>
          </a:r>
        </a:p>
        <a:p>
          <a:r>
            <a:rPr lang="fr-FR" sz="1100"/>
            <a:t>5 – Brouillard - fumée</a:t>
          </a:r>
        </a:p>
        <a:p>
          <a:r>
            <a:rPr lang="fr-FR" sz="1100"/>
            <a:t>6 – Vent fort - tempête</a:t>
          </a:r>
        </a:p>
        <a:p>
          <a:r>
            <a:rPr lang="fr-FR" sz="1100"/>
            <a:t>7 – Temps éblouissant</a:t>
          </a:r>
        </a:p>
        <a:p>
          <a:r>
            <a:rPr lang="fr-FR" sz="1100"/>
            <a:t>8 – Temps couvert</a:t>
          </a:r>
        </a:p>
        <a:p>
          <a:r>
            <a:rPr lang="fr-FR" sz="1100"/>
            <a:t>9 – Autre*/</a:t>
          </a:r>
        </a:p>
        <a:p>
          <a:endParaRPr lang="fr-FR" sz="1100"/>
        </a:p>
        <a:p>
          <a:r>
            <a:rPr lang="fr-FR" sz="1100"/>
            <a:t>proc sql ;</a:t>
          </a:r>
        </a:p>
        <a:p>
          <a:r>
            <a:rPr lang="fr-FR" sz="1100"/>
            <a:t>SELECT *</a:t>
          </a:r>
        </a:p>
        <a:p>
          <a:r>
            <a:rPr lang="fr-FR" sz="1100"/>
            <a:t>FROM projetM2.caracteristiques</a:t>
          </a:r>
        </a:p>
        <a:p>
          <a:r>
            <a:rPr lang="fr-FR" sz="1100"/>
            <a:t>WHERE dep = "51" AND mois = "08"</a:t>
          </a:r>
        </a:p>
        <a:p>
          <a:r>
            <a:rPr lang="fr-FR" sz="1100"/>
            <a:t>GROUP BY lum,atm;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endParaRPr lang="fr-FR" sz="1100"/>
        </a:p>
        <a:p>
          <a:endParaRPr lang="fr-FR" sz="1100"/>
        </a:p>
        <a:p>
          <a:r>
            <a:rPr lang="fr-FR" sz="1100"/>
            <a:t>/* 4) Meme requete mais en decembre en marne */</a:t>
          </a:r>
        </a:p>
        <a:p>
          <a:endParaRPr lang="fr-FR" sz="1100"/>
        </a:p>
        <a:p>
          <a:endParaRPr lang="fr-FR" sz="1100"/>
        </a:p>
        <a:p>
          <a:endParaRPr lang="fr-FR" sz="1100"/>
        </a:p>
        <a:p>
          <a:r>
            <a:rPr lang="fr-FR" sz="1100"/>
            <a:t>/* 5) Nb d'accident mortel des femmes en temps neigeux /</a:t>
          </a:r>
        </a:p>
        <a:p>
          <a:r>
            <a:rPr lang="fr-FR" sz="1100"/>
            <a:t>/ variable à utiliser sexe (2,femme) de usagers, temps neigeux (atm 4 caractéristiques), nombre d'accident grav usagers 2 /</a:t>
          </a:r>
        </a:p>
        <a:p>
          <a:r>
            <a:rPr lang="fr-FR" sz="1100"/>
            <a:t>*/</a:t>
          </a:r>
        </a:p>
        <a:p>
          <a:endParaRPr lang="fr-FR" sz="1100"/>
        </a:p>
        <a:p>
          <a:r>
            <a:rPr lang="fr-FR" sz="1100"/>
            <a:t>proc sql;</a:t>
          </a:r>
        </a:p>
        <a:p>
          <a:r>
            <a:rPr lang="fr-FR" sz="1100"/>
            <a:t>select sum(u.grav = "2") as Nbre_accident_mortel_femme</a:t>
          </a:r>
        </a:p>
        <a:p>
          <a:r>
            <a:rPr lang="fr-FR" sz="1100"/>
            <a:t>from projetM2.usagers  as u</a:t>
          </a:r>
        </a:p>
        <a:p>
          <a:r>
            <a:rPr lang="fr-FR" sz="1100"/>
            <a:t>left join projetM2.caracteristiques as c on u.Num_Acc= c.Accident_id</a:t>
          </a:r>
        </a:p>
        <a:p>
          <a:r>
            <a:rPr lang="fr-FR" sz="1100"/>
            <a:t>where u.sexe = "2" and c.atm = "4";</a:t>
          </a:r>
        </a:p>
        <a:p>
          <a:r>
            <a:rPr lang="fr-FR" sz="1100"/>
            <a:t>run;</a:t>
          </a:r>
        </a:p>
        <a:p>
          <a:r>
            <a:rPr lang="fr-FR" sz="1100"/>
            <a:t> </a:t>
          </a:r>
        </a:p>
        <a:p>
          <a:r>
            <a:rPr lang="fr-FR" sz="1100"/>
            <a:t>/* 6) Accidents ayant lieu dans un parking grouper par genre par age du plus jeune au plus vieux  /</a:t>
          </a:r>
        </a:p>
        <a:p>
          <a:r>
            <a:rPr lang="fr-FR" sz="1100"/>
            <a:t>/  variable à utiliser catr 6 – Parc de stationnement ouvert à la circulation publique lieux, sexe usagers, an_nais - today usagers/</a:t>
          </a:r>
        </a:p>
        <a:p>
          <a:r>
            <a:rPr lang="fr-FR" sz="1100"/>
            <a:t>*/</a:t>
          </a:r>
        </a:p>
        <a:p>
          <a:endParaRPr lang="fr-FR" sz="1100"/>
        </a:p>
        <a:p>
          <a:endParaRPr lang="fr-FR" sz="1100"/>
        </a:p>
        <a:p>
          <a:r>
            <a:rPr lang="fr-FR" sz="1100"/>
            <a:t>proc sql;</a:t>
          </a:r>
        </a:p>
        <a:p>
          <a:r>
            <a:rPr lang="fr-FR" sz="1100"/>
            <a:t>select sexe, count(Num_acc) as nombre_accident, year(today()) - input(an_nais,4.) as age</a:t>
          </a:r>
        </a:p>
        <a:p>
          <a:r>
            <a:rPr lang="fr-FR" sz="1100"/>
            <a:t>from projetM2.usagers</a:t>
          </a:r>
        </a:p>
        <a:p>
          <a:r>
            <a:rPr lang="fr-FR" sz="1100"/>
            <a:t>where sexe ="1" or sexe = "2"</a:t>
          </a:r>
        </a:p>
        <a:p>
          <a:r>
            <a:rPr lang="fr-FR" sz="1100"/>
            <a:t>group by sexe,age; / Filtre les enregistrements avec une date de naissance non nulle /</a:t>
          </a:r>
        </a:p>
        <a:p>
          <a:r>
            <a:rPr lang="fr-FR" sz="1100"/>
            <a:t>run;</a:t>
          </a:r>
        </a:p>
        <a:p>
          <a:endParaRPr lang="fr-FR" sz="1100"/>
        </a:p>
        <a:p>
          <a:endParaRPr lang="fr-FR" sz="1100"/>
        </a:p>
        <a:p>
          <a:r>
            <a:rPr lang="fr-FR" sz="1100"/>
            <a:t>proc freq data=projetm2.usagers;</a:t>
          </a:r>
        </a:p>
        <a:p>
          <a:r>
            <a:rPr lang="fr-FR" sz="1100"/>
            <a:t>table an_nais;</a:t>
          </a:r>
        </a:p>
        <a:p>
          <a:r>
            <a:rPr lang="fr-FR" sz="1100"/>
            <a:t>run;</a:t>
          </a:r>
        </a:p>
        <a:p>
          <a:endParaRPr lang="fr-FR" sz="1100"/>
        </a:p>
        <a:p>
          <a:endParaRPr lang="fr-FR" sz="1100"/>
        </a:p>
        <a:p>
          <a:r>
            <a:rPr lang="fr-FR" sz="1100"/>
            <a:t>/* 7)Nb de personnes de -25ans qui ont eu des accidents entre 23h et 5h */</a:t>
          </a:r>
        </a:p>
        <a:p>
          <a:endParaRPr lang="fr-FR" sz="1100"/>
        </a:p>
        <a:p>
          <a:endParaRPr lang="fr-FR" sz="1100"/>
        </a:p>
        <a:p>
          <a:r>
            <a:rPr lang="fr-FR" sz="1100"/>
            <a:t>proc sql;</a:t>
          </a:r>
        </a:p>
        <a:p>
          <a:r>
            <a:rPr lang="fr-FR" sz="1100"/>
            <a:t>select count(u.Num_acc) as nombre_accident, year(today()) - input(u.an_nais, 4.) as age</a:t>
          </a:r>
        </a:p>
        <a:p>
          <a:r>
            <a:rPr lang="fr-FR" sz="1100"/>
            <a:t>from projetM2.usagers as u </a:t>
          </a:r>
        </a:p>
        <a:p>
          <a:r>
            <a:rPr lang="fr-FR" sz="1100"/>
            <a:t>left join projetM2.caracteristiques as c on u.Num_acc = c.Accident_Id</a:t>
          </a:r>
        </a:p>
        <a:p>
          <a:r>
            <a:rPr lang="fr-FR" sz="1100"/>
            <a:t>WHERE input(SUBSTR(c.hrmn, 1, 2), 2.)  OR input(SUBSTR(c.hrmn, 1, 2), 2.)  </a:t>
          </a:r>
        </a:p>
        <a:p>
          <a:r>
            <a:rPr lang="fr-FR" sz="1100"/>
            <a:t>group by age</a:t>
          </a:r>
        </a:p>
        <a:p>
          <a:r>
            <a:rPr lang="fr-FR" sz="1100"/>
            <a:t>having age ge 20 and age is not null;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endParaRPr lang="fr-FR" sz="1100"/>
        </a:p>
        <a:p>
          <a:r>
            <a:rPr lang="fr-FR" sz="1100"/>
            <a:t>/* 8)Nb de morts qui n'avait pas leur ceinture */</a:t>
          </a:r>
        </a:p>
        <a:p>
          <a:r>
            <a:rPr lang="fr-FR" sz="1100"/>
            <a:t>proc sql;</a:t>
          </a:r>
        </a:p>
        <a:p>
          <a:endParaRPr lang="fr-FR" sz="1100"/>
        </a:p>
        <a:p>
          <a:r>
            <a:rPr lang="fr-FR" sz="1100"/>
            <a:t>    select count(usa.id_usager)</a:t>
          </a:r>
        </a:p>
        <a:p>
          <a:r>
            <a:rPr lang="fr-FR" sz="1100"/>
            <a:t>    from    projetM2.usagers as usa</a:t>
          </a:r>
        </a:p>
        <a:p>
          <a:r>
            <a:rPr lang="fr-FR" sz="1100"/>
            <a:t>    left join projetM2.vehicules as veh on usa.id_vehicule = veh.id_vehicule</a:t>
          </a:r>
        </a:p>
        <a:p>
          <a:r>
            <a:rPr lang="fr-FR" sz="1100"/>
            <a:t>    where (secu1^='1' and secu2^='1' and secu3^='1') and (grav='2') and (catv = '4' or catv = '10' or catv = '11' or catv = '12' )</a:t>
          </a:r>
        </a:p>
        <a:p>
          <a:r>
            <a:rPr lang="fr-FR" sz="1100"/>
            <a:t>    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r>
            <a:rPr lang="fr-FR" sz="1100"/>
            <a:t>proc sql;</a:t>
          </a:r>
        </a:p>
        <a:p>
          <a:endParaRPr lang="fr-FR" sz="1100"/>
        </a:p>
        <a:p>
          <a:r>
            <a:rPr lang="fr-FR" sz="1100"/>
            <a:t>    select count(usa.id_usager)</a:t>
          </a:r>
        </a:p>
        <a:p>
          <a:r>
            <a:rPr lang="fr-FR" sz="1100"/>
            <a:t>    from    projetM2.usagers as usa</a:t>
          </a:r>
        </a:p>
        <a:p>
          <a:r>
            <a:rPr lang="fr-FR" sz="1100"/>
            <a:t>    left join projetM2.vehicules as veh on usa.id_vehicule = veh.id_vehicule</a:t>
          </a:r>
        </a:p>
        <a:p>
          <a:r>
            <a:rPr lang="fr-FR" sz="1100"/>
            <a:t>    where (secu1='1' and secu2='1' and secu3='1') and (grav='2') and (catv = '4' or catv = '10' or catv = '11' or catv = '12' )</a:t>
          </a:r>
        </a:p>
        <a:p>
          <a:r>
            <a:rPr lang="fr-FR" sz="1100"/>
            <a:t>    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endParaRPr lang="fr-FR" sz="1100"/>
        </a:p>
        <a:p>
          <a:r>
            <a:rPr lang="fr-FR" sz="1100"/>
            <a:t>/* 9) Nb de morts de velo qui n'avait pas de securite (ceinture) */</a:t>
          </a:r>
        </a:p>
        <a:p>
          <a:r>
            <a:rPr lang="fr-FR" sz="1100"/>
            <a:t>proc sql;</a:t>
          </a:r>
        </a:p>
        <a:p>
          <a:endParaRPr lang="fr-FR" sz="1100"/>
        </a:p>
        <a:p>
          <a:r>
            <a:rPr lang="fr-FR" sz="1100"/>
            <a:t>    select count(usa.id_usager)</a:t>
          </a:r>
        </a:p>
        <a:p>
          <a:r>
            <a:rPr lang="fr-FR" sz="1100"/>
            <a:t>    from    projetM2.usagers as usa</a:t>
          </a:r>
        </a:p>
        <a:p>
          <a:r>
            <a:rPr lang="fr-FR" sz="1100"/>
            <a:t>    left join projetM2.vehicules as veh on usa.id_vehicule = veh.id_vehicule</a:t>
          </a:r>
        </a:p>
        <a:p>
          <a:r>
            <a:rPr lang="fr-FR" sz="1100"/>
            <a:t>    where (secu1='0'and secu2&lt;='0' and secu3&lt;='0') and (grav='2'or grav = '3') and (catv = '1' )</a:t>
          </a:r>
        </a:p>
        <a:p>
          <a:r>
            <a:rPr lang="fr-FR" sz="1100"/>
            <a:t>    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r>
            <a:rPr lang="fr-FR" sz="1100"/>
            <a:t>proc sql;</a:t>
          </a:r>
        </a:p>
        <a:p>
          <a:endParaRPr lang="fr-FR" sz="1100"/>
        </a:p>
        <a:p>
          <a:r>
            <a:rPr lang="fr-FR" sz="1100"/>
            <a:t>    select count(usa.id_usager)</a:t>
          </a:r>
        </a:p>
        <a:p>
          <a:r>
            <a:rPr lang="fr-FR" sz="1100"/>
            <a:t>    from    projetM2.usagers as usa</a:t>
          </a:r>
        </a:p>
        <a:p>
          <a:r>
            <a:rPr lang="fr-FR" sz="1100"/>
            <a:t>    left join projetM2.vehicules as veh on usa.id_vehicule = veh.id_vehicule</a:t>
          </a:r>
        </a:p>
        <a:p>
          <a:r>
            <a:rPr lang="fr-FR" sz="1100"/>
            <a:t>    where (secu1='2') and (grav='2' or grav = '3') and (catv = '1' )</a:t>
          </a:r>
        </a:p>
        <a:p>
          <a:r>
            <a:rPr lang="fr-FR" sz="1100"/>
            <a:t>    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r>
            <a:rPr lang="fr-FR" sz="1100"/>
            <a:t>/* 10) Nombre d'accidents genre par genre et les classez par la gravité */</a:t>
          </a:r>
        </a:p>
        <a:p>
          <a:r>
            <a:rPr lang="fr-FR" sz="1100"/>
            <a:t>proc sql;</a:t>
          </a:r>
        </a:p>
        <a:p>
          <a:r>
            <a:rPr lang="fr-FR" sz="1100"/>
            <a:t>    select u1.sexe, u1.grav</a:t>
          </a:r>
        </a:p>
        <a:p>
          <a:r>
            <a:rPr lang="fr-FR" sz="1100"/>
            <a:t>    from    projetM2.usagers as u1</a:t>
          </a:r>
        </a:p>
        <a:p>
          <a:r>
            <a:rPr lang="fr-FR" sz="1100"/>
            <a:t>    left join projetM2.usagers as u2 on u1.id_usager = u2.id_usager</a:t>
          </a:r>
        </a:p>
        <a:p>
          <a:r>
            <a:rPr lang="fr-FR" sz="1100"/>
            <a:t>    where (u1.sexe=u2.sexe and u1.sexe&gt;'0' and u1.grav&gt;'0' )</a:t>
          </a:r>
        </a:p>
        <a:p>
          <a:r>
            <a:rPr lang="fr-FR" sz="1100"/>
            <a:t>    group by u1.sexe,u1.grav;</a:t>
          </a:r>
        </a:p>
        <a:p>
          <a:r>
            <a:rPr lang="fr-FR" sz="1100"/>
            <a:t>quit;</a:t>
          </a:r>
        </a:p>
        <a:p>
          <a:endParaRPr lang="fr-FR" sz="1100"/>
        </a:p>
        <a:p>
          <a:endParaRPr lang="fr-FR" sz="1100"/>
        </a:p>
        <a:p>
          <a:endParaRPr lang="fr-FR" sz="1100"/>
        </a:p>
        <a:p>
          <a:endParaRPr lang="fr-FR" sz="1100"/>
        </a:p>
        <a:p>
          <a:r>
            <a:rPr lang="fr-FR" sz="1100"/>
            <a:t>/* Test d'independance */</a:t>
          </a:r>
        </a:p>
        <a:p>
          <a:endParaRPr lang="fr-FR" sz="1100"/>
        </a:p>
        <a:p>
          <a:r>
            <a:rPr lang="fr-FR" sz="1100"/>
            <a:t>DATA test_indep;</a:t>
          </a:r>
        </a:p>
        <a:p>
          <a:r>
            <a:rPr lang="fr-FR" sz="1100"/>
            <a:t>	set projetm2.usagers ;</a:t>
          </a:r>
        </a:p>
        <a:p>
          <a:r>
            <a:rPr lang="fr-FR" sz="1100"/>
            <a:t>	keep sexe an_nais grav;</a:t>
          </a:r>
        </a:p>
        <a:p>
          <a:r>
            <a:rPr lang="fr-FR" sz="1100"/>
            <a:t>	where sexe = '1' or sexe = '2';</a:t>
          </a:r>
        </a:p>
        <a:p>
          <a:r>
            <a:rPr lang="fr-FR" sz="1100"/>
            <a:t>RUN;</a:t>
          </a:r>
        </a:p>
        <a:p>
          <a:endParaRPr lang="fr-FR" sz="1100"/>
        </a:p>
        <a:p>
          <a:r>
            <a:rPr lang="fr-FR" sz="1100"/>
            <a:t>proc freq DATA=test_indep;</a:t>
          </a:r>
        </a:p>
        <a:p>
          <a:r>
            <a:rPr lang="fr-FR" sz="1100"/>
            <a:t>TABLE an_nais*grav / chisq ;</a:t>
          </a:r>
        </a:p>
        <a:p>
          <a:r>
            <a:rPr lang="fr-FR" sz="1100"/>
            <a:t>run;</a:t>
          </a:r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Galerie">
  <a:themeElements>
    <a:clrScheme name="Galerie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erie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erie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9DDC-D4C4-0647-AB79-65E60F9BE983}">
  <dimension ref="A1:E14"/>
  <sheetViews>
    <sheetView workbookViewId="0">
      <selection activeCell="I14" sqref="I14"/>
    </sheetView>
  </sheetViews>
  <sheetFormatPr baseColWidth="10" defaultRowHeight="16" x14ac:dyDescent="0.2"/>
  <cols>
    <col min="4" max="4" width="22.6640625" customWidth="1"/>
  </cols>
  <sheetData>
    <row r="1" spans="1:5" x14ac:dyDescent="0.2">
      <c r="A1" t="s">
        <v>89</v>
      </c>
    </row>
    <row r="5" spans="1:5" x14ac:dyDescent="0.2">
      <c r="A5" s="1" t="s">
        <v>0</v>
      </c>
      <c r="B5" s="2">
        <v>47</v>
      </c>
    </row>
    <row r="6" spans="1:5" x14ac:dyDescent="0.2">
      <c r="A6" s="1" t="s">
        <v>0</v>
      </c>
      <c r="B6" s="2">
        <v>3</v>
      </c>
      <c r="E6" t="s">
        <v>85</v>
      </c>
    </row>
    <row r="7" spans="1:5" x14ac:dyDescent="0.2">
      <c r="E7">
        <f>B5/31</f>
        <v>1.5161290322580645</v>
      </c>
    </row>
    <row r="10" spans="1:5" ht="26" x14ac:dyDescent="0.3">
      <c r="D10" s="12" t="s">
        <v>86</v>
      </c>
      <c r="E10" s="12" t="s">
        <v>87</v>
      </c>
    </row>
    <row r="14" spans="1:5" x14ac:dyDescent="0.2">
      <c r="D14" s="11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5D2B-A98F-BF41-A7D4-CFA1338DDDF0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84</v>
      </c>
    </row>
    <row r="4" spans="1:1" x14ac:dyDescent="0.2">
      <c r="A4" s="11" t="s">
        <v>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1573-295F-E242-ADE0-6367AEEAFE93}">
  <dimension ref="A1:D16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" width="5" style="16" customWidth="1"/>
    <col min="2" max="2" width="33.6640625" style="16" customWidth="1"/>
    <col min="3" max="3" width="17" style="16" customWidth="1"/>
    <col min="4" max="4" width="17.83203125" style="16" customWidth="1"/>
    <col min="5" max="16384" width="8.83203125" style="16"/>
  </cols>
  <sheetData>
    <row r="1" spans="1:4" x14ac:dyDescent="0.2">
      <c r="A1" s="16" t="s">
        <v>77</v>
      </c>
      <c r="B1" s="16" t="s">
        <v>170</v>
      </c>
      <c r="C1" s="16" t="s">
        <v>169</v>
      </c>
      <c r="D1" s="16" t="s">
        <v>168</v>
      </c>
    </row>
    <row r="2" spans="1:4" ht="16" x14ac:dyDescent="0.2">
      <c r="A2" s="16" t="s">
        <v>167</v>
      </c>
      <c r="B2" s="17" t="s">
        <v>166</v>
      </c>
      <c r="C2" s="16">
        <v>36671</v>
      </c>
      <c r="D2" s="16">
        <f>C2/C$13</f>
        <v>0.43247163714413756</v>
      </c>
    </row>
    <row r="3" spans="1:4" ht="16" x14ac:dyDescent="0.2">
      <c r="A3" s="16" t="s">
        <v>167</v>
      </c>
      <c r="B3" s="17" t="s">
        <v>165</v>
      </c>
      <c r="C3" s="16">
        <v>2777</v>
      </c>
      <c r="D3" s="16">
        <f>C3/C$13</f>
        <v>3.2749958723494586E-2</v>
      </c>
    </row>
    <row r="4" spans="1:4" x14ac:dyDescent="0.2">
      <c r="A4" s="16" t="s">
        <v>167</v>
      </c>
      <c r="B4" s="16" t="s">
        <v>164</v>
      </c>
      <c r="C4" s="16">
        <v>13630</v>
      </c>
      <c r="D4" s="16">
        <f>C4/C$13</f>
        <v>0.1607425053659457</v>
      </c>
    </row>
    <row r="5" spans="1:4" x14ac:dyDescent="0.2">
      <c r="A5" s="16" t="s">
        <v>167</v>
      </c>
      <c r="B5" s="16" t="s">
        <v>162</v>
      </c>
      <c r="C5" s="16">
        <v>31716</v>
      </c>
      <c r="D5" s="16">
        <f>C5/C$13</f>
        <v>0.37403589876642213</v>
      </c>
    </row>
    <row r="6" spans="1:4" x14ac:dyDescent="0.2">
      <c r="A6" s="16" t="s">
        <v>163</v>
      </c>
      <c r="B6" s="16" t="s">
        <v>166</v>
      </c>
      <c r="C6" s="16">
        <v>14455</v>
      </c>
      <c r="D6" s="16">
        <f>C6/C$14</f>
        <v>0.36947575594918591</v>
      </c>
    </row>
    <row r="7" spans="1:4" x14ac:dyDescent="0.2">
      <c r="A7" s="16" t="s">
        <v>163</v>
      </c>
      <c r="B7" s="16" t="s">
        <v>165</v>
      </c>
      <c r="C7" s="16">
        <v>773</v>
      </c>
      <c r="D7" s="16">
        <f>C7/C$14</f>
        <v>1.9758198502159856E-2</v>
      </c>
    </row>
    <row r="8" spans="1:4" x14ac:dyDescent="0.2">
      <c r="A8" s="16" t="s">
        <v>163</v>
      </c>
      <c r="B8" s="16" t="s">
        <v>164</v>
      </c>
      <c r="C8" s="16">
        <v>5630</v>
      </c>
      <c r="D8" s="16">
        <f>C8/C$14</f>
        <v>0.14390511975053039</v>
      </c>
    </row>
    <row r="9" spans="1:4" x14ac:dyDescent="0.2">
      <c r="A9" s="16" t="s">
        <v>163</v>
      </c>
      <c r="B9" s="16" t="s">
        <v>162</v>
      </c>
      <c r="C9" s="16">
        <v>18265</v>
      </c>
      <c r="D9" s="16">
        <f>C9/C$14</f>
        <v>0.46686092579812388</v>
      </c>
    </row>
    <row r="13" spans="1:4" x14ac:dyDescent="0.2">
      <c r="C13" s="16">
        <f>SUM(C2:C5)</f>
        <v>84794</v>
      </c>
    </row>
    <row r="14" spans="1:4" x14ac:dyDescent="0.2">
      <c r="C14" s="16">
        <f>SUM(C6:C9)</f>
        <v>39123</v>
      </c>
    </row>
    <row r="16" spans="1:4" x14ac:dyDescent="0.2">
      <c r="B16" s="17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C808-3FF2-7F4F-8CD4-290B5AA30E3D}">
  <dimension ref="I7:I20"/>
  <sheetViews>
    <sheetView topLeftCell="A2" workbookViewId="0">
      <selection activeCell="I21" sqref="I21"/>
    </sheetView>
  </sheetViews>
  <sheetFormatPr baseColWidth="10" defaultRowHeight="16" x14ac:dyDescent="0.2"/>
  <sheetData>
    <row r="7" spans="9:9" x14ac:dyDescent="0.2">
      <c r="I7" t="s">
        <v>160</v>
      </c>
    </row>
    <row r="20" spans="9:9" x14ac:dyDescent="0.2">
      <c r="I20" t="s">
        <v>161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D5B0-326F-D44E-AAF1-800CEB2BDBF9}">
  <dimension ref="A1"/>
  <sheetViews>
    <sheetView workbookViewId="0">
      <selection activeCell="B4" sqref="B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91A4-31AF-AF42-A8C3-DE64A295CE88}">
  <dimension ref="A1:R55"/>
  <sheetViews>
    <sheetView topLeftCell="M5" zoomScale="92" workbookViewId="0">
      <selection activeCell="Q9" sqref="Q9:R25"/>
    </sheetView>
  </sheetViews>
  <sheetFormatPr baseColWidth="10" defaultRowHeight="16" x14ac:dyDescent="0.2"/>
  <sheetData>
    <row r="1" spans="1:18" x14ac:dyDescent="0.2">
      <c r="A1" t="s">
        <v>91</v>
      </c>
    </row>
    <row r="3" spans="1:18" x14ac:dyDescent="0.2">
      <c r="A3" t="s">
        <v>92</v>
      </c>
    </row>
    <row r="5" spans="1:18" x14ac:dyDescent="0.2">
      <c r="A5" t="s">
        <v>93</v>
      </c>
    </row>
    <row r="6" spans="1:18" x14ac:dyDescent="0.2">
      <c r="A6" t="s">
        <v>94</v>
      </c>
    </row>
    <row r="7" spans="1:18" x14ac:dyDescent="0.2">
      <c r="A7" t="s">
        <v>95</v>
      </c>
    </row>
    <row r="9" spans="1:18" x14ac:dyDescent="0.2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  <c r="O9" s="1" t="s">
        <v>15</v>
      </c>
      <c r="Q9" t="s">
        <v>60</v>
      </c>
      <c r="R9">
        <f>COUNTIF(F10:F55,1)</f>
        <v>35</v>
      </c>
    </row>
    <row r="10" spans="1:18" x14ac:dyDescent="0.2">
      <c r="A10" s="2">
        <v>202200029141</v>
      </c>
      <c r="B10" s="2">
        <v>29</v>
      </c>
      <c r="C10" s="2">
        <v>8</v>
      </c>
      <c r="D10" s="2">
        <v>2022</v>
      </c>
      <c r="E10" s="3">
        <v>0.73611111111111116</v>
      </c>
      <c r="F10" s="2">
        <v>1</v>
      </c>
      <c r="G10" s="2">
        <v>51</v>
      </c>
      <c r="H10" s="2">
        <v>51454</v>
      </c>
      <c r="I10" s="2">
        <v>2</v>
      </c>
      <c r="J10" s="2">
        <v>2</v>
      </c>
      <c r="K10" s="2">
        <v>1</v>
      </c>
      <c r="L10" s="2">
        <v>3</v>
      </c>
      <c r="M10" s="2" t="s">
        <v>96</v>
      </c>
      <c r="N10" s="2">
        <v>49.251208635200001</v>
      </c>
      <c r="O10" s="2">
        <v>4.0343776345000002</v>
      </c>
      <c r="Q10" t="s">
        <v>61</v>
      </c>
      <c r="R10">
        <f>COUNTIF(F11:F56,2)</f>
        <v>6</v>
      </c>
    </row>
    <row r="11" spans="1:18" x14ac:dyDescent="0.2">
      <c r="A11" s="2">
        <v>202200042707</v>
      </c>
      <c r="B11" s="2">
        <v>18</v>
      </c>
      <c r="C11" s="2">
        <v>8</v>
      </c>
      <c r="D11" s="2">
        <v>2022</v>
      </c>
      <c r="E11" s="3">
        <v>0.47916666666666669</v>
      </c>
      <c r="F11" s="2">
        <v>1</v>
      </c>
      <c r="G11" s="2">
        <v>51</v>
      </c>
      <c r="H11" s="2">
        <v>51172</v>
      </c>
      <c r="I11" s="2">
        <v>2</v>
      </c>
      <c r="J11" s="2">
        <v>3</v>
      </c>
      <c r="K11" s="2">
        <v>1</v>
      </c>
      <c r="L11" s="2">
        <v>3</v>
      </c>
      <c r="M11" s="2" t="s">
        <v>97</v>
      </c>
      <c r="N11" s="2">
        <v>49.213790000000003</v>
      </c>
      <c r="O11" s="2">
        <v>4.0344899999999999</v>
      </c>
      <c r="Q11" t="s">
        <v>62</v>
      </c>
      <c r="R11">
        <f>COUNTIF(F12:F57,3)</f>
        <v>4</v>
      </c>
    </row>
    <row r="12" spans="1:18" x14ac:dyDescent="0.2">
      <c r="A12" s="2">
        <v>202200008690</v>
      </c>
      <c r="B12" s="2">
        <v>3</v>
      </c>
      <c r="C12" s="2">
        <v>8</v>
      </c>
      <c r="D12" s="2">
        <v>2022</v>
      </c>
      <c r="E12" s="3">
        <v>0.65625</v>
      </c>
      <c r="F12" s="2">
        <v>1</v>
      </c>
      <c r="G12" s="2">
        <v>51</v>
      </c>
      <c r="H12" s="2">
        <v>51480</v>
      </c>
      <c r="I12" s="2">
        <v>1</v>
      </c>
      <c r="J12" s="2">
        <v>1</v>
      </c>
      <c r="K12" s="2">
        <v>1</v>
      </c>
      <c r="L12" s="2">
        <v>7</v>
      </c>
      <c r="M12" s="2" t="s">
        <v>18</v>
      </c>
      <c r="N12" s="2">
        <v>49.149124</v>
      </c>
      <c r="O12" s="2">
        <v>3.6700080000000002</v>
      </c>
      <c r="Q12" t="s">
        <v>63</v>
      </c>
      <c r="R12">
        <f>COUNTIF(F13:F58,4)</f>
        <v>0</v>
      </c>
    </row>
    <row r="13" spans="1:18" x14ac:dyDescent="0.2">
      <c r="A13" s="2">
        <v>202200010549</v>
      </c>
      <c r="B13" s="2">
        <v>2</v>
      </c>
      <c r="C13" s="2">
        <v>8</v>
      </c>
      <c r="D13" s="2">
        <v>2022</v>
      </c>
      <c r="E13" s="3">
        <v>0.74652777777777779</v>
      </c>
      <c r="F13" s="2">
        <v>1</v>
      </c>
      <c r="G13" s="2">
        <v>51</v>
      </c>
      <c r="H13" s="2">
        <v>51437</v>
      </c>
      <c r="I13" s="2">
        <v>1</v>
      </c>
      <c r="J13" s="2">
        <v>1</v>
      </c>
      <c r="K13" s="2">
        <v>1</v>
      </c>
      <c r="L13" s="2">
        <v>7</v>
      </c>
      <c r="M13" s="2" t="s">
        <v>98</v>
      </c>
      <c r="N13" s="2">
        <v>49.220404000000002</v>
      </c>
      <c r="O13" s="2">
        <v>3.8218770000000002</v>
      </c>
      <c r="Q13" t="s">
        <v>73</v>
      </c>
      <c r="R13">
        <f>COUNTIF(F14:F59,5)</f>
        <v>1</v>
      </c>
    </row>
    <row r="14" spans="1:18" x14ac:dyDescent="0.2">
      <c r="A14" s="2">
        <v>202200038622</v>
      </c>
      <c r="B14" s="2">
        <v>22</v>
      </c>
      <c r="C14" s="2">
        <v>8</v>
      </c>
      <c r="D14" s="2">
        <v>2022</v>
      </c>
      <c r="E14" s="3">
        <v>0.65625</v>
      </c>
      <c r="F14" s="2">
        <v>1</v>
      </c>
      <c r="G14" s="2">
        <v>51</v>
      </c>
      <c r="H14" s="2">
        <v>51454</v>
      </c>
      <c r="I14" s="2">
        <v>1</v>
      </c>
      <c r="J14" s="2">
        <v>1</v>
      </c>
      <c r="K14" s="2">
        <v>1</v>
      </c>
      <c r="L14" s="2">
        <v>6</v>
      </c>
      <c r="M14" s="2" t="s">
        <v>99</v>
      </c>
      <c r="N14" s="2">
        <v>49.244900000000001</v>
      </c>
      <c r="O14" s="2">
        <v>4.0182000000000002</v>
      </c>
    </row>
    <row r="15" spans="1:18" x14ac:dyDescent="0.2">
      <c r="A15" s="2">
        <v>202200001311</v>
      </c>
      <c r="B15" s="2">
        <v>8</v>
      </c>
      <c r="C15" s="2">
        <v>8</v>
      </c>
      <c r="D15" s="2">
        <v>2022</v>
      </c>
      <c r="E15" s="3">
        <v>0.75</v>
      </c>
      <c r="F15" s="2">
        <v>1</v>
      </c>
      <c r="G15" s="2">
        <v>51</v>
      </c>
      <c r="H15" s="2">
        <v>51029</v>
      </c>
      <c r="I15" s="2">
        <v>2</v>
      </c>
      <c r="J15" s="2">
        <v>3</v>
      </c>
      <c r="K15" s="2">
        <v>1</v>
      </c>
      <c r="L15" s="2">
        <v>7</v>
      </c>
      <c r="M15" s="2" t="s">
        <v>100</v>
      </c>
      <c r="N15" s="2">
        <v>48.971932000000002</v>
      </c>
      <c r="O15" s="2">
        <v>4.0076280000000004</v>
      </c>
    </row>
    <row r="16" spans="1:18" x14ac:dyDescent="0.2">
      <c r="A16" s="2">
        <v>202200050118</v>
      </c>
      <c r="B16" s="2">
        <v>13</v>
      </c>
      <c r="C16" s="2">
        <v>8</v>
      </c>
      <c r="D16" s="2">
        <v>2022</v>
      </c>
      <c r="E16" s="3">
        <v>0.5625</v>
      </c>
      <c r="F16" s="2">
        <v>1</v>
      </c>
      <c r="G16" s="2">
        <v>51</v>
      </c>
      <c r="H16" s="2">
        <v>51333</v>
      </c>
      <c r="I16" s="2">
        <v>1</v>
      </c>
      <c r="J16" s="2">
        <v>3</v>
      </c>
      <c r="K16" s="2">
        <v>1</v>
      </c>
      <c r="L16" s="2">
        <v>3</v>
      </c>
      <c r="M16" s="2" t="s">
        <v>101</v>
      </c>
      <c r="N16" s="2">
        <v>49.170226393100002</v>
      </c>
      <c r="O16" s="2">
        <v>4.0754503012000001</v>
      </c>
    </row>
    <row r="17" spans="1:18" x14ac:dyDescent="0.2">
      <c r="A17" s="2">
        <v>202200048475</v>
      </c>
      <c r="B17" s="2">
        <v>14</v>
      </c>
      <c r="C17" s="2">
        <v>8</v>
      </c>
      <c r="D17" s="2">
        <v>2022</v>
      </c>
      <c r="E17" s="3">
        <v>0.80555555555555547</v>
      </c>
      <c r="F17" s="2">
        <v>1</v>
      </c>
      <c r="G17" s="2">
        <v>51</v>
      </c>
      <c r="H17" s="2">
        <v>51506</v>
      </c>
      <c r="I17" s="2">
        <v>2</v>
      </c>
      <c r="J17" s="2">
        <v>1</v>
      </c>
      <c r="K17" s="2">
        <v>1</v>
      </c>
      <c r="L17" s="2">
        <v>7</v>
      </c>
      <c r="M17" s="2" t="s">
        <v>102</v>
      </c>
      <c r="N17" s="2">
        <v>48.955629999999999</v>
      </c>
      <c r="O17" s="2">
        <v>4.3838800000000004</v>
      </c>
      <c r="Q17" t="s">
        <v>64</v>
      </c>
      <c r="R17">
        <f>COUNTIF(K10:K55,1)</f>
        <v>40</v>
      </c>
    </row>
    <row r="18" spans="1:18" x14ac:dyDescent="0.2">
      <c r="A18" s="2">
        <v>202200008751</v>
      </c>
      <c r="B18" s="2">
        <v>2</v>
      </c>
      <c r="C18" s="2">
        <v>8</v>
      </c>
      <c r="D18" s="2">
        <v>2022</v>
      </c>
      <c r="E18" s="3">
        <v>0.75694444444444453</v>
      </c>
      <c r="F18" s="2">
        <v>1</v>
      </c>
      <c r="G18" s="2">
        <v>51</v>
      </c>
      <c r="H18" s="2">
        <v>51454</v>
      </c>
      <c r="I18" s="2">
        <v>2</v>
      </c>
      <c r="J18" s="2">
        <v>2</v>
      </c>
      <c r="K18" s="2">
        <v>1</v>
      </c>
      <c r="L18" s="2">
        <v>2</v>
      </c>
      <c r="M18" s="2" t="s">
        <v>103</v>
      </c>
      <c r="N18" s="2">
        <v>49.244019999999999</v>
      </c>
      <c r="O18" s="2">
        <v>4.0275499999999997</v>
      </c>
      <c r="Q18" t="s">
        <v>65</v>
      </c>
      <c r="R18">
        <f>COUNTIF(K11:K56,2)</f>
        <v>3</v>
      </c>
    </row>
    <row r="19" spans="1:18" x14ac:dyDescent="0.2">
      <c r="A19" s="2">
        <v>202200006972</v>
      </c>
      <c r="B19" s="2">
        <v>3</v>
      </c>
      <c r="C19" s="2">
        <v>8</v>
      </c>
      <c r="D19" s="2">
        <v>2022</v>
      </c>
      <c r="E19" s="3">
        <v>0.72152777777777777</v>
      </c>
      <c r="F19" s="2">
        <v>1</v>
      </c>
      <c r="G19" s="2">
        <v>51</v>
      </c>
      <c r="H19" s="2">
        <v>51454</v>
      </c>
      <c r="I19" s="2">
        <v>2</v>
      </c>
      <c r="J19" s="2">
        <v>1</v>
      </c>
      <c r="K19" s="2">
        <v>1</v>
      </c>
      <c r="L19" s="2">
        <v>5</v>
      </c>
      <c r="M19" s="2" t="s">
        <v>50</v>
      </c>
      <c r="N19" s="2">
        <v>49.250169999999997</v>
      </c>
      <c r="O19" s="2">
        <v>4.0195299999999996</v>
      </c>
      <c r="Q19" t="s">
        <v>66</v>
      </c>
      <c r="R19">
        <f>COUNTIF(K12:K57,3)</f>
        <v>1</v>
      </c>
    </row>
    <row r="20" spans="1:18" x14ac:dyDescent="0.2">
      <c r="A20" s="2">
        <v>202200033059</v>
      </c>
      <c r="B20" s="2">
        <v>26</v>
      </c>
      <c r="C20" s="2">
        <v>8</v>
      </c>
      <c r="D20" s="2">
        <v>2022</v>
      </c>
      <c r="E20" s="3">
        <v>0.51736111111111105</v>
      </c>
      <c r="F20" s="2">
        <v>1</v>
      </c>
      <c r="G20" s="2">
        <v>51</v>
      </c>
      <c r="H20" s="2">
        <v>51108</v>
      </c>
      <c r="I20" s="2">
        <v>2</v>
      </c>
      <c r="J20" s="2">
        <v>2</v>
      </c>
      <c r="K20" s="2">
        <v>1</v>
      </c>
      <c r="L20" s="2">
        <v>3</v>
      </c>
      <c r="M20" s="2" t="s">
        <v>104</v>
      </c>
      <c r="N20" s="2">
        <v>48.975482495100003</v>
      </c>
      <c r="O20" s="2">
        <v>4.3576294184000002</v>
      </c>
      <c r="Q20" t="s">
        <v>67</v>
      </c>
      <c r="R20">
        <f>COUNTIF(K13:K58,4)</f>
        <v>0</v>
      </c>
    </row>
    <row r="21" spans="1:18" x14ac:dyDescent="0.2">
      <c r="A21" s="2">
        <v>202200017558</v>
      </c>
      <c r="B21" s="2">
        <v>31</v>
      </c>
      <c r="C21" s="2">
        <v>8</v>
      </c>
      <c r="D21" s="2">
        <v>2022</v>
      </c>
      <c r="E21" s="3">
        <v>0.77083333333333337</v>
      </c>
      <c r="F21" s="2">
        <v>1</v>
      </c>
      <c r="G21" s="2">
        <v>51</v>
      </c>
      <c r="H21" s="2">
        <v>51108</v>
      </c>
      <c r="I21" s="2">
        <v>2</v>
      </c>
      <c r="J21" s="2">
        <v>1</v>
      </c>
      <c r="K21" s="2">
        <v>1</v>
      </c>
      <c r="L21" s="2">
        <v>7</v>
      </c>
      <c r="M21" s="2" t="s">
        <v>105</v>
      </c>
      <c r="N21" s="2">
        <v>48.947797000000001</v>
      </c>
      <c r="O21" s="2">
        <v>4.3471399999999996</v>
      </c>
      <c r="Q21" t="s">
        <v>68</v>
      </c>
      <c r="R21">
        <f>COUNTIF(K14:K59,5)</f>
        <v>0</v>
      </c>
    </row>
    <row r="22" spans="1:18" x14ac:dyDescent="0.2">
      <c r="A22" s="2">
        <v>202200006770</v>
      </c>
      <c r="B22" s="2">
        <v>5</v>
      </c>
      <c r="C22" s="2">
        <v>8</v>
      </c>
      <c r="D22" s="2">
        <v>2022</v>
      </c>
      <c r="E22" s="3">
        <v>0.70486111111111116</v>
      </c>
      <c r="F22" s="2">
        <v>1</v>
      </c>
      <c r="G22" s="2">
        <v>51</v>
      </c>
      <c r="H22" s="2">
        <v>51075</v>
      </c>
      <c r="I22" s="2">
        <v>1</v>
      </c>
      <c r="J22" s="2">
        <v>1</v>
      </c>
      <c r="K22" s="2">
        <v>1</v>
      </c>
      <c r="L22" s="2">
        <v>7</v>
      </c>
      <c r="M22" s="2" t="s">
        <v>106</v>
      </c>
      <c r="N22" s="2">
        <v>49.330534</v>
      </c>
      <c r="O22" s="2">
        <v>4.0892309999999998</v>
      </c>
      <c r="Q22" t="s">
        <v>69</v>
      </c>
      <c r="R22">
        <f>COUNTIF(K15:K60,6)</f>
        <v>0</v>
      </c>
    </row>
    <row r="23" spans="1:18" x14ac:dyDescent="0.2">
      <c r="A23" s="2">
        <v>202200040789</v>
      </c>
      <c r="B23" s="2">
        <v>22</v>
      </c>
      <c r="C23" s="2">
        <v>8</v>
      </c>
      <c r="D23" s="2">
        <v>2022</v>
      </c>
      <c r="E23" s="3">
        <v>0.54861111111111105</v>
      </c>
      <c r="F23" s="2">
        <v>1</v>
      </c>
      <c r="G23" s="2">
        <v>51</v>
      </c>
      <c r="H23" s="2">
        <v>51078</v>
      </c>
      <c r="I23" s="2">
        <v>1</v>
      </c>
      <c r="J23" s="2">
        <v>1</v>
      </c>
      <c r="K23" s="2">
        <v>1</v>
      </c>
      <c r="L23" s="2">
        <v>6</v>
      </c>
      <c r="M23" s="2" t="s">
        <v>107</v>
      </c>
      <c r="N23" s="2">
        <v>49.069681540799998</v>
      </c>
      <c r="O23" s="2">
        <v>4.3415361642999999</v>
      </c>
      <c r="Q23" t="s">
        <v>70</v>
      </c>
      <c r="R23">
        <f>COUNTIF(K16:K61,7)</f>
        <v>2</v>
      </c>
    </row>
    <row r="24" spans="1:18" x14ac:dyDescent="0.2">
      <c r="A24" s="2">
        <v>202200000215</v>
      </c>
      <c r="B24" s="2">
        <v>9</v>
      </c>
      <c r="C24" s="2">
        <v>8</v>
      </c>
      <c r="D24" s="2">
        <v>2022</v>
      </c>
      <c r="E24" s="3">
        <v>0.45833333333333331</v>
      </c>
      <c r="F24" s="2">
        <v>1</v>
      </c>
      <c r="G24" s="2">
        <v>51</v>
      </c>
      <c r="H24" s="2">
        <v>51621</v>
      </c>
      <c r="I24" s="2">
        <v>2</v>
      </c>
      <c r="J24" s="2">
        <v>1</v>
      </c>
      <c r="K24" s="2">
        <v>1</v>
      </c>
      <c r="L24" s="2">
        <v>7</v>
      </c>
      <c r="M24" s="2" t="s">
        <v>108</v>
      </c>
      <c r="N24" s="2">
        <v>49.190303</v>
      </c>
      <c r="O24" s="2">
        <v>4.8906400000000003</v>
      </c>
      <c r="Q24" t="s">
        <v>71</v>
      </c>
      <c r="R24">
        <f>COUNTIF(K17:K62,8)</f>
        <v>0</v>
      </c>
    </row>
    <row r="25" spans="1:18" x14ac:dyDescent="0.2">
      <c r="A25" s="2">
        <v>202200046472</v>
      </c>
      <c r="B25" s="2">
        <v>16</v>
      </c>
      <c r="C25" s="2">
        <v>8</v>
      </c>
      <c r="D25" s="2">
        <v>2022</v>
      </c>
      <c r="E25" s="3">
        <v>0.62847222222222221</v>
      </c>
      <c r="F25" s="2">
        <v>1</v>
      </c>
      <c r="G25" s="2">
        <v>51</v>
      </c>
      <c r="H25" s="2">
        <v>51454</v>
      </c>
      <c r="I25" s="2">
        <v>2</v>
      </c>
      <c r="J25" s="2">
        <v>2</v>
      </c>
      <c r="K25" s="2">
        <v>1</v>
      </c>
      <c r="L25" s="2">
        <v>3</v>
      </c>
      <c r="M25" s="2" t="s">
        <v>109</v>
      </c>
      <c r="N25" s="2">
        <v>49.256970000000003</v>
      </c>
      <c r="O25" s="2">
        <v>4.0381099999999996</v>
      </c>
      <c r="Q25" t="s">
        <v>72</v>
      </c>
      <c r="R25">
        <f>COUNTIF(K18:K63,9)</f>
        <v>0</v>
      </c>
    </row>
    <row r="26" spans="1:18" x14ac:dyDescent="0.2">
      <c r="A26" s="2">
        <v>202200001393</v>
      </c>
      <c r="B26" s="2">
        <v>6</v>
      </c>
      <c r="C26" s="2">
        <v>8</v>
      </c>
      <c r="D26" s="2">
        <v>2022</v>
      </c>
      <c r="E26" s="3">
        <v>0.83680555555555547</v>
      </c>
      <c r="F26" s="2">
        <v>1</v>
      </c>
      <c r="G26" s="2">
        <v>51</v>
      </c>
      <c r="H26" s="2">
        <v>51454</v>
      </c>
      <c r="I26" s="2">
        <v>2</v>
      </c>
      <c r="J26" s="2">
        <v>3</v>
      </c>
      <c r="K26" s="2">
        <v>1</v>
      </c>
      <c r="L26" s="2">
        <v>3</v>
      </c>
      <c r="M26" s="2" t="s">
        <v>110</v>
      </c>
      <c r="N26" s="2">
        <v>49.261569999999999</v>
      </c>
      <c r="O26" s="2">
        <v>4.0296500000000002</v>
      </c>
    </row>
    <row r="27" spans="1:18" x14ac:dyDescent="0.2">
      <c r="A27" s="2">
        <v>202200027219</v>
      </c>
      <c r="B27" s="2">
        <v>31</v>
      </c>
      <c r="C27" s="2">
        <v>8</v>
      </c>
      <c r="D27" s="2">
        <v>2022</v>
      </c>
      <c r="E27" s="3">
        <v>0.66666666666666663</v>
      </c>
      <c r="F27" s="2">
        <v>1</v>
      </c>
      <c r="G27" s="2">
        <v>51</v>
      </c>
      <c r="H27" s="2">
        <v>51056</v>
      </c>
      <c r="I27" s="2">
        <v>1</v>
      </c>
      <c r="J27" s="2">
        <v>1</v>
      </c>
      <c r="K27" s="2">
        <v>1</v>
      </c>
      <c r="L27" s="2">
        <v>7</v>
      </c>
      <c r="M27" s="2" t="s">
        <v>111</v>
      </c>
      <c r="N27" s="2">
        <v>48.611618</v>
      </c>
      <c r="O27" s="2">
        <v>3.6285889999999998</v>
      </c>
    </row>
    <row r="28" spans="1:18" x14ac:dyDescent="0.2">
      <c r="A28" s="2">
        <v>202200038774</v>
      </c>
      <c r="B28" s="2">
        <v>24</v>
      </c>
      <c r="C28" s="2">
        <v>8</v>
      </c>
      <c r="D28" s="2">
        <v>2022</v>
      </c>
      <c r="E28" s="3">
        <v>0.50277777777777777</v>
      </c>
      <c r="F28" s="2">
        <v>1</v>
      </c>
      <c r="G28" s="2">
        <v>51</v>
      </c>
      <c r="H28" s="2">
        <v>51507</v>
      </c>
      <c r="I28" s="2">
        <v>2</v>
      </c>
      <c r="J28" s="2">
        <v>1</v>
      </c>
      <c r="K28" s="2">
        <v>1</v>
      </c>
      <c r="L28" s="2">
        <v>7</v>
      </c>
      <c r="M28" s="2" t="s">
        <v>112</v>
      </c>
      <c r="N28" s="2">
        <v>49.090877928300003</v>
      </c>
      <c r="O28" s="2">
        <v>4.8935414851000001</v>
      </c>
    </row>
    <row r="29" spans="1:18" x14ac:dyDescent="0.2">
      <c r="A29" s="2">
        <v>202200030864</v>
      </c>
      <c r="B29" s="2">
        <v>29</v>
      </c>
      <c r="C29" s="2">
        <v>8</v>
      </c>
      <c r="D29" s="2">
        <v>2022</v>
      </c>
      <c r="E29" s="3">
        <v>0.5</v>
      </c>
      <c r="F29" s="2">
        <v>1</v>
      </c>
      <c r="G29" s="2">
        <v>51</v>
      </c>
      <c r="H29" s="2">
        <v>51616</v>
      </c>
      <c r="I29" s="2">
        <v>2</v>
      </c>
      <c r="J29" s="2">
        <v>3</v>
      </c>
      <c r="K29" s="2">
        <v>1</v>
      </c>
      <c r="L29" s="2">
        <v>3</v>
      </c>
      <c r="M29" s="2" t="s">
        <v>113</v>
      </c>
      <c r="N29" s="2">
        <v>48.872016000000002</v>
      </c>
      <c r="O29" s="2">
        <v>4.460197</v>
      </c>
    </row>
    <row r="30" spans="1:18" x14ac:dyDescent="0.2">
      <c r="A30" s="2">
        <v>202200003018</v>
      </c>
      <c r="B30" s="2">
        <v>6</v>
      </c>
      <c r="C30" s="2">
        <v>8</v>
      </c>
      <c r="D30" s="2">
        <v>2022</v>
      </c>
      <c r="E30" s="3">
        <v>0.78472222222222221</v>
      </c>
      <c r="F30" s="2">
        <v>1</v>
      </c>
      <c r="G30" s="2">
        <v>51</v>
      </c>
      <c r="H30" s="2">
        <v>51270</v>
      </c>
      <c r="I30" s="2">
        <v>1</v>
      </c>
      <c r="J30" s="2">
        <v>2</v>
      </c>
      <c r="K30" s="2">
        <v>1</v>
      </c>
      <c r="L30" s="2">
        <v>3</v>
      </c>
      <c r="M30" s="2" t="s">
        <v>114</v>
      </c>
      <c r="N30" s="2">
        <v>48.609490000000001</v>
      </c>
      <c r="O30" s="2">
        <v>4.5552710000000003</v>
      </c>
    </row>
    <row r="31" spans="1:18" x14ac:dyDescent="0.2">
      <c r="A31" s="2">
        <v>202200032808</v>
      </c>
      <c r="B31" s="2">
        <v>27</v>
      </c>
      <c r="C31" s="2">
        <v>8</v>
      </c>
      <c r="D31" s="2">
        <v>2022</v>
      </c>
      <c r="E31" s="3">
        <v>0.73611111111111116</v>
      </c>
      <c r="F31" s="2">
        <v>1</v>
      </c>
      <c r="G31" s="2">
        <v>51</v>
      </c>
      <c r="H31" s="2">
        <v>51338</v>
      </c>
      <c r="I31" s="2">
        <v>1</v>
      </c>
      <c r="J31" s="2">
        <v>1</v>
      </c>
      <c r="K31" s="2">
        <v>1</v>
      </c>
      <c r="L31" s="2">
        <v>7</v>
      </c>
      <c r="M31" s="2" t="s">
        <v>115</v>
      </c>
      <c r="N31" s="2">
        <v>49.159957032199998</v>
      </c>
      <c r="O31" s="2">
        <v>4.1108527779999999</v>
      </c>
    </row>
    <row r="32" spans="1:18" x14ac:dyDescent="0.2">
      <c r="A32" s="2">
        <v>202200025245</v>
      </c>
      <c r="B32" s="2">
        <v>31</v>
      </c>
      <c r="C32" s="2">
        <v>8</v>
      </c>
      <c r="D32" s="2">
        <v>2022</v>
      </c>
      <c r="E32" s="3">
        <v>0.31041666666666667</v>
      </c>
      <c r="F32" s="2">
        <v>1</v>
      </c>
      <c r="G32" s="2">
        <v>51</v>
      </c>
      <c r="H32" s="2">
        <v>51108</v>
      </c>
      <c r="I32" s="2">
        <v>2</v>
      </c>
      <c r="J32" s="2">
        <v>1</v>
      </c>
      <c r="K32" s="2">
        <v>1</v>
      </c>
      <c r="L32" s="2">
        <v>7</v>
      </c>
      <c r="M32" s="2" t="s">
        <v>104</v>
      </c>
      <c r="N32" s="2">
        <v>48.967790000000001</v>
      </c>
      <c r="O32" s="2">
        <v>4.3666200000000002</v>
      </c>
    </row>
    <row r="33" spans="1:15" x14ac:dyDescent="0.2">
      <c r="A33" s="2">
        <v>202200033054</v>
      </c>
      <c r="B33" s="2">
        <v>26</v>
      </c>
      <c r="C33" s="2">
        <v>8</v>
      </c>
      <c r="D33" s="2">
        <v>2022</v>
      </c>
      <c r="E33" s="3">
        <v>0.80902777777777779</v>
      </c>
      <c r="F33" s="2">
        <v>1</v>
      </c>
      <c r="G33" s="2">
        <v>51</v>
      </c>
      <c r="H33" s="2">
        <v>51172</v>
      </c>
      <c r="I33" s="2">
        <v>2</v>
      </c>
      <c r="J33" s="2">
        <v>1</v>
      </c>
      <c r="K33" s="2">
        <v>1</v>
      </c>
      <c r="L33" s="2">
        <v>3</v>
      </c>
      <c r="M33" s="2" t="s">
        <v>116</v>
      </c>
      <c r="N33" s="2">
        <v>49.219322198199997</v>
      </c>
      <c r="O33" s="2">
        <v>4.0567700565000004</v>
      </c>
    </row>
    <row r="34" spans="1:15" x14ac:dyDescent="0.2">
      <c r="A34" s="2">
        <v>202200029049</v>
      </c>
      <c r="B34" s="2">
        <v>29</v>
      </c>
      <c r="C34" s="2">
        <v>8</v>
      </c>
      <c r="D34" s="2">
        <v>2022</v>
      </c>
      <c r="E34" s="3">
        <v>0.44791666666666669</v>
      </c>
      <c r="F34" s="2">
        <v>1</v>
      </c>
      <c r="G34" s="2">
        <v>51</v>
      </c>
      <c r="H34" s="2">
        <v>51262</v>
      </c>
      <c r="I34" s="2">
        <v>2</v>
      </c>
      <c r="J34" s="2">
        <v>6</v>
      </c>
      <c r="K34" s="2">
        <v>1</v>
      </c>
      <c r="L34" s="2">
        <v>7</v>
      </c>
      <c r="M34" s="2" t="s">
        <v>117</v>
      </c>
      <c r="N34" s="2">
        <v>48.701466000000003</v>
      </c>
      <c r="O34" s="2">
        <v>4.5883580000000004</v>
      </c>
    </row>
    <row r="35" spans="1:15" x14ac:dyDescent="0.2">
      <c r="A35" s="2">
        <v>202200010679</v>
      </c>
      <c r="B35" s="2">
        <v>1</v>
      </c>
      <c r="C35" s="2">
        <v>8</v>
      </c>
      <c r="D35" s="2">
        <v>2022</v>
      </c>
      <c r="E35" s="3">
        <v>0.6875</v>
      </c>
      <c r="F35" s="2">
        <v>1</v>
      </c>
      <c r="G35" s="2">
        <v>51</v>
      </c>
      <c r="H35" s="2">
        <v>51412</v>
      </c>
      <c r="I35" s="2">
        <v>1</v>
      </c>
      <c r="J35" s="2">
        <v>1</v>
      </c>
      <c r="K35" s="2">
        <v>1</v>
      </c>
      <c r="L35" s="2">
        <v>1</v>
      </c>
      <c r="M35" s="2" t="s">
        <v>118</v>
      </c>
      <c r="N35" s="2">
        <v>48.695006594600002</v>
      </c>
      <c r="O35" s="2">
        <v>3.8913595675999999</v>
      </c>
    </row>
    <row r="36" spans="1:15" x14ac:dyDescent="0.2">
      <c r="A36" s="2">
        <v>202200036748</v>
      </c>
      <c r="B36" s="2">
        <v>23</v>
      </c>
      <c r="C36" s="2">
        <v>8</v>
      </c>
      <c r="D36" s="2">
        <v>2022</v>
      </c>
      <c r="E36" s="3">
        <v>0.82291666666666663</v>
      </c>
      <c r="F36" s="2">
        <v>1</v>
      </c>
      <c r="G36" s="2">
        <v>51</v>
      </c>
      <c r="H36" s="2">
        <v>51454</v>
      </c>
      <c r="I36" s="2">
        <v>2</v>
      </c>
      <c r="J36" s="2">
        <v>1</v>
      </c>
      <c r="K36" s="2">
        <v>1</v>
      </c>
      <c r="L36" s="2">
        <v>7</v>
      </c>
      <c r="M36" s="2" t="s">
        <v>119</v>
      </c>
      <c r="N36" s="2">
        <v>49.253149999999998</v>
      </c>
      <c r="O36" s="2">
        <v>4.0297299999999998</v>
      </c>
    </row>
    <row r="37" spans="1:15" x14ac:dyDescent="0.2">
      <c r="A37" s="2">
        <v>202200038620</v>
      </c>
      <c r="B37" s="2">
        <v>23</v>
      </c>
      <c r="C37" s="2">
        <v>8</v>
      </c>
      <c r="D37" s="2">
        <v>2022</v>
      </c>
      <c r="E37" s="3">
        <v>0.60763888888888895</v>
      </c>
      <c r="F37" s="2">
        <v>1</v>
      </c>
      <c r="G37" s="2">
        <v>51</v>
      </c>
      <c r="H37" s="2">
        <v>51454</v>
      </c>
      <c r="I37" s="2">
        <v>1</v>
      </c>
      <c r="J37" s="2">
        <v>6</v>
      </c>
      <c r="K37" s="2">
        <v>1</v>
      </c>
      <c r="L37" s="2">
        <v>2</v>
      </c>
      <c r="M37" s="2" t="s">
        <v>120</v>
      </c>
      <c r="N37" s="2">
        <v>49.212829999999997</v>
      </c>
      <c r="O37" s="2">
        <v>4.0145200000000001</v>
      </c>
    </row>
    <row r="38" spans="1:15" x14ac:dyDescent="0.2">
      <c r="A38" s="2">
        <v>202200042245</v>
      </c>
      <c r="B38" s="2">
        <v>20</v>
      </c>
      <c r="C38" s="2">
        <v>8</v>
      </c>
      <c r="D38" s="2">
        <v>2022</v>
      </c>
      <c r="E38" s="3">
        <v>0.72916666666666663</v>
      </c>
      <c r="F38" s="2">
        <v>1</v>
      </c>
      <c r="G38" s="2">
        <v>51</v>
      </c>
      <c r="H38" s="2">
        <v>51454</v>
      </c>
      <c r="I38" s="2">
        <v>2</v>
      </c>
      <c r="J38" s="2">
        <v>3</v>
      </c>
      <c r="K38" s="2">
        <v>1</v>
      </c>
      <c r="L38" s="2">
        <v>3</v>
      </c>
      <c r="M38" s="2" t="s">
        <v>57</v>
      </c>
      <c r="N38" s="2">
        <v>49.240033795499997</v>
      </c>
      <c r="O38" s="2">
        <v>4.0321353078</v>
      </c>
    </row>
    <row r="39" spans="1:15" x14ac:dyDescent="0.2">
      <c r="A39" s="2">
        <v>202200027122</v>
      </c>
      <c r="B39" s="2">
        <v>31</v>
      </c>
      <c r="C39" s="2">
        <v>8</v>
      </c>
      <c r="D39" s="2">
        <v>2022</v>
      </c>
      <c r="E39" s="3">
        <v>0.75</v>
      </c>
      <c r="F39" s="2">
        <v>1</v>
      </c>
      <c r="G39" s="2">
        <v>51</v>
      </c>
      <c r="H39" s="2">
        <v>51454</v>
      </c>
      <c r="I39" s="2">
        <v>2</v>
      </c>
      <c r="J39" s="2">
        <v>1</v>
      </c>
      <c r="K39" s="2">
        <v>1</v>
      </c>
      <c r="L39" s="2">
        <v>7</v>
      </c>
      <c r="M39" s="2" t="s">
        <v>121</v>
      </c>
      <c r="N39" s="2">
        <v>49.225223499899997</v>
      </c>
      <c r="O39" s="2">
        <v>4.0346887707999999</v>
      </c>
    </row>
    <row r="40" spans="1:15" x14ac:dyDescent="0.2">
      <c r="A40" s="2">
        <v>202200052326</v>
      </c>
      <c r="B40" s="2">
        <v>10</v>
      </c>
      <c r="C40" s="2">
        <v>8</v>
      </c>
      <c r="D40" s="2">
        <v>2022</v>
      </c>
      <c r="E40" s="3">
        <v>0.73611111111111116</v>
      </c>
      <c r="F40" s="2">
        <v>1</v>
      </c>
      <c r="G40" s="2">
        <v>51</v>
      </c>
      <c r="H40" s="2">
        <v>51108</v>
      </c>
      <c r="I40" s="2">
        <v>2</v>
      </c>
      <c r="J40" s="2">
        <v>2</v>
      </c>
      <c r="K40" s="2">
        <v>1</v>
      </c>
      <c r="L40" s="2">
        <v>3</v>
      </c>
      <c r="M40" s="2" t="s">
        <v>122</v>
      </c>
      <c r="N40" s="2">
        <v>48.958523133500002</v>
      </c>
      <c r="O40" s="2">
        <v>4.3619987369000004</v>
      </c>
    </row>
    <row r="41" spans="1:15" x14ac:dyDescent="0.2">
      <c r="A41" s="2">
        <v>202200029057</v>
      </c>
      <c r="B41" s="2">
        <v>31</v>
      </c>
      <c r="C41" s="2">
        <v>8</v>
      </c>
      <c r="D41" s="2">
        <v>2022</v>
      </c>
      <c r="E41" s="3">
        <v>0.75</v>
      </c>
      <c r="F41" s="2">
        <v>1</v>
      </c>
      <c r="G41" s="2">
        <v>51</v>
      </c>
      <c r="H41" s="2">
        <v>51476</v>
      </c>
      <c r="I41" s="2">
        <v>1</v>
      </c>
      <c r="J41" s="2">
        <v>1</v>
      </c>
      <c r="K41" s="2">
        <v>2</v>
      </c>
      <c r="L41" s="2">
        <v>3</v>
      </c>
      <c r="M41" s="2" t="s">
        <v>123</v>
      </c>
      <c r="N41" s="2">
        <v>49.0041900258</v>
      </c>
      <c r="O41" s="2">
        <v>4.4008693099</v>
      </c>
    </row>
    <row r="42" spans="1:15" x14ac:dyDescent="0.2">
      <c r="A42" s="2">
        <v>202200011795</v>
      </c>
      <c r="B42" s="2">
        <v>30</v>
      </c>
      <c r="C42" s="2">
        <v>8</v>
      </c>
      <c r="D42" s="2">
        <v>2022</v>
      </c>
      <c r="E42" s="3">
        <v>0.2986111111111111</v>
      </c>
      <c r="F42" s="2">
        <v>1</v>
      </c>
      <c r="G42" s="2">
        <v>51</v>
      </c>
      <c r="H42" s="2">
        <v>51612</v>
      </c>
      <c r="I42" s="2">
        <v>1</v>
      </c>
      <c r="J42" s="2">
        <v>1</v>
      </c>
      <c r="K42" s="2">
        <v>2</v>
      </c>
      <c r="L42" s="2">
        <v>4</v>
      </c>
      <c r="M42" s="2" t="s">
        <v>101</v>
      </c>
      <c r="N42" s="2">
        <v>48.917549999999999</v>
      </c>
      <c r="O42" s="2">
        <v>4.0204810000000002</v>
      </c>
    </row>
    <row r="43" spans="1:15" x14ac:dyDescent="0.2">
      <c r="A43" s="2">
        <v>202200052318</v>
      </c>
      <c r="B43" s="2">
        <v>10</v>
      </c>
      <c r="C43" s="2">
        <v>8</v>
      </c>
      <c r="D43" s="2">
        <v>2022</v>
      </c>
      <c r="E43" s="3">
        <v>0.31597222222222221</v>
      </c>
      <c r="F43" s="2">
        <v>1</v>
      </c>
      <c r="G43" s="2">
        <v>51</v>
      </c>
      <c r="H43" s="2">
        <v>51344</v>
      </c>
      <c r="I43" s="2">
        <v>1</v>
      </c>
      <c r="J43" s="2">
        <v>3</v>
      </c>
      <c r="K43" s="2">
        <v>7</v>
      </c>
      <c r="L43" s="2">
        <v>3</v>
      </c>
      <c r="M43" s="2" t="s">
        <v>124</v>
      </c>
      <c r="N43" s="2">
        <v>49.069099999999999</v>
      </c>
      <c r="O43" s="2">
        <v>3.9320400000000002</v>
      </c>
    </row>
    <row r="44" spans="1:15" x14ac:dyDescent="0.2">
      <c r="A44" s="2">
        <v>202200036744</v>
      </c>
      <c r="B44" s="2">
        <v>24</v>
      </c>
      <c r="C44" s="2">
        <v>8</v>
      </c>
      <c r="D44" s="2">
        <v>2022</v>
      </c>
      <c r="E44" s="3">
        <v>0.8125</v>
      </c>
      <c r="F44" s="2">
        <v>1</v>
      </c>
      <c r="G44" s="2">
        <v>51</v>
      </c>
      <c r="H44" s="2">
        <v>51454</v>
      </c>
      <c r="I44" s="2">
        <v>2</v>
      </c>
      <c r="J44" s="2">
        <v>6</v>
      </c>
      <c r="K44" s="2">
        <v>7</v>
      </c>
      <c r="L44" s="2">
        <v>3</v>
      </c>
      <c r="M44" s="2" t="s">
        <v>125</v>
      </c>
      <c r="N44" s="2">
        <v>49.220440000000004</v>
      </c>
      <c r="O44" s="2">
        <v>4.0209799999999998</v>
      </c>
    </row>
    <row r="45" spans="1:15" x14ac:dyDescent="0.2">
      <c r="A45" s="2">
        <v>202200003030</v>
      </c>
      <c r="B45" s="2">
        <v>7</v>
      </c>
      <c r="C45" s="2">
        <v>8</v>
      </c>
      <c r="D45" s="2">
        <v>2022</v>
      </c>
      <c r="E45" s="3">
        <v>0.27083333333333331</v>
      </c>
      <c r="F45" s="2">
        <v>2</v>
      </c>
      <c r="G45" s="2">
        <v>51</v>
      </c>
      <c r="H45" s="2">
        <v>51617</v>
      </c>
      <c r="I45" s="2">
        <v>1</v>
      </c>
      <c r="J45" s="2">
        <v>1</v>
      </c>
      <c r="K45" s="2">
        <v>1</v>
      </c>
      <c r="L45" s="2">
        <v>7</v>
      </c>
      <c r="M45" s="2" t="s">
        <v>36</v>
      </c>
      <c r="N45" s="2">
        <v>49.045088375200002</v>
      </c>
      <c r="O45" s="2">
        <v>4.3073487282</v>
      </c>
    </row>
    <row r="46" spans="1:15" x14ac:dyDescent="0.2">
      <c r="A46" s="2">
        <v>202200001392</v>
      </c>
      <c r="B46" s="2">
        <v>7</v>
      </c>
      <c r="C46" s="2">
        <v>8</v>
      </c>
      <c r="D46" s="2">
        <v>2022</v>
      </c>
      <c r="E46" s="3">
        <v>0.23611111111111113</v>
      </c>
      <c r="F46" s="2">
        <v>2</v>
      </c>
      <c r="G46" s="2">
        <v>51</v>
      </c>
      <c r="H46" s="2">
        <v>51573</v>
      </c>
      <c r="I46" s="2">
        <v>2</v>
      </c>
      <c r="J46" s="2">
        <v>1</v>
      </c>
      <c r="K46" s="2">
        <v>1</v>
      </c>
      <c r="L46" s="2">
        <v>7</v>
      </c>
      <c r="M46" s="2" t="s">
        <v>126</v>
      </c>
      <c r="N46" s="2">
        <v>49.239109999999997</v>
      </c>
      <c r="O46" s="2">
        <v>3.9874800000000001</v>
      </c>
    </row>
    <row r="47" spans="1:15" x14ac:dyDescent="0.2">
      <c r="A47" s="2">
        <v>202200044702</v>
      </c>
      <c r="B47" s="2">
        <v>16</v>
      </c>
      <c r="C47" s="2">
        <v>8</v>
      </c>
      <c r="D47" s="2">
        <v>2022</v>
      </c>
      <c r="E47" s="3">
        <v>0.26805555555555555</v>
      </c>
      <c r="F47" s="2">
        <v>2</v>
      </c>
      <c r="G47" s="2">
        <v>51</v>
      </c>
      <c r="H47" s="2">
        <v>51571</v>
      </c>
      <c r="I47" s="2">
        <v>1</v>
      </c>
      <c r="J47" s="2">
        <v>1</v>
      </c>
      <c r="K47" s="2">
        <v>1</v>
      </c>
      <c r="L47" s="2">
        <v>6</v>
      </c>
      <c r="M47" s="2" t="s">
        <v>36</v>
      </c>
      <c r="N47" s="2">
        <v>49.149751039000002</v>
      </c>
      <c r="O47" s="2">
        <v>4.2132031917999999</v>
      </c>
    </row>
    <row r="48" spans="1:15" x14ac:dyDescent="0.2">
      <c r="A48" s="2">
        <v>202200036754</v>
      </c>
      <c r="B48" s="2">
        <v>24</v>
      </c>
      <c r="C48" s="2">
        <v>8</v>
      </c>
      <c r="D48" s="2">
        <v>2022</v>
      </c>
      <c r="E48" s="3">
        <v>0.25694444444444448</v>
      </c>
      <c r="F48" s="2">
        <v>2</v>
      </c>
      <c r="G48" s="2">
        <v>51</v>
      </c>
      <c r="H48" s="2">
        <v>51108</v>
      </c>
      <c r="I48" s="2">
        <v>2</v>
      </c>
      <c r="J48" s="2">
        <v>2</v>
      </c>
      <c r="K48" s="2">
        <v>1</v>
      </c>
      <c r="L48" s="2">
        <v>3</v>
      </c>
      <c r="M48" s="2" t="s">
        <v>127</v>
      </c>
      <c r="N48" s="2">
        <v>48.95167</v>
      </c>
      <c r="O48" s="2">
        <v>4.3686600000000002</v>
      </c>
    </row>
    <row r="49" spans="1:15" x14ac:dyDescent="0.2">
      <c r="A49" s="2">
        <v>202200006839</v>
      </c>
      <c r="B49" s="2">
        <v>5</v>
      </c>
      <c r="C49" s="2">
        <v>8</v>
      </c>
      <c r="D49" s="2">
        <v>2022</v>
      </c>
      <c r="E49" s="3">
        <v>0.2673611111111111</v>
      </c>
      <c r="F49" s="2">
        <v>2</v>
      </c>
      <c r="G49" s="2">
        <v>51</v>
      </c>
      <c r="H49" s="2">
        <v>51250</v>
      </c>
      <c r="I49" s="2">
        <v>1</v>
      </c>
      <c r="J49" s="2">
        <v>1</v>
      </c>
      <c r="K49" s="2">
        <v>2</v>
      </c>
      <c r="L49" s="2">
        <v>7</v>
      </c>
      <c r="M49" s="2" t="s">
        <v>128</v>
      </c>
      <c r="N49" s="2">
        <v>49.310155000000002</v>
      </c>
      <c r="O49" s="2">
        <v>3.6511300000000002</v>
      </c>
    </row>
    <row r="50" spans="1:15" x14ac:dyDescent="0.2">
      <c r="A50" s="2">
        <v>202200006768</v>
      </c>
      <c r="B50" s="2">
        <v>4</v>
      </c>
      <c r="C50" s="2">
        <v>8</v>
      </c>
      <c r="D50" s="2">
        <v>2022</v>
      </c>
      <c r="E50" s="3">
        <v>0.83333333333333337</v>
      </c>
      <c r="F50" s="2">
        <v>2</v>
      </c>
      <c r="G50" s="2">
        <v>51</v>
      </c>
      <c r="H50" s="2">
        <v>51165</v>
      </c>
      <c r="I50" s="2">
        <v>1</v>
      </c>
      <c r="J50" s="2">
        <v>1</v>
      </c>
      <c r="K50" s="2">
        <v>3</v>
      </c>
      <c r="L50" s="2">
        <v>7</v>
      </c>
      <c r="M50" s="2" t="s">
        <v>129</v>
      </c>
      <c r="N50" s="2">
        <v>48.758971377599998</v>
      </c>
      <c r="O50" s="2">
        <v>3.8768018782000002</v>
      </c>
    </row>
    <row r="51" spans="1:15" x14ac:dyDescent="0.2">
      <c r="A51" s="2">
        <v>202200034952</v>
      </c>
      <c r="B51" s="2">
        <v>25</v>
      </c>
      <c r="C51" s="2">
        <v>8</v>
      </c>
      <c r="D51" s="2">
        <v>2022</v>
      </c>
      <c r="E51" s="3">
        <v>0.90277777777777779</v>
      </c>
      <c r="F51" s="2">
        <v>3</v>
      </c>
      <c r="G51" s="2">
        <v>51</v>
      </c>
      <c r="H51" s="2">
        <v>51454</v>
      </c>
      <c r="I51" s="2">
        <v>2</v>
      </c>
      <c r="J51" s="2">
        <v>3</v>
      </c>
      <c r="K51" s="2">
        <v>1</v>
      </c>
      <c r="L51" s="2">
        <v>3</v>
      </c>
      <c r="M51" s="2" t="s">
        <v>41</v>
      </c>
      <c r="N51" s="2">
        <v>49.278419999999997</v>
      </c>
      <c r="O51" s="2">
        <v>4.0150499999999996</v>
      </c>
    </row>
    <row r="52" spans="1:15" x14ac:dyDescent="0.2">
      <c r="A52" s="2">
        <v>202200032809</v>
      </c>
      <c r="B52" s="2">
        <v>27</v>
      </c>
      <c r="C52" s="2">
        <v>8</v>
      </c>
      <c r="D52" s="2">
        <v>2022</v>
      </c>
      <c r="E52" s="3">
        <v>0.95833333333333337</v>
      </c>
      <c r="F52" s="2">
        <v>3</v>
      </c>
      <c r="G52" s="2">
        <v>51</v>
      </c>
      <c r="H52" s="2">
        <v>51612</v>
      </c>
      <c r="I52" s="2">
        <v>1</v>
      </c>
      <c r="J52" s="2">
        <v>1</v>
      </c>
      <c r="K52" s="2">
        <v>1</v>
      </c>
      <c r="L52" s="2">
        <v>7</v>
      </c>
      <c r="M52" s="2" t="s">
        <v>130</v>
      </c>
      <c r="N52" s="2">
        <v>48.919775657099997</v>
      </c>
      <c r="O52" s="2">
        <v>3.9766806363999998</v>
      </c>
    </row>
    <row r="53" spans="1:15" x14ac:dyDescent="0.2">
      <c r="A53" s="2">
        <v>202200030986</v>
      </c>
      <c r="B53" s="2">
        <v>28</v>
      </c>
      <c r="C53" s="2">
        <v>8</v>
      </c>
      <c r="D53" s="2">
        <v>2022</v>
      </c>
      <c r="E53" s="3">
        <v>0.91666666666666663</v>
      </c>
      <c r="F53" s="2">
        <v>3</v>
      </c>
      <c r="G53" s="2">
        <v>51</v>
      </c>
      <c r="H53" s="2">
        <v>51506</v>
      </c>
      <c r="I53" s="2">
        <v>2</v>
      </c>
      <c r="J53" s="2">
        <v>6</v>
      </c>
      <c r="K53" s="2">
        <v>1</v>
      </c>
      <c r="L53" s="2">
        <v>3</v>
      </c>
      <c r="M53" s="2" t="s">
        <v>131</v>
      </c>
      <c r="N53" s="2">
        <v>48.944501216100001</v>
      </c>
      <c r="O53" s="2">
        <v>4.3867903948000002</v>
      </c>
    </row>
    <row r="54" spans="1:15" x14ac:dyDescent="0.2">
      <c r="A54" s="2">
        <v>202200023218</v>
      </c>
      <c r="B54" s="2">
        <v>30</v>
      </c>
      <c r="C54" s="2">
        <v>8</v>
      </c>
      <c r="D54" s="2">
        <v>2022</v>
      </c>
      <c r="E54" s="3">
        <v>0.10277777777777779</v>
      </c>
      <c r="F54" s="2">
        <v>3</v>
      </c>
      <c r="G54" s="2">
        <v>51</v>
      </c>
      <c r="H54" s="2">
        <v>51299</v>
      </c>
      <c r="I54" s="2">
        <v>1</v>
      </c>
      <c r="J54" s="2">
        <v>6</v>
      </c>
      <c r="K54" s="2">
        <v>1</v>
      </c>
      <c r="L54" s="2">
        <v>7</v>
      </c>
      <c r="M54" s="2" t="s">
        <v>132</v>
      </c>
      <c r="N54" s="2">
        <v>49.338583409500004</v>
      </c>
      <c r="O54" s="2">
        <v>4.1812527179999996</v>
      </c>
    </row>
    <row r="55" spans="1:15" x14ac:dyDescent="0.2">
      <c r="A55" s="2">
        <v>202200002974</v>
      </c>
      <c r="B55" s="2">
        <v>6</v>
      </c>
      <c r="C55" s="2">
        <v>8</v>
      </c>
      <c r="D55" s="2">
        <v>2022</v>
      </c>
      <c r="E55" s="3">
        <v>0.13541666666666666</v>
      </c>
      <c r="F55" s="2">
        <v>5</v>
      </c>
      <c r="G55" s="2">
        <v>51</v>
      </c>
      <c r="H55" s="2">
        <v>51108</v>
      </c>
      <c r="I55" s="2">
        <v>2</v>
      </c>
      <c r="J55" s="2">
        <v>6</v>
      </c>
      <c r="K55" s="2">
        <v>1</v>
      </c>
      <c r="L55" s="2">
        <v>7</v>
      </c>
      <c r="M55" s="2" t="s">
        <v>133</v>
      </c>
      <c r="N55" s="2">
        <v>48.96266</v>
      </c>
      <c r="O55" s="2">
        <v>4.3894599999999997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4E914-63F0-7A46-BE62-B8CB89951E72}">
  <dimension ref="A1:R50"/>
  <sheetViews>
    <sheetView topLeftCell="M1" zoomScale="106" workbookViewId="0">
      <selection activeCell="Q4" sqref="Q4:R20"/>
    </sheetView>
  </sheetViews>
  <sheetFormatPr baseColWidth="10" defaultRowHeight="16" x14ac:dyDescent="0.2"/>
  <sheetData>
    <row r="1" spans="1:18" x14ac:dyDescent="0.2">
      <c r="A1" t="s">
        <v>90</v>
      </c>
    </row>
    <row r="3" spans="1:18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0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0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s="2">
        <v>202200024723</v>
      </c>
      <c r="B4" s="2">
        <v>15</v>
      </c>
      <c r="C4" s="2">
        <v>12</v>
      </c>
      <c r="D4" s="2">
        <v>2022</v>
      </c>
      <c r="E4" s="3">
        <v>0.46875</v>
      </c>
      <c r="F4" s="9">
        <v>1</v>
      </c>
      <c r="G4" s="2">
        <v>51</v>
      </c>
      <c r="H4" s="2">
        <v>51454</v>
      </c>
      <c r="I4" s="2">
        <v>2</v>
      </c>
      <c r="J4" s="2">
        <v>1</v>
      </c>
      <c r="K4" s="2">
        <v>1</v>
      </c>
      <c r="L4" s="2">
        <v>7</v>
      </c>
      <c r="M4" s="2" t="s">
        <v>16</v>
      </c>
      <c r="N4" s="2">
        <v>49.243536054300002</v>
      </c>
      <c r="O4" s="2">
        <v>4.0455946326000003</v>
      </c>
      <c r="Q4" t="s">
        <v>60</v>
      </c>
      <c r="R4">
        <f>COUNTIF(F1:F46,1)</f>
        <v>16</v>
      </c>
    </row>
    <row r="5" spans="1:18" x14ac:dyDescent="0.2">
      <c r="A5" s="2">
        <v>202200022903</v>
      </c>
      <c r="B5" s="2">
        <v>8</v>
      </c>
      <c r="C5" s="2">
        <v>12</v>
      </c>
      <c r="D5" s="2">
        <v>2022</v>
      </c>
      <c r="E5" s="3">
        <v>0.49305555555555558</v>
      </c>
      <c r="F5" s="9">
        <v>1</v>
      </c>
      <c r="G5" s="2">
        <v>51</v>
      </c>
      <c r="H5" s="2">
        <v>51454</v>
      </c>
      <c r="I5" s="2">
        <v>2</v>
      </c>
      <c r="J5" s="2">
        <v>1</v>
      </c>
      <c r="K5" s="2">
        <v>1</v>
      </c>
      <c r="L5" s="2">
        <v>7</v>
      </c>
      <c r="M5" s="2" t="s">
        <v>17</v>
      </c>
      <c r="N5" s="2">
        <v>49.259065578799998</v>
      </c>
      <c r="O5" s="2">
        <v>4.0197327733000003</v>
      </c>
      <c r="Q5" t="s">
        <v>61</v>
      </c>
      <c r="R5">
        <f>COUNTIF(F1:F47,2)</f>
        <v>2</v>
      </c>
    </row>
    <row r="6" spans="1:18" x14ac:dyDescent="0.2">
      <c r="A6" s="2">
        <v>202200030458</v>
      </c>
      <c r="B6" s="2">
        <v>11</v>
      </c>
      <c r="C6" s="2">
        <v>12</v>
      </c>
      <c r="D6" s="2">
        <v>2022</v>
      </c>
      <c r="E6" s="3">
        <v>0.69444444444444453</v>
      </c>
      <c r="F6" s="9">
        <v>1</v>
      </c>
      <c r="G6" s="2">
        <v>51</v>
      </c>
      <c r="H6" s="2">
        <v>51588</v>
      </c>
      <c r="I6" s="2">
        <v>1</v>
      </c>
      <c r="J6" s="2">
        <v>1</v>
      </c>
      <c r="K6" s="2">
        <v>1</v>
      </c>
      <c r="L6" s="2">
        <v>2</v>
      </c>
      <c r="M6" s="2" t="s">
        <v>18</v>
      </c>
      <c r="N6" s="2">
        <v>49.075922809300003</v>
      </c>
      <c r="O6" s="2">
        <v>4.8062449693999998</v>
      </c>
      <c r="Q6" t="s">
        <v>62</v>
      </c>
      <c r="R6">
        <f>COUNTIF(F2:F48,3)</f>
        <v>6</v>
      </c>
    </row>
    <row r="7" spans="1:18" x14ac:dyDescent="0.2">
      <c r="A7" s="2">
        <v>202200017410</v>
      </c>
      <c r="B7" s="2">
        <v>20</v>
      </c>
      <c r="C7" s="2">
        <v>12</v>
      </c>
      <c r="D7" s="2">
        <v>2022</v>
      </c>
      <c r="E7" s="3">
        <v>0.44097222222222227</v>
      </c>
      <c r="F7" s="9">
        <v>1</v>
      </c>
      <c r="G7" s="2">
        <v>51</v>
      </c>
      <c r="H7" s="2">
        <v>51454</v>
      </c>
      <c r="I7" s="2">
        <v>2</v>
      </c>
      <c r="J7" s="2">
        <v>6</v>
      </c>
      <c r="K7" s="2">
        <v>1</v>
      </c>
      <c r="L7" s="2">
        <v>3</v>
      </c>
      <c r="M7" s="2" t="s">
        <v>19</v>
      </c>
      <c r="N7" s="2">
        <v>49.285220000000002</v>
      </c>
      <c r="O7" s="2">
        <v>4.0156700000000001</v>
      </c>
      <c r="Q7" t="s">
        <v>63</v>
      </c>
      <c r="R7">
        <v>1</v>
      </c>
    </row>
    <row r="8" spans="1:18" x14ac:dyDescent="0.2">
      <c r="A8" s="2">
        <v>202200030657</v>
      </c>
      <c r="B8" s="2">
        <v>12</v>
      </c>
      <c r="C8" s="2">
        <v>12</v>
      </c>
      <c r="D8" s="2">
        <v>2022</v>
      </c>
      <c r="E8" s="3">
        <v>0.6875</v>
      </c>
      <c r="F8" s="9">
        <v>1</v>
      </c>
      <c r="G8" s="2">
        <v>51</v>
      </c>
      <c r="H8" s="2">
        <v>51144</v>
      </c>
      <c r="I8" s="2">
        <v>1</v>
      </c>
      <c r="J8" s="2">
        <v>1</v>
      </c>
      <c r="K8" s="2">
        <v>1</v>
      </c>
      <c r="L8" s="2">
        <v>7</v>
      </c>
      <c r="M8" s="2" t="s">
        <v>20</v>
      </c>
      <c r="N8" s="2">
        <v>48.753925000000002</v>
      </c>
      <c r="O8" s="2">
        <v>4.9005890000000001</v>
      </c>
      <c r="Q8" t="s">
        <v>73</v>
      </c>
      <c r="R8">
        <f>COUNTIF(F4:F50,5)</f>
        <v>22</v>
      </c>
    </row>
    <row r="9" spans="1:18" x14ac:dyDescent="0.2">
      <c r="A9" s="2">
        <v>202200019190</v>
      </c>
      <c r="B9" s="2">
        <v>19</v>
      </c>
      <c r="C9" s="2">
        <v>12</v>
      </c>
      <c r="D9" s="2">
        <v>2022</v>
      </c>
      <c r="E9" s="3">
        <v>0.35416666666666669</v>
      </c>
      <c r="F9" s="9">
        <v>1</v>
      </c>
      <c r="G9" s="2">
        <v>51</v>
      </c>
      <c r="H9" s="2">
        <v>51352</v>
      </c>
      <c r="I9" s="2">
        <v>1</v>
      </c>
      <c r="J9" s="2">
        <v>1</v>
      </c>
      <c r="K9" s="2">
        <v>1</v>
      </c>
      <c r="L9" s="2">
        <v>1</v>
      </c>
      <c r="M9" s="2" t="s">
        <v>21</v>
      </c>
      <c r="N9" s="2">
        <v>48.718375999999999</v>
      </c>
      <c r="O9" s="2">
        <v>4.6323249999999998</v>
      </c>
    </row>
    <row r="10" spans="1:18" x14ac:dyDescent="0.2">
      <c r="A10" s="2">
        <v>202200043978</v>
      </c>
      <c r="B10" s="2">
        <v>2</v>
      </c>
      <c r="C10" s="2">
        <v>12</v>
      </c>
      <c r="D10" s="2">
        <v>2022</v>
      </c>
      <c r="E10" s="3">
        <v>0.4513888888888889</v>
      </c>
      <c r="F10" s="9">
        <v>1</v>
      </c>
      <c r="G10" s="2">
        <v>51</v>
      </c>
      <c r="H10" s="2">
        <v>51454</v>
      </c>
      <c r="I10" s="2">
        <v>2</v>
      </c>
      <c r="J10" s="2">
        <v>2</v>
      </c>
      <c r="K10" s="2">
        <v>1</v>
      </c>
      <c r="L10" s="2">
        <v>3</v>
      </c>
      <c r="M10" s="2" t="s">
        <v>22</v>
      </c>
      <c r="N10" s="2">
        <v>49.244246982500002</v>
      </c>
      <c r="O10" s="2">
        <v>4.0072819591000002</v>
      </c>
    </row>
    <row r="11" spans="1:18" x14ac:dyDescent="0.2">
      <c r="A11" s="2">
        <v>202200043981</v>
      </c>
      <c r="B11" s="2">
        <v>1</v>
      </c>
      <c r="C11" s="2">
        <v>12</v>
      </c>
      <c r="D11" s="2">
        <v>2022</v>
      </c>
      <c r="E11" s="3">
        <v>0.49652777777777773</v>
      </c>
      <c r="F11" s="9">
        <v>1</v>
      </c>
      <c r="G11" s="2">
        <v>51</v>
      </c>
      <c r="H11" s="2">
        <v>51454</v>
      </c>
      <c r="I11" s="2">
        <v>2</v>
      </c>
      <c r="J11" s="2">
        <v>2</v>
      </c>
      <c r="K11" s="2">
        <v>1</v>
      </c>
      <c r="L11" s="2">
        <v>1</v>
      </c>
      <c r="M11" s="2" t="s">
        <v>23</v>
      </c>
      <c r="N11" s="2">
        <v>49.259312999999999</v>
      </c>
      <c r="O11" s="2">
        <v>4.0205099999999998</v>
      </c>
    </row>
    <row r="12" spans="1:18" x14ac:dyDescent="0.2">
      <c r="A12" s="2">
        <v>202200034437</v>
      </c>
      <c r="B12" s="2">
        <v>7</v>
      </c>
      <c r="C12" s="2">
        <v>12</v>
      </c>
      <c r="D12" s="2">
        <v>2022</v>
      </c>
      <c r="E12" s="3">
        <v>0.63888888888888895</v>
      </c>
      <c r="F12" s="9">
        <v>1</v>
      </c>
      <c r="G12" s="2">
        <v>51</v>
      </c>
      <c r="H12" s="2">
        <v>51454</v>
      </c>
      <c r="I12" s="2">
        <v>2</v>
      </c>
      <c r="J12" s="2">
        <v>3</v>
      </c>
      <c r="K12" s="2">
        <v>1</v>
      </c>
      <c r="L12" s="2">
        <v>3</v>
      </c>
      <c r="M12" s="2" t="s">
        <v>24</v>
      </c>
      <c r="N12" s="2">
        <v>49.259799999999998</v>
      </c>
      <c r="O12" s="2">
        <v>4.0364100000000001</v>
      </c>
      <c r="Q12" t="s">
        <v>64</v>
      </c>
      <c r="R12">
        <f>COUNTIF(K4:K50,1)</f>
        <v>29</v>
      </c>
    </row>
    <row r="13" spans="1:18" x14ac:dyDescent="0.2">
      <c r="A13" s="2">
        <v>202200034139</v>
      </c>
      <c r="B13" s="2">
        <v>8</v>
      </c>
      <c r="C13" s="2">
        <v>12</v>
      </c>
      <c r="D13" s="2">
        <v>2022</v>
      </c>
      <c r="E13" s="3">
        <v>0.37152777777777773</v>
      </c>
      <c r="F13" s="9">
        <v>1</v>
      </c>
      <c r="G13" s="2">
        <v>51</v>
      </c>
      <c r="H13" s="2">
        <v>51454</v>
      </c>
      <c r="I13" s="2">
        <v>2</v>
      </c>
      <c r="J13" s="2">
        <v>1</v>
      </c>
      <c r="K13" s="2">
        <v>1</v>
      </c>
      <c r="L13" s="2">
        <v>3</v>
      </c>
      <c r="M13" s="2" t="s">
        <v>25</v>
      </c>
      <c r="N13" s="2">
        <v>49.262709999999998</v>
      </c>
      <c r="O13" s="2">
        <v>4.0276500000000004</v>
      </c>
      <c r="Q13" t="s">
        <v>65</v>
      </c>
      <c r="R13">
        <f>COUNTIF(K5:K51,2)</f>
        <v>12</v>
      </c>
    </row>
    <row r="14" spans="1:18" x14ac:dyDescent="0.2">
      <c r="A14" s="2">
        <v>202200014897</v>
      </c>
      <c r="B14" s="2">
        <v>24</v>
      </c>
      <c r="C14" s="2">
        <v>12</v>
      </c>
      <c r="D14" s="2">
        <v>2022</v>
      </c>
      <c r="E14" s="3">
        <v>0.34722222222222227</v>
      </c>
      <c r="F14" s="9">
        <v>1</v>
      </c>
      <c r="G14" s="2">
        <v>51</v>
      </c>
      <c r="H14" s="2">
        <v>51627</v>
      </c>
      <c r="I14" s="2">
        <v>1</v>
      </c>
      <c r="J14" s="2">
        <v>1</v>
      </c>
      <c r="K14" s="2">
        <v>1</v>
      </c>
      <c r="L14" s="2">
        <v>7</v>
      </c>
      <c r="M14" s="2" t="s">
        <v>26</v>
      </c>
      <c r="N14" s="2">
        <v>48.895153000000001</v>
      </c>
      <c r="O14" s="2">
        <v>4.075005</v>
      </c>
      <c r="Q14" t="s">
        <v>66</v>
      </c>
      <c r="R14">
        <f>COUNTIF(K6:K52,3)</f>
        <v>1</v>
      </c>
    </row>
    <row r="15" spans="1:18" x14ac:dyDescent="0.2">
      <c r="A15" s="2">
        <v>202200017402</v>
      </c>
      <c r="B15" s="2">
        <v>21</v>
      </c>
      <c r="C15" s="2">
        <v>12</v>
      </c>
      <c r="D15" s="2">
        <v>2022</v>
      </c>
      <c r="E15" s="3">
        <v>0.3888888888888889</v>
      </c>
      <c r="F15" s="9">
        <v>1</v>
      </c>
      <c r="G15" s="2">
        <v>51</v>
      </c>
      <c r="H15" s="2">
        <v>51454</v>
      </c>
      <c r="I15" s="2">
        <v>2</v>
      </c>
      <c r="J15" s="2">
        <v>1</v>
      </c>
      <c r="K15" s="2">
        <v>1</v>
      </c>
      <c r="L15" s="2">
        <v>2</v>
      </c>
      <c r="M15" s="2" t="s">
        <v>27</v>
      </c>
      <c r="N15" s="2">
        <v>49.24832</v>
      </c>
      <c r="O15" s="2">
        <v>4.0107600000000003</v>
      </c>
      <c r="Q15" t="s">
        <v>67</v>
      </c>
      <c r="R15">
        <f>COUNTIF(K7:K53,4)</f>
        <v>0</v>
      </c>
    </row>
    <row r="16" spans="1:18" x14ac:dyDescent="0.2">
      <c r="A16" s="2">
        <v>202200017399</v>
      </c>
      <c r="B16" s="2">
        <v>21</v>
      </c>
      <c r="C16" s="2">
        <v>12</v>
      </c>
      <c r="D16" s="2">
        <v>2022</v>
      </c>
      <c r="E16" s="3">
        <v>0.68958333333333333</v>
      </c>
      <c r="F16" s="9">
        <v>1</v>
      </c>
      <c r="G16" s="2">
        <v>51</v>
      </c>
      <c r="H16" s="2">
        <v>51454</v>
      </c>
      <c r="I16" s="2">
        <v>2</v>
      </c>
      <c r="J16" s="2">
        <v>1</v>
      </c>
      <c r="K16" s="2">
        <v>2</v>
      </c>
      <c r="L16" s="2">
        <v>7</v>
      </c>
      <c r="M16" s="2" t="s">
        <v>28</v>
      </c>
      <c r="N16" s="2">
        <v>49.255240000000001</v>
      </c>
      <c r="O16" s="2">
        <v>4.0592499999999996</v>
      </c>
      <c r="Q16" t="s">
        <v>68</v>
      </c>
      <c r="R16">
        <f>COUNTIF(K8:K54,5)</f>
        <v>1</v>
      </c>
    </row>
    <row r="17" spans="1:18" x14ac:dyDescent="0.2">
      <c r="A17" s="2">
        <v>202200013127</v>
      </c>
      <c r="B17" s="2">
        <v>23</v>
      </c>
      <c r="C17" s="2">
        <v>12</v>
      </c>
      <c r="D17" s="2">
        <v>2022</v>
      </c>
      <c r="E17" s="3">
        <v>0.59097222222222223</v>
      </c>
      <c r="F17" s="9">
        <v>1</v>
      </c>
      <c r="G17" s="2">
        <v>51</v>
      </c>
      <c r="H17" s="2">
        <v>51454</v>
      </c>
      <c r="I17" s="2">
        <v>2</v>
      </c>
      <c r="J17" s="2">
        <v>2</v>
      </c>
      <c r="K17" s="2">
        <v>2</v>
      </c>
      <c r="L17" s="2">
        <v>7</v>
      </c>
      <c r="M17" s="2" t="s">
        <v>29</v>
      </c>
      <c r="N17" s="2">
        <v>49.260879080599999</v>
      </c>
      <c r="O17" s="2">
        <v>4.0489313005999996</v>
      </c>
      <c r="Q17" t="s">
        <v>69</v>
      </c>
      <c r="R17">
        <f>COUNTIF(K9:K55,6)</f>
        <v>0</v>
      </c>
    </row>
    <row r="18" spans="1:18" x14ac:dyDescent="0.2">
      <c r="A18" s="2">
        <v>202200019250</v>
      </c>
      <c r="B18" s="2">
        <v>19</v>
      </c>
      <c r="C18" s="2">
        <v>12</v>
      </c>
      <c r="D18" s="2">
        <v>2022</v>
      </c>
      <c r="E18" s="3">
        <v>0.65972222222222221</v>
      </c>
      <c r="F18" s="9">
        <v>1</v>
      </c>
      <c r="G18" s="2">
        <v>51</v>
      </c>
      <c r="H18" s="2">
        <v>51162</v>
      </c>
      <c r="I18" s="2">
        <v>1</v>
      </c>
      <c r="J18" s="2">
        <v>1</v>
      </c>
      <c r="K18" s="2">
        <v>8</v>
      </c>
      <c r="L18" s="2">
        <v>7</v>
      </c>
      <c r="M18" s="2" t="s">
        <v>30</v>
      </c>
      <c r="N18" s="2">
        <v>48.5339041147</v>
      </c>
      <c r="O18" s="2">
        <v>3.7027627230000002</v>
      </c>
      <c r="Q18" t="s">
        <v>70</v>
      </c>
      <c r="R18">
        <f>COUNTIF(K10:K56,7)</f>
        <v>0</v>
      </c>
    </row>
    <row r="19" spans="1:18" x14ac:dyDescent="0.2">
      <c r="A19" s="2">
        <v>202200032322</v>
      </c>
      <c r="B19" s="2">
        <v>9</v>
      </c>
      <c r="C19" s="2">
        <v>12</v>
      </c>
      <c r="D19" s="2">
        <v>2022</v>
      </c>
      <c r="E19" s="3">
        <v>0.61458333333333337</v>
      </c>
      <c r="F19" s="9">
        <v>1</v>
      </c>
      <c r="G19" s="2">
        <v>51</v>
      </c>
      <c r="H19" s="2">
        <v>51454</v>
      </c>
      <c r="I19" s="2">
        <v>2</v>
      </c>
      <c r="J19" s="2">
        <v>1</v>
      </c>
      <c r="K19" s="2">
        <v>8</v>
      </c>
      <c r="L19" s="2">
        <v>3</v>
      </c>
      <c r="M19" s="2" t="s">
        <v>31</v>
      </c>
      <c r="N19" s="2">
        <v>49.25</v>
      </c>
      <c r="O19" s="2">
        <v>4.0599999999999996</v>
      </c>
      <c r="Q19" t="s">
        <v>71</v>
      </c>
      <c r="R19">
        <f>COUNTIF(K11:K57,8)</f>
        <v>3</v>
      </c>
    </row>
    <row r="20" spans="1:18" x14ac:dyDescent="0.2">
      <c r="A20" s="2">
        <v>202200013131</v>
      </c>
      <c r="B20" s="2">
        <v>23</v>
      </c>
      <c r="C20" s="2">
        <v>12</v>
      </c>
      <c r="D20" s="2">
        <v>2022</v>
      </c>
      <c r="E20" s="3">
        <v>0.3576388888888889</v>
      </c>
      <c r="F20" s="4">
        <v>2</v>
      </c>
      <c r="G20" s="2">
        <v>51</v>
      </c>
      <c r="H20" s="2">
        <v>51454</v>
      </c>
      <c r="I20" s="2">
        <v>2</v>
      </c>
      <c r="J20" s="2">
        <v>6</v>
      </c>
      <c r="K20" s="2">
        <v>2</v>
      </c>
      <c r="L20" s="2">
        <v>3</v>
      </c>
      <c r="M20" s="2" t="s">
        <v>32</v>
      </c>
      <c r="N20" s="2">
        <v>49.266440000000003</v>
      </c>
      <c r="O20" s="2">
        <v>4.0451600000000001</v>
      </c>
      <c r="Q20" t="s">
        <v>72</v>
      </c>
      <c r="R20">
        <f>COUNTIF(K12:K58,9)</f>
        <v>1</v>
      </c>
    </row>
    <row r="21" spans="1:18" x14ac:dyDescent="0.2">
      <c r="A21" s="2">
        <v>202200015303</v>
      </c>
      <c r="B21" s="2">
        <v>23</v>
      </c>
      <c r="C21" s="2">
        <v>12</v>
      </c>
      <c r="D21" s="2">
        <v>2022</v>
      </c>
      <c r="E21" s="3">
        <v>0.32291666666666669</v>
      </c>
      <c r="F21" s="4">
        <v>2</v>
      </c>
      <c r="G21" s="2">
        <v>51</v>
      </c>
      <c r="H21" s="2">
        <v>51507</v>
      </c>
      <c r="I21" s="2">
        <v>2</v>
      </c>
      <c r="J21" s="2">
        <v>3</v>
      </c>
      <c r="K21" s="2">
        <v>8</v>
      </c>
      <c r="L21" s="2">
        <v>3</v>
      </c>
      <c r="M21" s="2" t="s">
        <v>33</v>
      </c>
      <c r="N21" s="2">
        <v>49.092072999999999</v>
      </c>
      <c r="O21" s="2">
        <v>4.8991699999999998</v>
      </c>
    </row>
    <row r="22" spans="1:18" x14ac:dyDescent="0.2">
      <c r="A22" s="2">
        <v>202200028472</v>
      </c>
      <c r="B22" s="2">
        <v>13</v>
      </c>
      <c r="C22" s="2">
        <v>12</v>
      </c>
      <c r="D22" s="2">
        <v>2022</v>
      </c>
      <c r="E22" s="3">
        <v>0.28125</v>
      </c>
      <c r="F22" s="5">
        <v>3</v>
      </c>
      <c r="G22" s="2">
        <v>51</v>
      </c>
      <c r="H22" s="2">
        <v>51588</v>
      </c>
      <c r="I22" s="2">
        <v>1</v>
      </c>
      <c r="J22" s="2">
        <v>1</v>
      </c>
      <c r="K22" s="2">
        <v>1</v>
      </c>
      <c r="L22" s="2">
        <v>7</v>
      </c>
      <c r="M22" s="2" t="s">
        <v>18</v>
      </c>
      <c r="N22" s="2">
        <v>49.069640538900003</v>
      </c>
      <c r="O22" s="2">
        <v>4.7513374686000001</v>
      </c>
    </row>
    <row r="23" spans="1:18" x14ac:dyDescent="0.2">
      <c r="A23" s="2">
        <v>202200040372</v>
      </c>
      <c r="B23" s="2">
        <v>5</v>
      </c>
      <c r="C23" s="2">
        <v>12</v>
      </c>
      <c r="D23" s="2">
        <v>2022</v>
      </c>
      <c r="E23" s="3">
        <v>0.72569444444444453</v>
      </c>
      <c r="F23" s="5">
        <v>3</v>
      </c>
      <c r="G23" s="2">
        <v>51</v>
      </c>
      <c r="H23" s="2">
        <v>51571</v>
      </c>
      <c r="I23" s="2">
        <v>1</v>
      </c>
      <c r="J23" s="2">
        <v>1</v>
      </c>
      <c r="K23" s="2">
        <v>1</v>
      </c>
      <c r="L23" s="2">
        <v>4</v>
      </c>
      <c r="M23" s="2" t="s">
        <v>18</v>
      </c>
      <c r="N23" s="2">
        <v>49.152870999999998</v>
      </c>
      <c r="O23" s="2">
        <v>4.2016640000000001</v>
      </c>
    </row>
    <row r="24" spans="1:18" x14ac:dyDescent="0.2">
      <c r="A24" s="2">
        <v>202200038279</v>
      </c>
      <c r="B24" s="2">
        <v>7</v>
      </c>
      <c r="C24" s="2">
        <v>12</v>
      </c>
      <c r="D24" s="2">
        <v>2022</v>
      </c>
      <c r="E24" s="3">
        <v>0.23958333333333334</v>
      </c>
      <c r="F24" s="5">
        <v>3</v>
      </c>
      <c r="G24" s="2">
        <v>51</v>
      </c>
      <c r="H24" s="2">
        <v>51449</v>
      </c>
      <c r="I24" s="2">
        <v>1</v>
      </c>
      <c r="J24" s="2">
        <v>1</v>
      </c>
      <c r="K24" s="2">
        <v>1</v>
      </c>
      <c r="L24" s="2">
        <v>1</v>
      </c>
      <c r="M24" s="2" t="s">
        <v>34</v>
      </c>
      <c r="N24" s="2">
        <v>49.208317999999998</v>
      </c>
      <c r="O24" s="2">
        <v>4.179182</v>
      </c>
    </row>
    <row r="25" spans="1:18" x14ac:dyDescent="0.2">
      <c r="A25" s="2">
        <v>202200007088</v>
      </c>
      <c r="B25" s="2">
        <v>30</v>
      </c>
      <c r="C25" s="2">
        <v>12</v>
      </c>
      <c r="D25" s="2">
        <v>2022</v>
      </c>
      <c r="E25" s="3">
        <v>0.86111111111111116</v>
      </c>
      <c r="F25" s="5">
        <v>3</v>
      </c>
      <c r="G25" s="2">
        <v>51</v>
      </c>
      <c r="H25" s="2">
        <v>51572</v>
      </c>
      <c r="I25" s="2">
        <v>1</v>
      </c>
      <c r="J25" s="2">
        <v>1</v>
      </c>
      <c r="K25" s="2">
        <v>2</v>
      </c>
      <c r="L25" s="2">
        <v>7</v>
      </c>
      <c r="M25" s="2" t="s">
        <v>18</v>
      </c>
      <c r="N25" s="2">
        <v>49.040116237100001</v>
      </c>
      <c r="O25" s="2">
        <v>4.6370834111999999</v>
      </c>
    </row>
    <row r="26" spans="1:18" x14ac:dyDescent="0.2">
      <c r="A26" s="2">
        <v>202200019251</v>
      </c>
      <c r="B26" s="2">
        <v>18</v>
      </c>
      <c r="C26" s="2">
        <v>12</v>
      </c>
      <c r="D26" s="2">
        <v>2022</v>
      </c>
      <c r="E26" s="3">
        <v>0.96180555555555547</v>
      </c>
      <c r="F26" s="5">
        <v>3</v>
      </c>
      <c r="G26" s="2">
        <v>51</v>
      </c>
      <c r="H26" s="2">
        <v>51231</v>
      </c>
      <c r="I26" s="2">
        <v>1</v>
      </c>
      <c r="J26" s="2">
        <v>1</v>
      </c>
      <c r="K26" s="2">
        <v>2</v>
      </c>
      <c r="L26" s="2">
        <v>7</v>
      </c>
      <c r="M26" s="2" t="s">
        <v>35</v>
      </c>
      <c r="N26" s="2">
        <v>48.972339221200002</v>
      </c>
      <c r="O26" s="2">
        <v>4.4424569607000004</v>
      </c>
    </row>
    <row r="27" spans="1:18" x14ac:dyDescent="0.2">
      <c r="A27" s="2">
        <v>202200019249</v>
      </c>
      <c r="B27" s="2">
        <v>20</v>
      </c>
      <c r="C27" s="2">
        <v>12</v>
      </c>
      <c r="D27" s="2">
        <v>2022</v>
      </c>
      <c r="E27" s="3">
        <v>0.81944444444444453</v>
      </c>
      <c r="F27" s="5">
        <v>3</v>
      </c>
      <c r="G27" s="2">
        <v>51</v>
      </c>
      <c r="H27" s="2">
        <v>51571</v>
      </c>
      <c r="I27" s="2">
        <v>1</v>
      </c>
      <c r="J27" s="2">
        <v>1</v>
      </c>
      <c r="K27" s="2">
        <v>2</v>
      </c>
      <c r="L27" s="2">
        <v>1</v>
      </c>
      <c r="M27" s="2" t="s">
        <v>36</v>
      </c>
      <c r="N27" s="2">
        <v>49.158386999999998</v>
      </c>
      <c r="O27" s="2">
        <v>4.2034289999999999</v>
      </c>
    </row>
    <row r="28" spans="1:18" x14ac:dyDescent="0.2">
      <c r="A28" s="2">
        <v>202200024720</v>
      </c>
      <c r="B28" s="2">
        <v>15</v>
      </c>
      <c r="C28" s="2">
        <v>12</v>
      </c>
      <c r="D28" s="2">
        <v>2022</v>
      </c>
      <c r="E28" s="3">
        <v>0.73263888888888884</v>
      </c>
      <c r="F28" s="6">
        <v>4</v>
      </c>
      <c r="G28" s="2">
        <v>51</v>
      </c>
      <c r="H28" s="2">
        <v>51474</v>
      </c>
      <c r="I28" s="2">
        <v>2</v>
      </c>
      <c r="J28" s="2">
        <v>6</v>
      </c>
      <c r="K28" s="2">
        <v>1</v>
      </c>
      <c r="L28" s="2">
        <v>7</v>
      </c>
      <c r="M28" s="2" t="s">
        <v>37</v>
      </c>
      <c r="N28" s="2">
        <v>49.264526888299997</v>
      </c>
      <c r="O28" s="2">
        <v>3.9870581030999999</v>
      </c>
    </row>
    <row r="29" spans="1:18" x14ac:dyDescent="0.2">
      <c r="A29" s="2">
        <v>202200017414</v>
      </c>
      <c r="B29" s="2">
        <v>18</v>
      </c>
      <c r="C29" s="2">
        <v>12</v>
      </c>
      <c r="D29" s="2">
        <v>2022</v>
      </c>
      <c r="E29" s="3">
        <v>0.72916666666666663</v>
      </c>
      <c r="F29" s="7">
        <v>5</v>
      </c>
      <c r="G29" s="2">
        <v>51</v>
      </c>
      <c r="H29" s="2">
        <v>51454</v>
      </c>
      <c r="I29" s="2">
        <v>2</v>
      </c>
      <c r="J29" s="2">
        <v>1</v>
      </c>
      <c r="K29" s="2">
        <v>1</v>
      </c>
      <c r="L29" s="2">
        <v>7</v>
      </c>
      <c r="M29" s="2" t="s">
        <v>38</v>
      </c>
      <c r="N29" s="2">
        <v>49.257129999999997</v>
      </c>
      <c r="O29" s="2">
        <v>4.0263799999999996</v>
      </c>
    </row>
    <row r="30" spans="1:18" x14ac:dyDescent="0.2">
      <c r="A30" s="2">
        <v>202200030600</v>
      </c>
      <c r="B30" s="2">
        <v>10</v>
      </c>
      <c r="C30" s="2">
        <v>12</v>
      </c>
      <c r="D30" s="2">
        <v>2022</v>
      </c>
      <c r="E30" s="3">
        <v>0.9375</v>
      </c>
      <c r="F30" s="7">
        <v>5</v>
      </c>
      <c r="G30" s="2">
        <v>51</v>
      </c>
      <c r="H30" s="2">
        <v>51454</v>
      </c>
      <c r="I30" s="2">
        <v>2</v>
      </c>
      <c r="J30" s="2">
        <v>1</v>
      </c>
      <c r="K30" s="2">
        <v>1</v>
      </c>
      <c r="L30" s="2">
        <v>3</v>
      </c>
      <c r="M30" s="2" t="s">
        <v>39</v>
      </c>
      <c r="N30" s="2">
        <v>49.251660000000001</v>
      </c>
      <c r="O30" s="2">
        <v>4.02834</v>
      </c>
    </row>
    <row r="31" spans="1:18" x14ac:dyDescent="0.2">
      <c r="A31" s="2">
        <v>202200026779</v>
      </c>
      <c r="B31" s="2">
        <v>13</v>
      </c>
      <c r="C31" s="2">
        <v>12</v>
      </c>
      <c r="D31" s="2">
        <v>2022</v>
      </c>
      <c r="E31" s="3">
        <v>0.3125</v>
      </c>
      <c r="F31" s="7">
        <v>5</v>
      </c>
      <c r="G31" s="2">
        <v>51</v>
      </c>
      <c r="H31" s="2">
        <v>51454</v>
      </c>
      <c r="I31" s="2">
        <v>2</v>
      </c>
      <c r="J31" s="2">
        <v>1</v>
      </c>
      <c r="K31" s="2">
        <v>1</v>
      </c>
      <c r="L31" s="2">
        <v>3</v>
      </c>
      <c r="M31" s="2" t="s">
        <v>40</v>
      </c>
      <c r="N31" s="2">
        <v>49.236510000000003</v>
      </c>
      <c r="O31" s="2">
        <v>4.0713400000000002</v>
      </c>
    </row>
    <row r="32" spans="1:18" x14ac:dyDescent="0.2">
      <c r="A32" s="2">
        <v>202200026778</v>
      </c>
      <c r="B32" s="2">
        <v>13</v>
      </c>
      <c r="C32" s="2">
        <v>12</v>
      </c>
      <c r="D32" s="2">
        <v>2022</v>
      </c>
      <c r="E32" s="3">
        <v>0.74305555555555547</v>
      </c>
      <c r="F32" s="7">
        <v>5</v>
      </c>
      <c r="G32" s="2">
        <v>51</v>
      </c>
      <c r="H32" s="2">
        <v>51454</v>
      </c>
      <c r="I32" s="2">
        <v>2</v>
      </c>
      <c r="J32" s="2">
        <v>1</v>
      </c>
      <c r="K32" s="2">
        <v>1</v>
      </c>
      <c r="L32" s="2">
        <v>7</v>
      </c>
      <c r="M32" s="2" t="s">
        <v>41</v>
      </c>
      <c r="N32" s="2">
        <v>49.264859999999999</v>
      </c>
      <c r="O32" s="2">
        <v>4.0266099999999998</v>
      </c>
    </row>
    <row r="33" spans="1:15" x14ac:dyDescent="0.2">
      <c r="A33" s="2">
        <v>202200026777</v>
      </c>
      <c r="B33" s="2">
        <v>13</v>
      </c>
      <c r="C33" s="2">
        <v>12</v>
      </c>
      <c r="D33" s="2">
        <v>2022</v>
      </c>
      <c r="E33" s="3">
        <v>0.74861111111111101</v>
      </c>
      <c r="F33" s="7">
        <v>5</v>
      </c>
      <c r="G33" s="2">
        <v>51</v>
      </c>
      <c r="H33" s="2">
        <v>51454</v>
      </c>
      <c r="I33" s="2">
        <v>2</v>
      </c>
      <c r="J33" s="2">
        <v>1</v>
      </c>
      <c r="K33" s="2">
        <v>1</v>
      </c>
      <c r="L33" s="2">
        <v>3</v>
      </c>
      <c r="M33" s="2" t="s">
        <v>42</v>
      </c>
      <c r="N33" s="2">
        <v>49.216769999999997</v>
      </c>
      <c r="O33" s="2">
        <v>4.0286099999999996</v>
      </c>
    </row>
    <row r="34" spans="1:15" x14ac:dyDescent="0.2">
      <c r="A34" s="2">
        <v>202200007398</v>
      </c>
      <c r="B34" s="2">
        <v>25</v>
      </c>
      <c r="C34" s="2">
        <v>12</v>
      </c>
      <c r="D34" s="2">
        <v>2022</v>
      </c>
      <c r="E34" s="3">
        <v>0.72083333333333333</v>
      </c>
      <c r="F34" s="7">
        <v>5</v>
      </c>
      <c r="G34" s="2">
        <v>51</v>
      </c>
      <c r="H34" s="2">
        <v>51108</v>
      </c>
      <c r="I34" s="2">
        <v>2</v>
      </c>
      <c r="J34" s="2">
        <v>3</v>
      </c>
      <c r="K34" s="2">
        <v>1</v>
      </c>
      <c r="L34" s="2">
        <v>1</v>
      </c>
      <c r="M34" s="2" t="s">
        <v>43</v>
      </c>
      <c r="N34" s="2">
        <v>48.954500000000003</v>
      </c>
      <c r="O34" s="2">
        <v>4.3362400000000001</v>
      </c>
    </row>
    <row r="35" spans="1:15" x14ac:dyDescent="0.2">
      <c r="A35" s="2">
        <v>202200043973</v>
      </c>
      <c r="B35" s="2">
        <v>3</v>
      </c>
      <c r="C35" s="2">
        <v>12</v>
      </c>
      <c r="D35" s="2">
        <v>2022</v>
      </c>
      <c r="E35" s="3">
        <v>4.1666666666666664E-2</v>
      </c>
      <c r="F35" s="7">
        <v>5</v>
      </c>
      <c r="G35" s="2">
        <v>51</v>
      </c>
      <c r="H35" s="2">
        <v>51573</v>
      </c>
      <c r="I35" s="2">
        <v>2</v>
      </c>
      <c r="J35" s="2">
        <v>1</v>
      </c>
      <c r="K35" s="2">
        <v>1</v>
      </c>
      <c r="L35" s="2">
        <v>7</v>
      </c>
      <c r="M35" s="2" t="s">
        <v>44</v>
      </c>
      <c r="N35" s="2">
        <v>49.252330000000001</v>
      </c>
      <c r="O35" s="2">
        <v>3.9945400000000002</v>
      </c>
    </row>
    <row r="36" spans="1:15" x14ac:dyDescent="0.2">
      <c r="A36" s="2">
        <v>202200022999</v>
      </c>
      <c r="B36" s="2">
        <v>16</v>
      </c>
      <c r="C36" s="2">
        <v>12</v>
      </c>
      <c r="D36" s="2">
        <v>2022</v>
      </c>
      <c r="E36" s="3">
        <v>0.90277777777777779</v>
      </c>
      <c r="F36" s="7">
        <v>5</v>
      </c>
      <c r="G36" s="2">
        <v>51</v>
      </c>
      <c r="H36" s="2">
        <v>51210</v>
      </c>
      <c r="I36" s="2">
        <v>2</v>
      </c>
      <c r="J36" s="2">
        <v>1</v>
      </c>
      <c r="K36" s="2">
        <v>1</v>
      </c>
      <c r="L36" s="2">
        <v>7</v>
      </c>
      <c r="M36" s="2" t="s">
        <v>45</v>
      </c>
      <c r="N36" s="2">
        <v>49.061681999999998</v>
      </c>
      <c r="O36" s="2">
        <v>3.965122</v>
      </c>
    </row>
    <row r="37" spans="1:15" x14ac:dyDescent="0.2">
      <c r="A37" s="2">
        <v>202200036323</v>
      </c>
      <c r="B37" s="2">
        <v>7</v>
      </c>
      <c r="C37" s="2">
        <v>12</v>
      </c>
      <c r="D37" s="2">
        <v>2022</v>
      </c>
      <c r="E37" s="3">
        <v>0.75</v>
      </c>
      <c r="F37" s="7">
        <v>5</v>
      </c>
      <c r="G37" s="2">
        <v>51</v>
      </c>
      <c r="H37" s="2">
        <v>51631</v>
      </c>
      <c r="I37" s="2">
        <v>1</v>
      </c>
      <c r="J37" s="2">
        <v>1</v>
      </c>
      <c r="K37" s="2">
        <v>1</v>
      </c>
      <c r="L37" s="2">
        <v>2</v>
      </c>
      <c r="M37" s="2" t="s">
        <v>46</v>
      </c>
      <c r="N37" s="2">
        <v>49.204006999999997</v>
      </c>
      <c r="O37" s="2">
        <v>4.0110609999999998</v>
      </c>
    </row>
    <row r="38" spans="1:15" x14ac:dyDescent="0.2">
      <c r="A38" s="2">
        <v>202200036303</v>
      </c>
      <c r="B38" s="2">
        <v>7</v>
      </c>
      <c r="C38" s="2">
        <v>12</v>
      </c>
      <c r="D38" s="2">
        <v>2022</v>
      </c>
      <c r="E38" s="3">
        <v>0.91666666666666663</v>
      </c>
      <c r="F38" s="7">
        <v>5</v>
      </c>
      <c r="G38" s="2">
        <v>51</v>
      </c>
      <c r="H38" s="2">
        <v>51352</v>
      </c>
      <c r="I38" s="2">
        <v>2</v>
      </c>
      <c r="J38" s="2">
        <v>9</v>
      </c>
      <c r="K38" s="2">
        <v>1</v>
      </c>
      <c r="L38" s="2">
        <v>7</v>
      </c>
      <c r="M38" s="2" t="s">
        <v>47</v>
      </c>
      <c r="N38" s="2">
        <v>48.721027666399998</v>
      </c>
      <c r="O38" s="2">
        <v>4.6069890260999999</v>
      </c>
    </row>
    <row r="39" spans="1:15" x14ac:dyDescent="0.2">
      <c r="A39" s="2">
        <v>202200036135</v>
      </c>
      <c r="B39" s="2">
        <v>3</v>
      </c>
      <c r="C39" s="2">
        <v>12</v>
      </c>
      <c r="D39" s="2">
        <v>2022</v>
      </c>
      <c r="E39" s="3">
        <v>0.76041666666666663</v>
      </c>
      <c r="F39" s="7">
        <v>5</v>
      </c>
      <c r="G39" s="2">
        <v>51</v>
      </c>
      <c r="H39" s="2">
        <v>51649</v>
      </c>
      <c r="I39" s="2">
        <v>2</v>
      </c>
      <c r="J39" s="2">
        <v>1</v>
      </c>
      <c r="K39" s="2">
        <v>1</v>
      </c>
      <c r="L39" s="2">
        <v>7</v>
      </c>
      <c r="M39" s="2" t="s">
        <v>48</v>
      </c>
      <c r="N39" s="2">
        <v>48.722304000000001</v>
      </c>
      <c r="O39" s="2">
        <v>4.585134</v>
      </c>
    </row>
    <row r="40" spans="1:15" x14ac:dyDescent="0.2">
      <c r="A40" s="2">
        <v>202200034434</v>
      </c>
      <c r="B40" s="2">
        <v>7</v>
      </c>
      <c r="C40" s="2">
        <v>12</v>
      </c>
      <c r="D40" s="2">
        <v>2022</v>
      </c>
      <c r="E40" s="3">
        <v>0.88194444444444453</v>
      </c>
      <c r="F40" s="7">
        <v>5</v>
      </c>
      <c r="G40" s="2">
        <v>51</v>
      </c>
      <c r="H40" s="2">
        <v>51454</v>
      </c>
      <c r="I40" s="2">
        <v>2</v>
      </c>
      <c r="J40" s="2">
        <v>2</v>
      </c>
      <c r="K40" s="2">
        <v>1</v>
      </c>
      <c r="L40" s="2">
        <v>3</v>
      </c>
      <c r="M40" s="2" t="s">
        <v>49</v>
      </c>
      <c r="N40" s="2">
        <v>49.263860000000001</v>
      </c>
      <c r="O40" s="2">
        <v>4.01797</v>
      </c>
    </row>
    <row r="41" spans="1:15" x14ac:dyDescent="0.2">
      <c r="A41" s="2">
        <v>202200034137</v>
      </c>
      <c r="B41" s="2">
        <v>8</v>
      </c>
      <c r="C41" s="2">
        <v>12</v>
      </c>
      <c r="D41" s="2">
        <v>2022</v>
      </c>
      <c r="E41" s="3">
        <v>0.72916666666666663</v>
      </c>
      <c r="F41" s="7">
        <v>5</v>
      </c>
      <c r="G41" s="2">
        <v>51</v>
      </c>
      <c r="H41" s="2">
        <v>51454</v>
      </c>
      <c r="I41" s="2">
        <v>2</v>
      </c>
      <c r="J41" s="2">
        <v>1</v>
      </c>
      <c r="K41" s="2">
        <v>1</v>
      </c>
      <c r="L41" s="2">
        <v>4</v>
      </c>
      <c r="M41" s="2" t="s">
        <v>50</v>
      </c>
      <c r="N41" s="2">
        <v>49.249000000000002</v>
      </c>
      <c r="O41" s="2">
        <v>4.0152999999999999</v>
      </c>
    </row>
    <row r="42" spans="1:15" x14ac:dyDescent="0.2">
      <c r="A42" s="2">
        <v>202200013426</v>
      </c>
      <c r="B42" s="2">
        <v>22</v>
      </c>
      <c r="C42" s="2">
        <v>12</v>
      </c>
      <c r="D42" s="2">
        <v>2022</v>
      </c>
      <c r="E42" s="3">
        <v>0.69097222222222221</v>
      </c>
      <c r="F42" s="7">
        <v>5</v>
      </c>
      <c r="G42" s="2">
        <v>51</v>
      </c>
      <c r="H42" s="2">
        <v>51454</v>
      </c>
      <c r="I42" s="2">
        <v>2</v>
      </c>
      <c r="J42" s="2">
        <v>6</v>
      </c>
      <c r="K42" s="2">
        <v>2</v>
      </c>
      <c r="L42" s="2">
        <v>3</v>
      </c>
      <c r="M42" s="2" t="s">
        <v>51</v>
      </c>
      <c r="N42" s="2">
        <v>49.22992</v>
      </c>
      <c r="O42" s="2">
        <v>4.0145099999999996</v>
      </c>
    </row>
    <row r="43" spans="1:15" x14ac:dyDescent="0.2">
      <c r="A43" s="2">
        <v>202200017406</v>
      </c>
      <c r="B43" s="2">
        <v>20</v>
      </c>
      <c r="C43" s="2">
        <v>12</v>
      </c>
      <c r="D43" s="2">
        <v>2022</v>
      </c>
      <c r="E43" s="3">
        <v>0.75</v>
      </c>
      <c r="F43" s="7">
        <v>5</v>
      </c>
      <c r="G43" s="2">
        <v>51</v>
      </c>
      <c r="H43" s="2">
        <v>51454</v>
      </c>
      <c r="I43" s="2">
        <v>2</v>
      </c>
      <c r="J43" s="2">
        <v>1</v>
      </c>
      <c r="K43" s="2">
        <v>2</v>
      </c>
      <c r="L43" s="2">
        <v>4</v>
      </c>
      <c r="M43" s="2" t="s">
        <v>52</v>
      </c>
      <c r="N43" s="2">
        <v>49.276032169099999</v>
      </c>
      <c r="O43" s="2">
        <v>4.0064504743000002</v>
      </c>
    </row>
    <row r="44" spans="1:15" x14ac:dyDescent="0.2">
      <c r="A44" s="2">
        <v>202200043975</v>
      </c>
      <c r="B44" s="2">
        <v>2</v>
      </c>
      <c r="C44" s="2">
        <v>12</v>
      </c>
      <c r="D44" s="2">
        <v>2022</v>
      </c>
      <c r="E44" s="3">
        <v>0.72777777777777775</v>
      </c>
      <c r="F44" s="7">
        <v>5</v>
      </c>
      <c r="G44" s="2">
        <v>51</v>
      </c>
      <c r="H44" s="2">
        <v>51454</v>
      </c>
      <c r="I44" s="2">
        <v>2</v>
      </c>
      <c r="J44" s="2">
        <v>3</v>
      </c>
      <c r="K44" s="2">
        <v>2</v>
      </c>
      <c r="L44" s="2">
        <v>3</v>
      </c>
      <c r="M44" s="2" t="s">
        <v>53</v>
      </c>
      <c r="N44" s="2">
        <v>49.22307</v>
      </c>
      <c r="O44" s="2">
        <v>4.0309699999999999</v>
      </c>
    </row>
    <row r="45" spans="1:15" x14ac:dyDescent="0.2">
      <c r="A45" s="2">
        <v>202200040166</v>
      </c>
      <c r="B45" s="2">
        <v>4</v>
      </c>
      <c r="C45" s="2">
        <v>12</v>
      </c>
      <c r="D45" s="2">
        <v>2022</v>
      </c>
      <c r="E45" s="3">
        <v>0.875</v>
      </c>
      <c r="F45" s="7">
        <v>5</v>
      </c>
      <c r="G45" s="2">
        <v>51</v>
      </c>
      <c r="H45" s="2">
        <v>51454</v>
      </c>
      <c r="I45" s="2">
        <v>2</v>
      </c>
      <c r="J45" s="2">
        <v>2</v>
      </c>
      <c r="K45" s="2">
        <v>2</v>
      </c>
      <c r="L45" s="2">
        <v>3</v>
      </c>
      <c r="M45" s="2" t="s">
        <v>54</v>
      </c>
      <c r="N45" s="2">
        <v>49.269080000000002</v>
      </c>
      <c r="O45" s="2">
        <v>4.02956</v>
      </c>
    </row>
    <row r="46" spans="1:15" x14ac:dyDescent="0.2">
      <c r="A46" s="2">
        <v>202200040164</v>
      </c>
      <c r="B46" s="2">
        <v>5</v>
      </c>
      <c r="C46" s="2">
        <v>12</v>
      </c>
      <c r="D46" s="2">
        <v>2022</v>
      </c>
      <c r="E46" s="3">
        <v>0.71875</v>
      </c>
      <c r="F46" s="7">
        <v>5</v>
      </c>
      <c r="G46" s="2">
        <v>51</v>
      </c>
      <c r="H46" s="2">
        <v>51454</v>
      </c>
      <c r="I46" s="2">
        <v>2</v>
      </c>
      <c r="J46" s="2">
        <v>1</v>
      </c>
      <c r="K46" s="2">
        <v>2</v>
      </c>
      <c r="L46" s="2">
        <v>2</v>
      </c>
      <c r="M46" s="2" t="s">
        <v>55</v>
      </c>
      <c r="N46" s="2">
        <v>49.232709999999997</v>
      </c>
      <c r="O46" s="2">
        <v>4.0378100000000003</v>
      </c>
    </row>
    <row r="47" spans="1:15" x14ac:dyDescent="0.2">
      <c r="A47" s="2">
        <v>202200013591</v>
      </c>
      <c r="B47" s="2">
        <v>24</v>
      </c>
      <c r="C47" s="2">
        <v>12</v>
      </c>
      <c r="D47" s="2">
        <v>2022</v>
      </c>
      <c r="E47" s="3">
        <v>0.79166666666666663</v>
      </c>
      <c r="F47" s="7">
        <v>5</v>
      </c>
      <c r="G47" s="2">
        <v>51</v>
      </c>
      <c r="H47" s="2">
        <v>51649</v>
      </c>
      <c r="I47" s="2">
        <v>2</v>
      </c>
      <c r="J47" s="2">
        <v>1</v>
      </c>
      <c r="K47" s="2">
        <v>2</v>
      </c>
      <c r="L47" s="2">
        <v>3</v>
      </c>
      <c r="M47" s="2" t="s">
        <v>56</v>
      </c>
      <c r="N47" s="2">
        <v>48.729399000000001</v>
      </c>
      <c r="O47" s="2">
        <v>4.5860539999999999</v>
      </c>
    </row>
    <row r="48" spans="1:15" x14ac:dyDescent="0.2">
      <c r="A48" s="2">
        <v>202200013134</v>
      </c>
      <c r="B48" s="2">
        <v>22</v>
      </c>
      <c r="C48" s="2">
        <v>12</v>
      </c>
      <c r="D48" s="2">
        <v>2022</v>
      </c>
      <c r="E48" s="3">
        <v>0.78888888888888886</v>
      </c>
      <c r="F48" s="7">
        <v>5</v>
      </c>
      <c r="G48" s="2">
        <v>51</v>
      </c>
      <c r="H48" s="2">
        <v>51454</v>
      </c>
      <c r="I48" s="2">
        <v>2</v>
      </c>
      <c r="J48" s="2">
        <v>1</v>
      </c>
      <c r="K48" s="2">
        <v>3</v>
      </c>
      <c r="L48" s="2">
        <v>7</v>
      </c>
      <c r="M48" s="2" t="s">
        <v>57</v>
      </c>
      <c r="N48" s="2">
        <v>49.24098</v>
      </c>
      <c r="O48" s="2">
        <v>4.0337300000000003</v>
      </c>
    </row>
    <row r="49" spans="1:15" x14ac:dyDescent="0.2">
      <c r="A49" s="2">
        <v>202200024717</v>
      </c>
      <c r="B49" s="2">
        <v>16</v>
      </c>
      <c r="C49" s="2">
        <v>12</v>
      </c>
      <c r="D49" s="2">
        <v>2022</v>
      </c>
      <c r="E49" s="3">
        <v>6.9444444444444447E-4</v>
      </c>
      <c r="F49" s="7">
        <v>5</v>
      </c>
      <c r="G49" s="2">
        <v>51</v>
      </c>
      <c r="H49" s="2">
        <v>51454</v>
      </c>
      <c r="I49" s="2">
        <v>2</v>
      </c>
      <c r="J49" s="2">
        <v>1</v>
      </c>
      <c r="K49" s="2">
        <v>5</v>
      </c>
      <c r="L49" s="2">
        <v>6</v>
      </c>
      <c r="M49" s="2" t="s">
        <v>58</v>
      </c>
      <c r="N49" s="2">
        <v>49.271498000000001</v>
      </c>
      <c r="O49" s="2">
        <v>4.0171539999999997</v>
      </c>
    </row>
    <row r="50" spans="1:15" x14ac:dyDescent="0.2">
      <c r="A50" s="2">
        <v>202200013140</v>
      </c>
      <c r="B50" s="2">
        <v>15</v>
      </c>
      <c r="C50" s="2">
        <v>12</v>
      </c>
      <c r="D50" s="2">
        <v>2022</v>
      </c>
      <c r="E50" s="3">
        <v>0.93055555555555547</v>
      </c>
      <c r="F50" s="7">
        <v>5</v>
      </c>
      <c r="G50" s="2">
        <v>51</v>
      </c>
      <c r="H50" s="2">
        <v>51230</v>
      </c>
      <c r="I50" s="2">
        <v>2</v>
      </c>
      <c r="J50" s="2">
        <v>2</v>
      </c>
      <c r="K50" s="2">
        <v>9</v>
      </c>
      <c r="L50" s="2">
        <v>7</v>
      </c>
      <c r="M50" s="2" t="s">
        <v>59</v>
      </c>
      <c r="N50" s="2">
        <v>49.046480766000002</v>
      </c>
      <c r="O50" s="2">
        <v>3.9640206098999999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E591-FF4C-8A43-87C7-A083997DF1AF}">
  <dimension ref="A1:J23"/>
  <sheetViews>
    <sheetView topLeftCell="C1" zoomScale="83" workbookViewId="0">
      <selection activeCell="G27" sqref="G27"/>
    </sheetView>
  </sheetViews>
  <sheetFormatPr baseColWidth="10" defaultRowHeight="16" x14ac:dyDescent="0.2"/>
  <sheetData>
    <row r="1" spans="1:8" x14ac:dyDescent="0.2">
      <c r="A1" t="s">
        <v>134</v>
      </c>
      <c r="D1" t="s">
        <v>135</v>
      </c>
    </row>
    <row r="2" spans="1:8" x14ac:dyDescent="0.2">
      <c r="H2" s="11" t="s">
        <v>136</v>
      </c>
    </row>
    <row r="3" spans="1:8" x14ac:dyDescent="0.2">
      <c r="A3" t="s">
        <v>60</v>
      </c>
      <c r="B3">
        <v>35</v>
      </c>
      <c r="D3" t="s">
        <v>60</v>
      </c>
      <c r="E3">
        <v>16</v>
      </c>
      <c r="H3" s="11" t="s">
        <v>137</v>
      </c>
    </row>
    <row r="4" spans="1:8" x14ac:dyDescent="0.2">
      <c r="A4" t="s">
        <v>61</v>
      </c>
      <c r="B4">
        <v>6</v>
      </c>
      <c r="D4" t="s">
        <v>61</v>
      </c>
      <c r="E4">
        <v>2</v>
      </c>
    </row>
    <row r="5" spans="1:8" x14ac:dyDescent="0.2">
      <c r="A5" t="s">
        <v>62</v>
      </c>
      <c r="B5">
        <v>4</v>
      </c>
      <c r="D5" t="s">
        <v>62</v>
      </c>
      <c r="E5">
        <v>6</v>
      </c>
    </row>
    <row r="6" spans="1:8" x14ac:dyDescent="0.2">
      <c r="A6" t="s">
        <v>63</v>
      </c>
      <c r="B6">
        <v>0</v>
      </c>
      <c r="D6" t="s">
        <v>63</v>
      </c>
      <c r="E6">
        <v>1</v>
      </c>
    </row>
    <row r="7" spans="1:8" x14ac:dyDescent="0.2">
      <c r="A7" t="s">
        <v>73</v>
      </c>
      <c r="B7">
        <v>1</v>
      </c>
      <c r="D7" t="s">
        <v>73</v>
      </c>
      <c r="E7">
        <v>22</v>
      </c>
    </row>
    <row r="11" spans="1:8" x14ac:dyDescent="0.2">
      <c r="A11" t="s">
        <v>64</v>
      </c>
      <c r="B11">
        <v>40</v>
      </c>
      <c r="D11" t="s">
        <v>64</v>
      </c>
      <c r="E11">
        <v>29</v>
      </c>
    </row>
    <row r="12" spans="1:8" x14ac:dyDescent="0.2">
      <c r="A12" t="s">
        <v>65</v>
      </c>
      <c r="B12">
        <v>3</v>
      </c>
      <c r="D12" t="s">
        <v>65</v>
      </c>
      <c r="E12">
        <v>12</v>
      </c>
    </row>
    <row r="13" spans="1:8" x14ac:dyDescent="0.2">
      <c r="A13" t="s">
        <v>66</v>
      </c>
      <c r="B13">
        <v>1</v>
      </c>
      <c r="D13" t="s">
        <v>66</v>
      </c>
      <c r="E13">
        <v>1</v>
      </c>
    </row>
    <row r="14" spans="1:8" x14ac:dyDescent="0.2">
      <c r="A14" t="s">
        <v>67</v>
      </c>
      <c r="B14">
        <v>0</v>
      </c>
      <c r="D14" t="s">
        <v>67</v>
      </c>
      <c r="E14">
        <v>0</v>
      </c>
    </row>
    <row r="15" spans="1:8" x14ac:dyDescent="0.2">
      <c r="A15" t="s">
        <v>68</v>
      </c>
      <c r="B15">
        <v>0</v>
      </c>
      <c r="D15" t="s">
        <v>68</v>
      </c>
      <c r="E15">
        <v>1</v>
      </c>
    </row>
    <row r="16" spans="1:8" x14ac:dyDescent="0.2">
      <c r="A16" t="s">
        <v>69</v>
      </c>
      <c r="B16">
        <v>0</v>
      </c>
      <c r="D16" t="s">
        <v>69</v>
      </c>
      <c r="E16">
        <v>0</v>
      </c>
    </row>
    <row r="17" spans="1:10" x14ac:dyDescent="0.2">
      <c r="A17" t="s">
        <v>70</v>
      </c>
      <c r="B17">
        <v>2</v>
      </c>
      <c r="D17" t="s">
        <v>70</v>
      </c>
      <c r="E17">
        <v>0</v>
      </c>
    </row>
    <row r="18" spans="1:10" x14ac:dyDescent="0.2">
      <c r="A18" t="s">
        <v>71</v>
      </c>
      <c r="B18">
        <v>0</v>
      </c>
      <c r="D18" t="s">
        <v>71</v>
      </c>
      <c r="E18">
        <v>3</v>
      </c>
    </row>
    <row r="19" spans="1:10" x14ac:dyDescent="0.2">
      <c r="A19" t="s">
        <v>72</v>
      </c>
      <c r="B19">
        <v>0</v>
      </c>
      <c r="D19" t="s">
        <v>72</v>
      </c>
      <c r="E19">
        <v>1</v>
      </c>
    </row>
    <row r="22" spans="1:10" x14ac:dyDescent="0.2">
      <c r="J22" s="11" t="s">
        <v>138</v>
      </c>
    </row>
    <row r="23" spans="1:10" x14ac:dyDescent="0.2">
      <c r="J23" s="11" t="s">
        <v>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A624-CFB2-3749-BB64-C5E4040C67FC}">
  <dimension ref="A1:B8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 t="s">
        <v>74</v>
      </c>
    </row>
    <row r="2" spans="1:2" x14ac:dyDescent="0.2">
      <c r="A2" t="s">
        <v>75</v>
      </c>
    </row>
    <row r="4" spans="1:2" x14ac:dyDescent="0.2">
      <c r="A4" s="11">
        <v>3</v>
      </c>
    </row>
    <row r="8" spans="1:2" x14ac:dyDescent="0.2">
      <c r="B8" s="11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530A-5A93-D643-849D-EFCA34629C2A}">
  <dimension ref="A1:K209"/>
  <sheetViews>
    <sheetView topLeftCell="A9" workbookViewId="0">
      <selection activeCell="O28" sqref="O28"/>
    </sheetView>
  </sheetViews>
  <sheetFormatPr baseColWidth="10" defaultRowHeight="16" x14ac:dyDescent="0.2"/>
  <sheetData>
    <row r="1" spans="1:3" x14ac:dyDescent="0.2">
      <c r="A1" t="s">
        <v>76</v>
      </c>
    </row>
    <row r="3" spans="1:3" x14ac:dyDescent="0.2">
      <c r="A3" s="1" t="s">
        <v>77</v>
      </c>
      <c r="B3" s="1" t="s">
        <v>78</v>
      </c>
      <c r="C3" s="1" t="s">
        <v>79</v>
      </c>
    </row>
    <row r="4" spans="1:3" x14ac:dyDescent="0.2">
      <c r="A4" s="8">
        <v>1</v>
      </c>
      <c r="B4" s="8">
        <v>121</v>
      </c>
      <c r="C4" s="8" t="s">
        <v>80</v>
      </c>
    </row>
    <row r="5" spans="1:3" x14ac:dyDescent="0.2">
      <c r="A5" s="8">
        <v>1</v>
      </c>
      <c r="B5" s="8">
        <v>110</v>
      </c>
      <c r="C5" s="8">
        <v>1</v>
      </c>
    </row>
    <row r="6" spans="1:3" x14ac:dyDescent="0.2">
      <c r="A6" s="8">
        <v>1</v>
      </c>
      <c r="B6" s="8">
        <v>146</v>
      </c>
      <c r="C6" s="8">
        <v>2</v>
      </c>
    </row>
    <row r="7" spans="1:3" x14ac:dyDescent="0.2">
      <c r="A7" s="8">
        <v>1</v>
      </c>
      <c r="B7" s="8">
        <v>154</v>
      </c>
      <c r="C7" s="8">
        <v>3</v>
      </c>
    </row>
    <row r="8" spans="1:3" x14ac:dyDescent="0.2">
      <c r="A8" s="8">
        <v>1</v>
      </c>
      <c r="B8" s="8">
        <v>229</v>
      </c>
      <c r="C8" s="8">
        <v>4</v>
      </c>
    </row>
    <row r="9" spans="1:3" x14ac:dyDescent="0.2">
      <c r="A9" s="8">
        <v>1</v>
      </c>
      <c r="B9" s="8">
        <v>237</v>
      </c>
      <c r="C9" s="8">
        <v>5</v>
      </c>
    </row>
    <row r="10" spans="1:3" x14ac:dyDescent="0.2">
      <c r="A10" s="8">
        <v>1</v>
      </c>
      <c r="B10" s="8">
        <v>238</v>
      </c>
      <c r="C10" s="8">
        <v>6</v>
      </c>
    </row>
    <row r="11" spans="1:3" x14ac:dyDescent="0.2">
      <c r="A11" s="8">
        <v>1</v>
      </c>
      <c r="B11" s="8">
        <v>237</v>
      </c>
      <c r="C11" s="8">
        <v>7</v>
      </c>
    </row>
    <row r="12" spans="1:3" x14ac:dyDescent="0.2">
      <c r="A12" s="8">
        <v>1</v>
      </c>
      <c r="B12" s="8">
        <v>238</v>
      </c>
      <c r="C12" s="8">
        <v>8</v>
      </c>
    </row>
    <row r="13" spans="1:3" x14ac:dyDescent="0.2">
      <c r="A13" s="8">
        <v>1</v>
      </c>
      <c r="B13" s="8">
        <v>247</v>
      </c>
      <c r="C13" s="8">
        <v>9</v>
      </c>
    </row>
    <row r="14" spans="1:3" x14ac:dyDescent="0.2">
      <c r="A14" s="8">
        <v>1</v>
      </c>
      <c r="B14" s="8">
        <v>275</v>
      </c>
      <c r="C14" s="8">
        <v>10</v>
      </c>
    </row>
    <row r="15" spans="1:3" x14ac:dyDescent="0.2">
      <c r="A15" s="8">
        <v>1</v>
      </c>
      <c r="B15" s="8">
        <v>256</v>
      </c>
      <c r="C15" s="8">
        <v>11</v>
      </c>
    </row>
    <row r="16" spans="1:3" x14ac:dyDescent="0.2">
      <c r="A16" s="8">
        <v>1</v>
      </c>
      <c r="B16" s="8">
        <v>281</v>
      </c>
      <c r="C16" s="8">
        <v>12</v>
      </c>
    </row>
    <row r="17" spans="1:11" x14ac:dyDescent="0.2">
      <c r="A17" s="8">
        <v>1</v>
      </c>
      <c r="B17" s="8">
        <v>374</v>
      </c>
      <c r="C17" s="8">
        <v>13</v>
      </c>
    </row>
    <row r="18" spans="1:11" x14ac:dyDescent="0.2">
      <c r="A18" s="8">
        <v>1</v>
      </c>
      <c r="B18" s="8">
        <v>337</v>
      </c>
      <c r="C18" s="8">
        <v>14</v>
      </c>
    </row>
    <row r="19" spans="1:11" x14ac:dyDescent="0.2">
      <c r="A19" s="8">
        <v>1</v>
      </c>
      <c r="B19" s="8">
        <v>447</v>
      </c>
      <c r="C19" s="8">
        <v>15</v>
      </c>
    </row>
    <row r="20" spans="1:11" x14ac:dyDescent="0.2">
      <c r="A20" s="8">
        <v>1</v>
      </c>
      <c r="B20" s="8">
        <v>787</v>
      </c>
      <c r="C20" s="8">
        <v>16</v>
      </c>
    </row>
    <row r="21" spans="1:11" x14ac:dyDescent="0.2">
      <c r="A21" s="8">
        <v>1</v>
      </c>
      <c r="B21" s="8">
        <v>1126</v>
      </c>
      <c r="C21" s="8">
        <v>17</v>
      </c>
    </row>
    <row r="22" spans="1:11" x14ac:dyDescent="0.2">
      <c r="A22" s="8">
        <v>1</v>
      </c>
      <c r="B22" s="8">
        <v>1335</v>
      </c>
      <c r="C22" s="8">
        <v>18</v>
      </c>
      <c r="I22" s="14"/>
      <c r="J22" s="14" t="s">
        <v>146</v>
      </c>
      <c r="K22" s="14" t="s">
        <v>145</v>
      </c>
    </row>
    <row r="23" spans="1:11" x14ac:dyDescent="0.2">
      <c r="A23" s="8">
        <v>1</v>
      </c>
      <c r="B23" s="8">
        <v>1728</v>
      </c>
      <c r="C23" s="8">
        <v>19</v>
      </c>
      <c r="E23" t="s">
        <v>142</v>
      </c>
      <c r="I23" s="14" t="s">
        <v>148</v>
      </c>
      <c r="J23" s="14">
        <v>24282</v>
      </c>
      <c r="K23" s="14">
        <v>10538</v>
      </c>
    </row>
    <row r="24" spans="1:11" x14ac:dyDescent="0.2">
      <c r="A24" s="8">
        <v>1</v>
      </c>
      <c r="B24" s="8">
        <v>2348</v>
      </c>
      <c r="C24" s="8">
        <v>20</v>
      </c>
      <c r="E24">
        <f>SUM(B24:B34)</f>
        <v>24282</v>
      </c>
      <c r="I24" s="14" t="s">
        <v>147</v>
      </c>
      <c r="J24" s="14">
        <v>12242</v>
      </c>
      <c r="K24" s="14">
        <v>5381</v>
      </c>
    </row>
    <row r="25" spans="1:11" x14ac:dyDescent="0.2">
      <c r="A25" s="8">
        <v>1</v>
      </c>
      <c r="B25" s="8">
        <v>2547</v>
      </c>
      <c r="C25" s="8">
        <v>21</v>
      </c>
    </row>
    <row r="26" spans="1:11" x14ac:dyDescent="0.2">
      <c r="A26" s="8">
        <v>1</v>
      </c>
      <c r="B26" s="8">
        <v>2605</v>
      </c>
      <c r="C26" s="8">
        <v>22</v>
      </c>
      <c r="E26" t="s">
        <v>141</v>
      </c>
    </row>
    <row r="27" spans="1:11" x14ac:dyDescent="0.2">
      <c r="A27" s="8">
        <v>1</v>
      </c>
      <c r="B27" s="8">
        <v>2553</v>
      </c>
      <c r="C27" s="8">
        <v>23</v>
      </c>
      <c r="E27">
        <f>SUM(B126:B136)</f>
        <v>10538</v>
      </c>
    </row>
    <row r="28" spans="1:11" x14ac:dyDescent="0.2">
      <c r="A28" s="8">
        <v>1</v>
      </c>
      <c r="B28" s="8">
        <v>2340</v>
      </c>
      <c r="C28" s="8">
        <v>24</v>
      </c>
    </row>
    <row r="29" spans="1:11" x14ac:dyDescent="0.2">
      <c r="A29" s="8">
        <v>1</v>
      </c>
      <c r="B29" s="8">
        <v>2183</v>
      </c>
      <c r="C29" s="8">
        <v>25</v>
      </c>
    </row>
    <row r="30" spans="1:11" x14ac:dyDescent="0.2">
      <c r="A30" s="8">
        <v>1</v>
      </c>
      <c r="B30" s="8">
        <v>2050</v>
      </c>
      <c r="C30" s="8">
        <v>26</v>
      </c>
    </row>
    <row r="31" spans="1:11" x14ac:dyDescent="0.2">
      <c r="A31" s="8">
        <v>1</v>
      </c>
      <c r="B31" s="8">
        <v>2021</v>
      </c>
      <c r="C31" s="8">
        <v>27</v>
      </c>
    </row>
    <row r="32" spans="1:11" x14ac:dyDescent="0.2">
      <c r="A32" s="8">
        <v>1</v>
      </c>
      <c r="B32" s="8">
        <v>1991</v>
      </c>
      <c r="C32" s="8">
        <v>28</v>
      </c>
      <c r="E32" t="s">
        <v>144</v>
      </c>
    </row>
    <row r="33" spans="1:5" x14ac:dyDescent="0.2">
      <c r="A33" s="8">
        <v>1</v>
      </c>
      <c r="B33" s="8">
        <v>1886</v>
      </c>
      <c r="C33" s="8">
        <v>29</v>
      </c>
      <c r="E33">
        <f>SUM(B54:B64)</f>
        <v>12242</v>
      </c>
    </row>
    <row r="34" spans="1:5" x14ac:dyDescent="0.2">
      <c r="A34" s="8">
        <v>1</v>
      </c>
      <c r="B34" s="8">
        <v>1758</v>
      </c>
      <c r="C34" s="8">
        <v>30</v>
      </c>
    </row>
    <row r="35" spans="1:5" x14ac:dyDescent="0.2">
      <c r="A35" s="8">
        <v>1</v>
      </c>
      <c r="B35" s="8">
        <v>1748</v>
      </c>
      <c r="C35" s="8">
        <v>31</v>
      </c>
      <c r="E35" t="s">
        <v>143</v>
      </c>
    </row>
    <row r="36" spans="1:5" x14ac:dyDescent="0.2">
      <c r="A36" s="8">
        <v>1</v>
      </c>
      <c r="B36" s="8">
        <v>1707</v>
      </c>
      <c r="C36" s="8">
        <v>32</v>
      </c>
      <c r="E36">
        <f>SUM(B156:B166)</f>
        <v>5381</v>
      </c>
    </row>
    <row r="37" spans="1:5" x14ac:dyDescent="0.2">
      <c r="A37" s="8">
        <v>1</v>
      </c>
      <c r="B37" s="8">
        <v>1714</v>
      </c>
      <c r="C37" s="8">
        <v>33</v>
      </c>
    </row>
    <row r="38" spans="1:5" x14ac:dyDescent="0.2">
      <c r="A38" s="8">
        <v>1</v>
      </c>
      <c r="B38" s="8">
        <v>1654</v>
      </c>
      <c r="C38" s="8">
        <v>34</v>
      </c>
    </row>
    <row r="39" spans="1:5" x14ac:dyDescent="0.2">
      <c r="A39" s="8">
        <v>1</v>
      </c>
      <c r="B39" s="8">
        <v>1619</v>
      </c>
      <c r="C39" s="8">
        <v>35</v>
      </c>
    </row>
    <row r="40" spans="1:5" x14ac:dyDescent="0.2">
      <c r="A40" s="8">
        <v>1</v>
      </c>
      <c r="B40" s="8">
        <v>1600</v>
      </c>
      <c r="C40" s="8">
        <v>36</v>
      </c>
    </row>
    <row r="41" spans="1:5" x14ac:dyDescent="0.2">
      <c r="A41" s="8">
        <v>1</v>
      </c>
      <c r="B41" s="8">
        <v>1547</v>
      </c>
      <c r="C41" s="8">
        <v>37</v>
      </c>
    </row>
    <row r="42" spans="1:5" x14ac:dyDescent="0.2">
      <c r="A42" s="8">
        <v>1</v>
      </c>
      <c r="B42" s="8">
        <v>1532</v>
      </c>
      <c r="C42" s="8">
        <v>38</v>
      </c>
    </row>
    <row r="43" spans="1:5" x14ac:dyDescent="0.2">
      <c r="A43" s="8">
        <v>1</v>
      </c>
      <c r="B43" s="8">
        <v>1451</v>
      </c>
      <c r="C43" s="8">
        <v>39</v>
      </c>
    </row>
    <row r="44" spans="1:5" x14ac:dyDescent="0.2">
      <c r="A44" s="8">
        <v>1</v>
      </c>
      <c r="B44" s="8">
        <v>1391</v>
      </c>
      <c r="C44" s="8">
        <v>40</v>
      </c>
    </row>
    <row r="45" spans="1:5" x14ac:dyDescent="0.2">
      <c r="A45" s="8">
        <v>1</v>
      </c>
      <c r="B45" s="8">
        <v>1395</v>
      </c>
      <c r="C45" s="8">
        <v>41</v>
      </c>
    </row>
    <row r="46" spans="1:5" x14ac:dyDescent="0.2">
      <c r="A46" s="8">
        <v>1</v>
      </c>
      <c r="B46" s="8">
        <v>1385</v>
      </c>
      <c r="C46" s="8">
        <v>42</v>
      </c>
    </row>
    <row r="47" spans="1:5" x14ac:dyDescent="0.2">
      <c r="A47" s="8">
        <v>1</v>
      </c>
      <c r="B47" s="8">
        <v>1353</v>
      </c>
      <c r="C47" s="8">
        <v>43</v>
      </c>
    </row>
    <row r="48" spans="1:5" x14ac:dyDescent="0.2">
      <c r="A48" s="8">
        <v>1</v>
      </c>
      <c r="B48" s="8">
        <v>1322</v>
      </c>
      <c r="C48" s="8">
        <v>44</v>
      </c>
    </row>
    <row r="49" spans="1:3" x14ac:dyDescent="0.2">
      <c r="A49" s="8">
        <v>1</v>
      </c>
      <c r="B49" s="8">
        <v>1242</v>
      </c>
      <c r="C49" s="8">
        <v>45</v>
      </c>
    </row>
    <row r="50" spans="1:3" x14ac:dyDescent="0.2">
      <c r="A50" s="8">
        <v>1</v>
      </c>
      <c r="B50" s="8">
        <v>1206</v>
      </c>
      <c r="C50" s="8">
        <v>46</v>
      </c>
    </row>
    <row r="51" spans="1:3" x14ac:dyDescent="0.2">
      <c r="A51" s="8">
        <v>1</v>
      </c>
      <c r="B51" s="8">
        <v>1179</v>
      </c>
      <c r="C51" s="8">
        <v>47</v>
      </c>
    </row>
    <row r="52" spans="1:3" x14ac:dyDescent="0.2">
      <c r="A52" s="8">
        <v>1</v>
      </c>
      <c r="B52" s="8">
        <v>1171</v>
      </c>
      <c r="C52" s="8">
        <v>48</v>
      </c>
    </row>
    <row r="53" spans="1:3" x14ac:dyDescent="0.2">
      <c r="A53" s="8">
        <v>1</v>
      </c>
      <c r="B53" s="8">
        <v>1173</v>
      </c>
      <c r="C53" s="8">
        <v>49</v>
      </c>
    </row>
    <row r="54" spans="1:3" x14ac:dyDescent="0.2">
      <c r="A54" s="8">
        <v>1</v>
      </c>
      <c r="B54" s="8">
        <v>1240</v>
      </c>
      <c r="C54" s="8">
        <v>50</v>
      </c>
    </row>
    <row r="55" spans="1:3" x14ac:dyDescent="0.2">
      <c r="A55" s="8">
        <v>1</v>
      </c>
      <c r="B55" s="8">
        <v>1240</v>
      </c>
      <c r="C55" s="8">
        <v>51</v>
      </c>
    </row>
    <row r="56" spans="1:3" x14ac:dyDescent="0.2">
      <c r="A56" s="8">
        <v>1</v>
      </c>
      <c r="B56" s="8">
        <v>1240</v>
      </c>
      <c r="C56" s="8">
        <v>52</v>
      </c>
    </row>
    <row r="57" spans="1:3" x14ac:dyDescent="0.2">
      <c r="A57" s="8">
        <v>1</v>
      </c>
      <c r="B57" s="8">
        <v>1183</v>
      </c>
      <c r="C57" s="8">
        <v>53</v>
      </c>
    </row>
    <row r="58" spans="1:3" x14ac:dyDescent="0.2">
      <c r="A58" s="8">
        <v>1</v>
      </c>
      <c r="B58" s="8">
        <v>1142</v>
      </c>
      <c r="C58" s="8">
        <v>54</v>
      </c>
    </row>
    <row r="59" spans="1:3" x14ac:dyDescent="0.2">
      <c r="A59" s="8">
        <v>1</v>
      </c>
      <c r="B59" s="8">
        <v>1015</v>
      </c>
      <c r="C59" s="8">
        <v>55</v>
      </c>
    </row>
    <row r="60" spans="1:3" x14ac:dyDescent="0.2">
      <c r="A60" s="8">
        <v>1</v>
      </c>
      <c r="B60" s="8">
        <v>1069</v>
      </c>
      <c r="C60" s="8">
        <v>56</v>
      </c>
    </row>
    <row r="61" spans="1:3" x14ac:dyDescent="0.2">
      <c r="A61" s="8">
        <v>1</v>
      </c>
      <c r="B61" s="8">
        <v>1097</v>
      </c>
      <c r="C61" s="8">
        <v>57</v>
      </c>
    </row>
    <row r="62" spans="1:3" x14ac:dyDescent="0.2">
      <c r="A62" s="8">
        <v>1</v>
      </c>
      <c r="B62" s="8">
        <v>1001</v>
      </c>
      <c r="C62" s="8">
        <v>58</v>
      </c>
    </row>
    <row r="63" spans="1:3" x14ac:dyDescent="0.2">
      <c r="A63" s="8">
        <v>1</v>
      </c>
      <c r="B63" s="8">
        <v>1026</v>
      </c>
      <c r="C63" s="8">
        <v>59</v>
      </c>
    </row>
    <row r="64" spans="1:3" x14ac:dyDescent="0.2">
      <c r="A64" s="8">
        <v>1</v>
      </c>
      <c r="B64" s="8">
        <v>989</v>
      </c>
      <c r="C64" s="8">
        <v>60</v>
      </c>
    </row>
    <row r="65" spans="1:3" x14ac:dyDescent="0.2">
      <c r="A65" s="8">
        <v>1</v>
      </c>
      <c r="B65" s="8">
        <v>844</v>
      </c>
      <c r="C65" s="8">
        <v>61</v>
      </c>
    </row>
    <row r="66" spans="1:3" x14ac:dyDescent="0.2">
      <c r="A66" s="8">
        <v>1</v>
      </c>
      <c r="B66" s="8">
        <v>782</v>
      </c>
      <c r="C66" s="8">
        <v>62</v>
      </c>
    </row>
    <row r="67" spans="1:3" x14ac:dyDescent="0.2">
      <c r="A67" s="8">
        <v>1</v>
      </c>
      <c r="B67" s="8">
        <v>785</v>
      </c>
      <c r="C67" s="8">
        <v>63</v>
      </c>
    </row>
    <row r="68" spans="1:3" x14ac:dyDescent="0.2">
      <c r="A68" s="8">
        <v>1</v>
      </c>
      <c r="B68" s="8">
        <v>669</v>
      </c>
      <c r="C68" s="8">
        <v>64</v>
      </c>
    </row>
    <row r="69" spans="1:3" x14ac:dyDescent="0.2">
      <c r="A69" s="8">
        <v>1</v>
      </c>
      <c r="B69" s="8">
        <v>648</v>
      </c>
      <c r="C69" s="8">
        <v>65</v>
      </c>
    </row>
    <row r="70" spans="1:3" x14ac:dyDescent="0.2">
      <c r="A70" s="8">
        <v>1</v>
      </c>
      <c r="B70" s="8">
        <v>563</v>
      </c>
      <c r="C70" s="8">
        <v>66</v>
      </c>
    </row>
    <row r="71" spans="1:3" x14ac:dyDescent="0.2">
      <c r="A71" s="8">
        <v>1</v>
      </c>
      <c r="B71" s="8">
        <v>534</v>
      </c>
      <c r="C71" s="8">
        <v>67</v>
      </c>
    </row>
    <row r="72" spans="1:3" x14ac:dyDescent="0.2">
      <c r="A72" s="8">
        <v>1</v>
      </c>
      <c r="B72" s="8">
        <v>496</v>
      </c>
      <c r="C72" s="8">
        <v>68</v>
      </c>
    </row>
    <row r="73" spans="1:3" x14ac:dyDescent="0.2">
      <c r="A73" s="8">
        <v>1</v>
      </c>
      <c r="B73" s="8">
        <v>527</v>
      </c>
      <c r="C73" s="8">
        <v>69</v>
      </c>
    </row>
    <row r="74" spans="1:3" x14ac:dyDescent="0.2">
      <c r="A74" s="8">
        <v>1</v>
      </c>
      <c r="B74" s="8">
        <v>410</v>
      </c>
      <c r="C74" s="8">
        <v>70</v>
      </c>
    </row>
    <row r="75" spans="1:3" x14ac:dyDescent="0.2">
      <c r="A75" s="8">
        <v>1</v>
      </c>
      <c r="B75" s="8">
        <v>451</v>
      </c>
      <c r="C75" s="8">
        <v>71</v>
      </c>
    </row>
    <row r="76" spans="1:3" x14ac:dyDescent="0.2">
      <c r="A76" s="8">
        <v>1</v>
      </c>
      <c r="B76" s="8">
        <v>418</v>
      </c>
      <c r="C76" s="8">
        <v>72</v>
      </c>
    </row>
    <row r="77" spans="1:3" x14ac:dyDescent="0.2">
      <c r="A77" s="8">
        <v>1</v>
      </c>
      <c r="B77" s="8">
        <v>422</v>
      </c>
      <c r="C77" s="8">
        <v>73</v>
      </c>
    </row>
    <row r="78" spans="1:3" x14ac:dyDescent="0.2">
      <c r="A78" s="8">
        <v>1</v>
      </c>
      <c r="B78" s="8">
        <v>398</v>
      </c>
      <c r="C78" s="8">
        <v>74</v>
      </c>
    </row>
    <row r="79" spans="1:3" x14ac:dyDescent="0.2">
      <c r="A79" s="8">
        <v>1</v>
      </c>
      <c r="B79" s="8">
        <v>381</v>
      </c>
      <c r="C79" s="8">
        <v>75</v>
      </c>
    </row>
    <row r="80" spans="1:3" x14ac:dyDescent="0.2">
      <c r="A80" s="8">
        <v>1</v>
      </c>
      <c r="B80" s="8">
        <v>406</v>
      </c>
      <c r="C80" s="8">
        <v>76</v>
      </c>
    </row>
    <row r="81" spans="1:3" x14ac:dyDescent="0.2">
      <c r="A81" s="8">
        <v>1</v>
      </c>
      <c r="B81" s="8">
        <v>387</v>
      </c>
      <c r="C81" s="8">
        <v>77</v>
      </c>
    </row>
    <row r="82" spans="1:3" x14ac:dyDescent="0.2">
      <c r="A82" s="8">
        <v>1</v>
      </c>
      <c r="B82" s="8">
        <v>280</v>
      </c>
      <c r="C82" s="8">
        <v>78</v>
      </c>
    </row>
    <row r="83" spans="1:3" x14ac:dyDescent="0.2">
      <c r="A83" s="8">
        <v>1</v>
      </c>
      <c r="B83" s="8">
        <v>273</v>
      </c>
      <c r="C83" s="8">
        <v>79</v>
      </c>
    </row>
    <row r="84" spans="1:3" x14ac:dyDescent="0.2">
      <c r="A84" s="8">
        <v>1</v>
      </c>
      <c r="B84" s="8">
        <v>286</v>
      </c>
      <c r="C84" s="8">
        <v>80</v>
      </c>
    </row>
    <row r="85" spans="1:3" x14ac:dyDescent="0.2">
      <c r="A85" s="8">
        <v>1</v>
      </c>
      <c r="B85" s="8">
        <v>231</v>
      </c>
      <c r="C85" s="8">
        <v>81</v>
      </c>
    </row>
    <row r="86" spans="1:3" x14ac:dyDescent="0.2">
      <c r="A86" s="8">
        <v>1</v>
      </c>
      <c r="B86" s="8">
        <v>215</v>
      </c>
      <c r="C86" s="8">
        <v>82</v>
      </c>
    </row>
    <row r="87" spans="1:3" x14ac:dyDescent="0.2">
      <c r="A87" s="8">
        <v>1</v>
      </c>
      <c r="B87" s="8">
        <v>213</v>
      </c>
      <c r="C87" s="8">
        <v>83</v>
      </c>
    </row>
    <row r="88" spans="1:3" x14ac:dyDescent="0.2">
      <c r="A88" s="8">
        <v>1</v>
      </c>
      <c r="B88" s="8">
        <v>209</v>
      </c>
      <c r="C88" s="8">
        <v>84</v>
      </c>
    </row>
    <row r="89" spans="1:3" x14ac:dyDescent="0.2">
      <c r="A89" s="8">
        <v>1</v>
      </c>
      <c r="B89" s="8">
        <v>190</v>
      </c>
      <c r="C89" s="8">
        <v>85</v>
      </c>
    </row>
    <row r="90" spans="1:3" x14ac:dyDescent="0.2">
      <c r="A90" s="8">
        <v>1</v>
      </c>
      <c r="B90" s="8">
        <v>162</v>
      </c>
      <c r="C90" s="8">
        <v>86</v>
      </c>
    </row>
    <row r="91" spans="1:3" x14ac:dyDescent="0.2">
      <c r="A91" s="8">
        <v>1</v>
      </c>
      <c r="B91" s="8">
        <v>141</v>
      </c>
      <c r="C91" s="8">
        <v>87</v>
      </c>
    </row>
    <row r="92" spans="1:3" x14ac:dyDescent="0.2">
      <c r="A92" s="8">
        <v>1</v>
      </c>
      <c r="B92" s="8">
        <v>135</v>
      </c>
      <c r="C92" s="8">
        <v>88</v>
      </c>
    </row>
    <row r="93" spans="1:3" x14ac:dyDescent="0.2">
      <c r="A93" s="8">
        <v>1</v>
      </c>
      <c r="B93" s="8">
        <v>113</v>
      </c>
      <c r="C93" s="8">
        <v>89</v>
      </c>
    </row>
    <row r="94" spans="1:3" x14ac:dyDescent="0.2">
      <c r="A94" s="8">
        <v>1</v>
      </c>
      <c r="B94" s="8">
        <v>96</v>
      </c>
      <c r="C94" s="8">
        <v>90</v>
      </c>
    </row>
    <row r="95" spans="1:3" x14ac:dyDescent="0.2">
      <c r="A95" s="8">
        <v>1</v>
      </c>
      <c r="B95" s="8">
        <v>91</v>
      </c>
      <c r="C95" s="8">
        <v>91</v>
      </c>
    </row>
    <row r="96" spans="1:3" x14ac:dyDescent="0.2">
      <c r="A96" s="8">
        <v>1</v>
      </c>
      <c r="B96" s="8">
        <v>71</v>
      </c>
      <c r="C96" s="8">
        <v>92</v>
      </c>
    </row>
    <row r="97" spans="1:3" x14ac:dyDescent="0.2">
      <c r="A97" s="8">
        <v>1</v>
      </c>
      <c r="B97" s="8">
        <v>45</v>
      </c>
      <c r="C97" s="8">
        <v>93</v>
      </c>
    </row>
    <row r="98" spans="1:3" x14ac:dyDescent="0.2">
      <c r="A98" s="8">
        <v>1</v>
      </c>
      <c r="B98" s="8">
        <v>34</v>
      </c>
      <c r="C98" s="8">
        <v>94</v>
      </c>
    </row>
    <row r="99" spans="1:3" x14ac:dyDescent="0.2">
      <c r="A99" s="8">
        <v>1</v>
      </c>
      <c r="B99" s="8">
        <v>24</v>
      </c>
      <c r="C99" s="8">
        <v>95</v>
      </c>
    </row>
    <row r="100" spans="1:3" x14ac:dyDescent="0.2">
      <c r="A100" s="8">
        <v>1</v>
      </c>
      <c r="B100" s="8">
        <v>23</v>
      </c>
      <c r="C100" s="8">
        <v>96</v>
      </c>
    </row>
    <row r="101" spans="1:3" x14ac:dyDescent="0.2">
      <c r="A101" s="8">
        <v>1</v>
      </c>
      <c r="B101" s="8">
        <v>13</v>
      </c>
      <c r="C101" s="8">
        <v>97</v>
      </c>
    </row>
    <row r="102" spans="1:3" x14ac:dyDescent="0.2">
      <c r="A102" s="8">
        <v>1</v>
      </c>
      <c r="B102" s="8">
        <v>6</v>
      </c>
      <c r="C102" s="8">
        <v>98</v>
      </c>
    </row>
    <row r="103" spans="1:3" x14ac:dyDescent="0.2">
      <c r="A103" s="8">
        <v>1</v>
      </c>
      <c r="B103" s="8">
        <v>1</v>
      </c>
      <c r="C103" s="8">
        <v>100</v>
      </c>
    </row>
    <row r="104" spans="1:3" x14ac:dyDescent="0.2">
      <c r="A104" s="8">
        <v>1</v>
      </c>
      <c r="B104" s="8">
        <v>2</v>
      </c>
      <c r="C104" s="8">
        <v>101</v>
      </c>
    </row>
    <row r="105" spans="1:3" x14ac:dyDescent="0.2">
      <c r="A105" s="8">
        <v>1</v>
      </c>
      <c r="B105" s="8">
        <v>4</v>
      </c>
      <c r="C105" s="8">
        <v>110</v>
      </c>
    </row>
    <row r="106" spans="1:3" x14ac:dyDescent="0.2">
      <c r="A106" s="8">
        <v>2</v>
      </c>
      <c r="B106" s="8">
        <v>11</v>
      </c>
      <c r="C106" s="8" t="s">
        <v>80</v>
      </c>
    </row>
    <row r="107" spans="1:3" x14ac:dyDescent="0.2">
      <c r="A107" s="8">
        <v>2</v>
      </c>
      <c r="B107" s="8">
        <v>88</v>
      </c>
      <c r="C107" s="8">
        <v>1</v>
      </c>
    </row>
    <row r="108" spans="1:3" x14ac:dyDescent="0.2">
      <c r="A108" s="8">
        <v>2</v>
      </c>
      <c r="B108" s="8">
        <v>145</v>
      </c>
      <c r="C108" s="8">
        <v>2</v>
      </c>
    </row>
    <row r="109" spans="1:3" x14ac:dyDescent="0.2">
      <c r="A109" s="8">
        <v>2</v>
      </c>
      <c r="B109" s="8">
        <v>125</v>
      </c>
      <c r="C109" s="8">
        <v>3</v>
      </c>
    </row>
    <row r="110" spans="1:3" x14ac:dyDescent="0.2">
      <c r="A110" s="8">
        <v>2</v>
      </c>
      <c r="B110" s="8">
        <v>139</v>
      </c>
      <c r="C110" s="8">
        <v>4</v>
      </c>
    </row>
    <row r="111" spans="1:3" x14ac:dyDescent="0.2">
      <c r="A111" s="8">
        <v>2</v>
      </c>
      <c r="B111" s="8">
        <v>160</v>
      </c>
      <c r="C111" s="8">
        <v>5</v>
      </c>
    </row>
    <row r="112" spans="1:3" x14ac:dyDescent="0.2">
      <c r="A112" s="8">
        <v>2</v>
      </c>
      <c r="B112" s="8">
        <v>170</v>
      </c>
      <c r="C112" s="8">
        <v>6</v>
      </c>
    </row>
    <row r="113" spans="1:3" x14ac:dyDescent="0.2">
      <c r="A113" s="8">
        <v>2</v>
      </c>
      <c r="B113" s="8">
        <v>159</v>
      </c>
      <c r="C113" s="8">
        <v>7</v>
      </c>
    </row>
    <row r="114" spans="1:3" x14ac:dyDescent="0.2">
      <c r="A114" s="8">
        <v>2</v>
      </c>
      <c r="B114" s="8">
        <v>190</v>
      </c>
      <c r="C114" s="8">
        <v>8</v>
      </c>
    </row>
    <row r="115" spans="1:3" x14ac:dyDescent="0.2">
      <c r="A115" s="8">
        <v>2</v>
      </c>
      <c r="B115" s="8">
        <v>177</v>
      </c>
      <c r="C115" s="8">
        <v>9</v>
      </c>
    </row>
    <row r="116" spans="1:3" x14ac:dyDescent="0.2">
      <c r="A116" s="8">
        <v>2</v>
      </c>
      <c r="B116" s="8">
        <v>187</v>
      </c>
      <c r="C116" s="8">
        <v>10</v>
      </c>
    </row>
    <row r="117" spans="1:3" x14ac:dyDescent="0.2">
      <c r="A117" s="8">
        <v>2</v>
      </c>
      <c r="B117" s="8">
        <v>190</v>
      </c>
      <c r="C117" s="8">
        <v>11</v>
      </c>
    </row>
    <row r="118" spans="1:3" x14ac:dyDescent="0.2">
      <c r="A118" s="8">
        <v>2</v>
      </c>
      <c r="B118" s="8">
        <v>221</v>
      </c>
      <c r="C118" s="8">
        <v>12</v>
      </c>
    </row>
    <row r="119" spans="1:3" x14ac:dyDescent="0.2">
      <c r="A119" s="8">
        <v>2</v>
      </c>
      <c r="B119" s="8">
        <v>265</v>
      </c>
      <c r="C119" s="8">
        <v>13</v>
      </c>
    </row>
    <row r="120" spans="1:3" x14ac:dyDescent="0.2">
      <c r="A120" s="8">
        <v>2</v>
      </c>
      <c r="B120" s="8">
        <v>257</v>
      </c>
      <c r="C120" s="8">
        <v>14</v>
      </c>
    </row>
    <row r="121" spans="1:3" x14ac:dyDescent="0.2">
      <c r="A121" s="8">
        <v>2</v>
      </c>
      <c r="B121" s="8">
        <v>284</v>
      </c>
      <c r="C121" s="8">
        <v>15</v>
      </c>
    </row>
    <row r="122" spans="1:3" x14ac:dyDescent="0.2">
      <c r="A122" s="8">
        <v>2</v>
      </c>
      <c r="B122" s="8">
        <v>400</v>
      </c>
      <c r="C122" s="8">
        <v>16</v>
      </c>
    </row>
    <row r="123" spans="1:3" x14ac:dyDescent="0.2">
      <c r="A123" s="8">
        <v>2</v>
      </c>
      <c r="B123" s="8">
        <v>460</v>
      </c>
      <c r="C123" s="8">
        <v>17</v>
      </c>
    </row>
    <row r="124" spans="1:3" x14ac:dyDescent="0.2">
      <c r="A124" s="8">
        <v>2</v>
      </c>
      <c r="B124" s="8">
        <v>582</v>
      </c>
      <c r="C124" s="8">
        <v>18</v>
      </c>
    </row>
    <row r="125" spans="1:3" x14ac:dyDescent="0.2">
      <c r="A125" s="8">
        <v>2</v>
      </c>
      <c r="B125" s="8">
        <v>760</v>
      </c>
      <c r="C125" s="8">
        <v>19</v>
      </c>
    </row>
    <row r="126" spans="1:3" x14ac:dyDescent="0.2">
      <c r="A126" s="8">
        <v>2</v>
      </c>
      <c r="B126" s="8">
        <v>1035</v>
      </c>
      <c r="C126" s="8">
        <v>20</v>
      </c>
    </row>
    <row r="127" spans="1:3" x14ac:dyDescent="0.2">
      <c r="A127" s="8">
        <v>2</v>
      </c>
      <c r="B127" s="8">
        <v>1161</v>
      </c>
      <c r="C127" s="8">
        <v>21</v>
      </c>
    </row>
    <row r="128" spans="1:3" x14ac:dyDescent="0.2">
      <c r="A128" s="8">
        <v>2</v>
      </c>
      <c r="B128" s="8">
        <v>1137</v>
      </c>
      <c r="C128" s="8">
        <v>22</v>
      </c>
    </row>
    <row r="129" spans="1:3" x14ac:dyDescent="0.2">
      <c r="A129" s="8">
        <v>2</v>
      </c>
      <c r="B129" s="8">
        <v>1144</v>
      </c>
      <c r="C129" s="8">
        <v>23</v>
      </c>
    </row>
    <row r="130" spans="1:3" x14ac:dyDescent="0.2">
      <c r="A130" s="8">
        <v>2</v>
      </c>
      <c r="B130" s="8">
        <v>1042</v>
      </c>
      <c r="C130" s="8">
        <v>24</v>
      </c>
    </row>
    <row r="131" spans="1:3" x14ac:dyDescent="0.2">
      <c r="A131" s="8">
        <v>2</v>
      </c>
      <c r="B131" s="8">
        <v>1001</v>
      </c>
      <c r="C131" s="8">
        <v>25</v>
      </c>
    </row>
    <row r="132" spans="1:3" x14ac:dyDescent="0.2">
      <c r="A132" s="8">
        <v>2</v>
      </c>
      <c r="B132" s="8">
        <v>940</v>
      </c>
      <c r="C132" s="8">
        <v>26</v>
      </c>
    </row>
    <row r="133" spans="1:3" x14ac:dyDescent="0.2">
      <c r="A133" s="8">
        <v>2</v>
      </c>
      <c r="B133" s="8">
        <v>795</v>
      </c>
      <c r="C133" s="8">
        <v>27</v>
      </c>
    </row>
    <row r="134" spans="1:3" x14ac:dyDescent="0.2">
      <c r="A134" s="8">
        <v>2</v>
      </c>
      <c r="B134" s="8">
        <v>845</v>
      </c>
      <c r="C134" s="8">
        <v>28</v>
      </c>
    </row>
    <row r="135" spans="1:3" x14ac:dyDescent="0.2">
      <c r="A135" s="8">
        <v>2</v>
      </c>
      <c r="B135" s="8">
        <v>718</v>
      </c>
      <c r="C135" s="8">
        <v>29</v>
      </c>
    </row>
    <row r="136" spans="1:3" x14ac:dyDescent="0.2">
      <c r="A136" s="8">
        <v>2</v>
      </c>
      <c r="B136" s="8">
        <v>720</v>
      </c>
      <c r="C136" s="8">
        <v>30</v>
      </c>
    </row>
    <row r="137" spans="1:3" x14ac:dyDescent="0.2">
      <c r="A137" s="8">
        <v>2</v>
      </c>
      <c r="B137" s="8">
        <v>734</v>
      </c>
      <c r="C137" s="8">
        <v>31</v>
      </c>
    </row>
    <row r="138" spans="1:3" x14ac:dyDescent="0.2">
      <c r="A138" s="8">
        <v>2</v>
      </c>
      <c r="B138" s="8">
        <v>725</v>
      </c>
      <c r="C138" s="8">
        <v>32</v>
      </c>
    </row>
    <row r="139" spans="1:3" x14ac:dyDescent="0.2">
      <c r="A139" s="8">
        <v>2</v>
      </c>
      <c r="B139" s="8">
        <v>701</v>
      </c>
      <c r="C139" s="8">
        <v>33</v>
      </c>
    </row>
    <row r="140" spans="1:3" x14ac:dyDescent="0.2">
      <c r="A140" s="8">
        <v>2</v>
      </c>
      <c r="B140" s="8">
        <v>664</v>
      </c>
      <c r="C140" s="8">
        <v>34</v>
      </c>
    </row>
    <row r="141" spans="1:3" x14ac:dyDescent="0.2">
      <c r="A141" s="8">
        <v>2</v>
      </c>
      <c r="B141" s="8">
        <v>653</v>
      </c>
      <c r="C141" s="8">
        <v>35</v>
      </c>
    </row>
    <row r="142" spans="1:3" x14ac:dyDescent="0.2">
      <c r="A142" s="8">
        <v>2</v>
      </c>
      <c r="B142" s="8">
        <v>666</v>
      </c>
      <c r="C142" s="8">
        <v>36</v>
      </c>
    </row>
    <row r="143" spans="1:3" x14ac:dyDescent="0.2">
      <c r="A143" s="8">
        <v>2</v>
      </c>
      <c r="B143" s="8">
        <v>628</v>
      </c>
      <c r="C143" s="8">
        <v>37</v>
      </c>
    </row>
    <row r="144" spans="1:3" x14ac:dyDescent="0.2">
      <c r="A144" s="8">
        <v>2</v>
      </c>
      <c r="B144" s="8">
        <v>585</v>
      </c>
      <c r="C144" s="8">
        <v>38</v>
      </c>
    </row>
    <row r="145" spans="1:3" x14ac:dyDescent="0.2">
      <c r="A145" s="8">
        <v>2</v>
      </c>
      <c r="B145" s="8">
        <v>539</v>
      </c>
      <c r="C145" s="8">
        <v>39</v>
      </c>
    </row>
    <row r="146" spans="1:3" x14ac:dyDescent="0.2">
      <c r="A146" s="8">
        <v>2</v>
      </c>
      <c r="B146" s="8">
        <v>553</v>
      </c>
      <c r="C146" s="8">
        <v>40</v>
      </c>
    </row>
    <row r="147" spans="1:3" x14ac:dyDescent="0.2">
      <c r="A147" s="8">
        <v>2</v>
      </c>
      <c r="B147" s="8">
        <v>653</v>
      </c>
      <c r="C147" s="8">
        <v>41</v>
      </c>
    </row>
    <row r="148" spans="1:3" x14ac:dyDescent="0.2">
      <c r="A148" s="8">
        <v>2</v>
      </c>
      <c r="B148" s="8">
        <v>481</v>
      </c>
      <c r="C148" s="8">
        <v>42</v>
      </c>
    </row>
    <row r="149" spans="1:3" x14ac:dyDescent="0.2">
      <c r="A149" s="8">
        <v>2</v>
      </c>
      <c r="B149" s="8">
        <v>546</v>
      </c>
      <c r="C149" s="8">
        <v>43</v>
      </c>
    </row>
    <row r="150" spans="1:3" x14ac:dyDescent="0.2">
      <c r="A150" s="8">
        <v>2</v>
      </c>
      <c r="B150" s="8">
        <v>549</v>
      </c>
      <c r="C150" s="8">
        <v>44</v>
      </c>
    </row>
    <row r="151" spans="1:3" x14ac:dyDescent="0.2">
      <c r="A151" s="8">
        <v>2</v>
      </c>
      <c r="B151" s="8">
        <v>456</v>
      </c>
      <c r="C151" s="8">
        <v>45</v>
      </c>
    </row>
    <row r="152" spans="1:3" x14ac:dyDescent="0.2">
      <c r="A152" s="8">
        <v>2</v>
      </c>
      <c r="B152" s="8">
        <v>526</v>
      </c>
      <c r="C152" s="8">
        <v>46</v>
      </c>
    </row>
    <row r="153" spans="1:3" x14ac:dyDescent="0.2">
      <c r="A153" s="8">
        <v>2</v>
      </c>
      <c r="B153" s="8">
        <v>487</v>
      </c>
      <c r="C153" s="8">
        <v>47</v>
      </c>
    </row>
    <row r="154" spans="1:3" x14ac:dyDescent="0.2">
      <c r="A154" s="8">
        <v>2</v>
      </c>
      <c r="B154" s="8">
        <v>469</v>
      </c>
      <c r="C154" s="8">
        <v>48</v>
      </c>
    </row>
    <row r="155" spans="1:3" x14ac:dyDescent="0.2">
      <c r="A155" s="8">
        <v>2</v>
      </c>
      <c r="B155" s="8">
        <v>519</v>
      </c>
      <c r="C155" s="8">
        <v>49</v>
      </c>
    </row>
    <row r="156" spans="1:3" x14ac:dyDescent="0.2">
      <c r="A156" s="8">
        <v>2</v>
      </c>
      <c r="B156" s="8">
        <v>528</v>
      </c>
      <c r="C156" s="8">
        <v>50</v>
      </c>
    </row>
    <row r="157" spans="1:3" x14ac:dyDescent="0.2">
      <c r="A157" s="8">
        <v>2</v>
      </c>
      <c r="B157" s="8">
        <v>567</v>
      </c>
      <c r="C157" s="8">
        <v>51</v>
      </c>
    </row>
    <row r="158" spans="1:3" x14ac:dyDescent="0.2">
      <c r="A158" s="8">
        <v>2</v>
      </c>
      <c r="B158" s="8">
        <v>555</v>
      </c>
      <c r="C158" s="8">
        <v>52</v>
      </c>
    </row>
    <row r="159" spans="1:3" x14ac:dyDescent="0.2">
      <c r="A159" s="8">
        <v>2</v>
      </c>
      <c r="B159" s="8">
        <v>455</v>
      </c>
      <c r="C159" s="8">
        <v>53</v>
      </c>
    </row>
    <row r="160" spans="1:3" x14ac:dyDescent="0.2">
      <c r="A160" s="8">
        <v>2</v>
      </c>
      <c r="B160" s="8">
        <v>482</v>
      </c>
      <c r="C160" s="8">
        <v>54</v>
      </c>
    </row>
    <row r="161" spans="1:3" x14ac:dyDescent="0.2">
      <c r="A161" s="8">
        <v>2</v>
      </c>
      <c r="B161" s="8">
        <v>477</v>
      </c>
      <c r="C161" s="8">
        <v>55</v>
      </c>
    </row>
    <row r="162" spans="1:3" x14ac:dyDescent="0.2">
      <c r="A162" s="8">
        <v>2</v>
      </c>
      <c r="B162" s="8">
        <v>489</v>
      </c>
      <c r="C162" s="8">
        <v>56</v>
      </c>
    </row>
    <row r="163" spans="1:3" x14ac:dyDescent="0.2">
      <c r="A163" s="8">
        <v>2</v>
      </c>
      <c r="B163" s="8">
        <v>475</v>
      </c>
      <c r="C163" s="8">
        <v>57</v>
      </c>
    </row>
    <row r="164" spans="1:3" x14ac:dyDescent="0.2">
      <c r="A164" s="8">
        <v>2</v>
      </c>
      <c r="B164" s="8">
        <v>456</v>
      </c>
      <c r="C164" s="8">
        <v>58</v>
      </c>
    </row>
    <row r="165" spans="1:3" x14ac:dyDescent="0.2">
      <c r="A165" s="8">
        <v>2</v>
      </c>
      <c r="B165" s="8">
        <v>477</v>
      </c>
      <c r="C165" s="8">
        <v>59</v>
      </c>
    </row>
    <row r="166" spans="1:3" x14ac:dyDescent="0.2">
      <c r="A166" s="8">
        <v>2</v>
      </c>
      <c r="B166" s="8">
        <v>420</v>
      </c>
      <c r="C166" s="8">
        <v>60</v>
      </c>
    </row>
    <row r="167" spans="1:3" x14ac:dyDescent="0.2">
      <c r="A167" s="8">
        <v>2</v>
      </c>
      <c r="B167" s="8">
        <v>435</v>
      </c>
      <c r="C167" s="8">
        <v>61</v>
      </c>
    </row>
    <row r="168" spans="1:3" x14ac:dyDescent="0.2">
      <c r="A168" s="8">
        <v>2</v>
      </c>
      <c r="B168" s="8">
        <v>377</v>
      </c>
      <c r="C168" s="8">
        <v>62</v>
      </c>
    </row>
    <row r="169" spans="1:3" x14ac:dyDescent="0.2">
      <c r="A169" s="8">
        <v>2</v>
      </c>
      <c r="B169" s="8">
        <v>363</v>
      </c>
      <c r="C169" s="8">
        <v>63</v>
      </c>
    </row>
    <row r="170" spans="1:3" x14ac:dyDescent="0.2">
      <c r="A170" s="8">
        <v>2</v>
      </c>
      <c r="B170" s="8">
        <v>358</v>
      </c>
      <c r="C170" s="8">
        <v>64</v>
      </c>
    </row>
    <row r="171" spans="1:3" x14ac:dyDescent="0.2">
      <c r="A171" s="8">
        <v>2</v>
      </c>
      <c r="B171" s="8">
        <v>317</v>
      </c>
      <c r="C171" s="8">
        <v>65</v>
      </c>
    </row>
    <row r="172" spans="1:3" x14ac:dyDescent="0.2">
      <c r="A172" s="8">
        <v>2</v>
      </c>
      <c r="B172" s="8">
        <v>304</v>
      </c>
      <c r="C172" s="8">
        <v>66</v>
      </c>
    </row>
    <row r="173" spans="1:3" x14ac:dyDescent="0.2">
      <c r="A173" s="8">
        <v>2</v>
      </c>
      <c r="B173" s="8">
        <v>271</v>
      </c>
      <c r="C173" s="8">
        <v>67</v>
      </c>
    </row>
    <row r="174" spans="1:3" x14ac:dyDescent="0.2">
      <c r="A174" s="8">
        <v>2</v>
      </c>
      <c r="B174" s="8">
        <v>280</v>
      </c>
      <c r="C174" s="8">
        <v>68</v>
      </c>
    </row>
    <row r="175" spans="1:3" x14ac:dyDescent="0.2">
      <c r="A175" s="8">
        <v>2</v>
      </c>
      <c r="B175" s="8">
        <v>265</v>
      </c>
      <c r="C175" s="8">
        <v>69</v>
      </c>
    </row>
    <row r="176" spans="1:3" x14ac:dyDescent="0.2">
      <c r="A176" s="8">
        <v>2</v>
      </c>
      <c r="B176" s="8">
        <v>286</v>
      </c>
      <c r="C176" s="8">
        <v>70</v>
      </c>
    </row>
    <row r="177" spans="1:3" x14ac:dyDescent="0.2">
      <c r="A177" s="8">
        <v>2</v>
      </c>
      <c r="B177" s="8">
        <v>286</v>
      </c>
      <c r="C177" s="8">
        <v>71</v>
      </c>
    </row>
    <row r="178" spans="1:3" x14ac:dyDescent="0.2">
      <c r="A178" s="8">
        <v>2</v>
      </c>
      <c r="B178" s="8">
        <v>243</v>
      </c>
      <c r="C178" s="8">
        <v>72</v>
      </c>
    </row>
    <row r="179" spans="1:3" x14ac:dyDescent="0.2">
      <c r="A179" s="8">
        <v>2</v>
      </c>
      <c r="B179" s="8">
        <v>279</v>
      </c>
      <c r="C179" s="8">
        <v>73</v>
      </c>
    </row>
    <row r="180" spans="1:3" x14ac:dyDescent="0.2">
      <c r="A180" s="8">
        <v>2</v>
      </c>
      <c r="B180" s="8">
        <v>248</v>
      </c>
      <c r="C180" s="8">
        <v>74</v>
      </c>
    </row>
    <row r="181" spans="1:3" x14ac:dyDescent="0.2">
      <c r="A181" s="8">
        <v>2</v>
      </c>
      <c r="B181" s="8">
        <v>258</v>
      </c>
      <c r="C181" s="8">
        <v>75</v>
      </c>
    </row>
    <row r="182" spans="1:3" x14ac:dyDescent="0.2">
      <c r="A182" s="8">
        <v>2</v>
      </c>
      <c r="B182" s="8">
        <v>259</v>
      </c>
      <c r="C182" s="8">
        <v>76</v>
      </c>
    </row>
    <row r="183" spans="1:3" x14ac:dyDescent="0.2">
      <c r="A183" s="8">
        <v>2</v>
      </c>
      <c r="B183" s="8">
        <v>228</v>
      </c>
      <c r="C183" s="8">
        <v>77</v>
      </c>
    </row>
    <row r="184" spans="1:3" x14ac:dyDescent="0.2">
      <c r="A184" s="8">
        <v>2</v>
      </c>
      <c r="B184" s="8">
        <v>177</v>
      </c>
      <c r="C184" s="8">
        <v>78</v>
      </c>
    </row>
    <row r="185" spans="1:3" x14ac:dyDescent="0.2">
      <c r="A185" s="8">
        <v>2</v>
      </c>
      <c r="B185" s="8">
        <v>178</v>
      </c>
      <c r="C185" s="8">
        <v>79</v>
      </c>
    </row>
    <row r="186" spans="1:3" x14ac:dyDescent="0.2">
      <c r="A186" s="8">
        <v>2</v>
      </c>
      <c r="B186" s="8">
        <v>206</v>
      </c>
      <c r="C186" s="8">
        <v>80</v>
      </c>
    </row>
    <row r="187" spans="1:3" x14ac:dyDescent="0.2">
      <c r="A187" s="8">
        <v>2</v>
      </c>
      <c r="B187" s="8">
        <v>161</v>
      </c>
      <c r="C187" s="8">
        <v>81</v>
      </c>
    </row>
    <row r="188" spans="1:3" x14ac:dyDescent="0.2">
      <c r="A188" s="8">
        <v>2</v>
      </c>
      <c r="B188" s="8">
        <v>161</v>
      </c>
      <c r="C188" s="8">
        <v>82</v>
      </c>
    </row>
    <row r="189" spans="1:3" x14ac:dyDescent="0.2">
      <c r="A189" s="8">
        <v>2</v>
      </c>
      <c r="B189" s="8">
        <v>139</v>
      </c>
      <c r="C189" s="8">
        <v>83</v>
      </c>
    </row>
    <row r="190" spans="1:3" x14ac:dyDescent="0.2">
      <c r="A190" s="8">
        <v>2</v>
      </c>
      <c r="B190" s="8">
        <v>139</v>
      </c>
      <c r="C190" s="8">
        <v>84</v>
      </c>
    </row>
    <row r="191" spans="1:3" x14ac:dyDescent="0.2">
      <c r="A191" s="8">
        <v>2</v>
      </c>
      <c r="B191" s="8">
        <v>138</v>
      </c>
      <c r="C191" s="8">
        <v>85</v>
      </c>
    </row>
    <row r="192" spans="1:3" x14ac:dyDescent="0.2">
      <c r="A192" s="8">
        <v>2</v>
      </c>
      <c r="B192" s="8">
        <v>125</v>
      </c>
      <c r="C192" s="8">
        <v>86</v>
      </c>
    </row>
    <row r="193" spans="1:3" x14ac:dyDescent="0.2">
      <c r="A193" s="8">
        <v>2</v>
      </c>
      <c r="B193" s="8">
        <v>117</v>
      </c>
      <c r="C193" s="8">
        <v>87</v>
      </c>
    </row>
    <row r="194" spans="1:3" x14ac:dyDescent="0.2">
      <c r="A194" s="8">
        <v>2</v>
      </c>
      <c r="B194" s="8">
        <v>99</v>
      </c>
      <c r="C194" s="8">
        <v>88</v>
      </c>
    </row>
    <row r="195" spans="1:3" x14ac:dyDescent="0.2">
      <c r="A195" s="8">
        <v>2</v>
      </c>
      <c r="B195" s="8">
        <v>89</v>
      </c>
      <c r="C195" s="8">
        <v>89</v>
      </c>
    </row>
    <row r="196" spans="1:3" x14ac:dyDescent="0.2">
      <c r="A196" s="8">
        <v>2</v>
      </c>
      <c r="B196" s="8">
        <v>86</v>
      </c>
      <c r="C196" s="8">
        <v>90</v>
      </c>
    </row>
    <row r="197" spans="1:3" x14ac:dyDescent="0.2">
      <c r="A197" s="8">
        <v>2</v>
      </c>
      <c r="B197" s="8">
        <v>71</v>
      </c>
      <c r="C197" s="8">
        <v>91</v>
      </c>
    </row>
    <row r="198" spans="1:3" x14ac:dyDescent="0.2">
      <c r="A198" s="8">
        <v>2</v>
      </c>
      <c r="B198" s="8">
        <v>45</v>
      </c>
      <c r="C198" s="8">
        <v>92</v>
      </c>
    </row>
    <row r="199" spans="1:3" x14ac:dyDescent="0.2">
      <c r="A199" s="8">
        <v>2</v>
      </c>
      <c r="B199" s="8">
        <v>39</v>
      </c>
      <c r="C199" s="8">
        <v>93</v>
      </c>
    </row>
    <row r="200" spans="1:3" x14ac:dyDescent="0.2">
      <c r="A200" s="8">
        <v>2</v>
      </c>
      <c r="B200" s="8">
        <v>34</v>
      </c>
      <c r="C200" s="8">
        <v>94</v>
      </c>
    </row>
    <row r="201" spans="1:3" x14ac:dyDescent="0.2">
      <c r="A201" s="8">
        <v>2</v>
      </c>
      <c r="B201" s="8">
        <v>11</v>
      </c>
      <c r="C201" s="8">
        <v>95</v>
      </c>
    </row>
    <row r="202" spans="1:3" x14ac:dyDescent="0.2">
      <c r="A202" s="8">
        <v>2</v>
      </c>
      <c r="B202" s="8">
        <v>9</v>
      </c>
      <c r="C202" s="8">
        <v>96</v>
      </c>
    </row>
    <row r="203" spans="1:3" x14ac:dyDescent="0.2">
      <c r="A203" s="8">
        <v>2</v>
      </c>
      <c r="B203" s="8">
        <v>7</v>
      </c>
      <c r="C203" s="8">
        <v>97</v>
      </c>
    </row>
    <row r="204" spans="1:3" x14ac:dyDescent="0.2">
      <c r="A204" s="8">
        <v>2</v>
      </c>
      <c r="B204" s="8">
        <v>6</v>
      </c>
      <c r="C204" s="8">
        <v>98</v>
      </c>
    </row>
    <row r="205" spans="1:3" x14ac:dyDescent="0.2">
      <c r="A205" s="8">
        <v>2</v>
      </c>
      <c r="B205" s="8">
        <v>1</v>
      </c>
      <c r="C205" s="8">
        <v>99</v>
      </c>
    </row>
    <row r="206" spans="1:3" x14ac:dyDescent="0.2">
      <c r="A206" s="8">
        <v>2</v>
      </c>
      <c r="B206" s="8">
        <v>1</v>
      </c>
      <c r="C206" s="8">
        <v>100</v>
      </c>
    </row>
    <row r="207" spans="1:3" x14ac:dyDescent="0.2">
      <c r="A207" s="8">
        <v>2</v>
      </c>
      <c r="B207" s="8">
        <v>1</v>
      </c>
      <c r="C207" s="8">
        <v>101</v>
      </c>
    </row>
    <row r="208" spans="1:3" x14ac:dyDescent="0.2">
      <c r="A208" s="8">
        <v>2</v>
      </c>
      <c r="B208" s="8">
        <v>2</v>
      </c>
      <c r="C208" s="8">
        <v>102</v>
      </c>
    </row>
    <row r="209" spans="1:3" x14ac:dyDescent="0.2">
      <c r="A209" s="8">
        <v>2</v>
      </c>
      <c r="B209" s="8">
        <v>1</v>
      </c>
      <c r="C209" s="8">
        <v>103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F33D-0903-BA40-B9F0-C3280A9683E7}">
  <dimension ref="A1:X88"/>
  <sheetViews>
    <sheetView topLeftCell="I1" zoomScale="87" workbookViewId="0">
      <selection activeCell="V25" sqref="V25"/>
    </sheetView>
  </sheetViews>
  <sheetFormatPr baseColWidth="10" defaultRowHeight="16" x14ac:dyDescent="0.2"/>
  <sheetData>
    <row r="1" spans="1:22" x14ac:dyDescent="0.2">
      <c r="A1" t="s">
        <v>81</v>
      </c>
    </row>
    <row r="2" spans="1:22" x14ac:dyDescent="0.2">
      <c r="J2" s="1" t="s">
        <v>79</v>
      </c>
      <c r="K2" s="1" t="s">
        <v>78</v>
      </c>
      <c r="L2" s="1"/>
      <c r="U2" t="s">
        <v>153</v>
      </c>
    </row>
    <row r="3" spans="1:22" x14ac:dyDescent="0.2">
      <c r="J3" s="2">
        <v>26</v>
      </c>
      <c r="K3" s="2">
        <v>470</v>
      </c>
      <c r="L3" s="2"/>
      <c r="T3" s="1" t="s">
        <v>79</v>
      </c>
      <c r="U3" s="1" t="s">
        <v>78</v>
      </c>
    </row>
    <row r="4" spans="1:22" x14ac:dyDescent="0.2">
      <c r="A4" s="1" t="s">
        <v>78</v>
      </c>
      <c r="B4" s="1" t="s">
        <v>79</v>
      </c>
      <c r="J4" s="2">
        <v>27</v>
      </c>
      <c r="K4" s="2">
        <v>402</v>
      </c>
      <c r="L4" s="2"/>
      <c r="T4" s="2">
        <v>20</v>
      </c>
      <c r="U4" s="2">
        <v>3242</v>
      </c>
      <c r="V4" s="1"/>
    </row>
    <row r="5" spans="1:22" x14ac:dyDescent="0.2">
      <c r="A5" s="2">
        <v>10</v>
      </c>
      <c r="B5" s="2">
        <v>1</v>
      </c>
      <c r="D5" s="11" t="s">
        <v>149</v>
      </c>
      <c r="J5" s="2">
        <v>28</v>
      </c>
      <c r="K5" s="2">
        <v>409</v>
      </c>
      <c r="L5" s="2"/>
      <c r="T5" s="2">
        <v>21</v>
      </c>
      <c r="U5" s="2">
        <v>3568</v>
      </c>
      <c r="V5" s="2"/>
    </row>
    <row r="6" spans="1:22" x14ac:dyDescent="0.2">
      <c r="A6" s="2">
        <v>24</v>
      </c>
      <c r="B6" s="2">
        <v>2</v>
      </c>
      <c r="D6">
        <f>SUM(A22:A29)</f>
        <v>4277</v>
      </c>
      <c r="J6" s="2">
        <v>29</v>
      </c>
      <c r="K6" s="2">
        <v>351</v>
      </c>
      <c r="L6" s="2"/>
      <c r="T6" s="2">
        <v>22</v>
      </c>
      <c r="U6" s="2">
        <v>3604</v>
      </c>
      <c r="V6" s="2"/>
    </row>
    <row r="7" spans="1:22" x14ac:dyDescent="0.2">
      <c r="A7" s="2">
        <v>10</v>
      </c>
      <c r="B7" s="2">
        <v>3</v>
      </c>
      <c r="J7" s="2">
        <v>30</v>
      </c>
      <c r="K7" s="2">
        <v>306</v>
      </c>
      <c r="L7" s="2"/>
      <c r="T7" s="2">
        <v>23</v>
      </c>
      <c r="U7" s="2">
        <v>3564</v>
      </c>
      <c r="V7" s="2"/>
    </row>
    <row r="8" spans="1:22" x14ac:dyDescent="0.2">
      <c r="A8" s="2">
        <v>16</v>
      </c>
      <c r="B8" s="2">
        <v>4</v>
      </c>
      <c r="J8" s="2">
        <v>31</v>
      </c>
      <c r="K8" s="2">
        <v>296</v>
      </c>
      <c r="L8" s="2"/>
      <c r="T8" s="2">
        <v>24</v>
      </c>
      <c r="U8" s="2">
        <v>3275</v>
      </c>
      <c r="V8" s="2"/>
    </row>
    <row r="9" spans="1:22" x14ac:dyDescent="0.2">
      <c r="A9" s="2">
        <v>23</v>
      </c>
      <c r="B9" s="2">
        <v>5</v>
      </c>
      <c r="J9" s="2">
        <v>32</v>
      </c>
      <c r="K9" s="2">
        <v>265</v>
      </c>
      <c r="L9" s="2"/>
      <c r="T9" s="2">
        <v>25</v>
      </c>
      <c r="U9" s="2">
        <v>3095</v>
      </c>
      <c r="V9" s="2"/>
    </row>
    <row r="10" spans="1:22" x14ac:dyDescent="0.2">
      <c r="A10" s="2">
        <v>17</v>
      </c>
      <c r="B10" s="2">
        <v>6</v>
      </c>
      <c r="J10" s="2">
        <v>33</v>
      </c>
      <c r="K10" s="2">
        <v>286</v>
      </c>
      <c r="L10" s="2"/>
      <c r="T10" s="2">
        <v>26</v>
      </c>
      <c r="U10" s="2">
        <v>2898</v>
      </c>
      <c r="V10" s="2"/>
    </row>
    <row r="11" spans="1:22" x14ac:dyDescent="0.2">
      <c r="A11" s="2">
        <v>17</v>
      </c>
      <c r="B11" s="2">
        <v>7</v>
      </c>
      <c r="J11" s="2">
        <v>34</v>
      </c>
      <c r="K11" s="2">
        <v>251</v>
      </c>
      <c r="L11" s="2"/>
      <c r="T11" s="2">
        <v>27</v>
      </c>
      <c r="U11" s="2">
        <v>2731</v>
      </c>
      <c r="V11" s="2"/>
    </row>
    <row r="12" spans="1:22" x14ac:dyDescent="0.2">
      <c r="A12" s="2">
        <v>22</v>
      </c>
      <c r="B12" s="2">
        <v>8</v>
      </c>
      <c r="E12" t="s">
        <v>79</v>
      </c>
      <c r="F12" t="s">
        <v>150</v>
      </c>
      <c r="J12" s="2">
        <v>35</v>
      </c>
      <c r="K12" s="2">
        <v>228</v>
      </c>
      <c r="L12" s="2"/>
      <c r="T12" s="2">
        <v>28</v>
      </c>
      <c r="U12" s="2">
        <v>2753</v>
      </c>
      <c r="V12" s="2"/>
    </row>
    <row r="13" spans="1:22" x14ac:dyDescent="0.2">
      <c r="A13" s="2">
        <v>13</v>
      </c>
      <c r="B13" s="2">
        <v>9</v>
      </c>
      <c r="E13">
        <v>20</v>
      </c>
      <c r="F13">
        <v>650</v>
      </c>
      <c r="J13" s="2">
        <v>36</v>
      </c>
      <c r="K13" s="2">
        <v>244</v>
      </c>
      <c r="L13" s="2"/>
      <c r="T13" s="2">
        <v>29</v>
      </c>
      <c r="U13" s="2">
        <v>2535</v>
      </c>
      <c r="V13" s="2"/>
    </row>
    <row r="14" spans="1:22" x14ac:dyDescent="0.2">
      <c r="A14" s="2">
        <v>22</v>
      </c>
      <c r="B14" s="2">
        <v>10</v>
      </c>
      <c r="E14">
        <v>21</v>
      </c>
      <c r="F14">
        <v>685</v>
      </c>
      <c r="J14" s="2">
        <v>37</v>
      </c>
      <c r="K14" s="2">
        <v>222</v>
      </c>
      <c r="L14" s="2"/>
      <c r="T14" s="2">
        <v>30</v>
      </c>
      <c r="U14" s="2">
        <v>2412</v>
      </c>
      <c r="V14" s="2"/>
    </row>
    <row r="15" spans="1:22" x14ac:dyDescent="0.2">
      <c r="A15" s="2">
        <v>24</v>
      </c>
      <c r="B15" s="2">
        <v>11</v>
      </c>
      <c r="E15">
        <v>22</v>
      </c>
      <c r="F15">
        <v>664</v>
      </c>
      <c r="J15" s="2">
        <v>38</v>
      </c>
      <c r="K15" s="2">
        <v>196</v>
      </c>
      <c r="L15" s="2"/>
      <c r="T15" s="2">
        <v>31</v>
      </c>
      <c r="U15" s="2">
        <v>2410</v>
      </c>
      <c r="V15" s="2"/>
    </row>
    <row r="16" spans="1:22" x14ac:dyDescent="0.2">
      <c r="A16" s="2">
        <v>23</v>
      </c>
      <c r="B16" s="2">
        <v>12</v>
      </c>
      <c r="E16">
        <v>23</v>
      </c>
      <c r="F16">
        <v>598</v>
      </c>
      <c r="J16" s="2">
        <v>39</v>
      </c>
      <c r="K16" s="2">
        <v>188</v>
      </c>
      <c r="L16" s="2"/>
      <c r="T16" s="2">
        <v>32</v>
      </c>
      <c r="U16" s="2">
        <v>2375</v>
      </c>
      <c r="V16" s="2"/>
    </row>
    <row r="17" spans="1:24" x14ac:dyDescent="0.2">
      <c r="A17" s="2">
        <v>23</v>
      </c>
      <c r="B17" s="2">
        <v>13</v>
      </c>
      <c r="E17">
        <v>24</v>
      </c>
      <c r="F17">
        <v>516</v>
      </c>
      <c r="J17" s="2">
        <v>40</v>
      </c>
      <c r="K17" s="2">
        <v>153</v>
      </c>
      <c r="L17" s="2"/>
      <c r="T17" s="2">
        <v>33</v>
      </c>
      <c r="U17" s="2">
        <v>2367</v>
      </c>
      <c r="V17" s="2"/>
    </row>
    <row r="18" spans="1:24" x14ac:dyDescent="0.2">
      <c r="A18" s="2">
        <v>27</v>
      </c>
      <c r="B18" s="2">
        <v>14</v>
      </c>
      <c r="E18">
        <v>25</v>
      </c>
      <c r="F18">
        <v>493</v>
      </c>
      <c r="J18" s="2">
        <v>41</v>
      </c>
      <c r="K18" s="2">
        <v>153</v>
      </c>
      <c r="L18" s="2"/>
      <c r="T18" s="2">
        <v>34</v>
      </c>
      <c r="U18" s="2">
        <v>2264</v>
      </c>
      <c r="V18" s="2"/>
    </row>
    <row r="19" spans="1:24" x14ac:dyDescent="0.2">
      <c r="A19" s="2">
        <v>29</v>
      </c>
      <c r="B19" s="2">
        <v>15</v>
      </c>
      <c r="E19" s="2">
        <v>55</v>
      </c>
      <c r="F19" s="2">
        <v>69</v>
      </c>
      <c r="J19" s="2">
        <v>42</v>
      </c>
      <c r="K19" s="2">
        <v>161</v>
      </c>
      <c r="L19" s="2"/>
      <c r="T19" s="2">
        <v>35</v>
      </c>
      <c r="U19" s="2">
        <v>2214</v>
      </c>
      <c r="V19" s="2"/>
    </row>
    <row r="20" spans="1:24" x14ac:dyDescent="0.2">
      <c r="A20" s="2">
        <v>75</v>
      </c>
      <c r="B20" s="2">
        <v>16</v>
      </c>
      <c r="E20" s="2">
        <v>56</v>
      </c>
      <c r="F20" s="2">
        <v>60</v>
      </c>
      <c r="J20" s="2">
        <v>43</v>
      </c>
      <c r="K20" s="2">
        <v>141</v>
      </c>
      <c r="L20" s="2"/>
      <c r="T20" s="2">
        <v>36</v>
      </c>
      <c r="U20" s="2">
        <v>2205</v>
      </c>
      <c r="V20" s="2"/>
    </row>
    <row r="21" spans="1:24" x14ac:dyDescent="0.2">
      <c r="A21" s="2">
        <v>144</v>
      </c>
      <c r="B21" s="2">
        <v>17</v>
      </c>
      <c r="E21" s="2">
        <v>57</v>
      </c>
      <c r="F21" s="2">
        <v>69</v>
      </c>
      <c r="J21" s="2">
        <v>44</v>
      </c>
      <c r="K21" s="2">
        <v>144</v>
      </c>
      <c r="L21" s="2"/>
      <c r="N21" s="11" t="s">
        <v>151</v>
      </c>
      <c r="T21" s="2">
        <v>37</v>
      </c>
      <c r="U21" s="2">
        <v>2140</v>
      </c>
      <c r="V21" s="2"/>
    </row>
    <row r="22" spans="1:24" x14ac:dyDescent="0.2">
      <c r="A22" s="2">
        <v>243</v>
      </c>
      <c r="B22" s="2">
        <v>18</v>
      </c>
      <c r="E22" s="2">
        <v>58</v>
      </c>
      <c r="F22" s="2">
        <v>74</v>
      </c>
      <c r="J22" s="2">
        <v>45</v>
      </c>
      <c r="K22" s="2">
        <v>122</v>
      </c>
      <c r="L22" s="2"/>
      <c r="N22" s="11" t="s">
        <v>152</v>
      </c>
      <c r="R22" s="11" t="s">
        <v>154</v>
      </c>
      <c r="T22" s="2">
        <v>38</v>
      </c>
      <c r="U22" s="2">
        <v>2076</v>
      </c>
      <c r="V22" s="2"/>
    </row>
    <row r="23" spans="1:24" x14ac:dyDescent="0.2">
      <c r="A23" s="2">
        <v>428</v>
      </c>
      <c r="B23" s="2">
        <v>19</v>
      </c>
      <c r="E23" s="2">
        <v>59</v>
      </c>
      <c r="F23" s="2">
        <v>52</v>
      </c>
      <c r="J23" s="2">
        <v>46</v>
      </c>
      <c r="K23" s="2">
        <v>123</v>
      </c>
      <c r="L23" s="2"/>
      <c r="T23" s="2">
        <v>39</v>
      </c>
      <c r="U23" s="2">
        <v>1954</v>
      </c>
      <c r="V23" s="2"/>
    </row>
    <row r="24" spans="1:24" x14ac:dyDescent="0.2">
      <c r="A24" s="2">
        <v>650</v>
      </c>
      <c r="B24" s="2">
        <v>20</v>
      </c>
      <c r="E24" s="2">
        <v>60</v>
      </c>
      <c r="F24" s="2">
        <v>58</v>
      </c>
      <c r="J24" s="2">
        <v>47</v>
      </c>
      <c r="K24" s="2">
        <v>117</v>
      </c>
      <c r="L24" s="2"/>
      <c r="T24" s="2">
        <v>40</v>
      </c>
      <c r="U24" s="2">
        <v>1914</v>
      </c>
      <c r="V24" s="2"/>
    </row>
    <row r="25" spans="1:24" x14ac:dyDescent="0.2">
      <c r="A25" s="2">
        <v>685</v>
      </c>
      <c r="B25" s="2">
        <v>21</v>
      </c>
      <c r="E25" s="2"/>
      <c r="F25" s="2"/>
      <c r="J25" s="2">
        <v>48</v>
      </c>
      <c r="K25" s="2">
        <v>121</v>
      </c>
      <c r="L25" s="2"/>
      <c r="T25" s="2">
        <v>41</v>
      </c>
      <c r="U25" s="2">
        <v>2009</v>
      </c>
      <c r="V25" s="2"/>
    </row>
    <row r="26" spans="1:24" x14ac:dyDescent="0.2">
      <c r="A26" s="2">
        <v>664</v>
      </c>
      <c r="B26" s="2">
        <v>22</v>
      </c>
      <c r="E26" s="2"/>
      <c r="F26" s="2"/>
      <c r="J26" s="2">
        <v>49</v>
      </c>
      <c r="K26" s="2">
        <v>93</v>
      </c>
      <c r="L26" s="2"/>
      <c r="T26" s="2">
        <v>42</v>
      </c>
      <c r="U26" s="2">
        <v>1835</v>
      </c>
      <c r="V26" s="2"/>
    </row>
    <row r="27" spans="1:24" ht="26" x14ac:dyDescent="0.3">
      <c r="A27" s="2">
        <v>598</v>
      </c>
      <c r="B27" s="2">
        <v>23</v>
      </c>
      <c r="E27" s="2"/>
      <c r="F27" s="2"/>
      <c r="J27" s="2">
        <v>50</v>
      </c>
      <c r="K27" s="2">
        <v>113</v>
      </c>
      <c r="L27" s="2"/>
      <c r="T27" s="2">
        <v>43</v>
      </c>
      <c r="U27" s="2">
        <v>1876</v>
      </c>
      <c r="V27" s="2"/>
      <c r="X27" s="13" t="s">
        <v>155</v>
      </c>
    </row>
    <row r="28" spans="1:24" ht="26" x14ac:dyDescent="0.3">
      <c r="A28" s="2">
        <v>516</v>
      </c>
      <c r="B28" s="2">
        <v>24</v>
      </c>
      <c r="J28" s="2">
        <v>51</v>
      </c>
      <c r="K28" s="2">
        <v>119</v>
      </c>
      <c r="L28" s="2"/>
      <c r="T28" s="2">
        <v>44</v>
      </c>
      <c r="U28" s="2">
        <v>1839</v>
      </c>
      <c r="V28" s="2"/>
      <c r="X28" s="13" t="s">
        <v>156</v>
      </c>
    </row>
    <row r="29" spans="1:24" x14ac:dyDescent="0.2">
      <c r="A29" s="2">
        <v>493</v>
      </c>
      <c r="B29" s="2">
        <v>25</v>
      </c>
      <c r="J29" s="2">
        <v>52</v>
      </c>
      <c r="K29" s="2">
        <v>100</v>
      </c>
      <c r="L29" s="2"/>
      <c r="T29" s="2">
        <v>45</v>
      </c>
      <c r="U29" s="2">
        <v>1666</v>
      </c>
      <c r="V29" s="2"/>
    </row>
    <row r="30" spans="1:24" x14ac:dyDescent="0.2">
      <c r="J30" s="2">
        <v>53</v>
      </c>
      <c r="K30" s="2">
        <v>93</v>
      </c>
      <c r="L30" s="2"/>
      <c r="T30" s="2">
        <v>46</v>
      </c>
      <c r="U30" s="2">
        <v>1703</v>
      </c>
      <c r="V30" s="2"/>
    </row>
    <row r="31" spans="1:24" x14ac:dyDescent="0.2">
      <c r="J31" s="2">
        <v>54</v>
      </c>
      <c r="K31" s="2">
        <v>84</v>
      </c>
      <c r="L31" s="2"/>
      <c r="T31" s="2">
        <v>47</v>
      </c>
      <c r="U31" s="2">
        <v>1641</v>
      </c>
      <c r="V31" s="2"/>
    </row>
    <row r="32" spans="1:24" x14ac:dyDescent="0.2">
      <c r="J32" s="2">
        <v>55</v>
      </c>
      <c r="K32" s="2">
        <v>69</v>
      </c>
      <c r="L32" s="2"/>
      <c r="T32" s="2">
        <v>48</v>
      </c>
      <c r="U32" s="2">
        <v>1618</v>
      </c>
      <c r="V32" s="2"/>
    </row>
    <row r="33" spans="10:22" x14ac:dyDescent="0.2">
      <c r="J33" s="2">
        <v>56</v>
      </c>
      <c r="K33" s="2">
        <v>60</v>
      </c>
      <c r="L33" s="2"/>
      <c r="T33" s="2">
        <v>49</v>
      </c>
      <c r="U33" s="2">
        <v>1668</v>
      </c>
      <c r="V33" s="2"/>
    </row>
    <row r="34" spans="10:22" x14ac:dyDescent="0.2">
      <c r="J34" s="2">
        <v>57</v>
      </c>
      <c r="K34" s="2">
        <v>69</v>
      </c>
      <c r="L34" s="2"/>
      <c r="T34" s="2">
        <v>50</v>
      </c>
      <c r="U34" s="2">
        <v>1746</v>
      </c>
      <c r="V34" s="2"/>
    </row>
    <row r="35" spans="10:22" x14ac:dyDescent="0.2">
      <c r="J35" s="2">
        <v>58</v>
      </c>
      <c r="K35" s="2">
        <v>74</v>
      </c>
      <c r="L35" s="2"/>
      <c r="T35" s="2">
        <v>51</v>
      </c>
      <c r="U35" s="2">
        <v>1779</v>
      </c>
      <c r="V35" s="2"/>
    </row>
    <row r="36" spans="10:22" x14ac:dyDescent="0.2">
      <c r="J36" s="2">
        <v>59</v>
      </c>
      <c r="K36" s="2">
        <v>52</v>
      </c>
      <c r="L36" s="2"/>
      <c r="T36" s="2">
        <v>52</v>
      </c>
      <c r="U36" s="2">
        <v>1767</v>
      </c>
      <c r="V36" s="2"/>
    </row>
    <row r="37" spans="10:22" x14ac:dyDescent="0.2">
      <c r="J37" s="2">
        <v>60</v>
      </c>
      <c r="K37" s="2">
        <v>58</v>
      </c>
      <c r="L37" s="2"/>
      <c r="T37" s="2">
        <v>53</v>
      </c>
      <c r="U37" s="2">
        <v>1618</v>
      </c>
      <c r="V37" s="2"/>
    </row>
    <row r="38" spans="10:22" x14ac:dyDescent="0.2">
      <c r="J38" s="2">
        <v>61</v>
      </c>
      <c r="K38" s="2">
        <v>44</v>
      </c>
      <c r="L38" s="2"/>
      <c r="T38" s="2">
        <v>54</v>
      </c>
      <c r="U38" s="2">
        <v>1605</v>
      </c>
      <c r="V38" s="2"/>
    </row>
    <row r="39" spans="10:22" x14ac:dyDescent="0.2">
      <c r="J39" s="2">
        <v>62</v>
      </c>
      <c r="K39" s="2">
        <v>44</v>
      </c>
      <c r="L39" s="2"/>
      <c r="T39" s="2">
        <v>55</v>
      </c>
      <c r="U39" s="2">
        <v>1481</v>
      </c>
      <c r="V39" s="2"/>
    </row>
    <row r="40" spans="10:22" x14ac:dyDescent="0.2">
      <c r="J40" s="2">
        <v>63</v>
      </c>
      <c r="K40" s="2">
        <v>42</v>
      </c>
      <c r="L40" s="2"/>
      <c r="T40" s="2">
        <v>56</v>
      </c>
      <c r="U40" s="2">
        <v>1547</v>
      </c>
      <c r="V40" s="2"/>
    </row>
    <row r="41" spans="10:22" x14ac:dyDescent="0.2">
      <c r="J41" s="2">
        <v>64</v>
      </c>
      <c r="K41" s="2">
        <v>30</v>
      </c>
      <c r="L41" s="2"/>
      <c r="T41" s="2">
        <v>57</v>
      </c>
      <c r="U41" s="2">
        <v>1549</v>
      </c>
      <c r="V41" s="2"/>
    </row>
    <row r="42" spans="10:22" x14ac:dyDescent="0.2">
      <c r="J42" s="2">
        <v>65</v>
      </c>
      <c r="K42" s="2">
        <v>26</v>
      </c>
      <c r="L42" s="2"/>
      <c r="T42" s="2">
        <v>58</v>
      </c>
      <c r="U42" s="2">
        <v>1441</v>
      </c>
      <c r="V42" s="2"/>
    </row>
    <row r="43" spans="10:22" x14ac:dyDescent="0.2">
      <c r="J43" s="2">
        <v>66</v>
      </c>
      <c r="K43" s="2">
        <v>28</v>
      </c>
      <c r="L43" s="2"/>
      <c r="T43" s="2">
        <v>59</v>
      </c>
      <c r="U43" s="2">
        <v>1489</v>
      </c>
      <c r="V43" s="2"/>
    </row>
    <row r="44" spans="10:22" x14ac:dyDescent="0.2">
      <c r="J44" s="2">
        <v>67</v>
      </c>
      <c r="K44" s="2">
        <v>21</v>
      </c>
      <c r="L44" s="2"/>
      <c r="T44" s="2">
        <v>60</v>
      </c>
      <c r="U44" s="2">
        <v>1394</v>
      </c>
      <c r="V44" s="2"/>
    </row>
    <row r="45" spans="10:22" x14ac:dyDescent="0.2">
      <c r="J45" s="2">
        <v>68</v>
      </c>
      <c r="K45" s="2">
        <v>27</v>
      </c>
      <c r="L45" s="2"/>
      <c r="T45" s="2">
        <v>61</v>
      </c>
      <c r="U45" s="2">
        <v>1268</v>
      </c>
      <c r="V45" s="2"/>
    </row>
    <row r="46" spans="10:22" x14ac:dyDescent="0.2">
      <c r="J46" s="2">
        <v>69</v>
      </c>
      <c r="K46" s="2">
        <v>20</v>
      </c>
      <c r="L46" s="2"/>
      <c r="T46" s="2">
        <v>62</v>
      </c>
      <c r="U46" s="2">
        <v>1151</v>
      </c>
      <c r="V46" s="2"/>
    </row>
    <row r="47" spans="10:22" x14ac:dyDescent="0.2">
      <c r="J47" s="2">
        <v>70</v>
      </c>
      <c r="K47" s="2">
        <v>11</v>
      </c>
      <c r="L47" s="2"/>
      <c r="T47" s="2">
        <v>63</v>
      </c>
      <c r="U47" s="2">
        <v>1141</v>
      </c>
      <c r="V47" s="2"/>
    </row>
    <row r="48" spans="10:22" x14ac:dyDescent="0.2">
      <c r="J48" s="2">
        <v>71</v>
      </c>
      <c r="K48" s="2">
        <v>18</v>
      </c>
      <c r="L48" s="2"/>
      <c r="T48" s="2">
        <v>64</v>
      </c>
      <c r="U48" s="2">
        <v>1016</v>
      </c>
      <c r="V48" s="2"/>
    </row>
    <row r="49" spans="10:22" x14ac:dyDescent="0.2">
      <c r="J49" s="2">
        <v>72</v>
      </c>
      <c r="K49" s="2">
        <v>13</v>
      </c>
      <c r="L49" s="2"/>
      <c r="T49" s="2">
        <v>65</v>
      </c>
      <c r="U49" s="2">
        <v>960</v>
      </c>
      <c r="V49" s="2"/>
    </row>
    <row r="50" spans="10:22" x14ac:dyDescent="0.2">
      <c r="J50" s="2">
        <v>73</v>
      </c>
      <c r="K50" s="2">
        <v>8</v>
      </c>
      <c r="L50" s="2"/>
      <c r="T50" s="2">
        <v>66</v>
      </c>
      <c r="U50" s="2">
        <v>857</v>
      </c>
      <c r="V50" s="2"/>
    </row>
    <row r="51" spans="10:22" x14ac:dyDescent="0.2">
      <c r="J51" s="2">
        <v>74</v>
      </c>
      <c r="K51" s="2">
        <v>10</v>
      </c>
      <c r="L51" s="2"/>
      <c r="T51" s="2">
        <v>67</v>
      </c>
      <c r="U51" s="2">
        <v>802</v>
      </c>
      <c r="V51" s="2"/>
    </row>
    <row r="52" spans="10:22" x14ac:dyDescent="0.2">
      <c r="J52" s="2">
        <v>75</v>
      </c>
      <c r="K52" s="2">
        <v>11</v>
      </c>
      <c r="L52" s="2"/>
      <c r="T52" s="2">
        <v>68</v>
      </c>
      <c r="U52" s="2">
        <v>768</v>
      </c>
      <c r="V52" s="2"/>
    </row>
    <row r="53" spans="10:22" x14ac:dyDescent="0.2">
      <c r="J53" s="2">
        <v>76</v>
      </c>
      <c r="K53" s="2">
        <v>13</v>
      </c>
      <c r="L53" s="2"/>
      <c r="T53" s="2">
        <v>69</v>
      </c>
      <c r="U53" s="2">
        <v>786</v>
      </c>
      <c r="V53" s="2"/>
    </row>
    <row r="54" spans="10:22" x14ac:dyDescent="0.2">
      <c r="J54" s="2">
        <v>77</v>
      </c>
      <c r="K54" s="2">
        <v>11</v>
      </c>
      <c r="L54" s="2"/>
      <c r="T54" s="2">
        <v>70</v>
      </c>
      <c r="U54" s="2">
        <v>691</v>
      </c>
      <c r="V54" s="2"/>
    </row>
    <row r="55" spans="10:22" x14ac:dyDescent="0.2">
      <c r="J55" s="2">
        <v>78</v>
      </c>
      <c r="K55" s="2">
        <v>5</v>
      </c>
      <c r="L55" s="2"/>
      <c r="T55" s="2">
        <v>71</v>
      </c>
      <c r="U55" s="2">
        <v>731</v>
      </c>
      <c r="V55" s="2"/>
    </row>
    <row r="56" spans="10:22" x14ac:dyDescent="0.2">
      <c r="J56" s="2">
        <v>79</v>
      </c>
      <c r="K56" s="2">
        <v>4</v>
      </c>
      <c r="L56" s="2"/>
      <c r="T56" s="2">
        <v>72</v>
      </c>
      <c r="U56" s="2">
        <v>659</v>
      </c>
      <c r="V56" s="2"/>
    </row>
    <row r="57" spans="10:22" x14ac:dyDescent="0.2">
      <c r="J57" s="2">
        <v>80</v>
      </c>
      <c r="K57" s="2">
        <v>3</v>
      </c>
      <c r="L57" s="2"/>
      <c r="T57" s="2">
        <v>73</v>
      </c>
      <c r="U57" s="2">
        <v>701</v>
      </c>
      <c r="V57" s="2"/>
    </row>
    <row r="58" spans="10:22" x14ac:dyDescent="0.2">
      <c r="J58" s="2">
        <v>81</v>
      </c>
      <c r="K58" s="2">
        <v>7</v>
      </c>
      <c r="L58" s="2"/>
      <c r="T58" s="2">
        <v>74</v>
      </c>
      <c r="U58" s="2">
        <v>642</v>
      </c>
      <c r="V58" s="2"/>
    </row>
    <row r="59" spans="10:22" x14ac:dyDescent="0.2">
      <c r="J59" s="2">
        <v>82</v>
      </c>
      <c r="K59" s="2">
        <v>4</v>
      </c>
      <c r="L59" s="2"/>
      <c r="T59" s="2">
        <v>75</v>
      </c>
      <c r="U59" s="2">
        <v>637</v>
      </c>
      <c r="V59" s="2"/>
    </row>
    <row r="60" spans="10:22" x14ac:dyDescent="0.2">
      <c r="J60" s="2">
        <v>83</v>
      </c>
      <c r="K60" s="2">
        <v>3</v>
      </c>
      <c r="L60" s="2"/>
      <c r="T60" s="2">
        <v>76</v>
      </c>
      <c r="U60" s="2">
        <v>662</v>
      </c>
      <c r="V60" s="2"/>
    </row>
    <row r="61" spans="10:22" x14ac:dyDescent="0.2">
      <c r="J61" s="2">
        <v>84</v>
      </c>
      <c r="K61" s="2">
        <v>3</v>
      </c>
      <c r="L61" s="2"/>
      <c r="T61" s="2">
        <v>77</v>
      </c>
      <c r="U61" s="2">
        <v>613</v>
      </c>
      <c r="V61" s="2"/>
    </row>
    <row r="62" spans="10:22" x14ac:dyDescent="0.2">
      <c r="J62" s="2">
        <v>85</v>
      </c>
      <c r="K62" s="2">
        <v>4</v>
      </c>
      <c r="L62" s="2"/>
      <c r="T62" s="2">
        <v>78</v>
      </c>
      <c r="U62" s="2">
        <v>457</v>
      </c>
      <c r="V62" s="2"/>
    </row>
    <row r="63" spans="10:22" x14ac:dyDescent="0.2">
      <c r="J63" s="2">
        <v>86</v>
      </c>
      <c r="K63" s="2">
        <v>2</v>
      </c>
      <c r="L63" s="2"/>
      <c r="T63" s="2">
        <v>79</v>
      </c>
      <c r="U63" s="2">
        <v>451</v>
      </c>
      <c r="V63" s="2"/>
    </row>
    <row r="64" spans="10:22" x14ac:dyDescent="0.2">
      <c r="J64" s="2">
        <v>88</v>
      </c>
      <c r="K64" s="2">
        <v>2</v>
      </c>
      <c r="L64" s="2"/>
      <c r="T64" s="2">
        <v>80</v>
      </c>
      <c r="U64" s="2">
        <v>489</v>
      </c>
      <c r="V64" s="2"/>
    </row>
    <row r="65" spans="10:22" x14ac:dyDescent="0.2">
      <c r="J65" s="2">
        <v>89</v>
      </c>
      <c r="K65" s="2">
        <v>4</v>
      </c>
      <c r="L65" s="2"/>
      <c r="T65" s="2">
        <v>81</v>
      </c>
      <c r="U65" s="2">
        <v>391</v>
      </c>
      <c r="V65" s="2"/>
    </row>
    <row r="66" spans="10:22" x14ac:dyDescent="0.2">
      <c r="J66" s="2">
        <v>91</v>
      </c>
      <c r="K66" s="2">
        <v>1</v>
      </c>
      <c r="L66" s="2"/>
      <c r="T66" s="2">
        <v>82</v>
      </c>
      <c r="U66" s="2">
        <v>376</v>
      </c>
      <c r="V66" s="2"/>
    </row>
    <row r="67" spans="10:22" x14ac:dyDescent="0.2">
      <c r="J67" s="2">
        <v>93</v>
      </c>
      <c r="K67" s="2">
        <v>2</v>
      </c>
      <c r="L67" s="2"/>
      <c r="T67" s="2">
        <v>83</v>
      </c>
      <c r="U67" s="2">
        <v>350</v>
      </c>
      <c r="V67" s="2"/>
    </row>
    <row r="68" spans="10:22" x14ac:dyDescent="0.2">
      <c r="J68" s="2">
        <v>96</v>
      </c>
      <c r="K68" s="2">
        <v>1</v>
      </c>
      <c r="L68" s="2"/>
      <c r="T68" s="2">
        <v>84</v>
      </c>
      <c r="U68" s="2">
        <v>347</v>
      </c>
      <c r="V68" s="2"/>
    </row>
    <row r="69" spans="10:22" x14ac:dyDescent="0.2">
      <c r="T69" s="2">
        <v>85</v>
      </c>
      <c r="U69" s="2">
        <v>327</v>
      </c>
      <c r="V69" s="2"/>
    </row>
    <row r="70" spans="10:22" x14ac:dyDescent="0.2">
      <c r="T70" s="2">
        <v>86</v>
      </c>
      <c r="U70" s="2">
        <v>287</v>
      </c>
      <c r="V70" s="2"/>
    </row>
    <row r="71" spans="10:22" x14ac:dyDescent="0.2">
      <c r="T71" s="2">
        <v>87</v>
      </c>
      <c r="U71" s="2">
        <v>258</v>
      </c>
      <c r="V71" s="2"/>
    </row>
    <row r="72" spans="10:22" x14ac:dyDescent="0.2">
      <c r="T72" s="2">
        <v>88</v>
      </c>
      <c r="U72" s="2">
        <v>233</v>
      </c>
      <c r="V72" s="2"/>
    </row>
    <row r="73" spans="10:22" x14ac:dyDescent="0.2">
      <c r="T73" s="2">
        <v>89</v>
      </c>
      <c r="U73" s="2">
        <v>199</v>
      </c>
      <c r="V73" s="2"/>
    </row>
    <row r="74" spans="10:22" x14ac:dyDescent="0.2">
      <c r="T74" s="2">
        <v>90</v>
      </c>
      <c r="U74" s="2">
        <v>182</v>
      </c>
      <c r="V74" s="2"/>
    </row>
    <row r="75" spans="10:22" x14ac:dyDescent="0.2">
      <c r="T75" s="2">
        <v>91</v>
      </c>
      <c r="U75" s="2">
        <v>162</v>
      </c>
      <c r="V75" s="2"/>
    </row>
    <row r="76" spans="10:22" x14ac:dyDescent="0.2">
      <c r="T76" s="2">
        <v>92</v>
      </c>
      <c r="U76" s="2">
        <v>116</v>
      </c>
      <c r="V76" s="2"/>
    </row>
    <row r="77" spans="10:22" x14ac:dyDescent="0.2">
      <c r="T77" s="2">
        <v>93</v>
      </c>
      <c r="U77" s="2">
        <v>84</v>
      </c>
      <c r="V77" s="2"/>
    </row>
    <row r="78" spans="10:22" x14ac:dyDescent="0.2">
      <c r="T78" s="2">
        <v>94</v>
      </c>
      <c r="U78" s="2">
        <v>68</v>
      </c>
      <c r="V78" s="2"/>
    </row>
    <row r="79" spans="10:22" x14ac:dyDescent="0.2">
      <c r="T79" s="2">
        <v>95</v>
      </c>
      <c r="U79" s="2">
        <v>35</v>
      </c>
      <c r="V79" s="2"/>
    </row>
    <row r="80" spans="10:22" x14ac:dyDescent="0.2">
      <c r="T80" s="2">
        <v>96</v>
      </c>
      <c r="U80" s="2">
        <v>32</v>
      </c>
      <c r="V80" s="2"/>
    </row>
    <row r="81" spans="20:22" x14ac:dyDescent="0.2">
      <c r="T81" s="2">
        <v>97</v>
      </c>
      <c r="U81" s="2">
        <v>20</v>
      </c>
      <c r="V81" s="2"/>
    </row>
    <row r="82" spans="20:22" x14ac:dyDescent="0.2">
      <c r="T82" s="2">
        <v>98</v>
      </c>
      <c r="U82" s="2">
        <v>12</v>
      </c>
      <c r="V82" s="2"/>
    </row>
    <row r="83" spans="20:22" x14ac:dyDescent="0.2">
      <c r="T83" s="2">
        <v>99</v>
      </c>
      <c r="U83" s="2">
        <v>1</v>
      </c>
      <c r="V83" s="2"/>
    </row>
    <row r="84" spans="20:22" x14ac:dyDescent="0.2">
      <c r="T84" s="2">
        <v>100</v>
      </c>
      <c r="U84" s="2">
        <v>2</v>
      </c>
      <c r="V84" s="2"/>
    </row>
    <row r="85" spans="20:22" x14ac:dyDescent="0.2">
      <c r="T85" s="2">
        <v>101</v>
      </c>
      <c r="U85" s="2">
        <v>3</v>
      </c>
      <c r="V85" s="2"/>
    </row>
    <row r="86" spans="20:22" x14ac:dyDescent="0.2">
      <c r="T86" s="2">
        <v>102</v>
      </c>
      <c r="U86" s="2">
        <v>2</v>
      </c>
      <c r="V86" s="2"/>
    </row>
    <row r="87" spans="20:22" x14ac:dyDescent="0.2">
      <c r="T87" s="2">
        <v>103</v>
      </c>
      <c r="U87" s="2">
        <v>1</v>
      </c>
      <c r="V87" s="2"/>
    </row>
    <row r="88" spans="20:22" x14ac:dyDescent="0.2">
      <c r="T88" s="2">
        <v>110</v>
      </c>
      <c r="U88" s="2">
        <v>4</v>
      </c>
      <c r="V8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EF01-1D4B-DB41-9248-0549EC416A76}">
  <dimension ref="A1:C6"/>
  <sheetViews>
    <sheetView workbookViewId="0">
      <selection activeCell="E17" sqref="E17"/>
    </sheetView>
  </sheetViews>
  <sheetFormatPr baseColWidth="10" defaultRowHeight="16" x14ac:dyDescent="0.2"/>
  <sheetData>
    <row r="1" spans="1:3" x14ac:dyDescent="0.2">
      <c r="A1" t="s">
        <v>82</v>
      </c>
    </row>
    <row r="3" spans="1:3" x14ac:dyDescent="0.2">
      <c r="A3">
        <v>127</v>
      </c>
    </row>
    <row r="6" spans="1:3" x14ac:dyDescent="0.2">
      <c r="C6" s="15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BB84-80CE-3648-A445-653957D9BDD8}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 t="s">
        <v>83</v>
      </c>
    </row>
    <row r="4" spans="1:3" x14ac:dyDescent="0.2">
      <c r="A4">
        <v>428</v>
      </c>
    </row>
    <row r="5" spans="1:3" x14ac:dyDescent="0.2">
      <c r="C5" t="s">
        <v>158</v>
      </c>
    </row>
    <row r="6" spans="1:3" x14ac:dyDescent="0.2">
      <c r="A6">
        <v>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Q2</vt:lpstr>
      <vt:lpstr>Q3</vt:lpstr>
      <vt:lpstr>Q4</vt:lpstr>
      <vt:lpstr>Q3 vs Q4</vt:lpstr>
      <vt:lpstr>Q5</vt:lpstr>
      <vt:lpstr>Q6</vt:lpstr>
      <vt:lpstr>Q7</vt:lpstr>
      <vt:lpstr>Q8</vt:lpstr>
      <vt:lpstr>Q9</vt:lpstr>
      <vt:lpstr>Q10</vt:lpstr>
      <vt:lpstr>Q10_bis</vt:lpstr>
      <vt:lpstr>TEST D'INDEPENDANCE</vt:lpstr>
      <vt:lpstr>code en entier</vt:lpstr>
      <vt:lpstr>_Q10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PAPELARD</dc:creator>
  <cp:lastModifiedBy>CHARLOTTE PAPELARD</cp:lastModifiedBy>
  <dcterms:created xsi:type="dcterms:W3CDTF">2023-10-22T09:50:55Z</dcterms:created>
  <dcterms:modified xsi:type="dcterms:W3CDTF">2023-10-25T08:08:03Z</dcterms:modified>
</cp:coreProperties>
</file>