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roject-GAME000/"/>
    </mc:Choice>
  </mc:AlternateContent>
  <xr:revisionPtr revIDLastSave="0" documentId="13_ncr:1_{BF75461F-33C7-4144-858B-590249DEE899}" xr6:coauthVersionLast="47" xr6:coauthVersionMax="47" xr10:uidLastSave="{00000000-0000-0000-0000-000000000000}"/>
  <bookViews>
    <workbookView xWindow="38340" yWindow="500" windowWidth="38400" windowHeight="21100" activeTab="2" xr2:uid="{1E62B096-205D-1A4D-A4E9-EFBBAB73C312}"/>
  </bookViews>
  <sheets>
    <sheet name="bg_0" sheetId="2" r:id="rId1"/>
    <sheet name="bg_1" sheetId="16" r:id="rId2"/>
    <sheet name="fg_0" sheetId="7" r:id="rId3"/>
    <sheet name="Winlines" sheetId="8" r:id="rId4"/>
    <sheet name="Paytable" sheetId="9" r:id="rId5"/>
    <sheet name="GameData" sheetId="15" r:id="rId6"/>
    <sheet name="Total Game" sheetId="14" r:id="rId7"/>
    <sheet name="Basegame Calculation" sheetId="4" r:id="rId8"/>
    <sheet name="Freegame Calculation" sheetId="5" r:id="rId9"/>
    <sheet name="Report Print" sheetId="11" r:id="rId10"/>
    <sheet name="Stats" sheetId="12" r:id="rId11"/>
    <sheet name="POV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" i="16" l="1"/>
  <c r="J41" i="16"/>
  <c r="I41" i="16"/>
  <c r="H41" i="16"/>
  <c r="G41" i="16"/>
  <c r="K40" i="16"/>
  <c r="J40" i="16"/>
  <c r="I40" i="16"/>
  <c r="H40" i="16"/>
  <c r="G40" i="16"/>
  <c r="K39" i="16"/>
  <c r="J39" i="16"/>
  <c r="I39" i="16"/>
  <c r="H39" i="16"/>
  <c r="G39" i="16"/>
  <c r="K38" i="16"/>
  <c r="J38" i="16"/>
  <c r="I38" i="16"/>
  <c r="H38" i="16"/>
  <c r="G38" i="16"/>
  <c r="K37" i="16"/>
  <c r="J37" i="16"/>
  <c r="I37" i="16"/>
  <c r="H37" i="16"/>
  <c r="G37" i="16"/>
  <c r="K36" i="16"/>
  <c r="J36" i="16"/>
  <c r="I36" i="16"/>
  <c r="H36" i="16"/>
  <c r="G36" i="16"/>
  <c r="K35" i="16"/>
  <c r="J35" i="16"/>
  <c r="I35" i="16"/>
  <c r="H35" i="16"/>
  <c r="G35" i="16"/>
  <c r="K34" i="16"/>
  <c r="J34" i="16"/>
  <c r="I34" i="16"/>
  <c r="H34" i="16"/>
  <c r="G34" i="16"/>
  <c r="K33" i="16"/>
  <c r="J33" i="16"/>
  <c r="I33" i="16"/>
  <c r="H33" i="16"/>
  <c r="G33" i="16"/>
  <c r="K32" i="16"/>
  <c r="J32" i="16"/>
  <c r="I32" i="16"/>
  <c r="H32" i="16"/>
  <c r="G32" i="16"/>
  <c r="K31" i="16"/>
  <c r="J31" i="16"/>
  <c r="I31" i="16"/>
  <c r="H31" i="16"/>
  <c r="G31" i="16"/>
  <c r="K30" i="16"/>
  <c r="J30" i="16"/>
  <c r="I30" i="16"/>
  <c r="H30" i="16"/>
  <c r="G30" i="16"/>
  <c r="K29" i="16"/>
  <c r="J29" i="16"/>
  <c r="I29" i="16"/>
  <c r="H29" i="16"/>
  <c r="G29" i="16"/>
  <c r="K28" i="16"/>
  <c r="J28" i="16"/>
  <c r="I28" i="16"/>
  <c r="H28" i="16"/>
  <c r="G28" i="16"/>
  <c r="K27" i="16"/>
  <c r="J27" i="16"/>
  <c r="I27" i="16"/>
  <c r="H27" i="16"/>
  <c r="G27" i="16"/>
  <c r="K26" i="16"/>
  <c r="J26" i="16"/>
  <c r="I26" i="16"/>
  <c r="H26" i="16"/>
  <c r="G26" i="16"/>
  <c r="K25" i="16"/>
  <c r="J25" i="16"/>
  <c r="I25" i="16"/>
  <c r="H25" i="16"/>
  <c r="G25" i="16"/>
  <c r="K24" i="16"/>
  <c r="J24" i="16"/>
  <c r="I24" i="16"/>
  <c r="H24" i="16"/>
  <c r="G24" i="16"/>
  <c r="K23" i="16"/>
  <c r="J23" i="16"/>
  <c r="I23" i="16"/>
  <c r="H23" i="16"/>
  <c r="G23" i="16"/>
  <c r="K22" i="16"/>
  <c r="J22" i="16"/>
  <c r="I22" i="16"/>
  <c r="H22" i="16"/>
  <c r="G22" i="16"/>
  <c r="K21" i="16"/>
  <c r="J21" i="16"/>
  <c r="I21" i="16"/>
  <c r="H21" i="16"/>
  <c r="G21" i="16"/>
  <c r="K20" i="16"/>
  <c r="J20" i="16"/>
  <c r="I20" i="16"/>
  <c r="H20" i="16"/>
  <c r="G20" i="16"/>
  <c r="K19" i="16"/>
  <c r="J19" i="16"/>
  <c r="I19" i="16"/>
  <c r="H19" i="16"/>
  <c r="G19" i="16"/>
  <c r="K18" i="16"/>
  <c r="J18" i="16"/>
  <c r="I18" i="16"/>
  <c r="H18" i="16"/>
  <c r="G18" i="16"/>
  <c r="K17" i="16"/>
  <c r="J17" i="16"/>
  <c r="I17" i="16"/>
  <c r="H17" i="16"/>
  <c r="G17" i="16"/>
  <c r="K16" i="16"/>
  <c r="J16" i="16"/>
  <c r="I16" i="16"/>
  <c r="H16" i="16"/>
  <c r="G16" i="16"/>
  <c r="K15" i="16"/>
  <c r="J15" i="16"/>
  <c r="I15" i="16"/>
  <c r="H15" i="16"/>
  <c r="G15" i="16"/>
  <c r="K14" i="16"/>
  <c r="J14" i="16"/>
  <c r="I14" i="16"/>
  <c r="H14" i="16"/>
  <c r="G14" i="16"/>
  <c r="K13" i="16"/>
  <c r="J13" i="16"/>
  <c r="I13" i="16"/>
  <c r="H13" i="16"/>
  <c r="G13" i="16"/>
  <c r="K12" i="16"/>
  <c r="J12" i="16"/>
  <c r="I12" i="16"/>
  <c r="H12" i="16"/>
  <c r="G12" i="16"/>
  <c r="K11" i="16"/>
  <c r="J11" i="16"/>
  <c r="I11" i="16"/>
  <c r="H11" i="16"/>
  <c r="G11" i="16"/>
  <c r="K10" i="16"/>
  <c r="J10" i="16"/>
  <c r="I10" i="16"/>
  <c r="H10" i="16"/>
  <c r="G10" i="16"/>
  <c r="K9" i="16"/>
  <c r="J9" i="16"/>
  <c r="I9" i="16"/>
  <c r="H9" i="16"/>
  <c r="G9" i="16"/>
  <c r="K8" i="16"/>
  <c r="J8" i="16"/>
  <c r="I8" i="16"/>
  <c r="H8" i="16"/>
  <c r="G8" i="16"/>
  <c r="K7" i="16"/>
  <c r="J7" i="16"/>
  <c r="I7" i="16"/>
  <c r="H7" i="16"/>
  <c r="G7" i="16"/>
  <c r="K6" i="16"/>
  <c r="J6" i="16"/>
  <c r="I6" i="16"/>
  <c r="H6" i="16"/>
  <c r="G6" i="16"/>
  <c r="K5" i="16"/>
  <c r="J5" i="16"/>
  <c r="I5" i="16"/>
  <c r="H5" i="16"/>
  <c r="G5" i="16"/>
  <c r="K4" i="16"/>
  <c r="J4" i="16"/>
  <c r="I4" i="16"/>
  <c r="H4" i="16"/>
  <c r="G4" i="16"/>
  <c r="K3" i="16"/>
  <c r="J3" i="16"/>
  <c r="I3" i="16"/>
  <c r="H3" i="16"/>
  <c r="G3" i="16"/>
  <c r="K2" i="16"/>
  <c r="J2" i="16"/>
  <c r="I2" i="16"/>
  <c r="H2" i="16"/>
  <c r="G2" i="16"/>
  <c r="C16" i="4"/>
  <c r="F4" i="14"/>
  <c r="B18" i="12"/>
  <c r="B19" i="12"/>
  <c r="B17" i="12"/>
  <c r="B10" i="12"/>
  <c r="B11" i="12"/>
  <c r="I3" i="12"/>
  <c r="I4" i="12"/>
  <c r="I2" i="12"/>
  <c r="B3" i="12"/>
  <c r="B5" i="12"/>
  <c r="B4" i="12"/>
  <c r="E4" i="14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8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6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4" i="12"/>
  <c r="N2" i="12" a="1"/>
  <c r="Q2" i="12" a="1"/>
  <c r="Q2" i="12" l="1"/>
  <c r="N2" i="12"/>
  <c r="K2" i="12" a="1"/>
  <c r="C70" i="12" l="1"/>
  <c r="C71" i="12"/>
  <c r="C79" i="12"/>
  <c r="C69" i="12"/>
  <c r="C84" i="12"/>
  <c r="C86" i="12"/>
  <c r="C72" i="12"/>
  <c r="C80" i="12"/>
  <c r="C68" i="12"/>
  <c r="C83" i="12"/>
  <c r="C78" i="12"/>
  <c r="C73" i="12"/>
  <c r="C81" i="12"/>
  <c r="C82" i="12"/>
  <c r="C85" i="12"/>
  <c r="C74" i="12"/>
  <c r="C75" i="12"/>
  <c r="C76" i="12"/>
  <c r="C77" i="12"/>
  <c r="C47" i="12"/>
  <c r="C57" i="12"/>
  <c r="C49" i="12"/>
  <c r="C54" i="12"/>
  <c r="C64" i="12"/>
  <c r="C56" i="12"/>
  <c r="C48" i="12"/>
  <c r="C52" i="12"/>
  <c r="C63" i="12"/>
  <c r="C55" i="12"/>
  <c r="C46" i="12"/>
  <c r="C62" i="12"/>
  <c r="C61" i="12"/>
  <c r="C60" i="12"/>
  <c r="C59" i="12"/>
  <c r="C51" i="12"/>
  <c r="C50" i="12"/>
  <c r="C53" i="12"/>
  <c r="C58" i="12"/>
  <c r="K2" i="12"/>
  <c r="B16" i="5" a="1"/>
  <c r="B16" i="5" s="1"/>
  <c r="B16" i="4" a="1"/>
  <c r="B16" i="4" s="1"/>
  <c r="I30" i="4" s="1" a="1"/>
  <c r="I30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D3" i="4" a="1"/>
  <c r="D3" i="4" s="1"/>
  <c r="C3" i="4" a="1"/>
  <c r="C3" i="4" s="1"/>
  <c r="J31" i="4" s="1"/>
  <c r="B13" i="12" l="1"/>
  <c r="F69" i="12" a="1"/>
  <c r="F69" i="12" s="1"/>
  <c r="F47" i="12" a="1"/>
  <c r="F47" i="12" s="1"/>
  <c r="C26" i="12"/>
  <c r="C27" i="12"/>
  <c r="C28" i="12"/>
  <c r="C36" i="12"/>
  <c r="C41" i="12"/>
  <c r="C42" i="12"/>
  <c r="C29" i="12"/>
  <c r="C37" i="12"/>
  <c r="C38" i="12"/>
  <c r="C35" i="12"/>
  <c r="C30" i="12"/>
  <c r="C31" i="12"/>
  <c r="C39" i="12"/>
  <c r="C40" i="12"/>
  <c r="C34" i="12"/>
  <c r="C32" i="12"/>
  <c r="C33" i="12"/>
  <c r="F25" i="12" a="1"/>
  <c r="F25" i="12" s="1"/>
  <c r="C25" i="12"/>
  <c r="C24" i="12"/>
  <c r="D17" i="5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3" i="4"/>
  <c r="L32" i="4"/>
  <c r="L31" i="4"/>
  <c r="L34" i="4"/>
  <c r="K34" i="4"/>
  <c r="K31" i="4"/>
  <c r="K32" i="4"/>
  <c r="K33" i="4"/>
  <c r="B3" i="4" a="1"/>
  <c r="B3" i="4" s="1"/>
  <c r="B45" i="4" a="1"/>
  <c r="B45" i="4" s="1"/>
  <c r="B30" i="4" a="1"/>
  <c r="B30" i="4" s="1"/>
  <c r="F48" i="12" a="1"/>
  <c r="F70" i="12" a="1"/>
  <c r="F48" i="12" l="1"/>
  <c r="F70" i="12"/>
  <c r="B14" i="12"/>
  <c r="B7" i="12"/>
  <c r="B8" i="12" s="1"/>
  <c r="D33" i="12"/>
  <c r="E33" i="12" s="1"/>
  <c r="D30" i="12"/>
  <c r="E30" i="12" s="1"/>
  <c r="D29" i="12"/>
  <c r="E29" i="12" s="1"/>
  <c r="D32" i="12"/>
  <c r="E32" i="12" s="1"/>
  <c r="D41" i="12"/>
  <c r="E41" i="12" s="1"/>
  <c r="D34" i="12"/>
  <c r="E34" i="12" s="1"/>
  <c r="D38" i="12"/>
  <c r="E38" i="12" s="1"/>
  <c r="D25" i="12"/>
  <c r="E25" i="12" s="1"/>
  <c r="D37" i="12"/>
  <c r="E37" i="12" s="1"/>
  <c r="D83" i="12"/>
  <c r="E83" i="12" s="1"/>
  <c r="D64" i="12"/>
  <c r="E64" i="12" s="1"/>
  <c r="D24" i="12"/>
  <c r="E24" i="12" s="1"/>
  <c r="D62" i="12"/>
  <c r="E62" i="12" s="1"/>
  <c r="D35" i="12"/>
  <c r="E35" i="12" s="1"/>
  <c r="D69" i="12"/>
  <c r="E69" i="12" s="1"/>
  <c r="D81" i="12"/>
  <c r="E81" i="12" s="1"/>
  <c r="D31" i="12"/>
  <c r="E31" i="12" s="1"/>
  <c r="D79" i="12"/>
  <c r="E79" i="12" s="1"/>
  <c r="D55" i="12"/>
  <c r="E55" i="12" s="1"/>
  <c r="D42" i="12"/>
  <c r="E42" i="12" s="1"/>
  <c r="D36" i="12"/>
  <c r="E36" i="12" s="1"/>
  <c r="D28" i="12"/>
  <c r="E28" i="12" s="1"/>
  <c r="D71" i="12"/>
  <c r="E71" i="12" s="1"/>
  <c r="D76" i="12"/>
  <c r="E76" i="12" s="1"/>
  <c r="D53" i="12"/>
  <c r="E53" i="12" s="1"/>
  <c r="D80" i="12"/>
  <c r="E80" i="12" s="1"/>
  <c r="D73" i="12"/>
  <c r="E73" i="12" s="1"/>
  <c r="D75" i="12"/>
  <c r="E75" i="12" s="1"/>
  <c r="D63" i="12"/>
  <c r="E63" i="12" s="1"/>
  <c r="D77" i="12"/>
  <c r="E77" i="12" s="1"/>
  <c r="D86" i="12"/>
  <c r="E86" i="12" s="1"/>
  <c r="D61" i="12"/>
  <c r="E61" i="12" s="1"/>
  <c r="D51" i="12"/>
  <c r="E51" i="12" s="1"/>
  <c r="D52" i="12"/>
  <c r="E52" i="12" s="1"/>
  <c r="D40" i="12"/>
  <c r="E40" i="12" s="1"/>
  <c r="D56" i="12"/>
  <c r="E56" i="12" s="1"/>
  <c r="D39" i="12"/>
  <c r="E39" i="12" s="1"/>
  <c r="D60" i="12"/>
  <c r="E60" i="12" s="1"/>
  <c r="D50" i="12"/>
  <c r="E50" i="12" s="1"/>
  <c r="D26" i="12"/>
  <c r="E26" i="12" s="1"/>
  <c r="D84" i="12"/>
  <c r="E84" i="12" s="1"/>
  <c r="D74" i="12"/>
  <c r="E74" i="12" s="1"/>
  <c r="D54" i="12"/>
  <c r="E54" i="12" s="1"/>
  <c r="D27" i="12"/>
  <c r="E27" i="12" s="1"/>
  <c r="D72" i="12"/>
  <c r="E72" i="12" s="1"/>
  <c r="D82" i="12"/>
  <c r="E82" i="12" s="1"/>
  <c r="D46" i="12"/>
  <c r="E46" i="12" s="1"/>
  <c r="D78" i="12"/>
  <c r="E78" i="12" s="1"/>
  <c r="D68" i="12"/>
  <c r="E68" i="12" s="1"/>
  <c r="D48" i="12"/>
  <c r="E48" i="12" s="1"/>
  <c r="D57" i="12"/>
  <c r="E57" i="12" s="1"/>
  <c r="D49" i="12"/>
  <c r="E49" i="12" s="1"/>
  <c r="D85" i="12"/>
  <c r="E85" i="12" s="1"/>
  <c r="D59" i="12"/>
  <c r="E59" i="12" s="1"/>
  <c r="D70" i="12"/>
  <c r="E70" i="12" s="1"/>
  <c r="D47" i="12"/>
  <c r="E47" i="12" s="1"/>
  <c r="D58" i="12"/>
  <c r="E58" i="12" s="1"/>
  <c r="C16" i="5"/>
  <c r="F16" i="5"/>
  <c r="G16" i="5"/>
  <c r="G26" i="5" s="1"/>
  <c r="E16" i="5"/>
  <c r="E26" i="5" s="1"/>
  <c r="D16" i="5"/>
  <c r="D26" i="5" s="1"/>
  <c r="M31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8" i="4"/>
  <c r="L37" i="4"/>
  <c r="L36" i="4"/>
  <c r="L35" i="4"/>
  <c r="F71" i="12" a="1"/>
  <c r="F49" i="12" a="1"/>
  <c r="F26" i="12" a="1"/>
  <c r="F26" i="12" l="1"/>
  <c r="F71" i="12"/>
  <c r="F49" i="12"/>
  <c r="E35" i="5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4" i="4"/>
  <c r="Q31" i="4"/>
  <c r="R31" i="4" s="1"/>
  <c r="N31" i="4"/>
  <c r="O31" i="4"/>
  <c r="O32" i="4"/>
  <c r="O33" i="4"/>
  <c r="F27" i="12" a="1"/>
  <c r="F50" i="12" a="1"/>
  <c r="F72" i="12" a="1"/>
  <c r="F50" i="12" l="1"/>
  <c r="F72" i="12"/>
  <c r="F27" i="12"/>
  <c r="M37" i="5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24" i="4"/>
  <c r="C19" i="4"/>
  <c r="C25" i="4"/>
  <c r="C20" i="4"/>
  <c r="M39" i="5"/>
  <c r="M38" i="5"/>
  <c r="J5" i="5"/>
  <c r="C45" i="5"/>
  <c r="J3" i="5" s="1"/>
  <c r="M36" i="5"/>
  <c r="J4" i="5"/>
  <c r="P37" i="5"/>
  <c r="P39" i="5"/>
  <c r="P38" i="5"/>
  <c r="P31" i="4"/>
  <c r="F73" i="12" a="1"/>
  <c r="F28" i="12" a="1"/>
  <c r="F51" i="12" a="1"/>
  <c r="F28" i="12" l="1"/>
  <c r="F73" i="12"/>
  <c r="F51" i="12"/>
  <c r="C33" i="4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5" i="4"/>
  <c r="K36" i="4"/>
  <c r="J38" i="4"/>
  <c r="C30" i="4"/>
  <c r="J34" i="4"/>
  <c r="M34" i="4" s="1"/>
  <c r="K35" i="4"/>
  <c r="J32" i="4"/>
  <c r="M32" i="4" s="1"/>
  <c r="J37" i="4"/>
  <c r="C26" i="4"/>
  <c r="J33" i="4"/>
  <c r="M33" i="4" s="1"/>
  <c r="K37" i="4"/>
  <c r="K38" i="4"/>
  <c r="J36" i="4"/>
  <c r="C34" i="4"/>
  <c r="C49" i="4" s="1"/>
  <c r="E26" i="4"/>
  <c r="G26" i="4"/>
  <c r="N36" i="4" s="1"/>
  <c r="C32" i="4"/>
  <c r="C47" i="4" s="1"/>
  <c r="C37" i="4"/>
  <c r="C52" i="4" s="1"/>
  <c r="J6" i="5"/>
  <c r="F52" i="12" a="1"/>
  <c r="F29" i="12" a="1"/>
  <c r="F74" i="12" a="1"/>
  <c r="M36" i="4" l="1"/>
  <c r="F52" i="12"/>
  <c r="F74" i="12"/>
  <c r="F29" i="12"/>
  <c r="M35" i="4"/>
  <c r="O37" i="4"/>
  <c r="O35" i="4"/>
  <c r="E33" i="4"/>
  <c r="E48" i="4" s="1"/>
  <c r="Q36" i="4"/>
  <c r="R36" i="4" s="1"/>
  <c r="E32" i="4"/>
  <c r="E47" i="4" s="1"/>
  <c r="N37" i="4"/>
  <c r="N35" i="4"/>
  <c r="D38" i="4"/>
  <c r="D53" i="4" s="1"/>
  <c r="D31" i="4"/>
  <c r="D46" i="4" s="1"/>
  <c r="Q33" i="4"/>
  <c r="R33" i="4" s="1"/>
  <c r="N34" i="4"/>
  <c r="P34" i="4" s="1"/>
  <c r="D34" i="4"/>
  <c r="D49" i="4" s="1"/>
  <c r="D33" i="4"/>
  <c r="D48" i="4" s="1"/>
  <c r="C45" i="4"/>
  <c r="E35" i="4"/>
  <c r="E50" i="4" s="1"/>
  <c r="D36" i="4"/>
  <c r="D51" i="4" s="1"/>
  <c r="Q38" i="4"/>
  <c r="R38" i="4" s="1"/>
  <c r="M38" i="4"/>
  <c r="D35" i="4"/>
  <c r="D50" i="4" s="1"/>
  <c r="Q32" i="4"/>
  <c r="R32" i="4" s="1"/>
  <c r="D37" i="4"/>
  <c r="D52" i="4" s="1"/>
  <c r="E34" i="4"/>
  <c r="E49" i="4" s="1"/>
  <c r="Q37" i="4"/>
  <c r="R37" i="4" s="1"/>
  <c r="J10" i="4"/>
  <c r="J4" i="4"/>
  <c r="E37" i="4"/>
  <c r="E52" i="4" s="1"/>
  <c r="N33" i="4"/>
  <c r="P33" i="4" s="1"/>
  <c r="N38" i="4"/>
  <c r="M37" i="4"/>
  <c r="O36" i="4"/>
  <c r="P36" i="4" s="1"/>
  <c r="Q35" i="4"/>
  <c r="R35" i="4" s="1"/>
  <c r="D32" i="4"/>
  <c r="D47" i="4" s="1"/>
  <c r="O38" i="4"/>
  <c r="Q34" i="4"/>
  <c r="R34" i="4" s="1"/>
  <c r="N32" i="4"/>
  <c r="P32" i="4" s="1"/>
  <c r="E38" i="4"/>
  <c r="E53" i="4" s="1"/>
  <c r="E36" i="4"/>
  <c r="E51" i="4" s="1"/>
  <c r="F30" i="12" a="1"/>
  <c r="F53" i="12" a="1"/>
  <c r="F75" i="12" a="1"/>
  <c r="P37" i="4" l="1"/>
  <c r="P35" i="4"/>
  <c r="F30" i="12"/>
  <c r="F75" i="12"/>
  <c r="F53" i="12"/>
  <c r="J3" i="4"/>
  <c r="J6" i="4" s="1"/>
  <c r="C3" i="14" s="1"/>
  <c r="J5" i="4"/>
  <c r="J11" i="4"/>
  <c r="D4" i="14" s="1"/>
  <c r="C4" i="14" s="1"/>
  <c r="C5" i="14" s="1"/>
  <c r="P38" i="4"/>
  <c r="F31" i="12" a="1"/>
  <c r="F76" i="12" a="1"/>
  <c r="F54" i="12" a="1"/>
  <c r="F54" i="12" l="1"/>
  <c r="F76" i="12"/>
  <c r="F31" i="12"/>
  <c r="F77" i="12" a="1"/>
  <c r="F55" i="12" a="1"/>
  <c r="F32" i="12" a="1"/>
  <c r="F32" i="12" l="1"/>
  <c r="F77" i="12"/>
  <c r="F55" i="12"/>
  <c r="F33" i="12" a="1"/>
  <c r="F78" i="12" a="1"/>
  <c r="F56" i="12" a="1"/>
  <c r="F56" i="12" l="1"/>
  <c r="F78" i="12"/>
  <c r="F33" i="12"/>
  <c r="F79" i="12" a="1"/>
  <c r="F57" i="12" a="1"/>
  <c r="F34" i="12" a="1"/>
  <c r="F34" i="12" l="1"/>
  <c r="F79" i="12"/>
  <c r="F57" i="12"/>
  <c r="F35" i="12" a="1"/>
  <c r="F58" i="12" a="1"/>
  <c r="F80" i="12" a="1"/>
  <c r="F58" i="12" l="1"/>
  <c r="F80" i="12"/>
  <c r="F35" i="12"/>
  <c r="F59" i="12" a="1"/>
  <c r="F36" i="12" a="1"/>
  <c r="F81" i="12" a="1"/>
  <c r="F36" i="12" l="1"/>
  <c r="F81" i="12"/>
  <c r="F59" i="12"/>
  <c r="F37" i="12" a="1"/>
  <c r="F60" i="12" a="1"/>
  <c r="F82" i="12" a="1"/>
  <c r="F60" i="12" l="1"/>
  <c r="F82" i="12"/>
  <c r="F37" i="12"/>
  <c r="F38" i="12" a="1"/>
  <c r="F83" i="12" a="1"/>
  <c r="F61" i="12" a="1"/>
  <c r="F38" i="12" l="1"/>
  <c r="F83" i="12"/>
  <c r="F61" i="12"/>
  <c r="F39" i="12" a="1"/>
  <c r="F84" i="12" a="1"/>
  <c r="F62" i="12" a="1"/>
  <c r="F62" i="12" l="1"/>
  <c r="F84" i="12"/>
  <c r="F39" i="12"/>
  <c r="F40" i="12" a="1"/>
  <c r="F63" i="12" a="1"/>
  <c r="F85" i="12" a="1"/>
  <c r="F40" i="12" l="1"/>
  <c r="F85" i="12"/>
  <c r="F63" i="12"/>
  <c r="F86" i="12" a="1"/>
  <c r="F41" i="12" a="1"/>
  <c r="F64" i="12" a="1"/>
  <c r="F64" i="12" l="1"/>
  <c r="F86" i="12"/>
  <c r="F41" i="12"/>
  <c r="F42" i="12" a="1"/>
  <c r="F4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<sst xmlns="http://schemas.openxmlformats.org/spreadsheetml/2006/main" count="199" uniqueCount="90">
  <si>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</si>
  <si>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</si>
  <si>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</si>
  <si>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</si>
  <si>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</si>
  <si>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</si>
  <si>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</si>
  <si>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</si>
  <si>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</si>
  <si>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</si>
  <si>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</si>
  <si>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</si>
  <si>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</si>
  <si>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</si>
  <si>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</si>
  <si>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</si>
  <si>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</si>
  <si>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</si>
  <si>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</si>
  <si>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</si>
  <si>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</si>
  <si>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</si>
  <si>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</si>
  <si>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</si>
  <si>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</si>
  <si>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</si>
  <si>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</si>
  <si>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</si>
  <si>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</si>
  <si>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</si>
  <si>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</si>
  <si>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</si>
  <si>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</si>
  <si>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</si>
  <si>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</si>
  <si>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</si>
  <si>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</si>
  <si>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</si>
  <si>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</si>
  <si>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</si>
  <si>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</si>
  <si>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</si>
  <si>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Base</t>
  </si>
  <si>
    <t>Free Spins</t>
  </si>
  <si>
    <t>Index 1</t>
  </si>
  <si>
    <t>Index 2</t>
  </si>
  <si>
    <t>Index 3</t>
  </si>
  <si>
    <t>Index 4</t>
  </si>
  <si>
    <t>Index 5</t>
  </si>
  <si>
    <t>Total RTP</t>
  </si>
  <si>
    <t>Base game RTP</t>
  </si>
  <si>
    <t>Feature RTP</t>
  </si>
  <si>
    <t>Hit Rate</t>
  </si>
  <si>
    <t>Hit Rate Frequency</t>
  </si>
  <si>
    <t>Feature Avg win</t>
  </si>
  <si>
    <t xml:space="preserve">Feature Frequncy </t>
  </si>
  <si>
    <t>Max Win Freq</t>
  </si>
  <si>
    <t>Avg Win</t>
  </si>
  <si>
    <t>Freq</t>
  </si>
  <si>
    <t>Total Game</t>
  </si>
  <si>
    <t>Wins (&gt;=)</t>
  </si>
  <si>
    <t>(&lt;)</t>
  </si>
  <si>
    <t>hits</t>
  </si>
  <si>
    <t>% of winning</t>
  </si>
  <si>
    <t>Base Game</t>
  </si>
  <si>
    <t>Free Game</t>
  </si>
  <si>
    <t>Normal</t>
  </si>
  <si>
    <t>Attributes</t>
  </si>
  <si>
    <t>Frequency</t>
  </si>
  <si>
    <t>Free</t>
  </si>
  <si>
    <t>OVERALL STATS</t>
  </si>
  <si>
    <t>SPIN COUNT</t>
  </si>
  <si>
    <t>TOTAL WIN</t>
  </si>
  <si>
    <t>BASE WIN</t>
  </si>
  <si>
    <t>FREE WIN</t>
  </si>
  <si>
    <t>FREE TRIGGERS</t>
  </si>
  <si>
    <t>TOTAL WIN DIST</t>
  </si>
  <si>
    <t>BASE WIN DIST</t>
  </si>
  <si>
    <t>FREE WIN DIST</t>
  </si>
  <si>
    <t>Index</t>
  </si>
  <si>
    <t>TOTAL</t>
  </si>
  <si>
    <t>BASE</t>
  </si>
  <si>
    <t>FREE</t>
  </si>
  <si>
    <t>Max Win</t>
  </si>
  <si>
    <t>Standard Deviation</t>
  </si>
  <si>
    <t>Reels</t>
  </si>
  <si>
    <t>Type</t>
  </si>
  <si>
    <t>Data</t>
  </si>
  <si>
    <t>bg_sets</t>
  </si>
  <si>
    <t>fg_sets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</si>
</sst>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  <numFmt numFmtId="169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  <font>
      <sz val="10"/>
      <color rgb="FF000000"/>
      <name val="Arial"/>
      <family val="2"/>
      <charset val="1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4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  <xf numFmtId="1" fontId="0" fillId="0" borderId="10" xfId="0" applyNumberFormat="1" applyBorder="1"/>
    <xf numFmtId="10" fontId="3" fillId="0" borderId="0" xfId="2" applyNumberFormat="1" applyFont="1" applyBorder="1"/>
    <xf numFmtId="0" fontId="7" fillId="0" borderId="0" xfId="3" applyFont="1"/>
    <xf numFmtId="10" fontId="3" fillId="0" borderId="0" xfId="2" applyNumberFormat="1" applyFont="1" applyFill="1" applyBorder="1"/>
    <xf numFmtId="43" fontId="0" fillId="0" borderId="0" xfId="1" applyFont="1" applyFill="1" applyBorder="1"/>
    <xf numFmtId="1" fontId="0" fillId="0" borderId="9" xfId="5" applyNumberFormat="1" applyFont="1" applyBorder="1"/>
    <xf numFmtId="0" fontId="3" fillId="3" borderId="0" xfId="0" applyFont="1" applyFill="1"/>
    <xf numFmtId="0" fontId="0" fillId="3" borderId="0" xfId="0" applyFill="1"/>
    <xf numFmtId="10" fontId="0" fillId="0" borderId="0" xfId="2" applyNumberFormat="1" applyFont="1"/>
    <xf numFmtId="0" fontId="3" fillId="0" borderId="0" xfId="0" applyFont="1"/>
    <xf numFmtId="0" fontId="15" fillId="0" borderId="0" xfId="0" applyFont="1"/>
    <xf numFmtId="0" fontId="3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43" fontId="0" fillId="0" borderId="12" xfId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46" xfId="0" applyFont="1" applyBorder="1"/>
    <xf numFmtId="0" fontId="3" fillId="0" borderId="47" xfId="0" applyFont="1" applyBorder="1"/>
    <xf numFmtId="0" fontId="0" fillId="0" borderId="32" xfId="0" applyBorder="1"/>
    <xf numFmtId="10" fontId="0" fillId="0" borderId="32" xfId="2" applyNumberFormat="1" applyFont="1" applyBorder="1"/>
    <xf numFmtId="0" fontId="0" fillId="0" borderId="36" xfId="0" applyBorder="1"/>
    <xf numFmtId="0" fontId="0" fillId="0" borderId="27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2" applyNumberFormat="1" applyFont="1" applyBorder="1"/>
    <xf numFmtId="43" fontId="0" fillId="0" borderId="19" xfId="1" applyFont="1" applyBorder="1"/>
    <xf numFmtId="10" fontId="0" fillId="0" borderId="20" xfId="2" applyNumberFormat="1" applyFont="1" applyBorder="1"/>
    <xf numFmtId="0" fontId="0" fillId="0" borderId="40" xfId="0" applyBorder="1" applyAlignment="1">
      <alignment horizontal="right"/>
    </xf>
    <xf numFmtId="0" fontId="0" fillId="0" borderId="23" xfId="0" applyBorder="1" applyAlignment="1">
      <alignment horizontal="right"/>
    </xf>
    <xf numFmtId="10" fontId="0" fillId="0" borderId="23" xfId="2" applyNumberFormat="1" applyFont="1" applyBorder="1"/>
    <xf numFmtId="43" fontId="0" fillId="0" borderId="23" xfId="1" applyFont="1" applyBorder="1"/>
    <xf numFmtId="43" fontId="16" fillId="0" borderId="6" xfId="5" applyFont="1" applyBorder="1"/>
    <xf numFmtId="10" fontId="16" fillId="0" borderId="12" xfId="4" applyNumberFormat="1" applyFont="1" applyBorder="1" applyAlignment="1">
      <alignment horizontal="right"/>
    </xf>
    <xf numFmtId="0" fontId="16" fillId="0" borderId="14" xfId="0" applyFont="1" applyBorder="1"/>
    <xf numFmtId="0" fontId="17" fillId="0" borderId="2" xfId="0" applyFont="1" applyBorder="1"/>
    <xf numFmtId="0" fontId="17" fillId="0" borderId="3" xfId="0" applyFont="1" applyBorder="1"/>
    <xf numFmtId="9" fontId="17" fillId="0" borderId="3" xfId="4" applyFont="1" applyBorder="1" applyAlignment="1">
      <alignment horizontal="right"/>
    </xf>
    <xf numFmtId="0" fontId="17" fillId="0" borderId="4" xfId="0" applyFont="1" applyBorder="1"/>
    <xf numFmtId="0" fontId="17" fillId="0" borderId="5" xfId="0" applyFont="1" applyBorder="1"/>
    <xf numFmtId="10" fontId="17" fillId="0" borderId="0" xfId="4" applyNumberFormat="1" applyFont="1" applyBorder="1"/>
    <xf numFmtId="9" fontId="17" fillId="0" borderId="0" xfId="4" applyFont="1" applyBorder="1" applyAlignment="1">
      <alignment horizontal="right"/>
    </xf>
    <xf numFmtId="0" fontId="17" fillId="0" borderId="6" xfId="0" applyFont="1" applyBorder="1"/>
    <xf numFmtId="43" fontId="17" fillId="0" borderId="0" xfId="4" applyNumberFormat="1" applyFont="1" applyBorder="1" applyAlignment="1">
      <alignment horizontal="right"/>
    </xf>
    <xf numFmtId="0" fontId="17" fillId="0" borderId="13" xfId="0" applyFont="1" applyBorder="1"/>
    <xf numFmtId="10" fontId="17" fillId="0" borderId="12" xfId="0" applyNumberFormat="1" applyFont="1" applyBorder="1"/>
    <xf numFmtId="0" fontId="18" fillId="0" borderId="0" xfId="0" applyFont="1"/>
    <xf numFmtId="43" fontId="0" fillId="0" borderId="0" xfId="1" applyFont="1"/>
    <xf numFmtId="167" fontId="0" fillId="0" borderId="0" xfId="1" applyNumberFormat="1" applyFont="1"/>
    <xf numFmtId="169" fontId="0" fillId="0" borderId="0" xfId="1" applyNumberFormat="1" applyFont="1"/>
    <xf numFmtId="43" fontId="0" fillId="0" borderId="0" xfId="0" applyNumberFormat="1"/>
    <xf numFmtId="10" fontId="0" fillId="0" borderId="0" xfId="0" applyNumberFormat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sheetPr codeName="Sheet1">
    <tabColor rgb="FFFFFF00"/>
  </sheetPr>
  <dimension ref="A1:K41"/>
  <sheetViews>
    <sheetView zoomScale="110" zoomScaleNormal="110" workbookViewId="0">
      <selection activeCell="C11" sqref="C11:C12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913-CE33-1349-B065-96070A9266A5}">
  <sheetPr>
    <tabColor rgb="FFFFFF00"/>
  </sheetPr>
  <dimension ref="A1:K41"/>
  <sheetViews>
    <sheetView zoomScale="110" zoomScaleNormal="110" workbookViewId="0">
      <selection activeCell="H15" sqref="H15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8</v>
      </c>
      <c r="B2" s="2">
        <v>8</v>
      </c>
      <c r="C2" s="2">
        <v>8</v>
      </c>
      <c r="D2" s="2">
        <v>8</v>
      </c>
      <c r="E2" s="3">
        <v>8</v>
      </c>
      <c r="G2" s="1" t="str">
        <f>VLOOKUP(A2,Paytable!$D$2:$E$11,2)</f>
        <v>Melon</v>
      </c>
      <c r="H2" s="2" t="str">
        <f>VLOOKUP(B2,Paytable!$D$2:$E$11,2)</f>
        <v>Melon</v>
      </c>
      <c r="I2" s="2" t="str">
        <f>VLOOKUP(C2,Paytable!$D$2:$E$11,2)</f>
        <v>Melon</v>
      </c>
      <c r="J2" s="2" t="str">
        <f>VLOOKUP(D2,Paytable!$D$2:$E$11,2)</f>
        <v>Melon</v>
      </c>
      <c r="K2" s="3" t="str">
        <f>VLOOKUP(E2,Paytable!$D$2:$E$11,2)</f>
        <v>Melon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sheetPr codeName="Sheet2">
    <tabColor rgb="FFFFFF00"/>
  </sheetPr>
  <dimension ref="A1:K41"/>
  <sheetViews>
    <sheetView tabSelected="1" zoomScale="110" zoomScaleNormal="110" workbookViewId="0">
      <selection activeCell="M30" sqref="M30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0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0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0</v>
      </c>
      <c r="D32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sheetPr codeName="Sheet3">
    <tabColor rgb="FFFFFF00"/>
  </sheetPr>
  <dimension ref="A1:E6"/>
  <sheetViews>
    <sheetView workbookViewId="0">
      <selection activeCell="C24" sqref="C24"/>
    </sheetView>
  </sheetViews>
  <sheetFormatPr baseColWidth="10" defaultRowHeight="16" x14ac:dyDescent="0.2"/>
  <sheetData>
    <row r="1" spans="1:5" ht="17" thickBot="1" x14ac:dyDescent="0.25">
      <c r="A1" s="13" t="s">
        <v>44</v>
      </c>
      <c r="B1" s="14" t="s">
        <v>45</v>
      </c>
      <c r="C1" s="14" t="s">
        <v>46</v>
      </c>
      <c r="D1" s="14" t="s">
        <v>47</v>
      </c>
      <c r="E1" s="15" t="s">
        <v>48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>
        <v>1</v>
      </c>
      <c r="C3">
        <v>1</v>
      </c>
      <c r="D3">
        <v>1</v>
      </c>
      <c r="E3" s="5">
        <v>1</v>
      </c>
    </row>
    <row r="4" spans="1:5" x14ac:dyDescent="0.2">
      <c r="A4" s="4">
        <v>2</v>
      </c>
      <c r="B4">
        <v>2</v>
      </c>
      <c r="C4">
        <v>2</v>
      </c>
      <c r="D4">
        <v>2</v>
      </c>
      <c r="E4" s="5">
        <v>2</v>
      </c>
    </row>
    <row r="5" spans="1:5" x14ac:dyDescent="0.2">
      <c r="A5" s="4">
        <v>0</v>
      </c>
      <c r="B5">
        <v>1</v>
      </c>
      <c r="C5">
        <v>2</v>
      </c>
      <c r="D5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sheetPr codeName="Sheet4">
    <tabColor rgb="FFFFFF00"/>
  </sheetPr>
  <dimension ref="A1:F11"/>
  <sheetViews>
    <sheetView workbookViewId="0">
      <selection activeCell="F11" sqref="F11"/>
    </sheetView>
  </sheetViews>
  <sheetFormatPr baseColWidth="10" defaultRowHeight="16" x14ac:dyDescent="0.2"/>
  <sheetData>
    <row r="1" spans="1:6" ht="17" thickBot="1" x14ac:dyDescent="0.25">
      <c r="A1" s="112">
        <v>3</v>
      </c>
      <c r="B1" s="12">
        <v>4</v>
      </c>
      <c r="C1" s="113">
        <v>5</v>
      </c>
      <c r="D1" s="11" t="s">
        <v>14</v>
      </c>
      <c r="E1" s="11" t="s">
        <v>0</v>
      </c>
      <c r="F1" s="11" t="s">
        <v>43</v>
      </c>
    </row>
    <row r="2" spans="1:6" x14ac:dyDescent="0.2">
      <c r="A2" s="104">
        <v>5</v>
      </c>
      <c r="B2" s="105">
        <v>20</v>
      </c>
      <c r="C2" s="106">
        <v>100</v>
      </c>
      <c r="D2" s="16">
        <v>0</v>
      </c>
      <c r="E2" s="16" t="s">
        <v>4</v>
      </c>
      <c r="F2" s="16"/>
    </row>
    <row r="3" spans="1:6" x14ac:dyDescent="0.2">
      <c r="A3" s="107">
        <v>5</v>
      </c>
      <c r="B3" s="108">
        <v>20</v>
      </c>
      <c r="C3" s="109">
        <v>100</v>
      </c>
      <c r="D3" s="10">
        <v>1</v>
      </c>
      <c r="E3" s="10" t="s">
        <v>5</v>
      </c>
      <c r="F3" s="10"/>
    </row>
    <row r="4" spans="1:6" x14ac:dyDescent="0.2">
      <c r="A4" s="107">
        <v>4</v>
      </c>
      <c r="B4" s="108">
        <v>16</v>
      </c>
      <c r="C4" s="109">
        <v>40</v>
      </c>
      <c r="D4" s="10">
        <v>2</v>
      </c>
      <c r="E4" s="10" t="s">
        <v>6</v>
      </c>
      <c r="F4" s="10"/>
    </row>
    <row r="5" spans="1:6" x14ac:dyDescent="0.2">
      <c r="A5" s="107">
        <v>3</v>
      </c>
      <c r="B5" s="108">
        <v>12</v>
      </c>
      <c r="C5" s="109">
        <v>30</v>
      </c>
      <c r="D5" s="10">
        <v>3</v>
      </c>
      <c r="E5" s="10" t="s">
        <v>7</v>
      </c>
      <c r="F5" s="10"/>
    </row>
    <row r="6" spans="1:6" x14ac:dyDescent="0.2">
      <c r="A6" s="107">
        <v>2</v>
      </c>
      <c r="B6" s="108">
        <v>8</v>
      </c>
      <c r="C6" s="109">
        <v>20</v>
      </c>
      <c r="D6" s="10">
        <v>4</v>
      </c>
      <c r="E6" s="10" t="s">
        <v>8</v>
      </c>
      <c r="F6" s="10"/>
    </row>
    <row r="7" spans="1:6" x14ac:dyDescent="0.2">
      <c r="A7" s="107">
        <v>1</v>
      </c>
      <c r="B7" s="108">
        <v>4</v>
      </c>
      <c r="C7" s="109">
        <v>10</v>
      </c>
      <c r="D7" s="10">
        <v>5</v>
      </c>
      <c r="E7" s="10" t="s">
        <v>9</v>
      </c>
      <c r="F7" s="10"/>
    </row>
    <row r="8" spans="1:6" x14ac:dyDescent="0.2">
      <c r="A8" s="107">
        <v>0.5</v>
      </c>
      <c r="B8" s="108">
        <v>2</v>
      </c>
      <c r="C8" s="109">
        <v>5</v>
      </c>
      <c r="D8" s="10">
        <v>6</v>
      </c>
      <c r="E8" s="10" t="s">
        <v>10</v>
      </c>
      <c r="F8" s="10"/>
    </row>
    <row r="9" spans="1:6" x14ac:dyDescent="0.2">
      <c r="A9" s="107">
        <v>0.5</v>
      </c>
      <c r="B9" s="108">
        <v>2</v>
      </c>
      <c r="C9" s="109">
        <v>5</v>
      </c>
      <c r="D9" s="10">
        <v>7</v>
      </c>
      <c r="E9" s="10" t="s">
        <v>11</v>
      </c>
      <c r="F9" s="10"/>
    </row>
    <row r="10" spans="1:6" x14ac:dyDescent="0.2">
      <c r="A10" s="107">
        <v>0.5</v>
      </c>
      <c r="B10" s="108">
        <v>2</v>
      </c>
      <c r="C10" s="109">
        <v>5</v>
      </c>
      <c r="D10" s="10">
        <v>8</v>
      </c>
      <c r="E10" s="10" t="s">
        <v>12</v>
      </c>
      <c r="F10" s="10"/>
    </row>
    <row r="11" spans="1:6" ht="17" thickBot="1" x14ac:dyDescent="0.25">
      <c r="A11" s="110">
        <v>0</v>
      </c>
      <c r="B11" s="103">
        <v>0</v>
      </c>
      <c r="C11" s="111">
        <v>0</v>
      </c>
      <c r="D11" s="9">
        <v>9</v>
      </c>
      <c r="E11" s="9" t="s">
        <v>13</v>
      </c>
      <c r="F11" s="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2C88-7BFC-7344-AD8C-9DC63EFE785F}">
  <sheetPr>
    <tabColor rgb="FFFFFF00"/>
  </sheetPr>
  <dimension ref="A1:B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86</v>
      </c>
      <c r="B1" t="s">
        <v>87</v>
      </c>
    </row>
    <row r="2" spans="1:2" x14ac:dyDescent="0.2">
      <c r="A2" t="s">
        <v>85</v>
      </c>
      <c r="B2">
        <v>5</v>
      </c>
    </row>
    <row r="3" spans="1:2" x14ac:dyDescent="0.2">
      <c r="A3" t="s">
        <v>39</v>
      </c>
      <c r="B3">
        <v>3</v>
      </c>
    </row>
    <row r="4" spans="1:2" x14ac:dyDescent="0.2">
      <c r="A4" t="s">
        <v>88</v>
      </c>
      <c r="B4">
        <v>2</v>
      </c>
    </row>
    <row r="5" spans="1:2" x14ac:dyDescent="0.2">
      <c r="A5" t="s">
        <v>89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1891-967E-2D47-A361-E3635EDB6D02}">
  <sheetPr>
    <tabColor rgb="FF92D050"/>
  </sheetPr>
  <dimension ref="B1:F8"/>
  <sheetViews>
    <sheetView zoomScale="160" zoomScaleNormal="160" workbookViewId="0">
      <selection activeCell="D7" sqref="D7"/>
    </sheetView>
  </sheetViews>
  <sheetFormatPr baseColWidth="10" defaultRowHeight="16" x14ac:dyDescent="0.2"/>
  <sheetData>
    <row r="1" spans="2:6" ht="17" thickBot="1" x14ac:dyDescent="0.25"/>
    <row r="2" spans="2:6" x14ac:dyDescent="0.2">
      <c r="B2" s="147" t="s">
        <v>67</v>
      </c>
      <c r="C2" s="148" t="s">
        <v>28</v>
      </c>
      <c r="D2" s="149" t="s">
        <v>68</v>
      </c>
      <c r="E2" s="150" t="s">
        <v>57</v>
      </c>
    </row>
    <row r="3" spans="2:6" x14ac:dyDescent="0.2">
      <c r="B3" s="151" t="s">
        <v>42</v>
      </c>
      <c r="C3" s="152">
        <f>'Basegame Calculation'!J6</f>
        <v>1.14671953125</v>
      </c>
      <c r="D3" s="153"/>
      <c r="E3" s="154"/>
    </row>
    <row r="4" spans="2:6" ht="17" thickBot="1" x14ac:dyDescent="0.25">
      <c r="B4" s="151" t="s">
        <v>69</v>
      </c>
      <c r="C4" s="152">
        <f>(1/D4)*E4</f>
        <v>3.5286070564270022E-2</v>
      </c>
      <c r="D4" s="155">
        <f>'Basegame Calculation'!J11</f>
        <v>263.37448559670781</v>
      </c>
      <c r="E4" s="144">
        <f>Paytable!F11*'Freegame Calculation'!J6</f>
        <v>9.2934506835937505</v>
      </c>
      <c r="F4" s="162">
        <f>E4/5</f>
        <v>1.8586901367187501</v>
      </c>
    </row>
    <row r="5" spans="2:6" ht="17" thickBot="1" x14ac:dyDescent="0.25">
      <c r="B5" s="156" t="s">
        <v>30</v>
      </c>
      <c r="C5" s="157">
        <f>C3+C4</f>
        <v>1.1820056018142702</v>
      </c>
      <c r="D5" s="145"/>
      <c r="E5" s="146"/>
    </row>
    <row r="7" spans="2:6" x14ac:dyDescent="0.2">
      <c r="D7" s="152"/>
      <c r="E7" s="163"/>
    </row>
    <row r="8" spans="2:6" x14ac:dyDescent="0.2">
      <c r="D8" s="163"/>
      <c r="F8" s="1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sheetPr codeName="Sheet5">
    <tabColor rgb="FF92D050"/>
  </sheetPr>
  <dimension ref="B2:T94"/>
  <sheetViews>
    <sheetView zoomScale="120" zoomScaleNormal="120" workbookViewId="0">
      <selection activeCell="I44" sqref="I44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115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J13" s="96"/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J14" s="98"/>
      <c r="M14" s="100"/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J15" s="97"/>
      <c r="L15" s="35"/>
      <c r="M15" s="101"/>
    </row>
    <row r="16" spans="2:19" x14ac:dyDescent="0.15">
      <c r="B16" s="77" t="str" cm="1">
        <f t="array" ref="B16:B25">Paytable!E2:E11</f>
        <v>Wild</v>
      </c>
      <c r="C16" s="78">
        <f>COUNTIF(bg_0!G:G,$B16)</f>
        <v>2</v>
      </c>
      <c r="D16" s="78">
        <f>COUNTIF(bg_0!H:H,$B16)</f>
        <v>3</v>
      </c>
      <c r="E16" s="78">
        <f>COUNTIF(bg_0!I:I,$B16)</f>
        <v>6</v>
      </c>
      <c r="F16" s="78">
        <f>COUNTIF(bg_0!J:J,$B16)</f>
        <v>4</v>
      </c>
      <c r="G16" s="32">
        <f>COUNTIF(bg_0!K:K,$B16)</f>
        <v>3</v>
      </c>
      <c r="H16" s="35"/>
    </row>
    <row r="17" spans="2:18" ht="17" customHeight="1" x14ac:dyDescent="0.15">
      <c r="B17" s="66" t="str">
        <v>Ace</v>
      </c>
      <c r="C17" s="53">
        <f>COUNTIF(bg_0!G:G,$B17)</f>
        <v>6</v>
      </c>
      <c r="D17" s="53">
        <f>COUNTIF(bg_0!H:H,$B17)</f>
        <v>5</v>
      </c>
      <c r="E17" s="53">
        <f>COUNTIF(bg_0!I:I,$B17)</f>
        <v>1</v>
      </c>
      <c r="F17" s="53">
        <f>COUNTIF(bg_0!J:J,$B17)</f>
        <v>3</v>
      </c>
      <c r="G17" s="33">
        <f>COUNTIF(bg_0!K:K,$B17)</f>
        <v>2</v>
      </c>
    </row>
    <row r="18" spans="2:18" ht="17" customHeight="1" x14ac:dyDescent="0.15">
      <c r="B18" s="66" t="str">
        <v>King</v>
      </c>
      <c r="C18" s="53">
        <f>COUNTIF(bg_0!G:G,$B18)</f>
        <v>2</v>
      </c>
      <c r="D18" s="53">
        <f>COUNTIF(bg_0!H:H,$B18)</f>
        <v>8</v>
      </c>
      <c r="E18" s="53">
        <f>COUNTIF(bg_0!I:I,$B18)</f>
        <v>6</v>
      </c>
      <c r="F18" s="53">
        <f>COUNTIF(bg_0!J:J,$B18)</f>
        <v>7</v>
      </c>
      <c r="G18" s="33">
        <f>COUNTIF(bg_0!K:K,$B18)</f>
        <v>5</v>
      </c>
      <c r="H18" s="35"/>
    </row>
    <row r="19" spans="2:18" x14ac:dyDescent="0.15">
      <c r="B19" s="66" t="str">
        <v>Queen</v>
      </c>
      <c r="C19" s="53">
        <f>COUNTIF(bg_0!G:G,$B19)</f>
        <v>2</v>
      </c>
      <c r="D19" s="53">
        <f>COUNTIF(bg_0!H:H,$B19)</f>
        <v>5</v>
      </c>
      <c r="E19" s="53">
        <f>COUNTIF(bg_0!I:I,$B19)</f>
        <v>3</v>
      </c>
      <c r="F19" s="53">
        <f>COUNTIF(bg_0!J:J,$B19)</f>
        <v>3</v>
      </c>
      <c r="G19" s="33">
        <f>COUNTIF(bg_0!K:K,$B19)</f>
        <v>2</v>
      </c>
      <c r="H19" s="35"/>
    </row>
    <row r="20" spans="2:18" x14ac:dyDescent="0.15">
      <c r="B20" s="66" t="str">
        <v>Jack</v>
      </c>
      <c r="C20" s="53">
        <f>COUNTIF(bg_0!G:G,$B20)</f>
        <v>6</v>
      </c>
      <c r="D20" s="53">
        <f>COUNTIF(bg_0!H:H,$B20)</f>
        <v>4</v>
      </c>
      <c r="E20" s="53">
        <f>COUNTIF(bg_0!I:I,$B20)</f>
        <v>7</v>
      </c>
      <c r="F20" s="53">
        <f>COUNTIF(bg_0!J:J,$B20)</f>
        <v>7</v>
      </c>
      <c r="G20" s="33">
        <f>COUNTIF(bg_0!K:K,$B20)</f>
        <v>8</v>
      </c>
      <c r="H20" s="35"/>
    </row>
    <row r="21" spans="2:18" x14ac:dyDescent="0.15">
      <c r="B21" s="66" t="str">
        <v>Ten</v>
      </c>
      <c r="C21" s="53">
        <f>COUNTIF(bg_0!G:G,$B21)</f>
        <v>1</v>
      </c>
      <c r="D21" s="53">
        <f>COUNTIF(bg_0!H:H,$B21)</f>
        <v>4</v>
      </c>
      <c r="E21" s="53">
        <f>COUNTIF(bg_0!I:I,$B21)</f>
        <v>4</v>
      </c>
      <c r="F21" s="53">
        <f>COUNTIF(bg_0!J:J,$B21)</f>
        <v>4</v>
      </c>
      <c r="G21" s="33">
        <f>COUNTIF(bg_0!K:K,$B21)</f>
        <v>2</v>
      </c>
      <c r="H21" s="35"/>
    </row>
    <row r="22" spans="2:18" x14ac:dyDescent="0.15">
      <c r="B22" s="66" t="str">
        <v>Apple</v>
      </c>
      <c r="C22" s="53">
        <f>COUNTIF(bg_0!G:G,$B22)</f>
        <v>10</v>
      </c>
      <c r="D22" s="53">
        <f>COUNTIF(bg_0!H:H,$B22)</f>
        <v>3</v>
      </c>
      <c r="E22" s="53">
        <f>COUNTIF(bg_0!I:I,$B22)</f>
        <v>4</v>
      </c>
      <c r="F22" s="53">
        <f>COUNTIF(bg_0!J:J,$B22)</f>
        <v>5</v>
      </c>
      <c r="G22" s="33">
        <f>COUNTIF(bg_0!K:K,$B22)</f>
        <v>4</v>
      </c>
      <c r="H22" s="35"/>
    </row>
    <row r="23" spans="2:18" x14ac:dyDescent="0.15">
      <c r="B23" s="66" t="str">
        <v>Cherry</v>
      </c>
      <c r="C23" s="53">
        <f>COUNTIF(bg_0!G:G,$B23)</f>
        <v>6</v>
      </c>
      <c r="D23" s="53">
        <f>COUNTIF(bg_0!H:H,$B23)</f>
        <v>4</v>
      </c>
      <c r="E23" s="53">
        <f>COUNTIF(bg_0!I:I,$B23)</f>
        <v>2</v>
      </c>
      <c r="F23" s="53">
        <f>COUNTIF(bg_0!J:J,$B23)</f>
        <v>3</v>
      </c>
      <c r="G23" s="33">
        <f>COUNTIF(bg_0!K:K,$B23)</f>
        <v>4</v>
      </c>
      <c r="H23" s="35"/>
    </row>
    <row r="24" spans="2:18" x14ac:dyDescent="0.15">
      <c r="B24" s="66" t="str">
        <v>Melon</v>
      </c>
      <c r="C24" s="53">
        <f>COUNTIF(bg_0!G:G,$B24)</f>
        <v>4</v>
      </c>
      <c r="D24" s="53">
        <f>COUNTIF(bg_0!H:H,$B24)</f>
        <v>4</v>
      </c>
      <c r="E24" s="53">
        <f>COUNTIF(bg_0!I:I,$B24)</f>
        <v>4</v>
      </c>
      <c r="F24" s="53">
        <f>COUNTIF(bg_0!J:J,$B24)</f>
        <v>4</v>
      </c>
      <c r="G24" s="33">
        <f>COUNTIF(bg_0!K:K,$B24)</f>
        <v>7</v>
      </c>
      <c r="H24" s="35"/>
    </row>
    <row r="25" spans="2:18" ht="14" thickBot="1" x14ac:dyDescent="0.2">
      <c r="B25" s="73" t="str">
        <v>Scatter</v>
      </c>
      <c r="C25" s="67">
        <f>COUNTIF(bg_0!G:G,$B25)</f>
        <v>1</v>
      </c>
      <c r="D25" s="67">
        <f>COUNTIF(bg_0!H:H,$B25)</f>
        <v>0</v>
      </c>
      <c r="E25" s="67">
        <f>COUNTIF(bg_0!I:I,$B25)</f>
        <v>3</v>
      </c>
      <c r="F25" s="67">
        <f>COUNTIF(bg_0!J:J,$B25)</f>
        <v>0</v>
      </c>
      <c r="G25" s="68">
        <f>COUNTIF(bg_0!K:K,$B25)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>
      <c r="I27" s="37" t="s">
        <v>38</v>
      </c>
      <c r="J27" s="38"/>
      <c r="K27" s="38"/>
      <c r="L27" s="38"/>
      <c r="M27" s="38"/>
      <c r="N27" s="38"/>
      <c r="O27" s="38"/>
      <c r="P27" s="38"/>
      <c r="Q27" s="38"/>
      <c r="R27" s="39"/>
    </row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40"/>
      <c r="J28" s="41" t="s">
        <v>3</v>
      </c>
      <c r="K28" s="42"/>
      <c r="L28" s="42"/>
      <c r="M28" s="43"/>
      <c r="N28" s="41" t="s">
        <v>2</v>
      </c>
      <c r="O28" s="42"/>
      <c r="P28" s="42"/>
      <c r="Q28" s="41" t="s">
        <v>1</v>
      </c>
      <c r="R28" s="44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5" t="s">
        <v>0</v>
      </c>
      <c r="J29" s="46" t="s">
        <v>31</v>
      </c>
      <c r="K29" s="46" t="s">
        <v>32</v>
      </c>
      <c r="L29" s="46" t="s">
        <v>33</v>
      </c>
      <c r="M29" s="47" t="s">
        <v>34</v>
      </c>
      <c r="N29" s="46" t="s">
        <v>32</v>
      </c>
      <c r="O29" s="46" t="s">
        <v>33</v>
      </c>
      <c r="P29" s="47" t="s">
        <v>34</v>
      </c>
      <c r="Q29" s="46" t="s">
        <v>33</v>
      </c>
      <c r="R29" s="48" t="s">
        <v>34</v>
      </c>
    </row>
    <row r="30" spans="2:18" x14ac:dyDescent="0.15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9" t="str" cm="1">
        <f t="array" ref="I30:I38">B16:B24</f>
        <v>Wild</v>
      </c>
      <c r="J30" s="50"/>
      <c r="K30" s="50"/>
      <c r="L30" s="51"/>
      <c r="M30" s="52"/>
      <c r="N30" s="50"/>
      <c r="O30" s="51"/>
      <c r="P30" s="52"/>
      <c r="Q30" s="51"/>
      <c r="R30" s="52"/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>
        <v>Ace</v>
      </c>
      <c r="J31" s="53">
        <f>IF($C$3&gt;C4,$C$16*$D$16*$E$16*$F$16*$G$16,0)</f>
        <v>0</v>
      </c>
      <c r="K31" s="53">
        <f>IF($D$3&gt;C4,$C$16*$D$16*$E$16*$F$16*G17,0)</f>
        <v>0</v>
      </c>
      <c r="L31" s="54">
        <f>IF($E$3&gt;C4,$C$16*$D$16*$E$16*F17*($G$16+G17),0)</f>
        <v>0</v>
      </c>
      <c r="M31" s="55">
        <f t="shared" ref="M31:M38" si="3">SUM(J31:L31)</f>
        <v>0</v>
      </c>
      <c r="N31" s="53">
        <f>IF($D$3&gt;D4,$C$16*$D$16*$E$16*$F$16*($G$26-$G$16-G17),0)</f>
        <v>0</v>
      </c>
      <c r="O31" s="54">
        <f>IF($E$3&gt;D4,$C$16*$D$16*$E$16*F17*($G$26-$G$16-G17),0)</f>
        <v>0</v>
      </c>
      <c r="P31" s="55">
        <f t="shared" ref="P31:P38" si="4">SUM(N31:O31)</f>
        <v>0</v>
      </c>
      <c r="Q31" s="54">
        <f>IF($E$3&gt;E4,$C$16*$D$16*$E$16*($F$26-$F$16-F17)*$G$26,0)</f>
        <v>0</v>
      </c>
      <c r="R31" s="55">
        <f t="shared" ref="R31:R38" si="5">SUM(Q31)</f>
        <v>0</v>
      </c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King</v>
      </c>
      <c r="J32" s="53">
        <f>IF($C$3&gt;C5,$C$16*$D$16*$E$16*$F$16*$G$16,0)</f>
        <v>432</v>
      </c>
      <c r="K32" s="53">
        <f>IF($D$3&gt;C5,$C$16*$D$16*$E$16*$F$16*G18,0)</f>
        <v>0</v>
      </c>
      <c r="L32" s="54">
        <f>IF($E$3&gt;C5,$C$16*$D$16*$E$16*F18*($G$16+G18),0)</f>
        <v>0</v>
      </c>
      <c r="M32" s="55">
        <f t="shared" si="3"/>
        <v>432</v>
      </c>
      <c r="N32" s="53">
        <f>IF($D$3&gt;D5,$C$16*$D$16*$E$16*$F$16*($G$26-$G$16-G18),0)</f>
        <v>4608</v>
      </c>
      <c r="O32" s="54">
        <f>IF($E$3&gt;D5,$C$16*$D$16*$E$16*F18*($G$26-$G$16-G18),0)</f>
        <v>0</v>
      </c>
      <c r="P32" s="55">
        <f t="shared" si="4"/>
        <v>4608</v>
      </c>
      <c r="Q32" s="54">
        <f>IF($E$3&gt;E5,$C$16*$D$16*$E$16*($F$26-$F$16-F18)*$G$26,0)</f>
        <v>41760</v>
      </c>
      <c r="R32" s="55">
        <f t="shared" si="5"/>
        <v>41760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Queen</v>
      </c>
      <c r="J33" s="53">
        <f>IF($C$3&gt;C6,$C$16*$D$16*$E$16*$F$16*$G$16,0)</f>
        <v>432</v>
      </c>
      <c r="K33" s="53">
        <f>IF($D$3&gt;C6,$C$16*$D$16*$E$16*$F$16*G19,0)</f>
        <v>0</v>
      </c>
      <c r="L33" s="54">
        <f>IF($E$3&gt;C6,$C$16*$D$16*$E$16*F19*($G$16+G19),0)</f>
        <v>0</v>
      </c>
      <c r="M33" s="55">
        <f t="shared" si="3"/>
        <v>432</v>
      </c>
      <c r="N33" s="53">
        <f>IF($D$3&gt;D6,$C$16*$D$16*$E$16*$F$16*($G$26-$G$16-G19),0)</f>
        <v>5040</v>
      </c>
      <c r="O33" s="54">
        <f>IF($E$3&gt;D6,$C$16*$D$16*$E$16*F19*($G$26-$G$16-G19),0)</f>
        <v>0</v>
      </c>
      <c r="P33" s="55">
        <f t="shared" si="4"/>
        <v>5040</v>
      </c>
      <c r="Q33" s="54">
        <f>IF($E$3&gt;E6,$C$16*$D$16*$E$16*($F$26-$F$16-F19)*$G$26,0)</f>
        <v>47520</v>
      </c>
      <c r="R33" s="55">
        <f t="shared" si="5"/>
        <v>47520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Jack</v>
      </c>
      <c r="J34" s="53">
        <f>IF($C$3&gt;C7,$C$16*$D$16*$E$16*$F$16*$G$16,0)</f>
        <v>432</v>
      </c>
      <c r="K34" s="53">
        <f>IF($D$3&gt;C7,$C$16*$D$16*$E$16*$F$16*G20,0)</f>
        <v>0</v>
      </c>
      <c r="L34" s="54">
        <f>IF($E$3&gt;C7,$C$16*$D$16*$E$16*F20*($G$16+G20),0)</f>
        <v>0</v>
      </c>
      <c r="M34" s="55">
        <f t="shared" si="3"/>
        <v>432</v>
      </c>
      <c r="N34" s="53">
        <f>IF($D$3&gt;D7,$C$16*$D$16*$E$16*$F$16*($G$26-$G$16-G20),0)</f>
        <v>4176</v>
      </c>
      <c r="O34" s="54">
        <f>IF($E$3&gt;D7,$C$16*$D$16*$E$16*F20*($G$26-$G$16-G20),0)</f>
        <v>0</v>
      </c>
      <c r="P34" s="55">
        <f t="shared" si="4"/>
        <v>4176</v>
      </c>
      <c r="Q34" s="54">
        <f>IF($E$3&gt;E7,$C$16*$D$16*$E$16*($F$26-$F$16-F20)*$G$26,0)</f>
        <v>41760</v>
      </c>
      <c r="R34" s="55">
        <f t="shared" si="5"/>
        <v>41760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Ten</v>
      </c>
      <c r="J35" s="53">
        <f>IF($C$3&gt;C8,$C$16*$D$16*$E$16*$F$16*$G$16,0)</f>
        <v>432</v>
      </c>
      <c r="K35" s="53">
        <f>IF($D$3&gt;C8,$C$16*$D$16*$E$16*$F$16*G21,0)</f>
        <v>288</v>
      </c>
      <c r="L35" s="54">
        <f>IF($E$3&gt;C8,$C$16*$D$16*$E$16*F21*($G$16+G21),0)</f>
        <v>0</v>
      </c>
      <c r="M35" s="55">
        <f t="shared" si="3"/>
        <v>720</v>
      </c>
      <c r="N35" s="53">
        <f>IF($D$3&gt;D8,$C$16*$D$16*$E$16*$F$16*($G$26-$G$16-G21),0)</f>
        <v>5040</v>
      </c>
      <c r="O35" s="54">
        <f>IF($E$3&gt;D8,$C$16*$D$16*$E$16*F21*($G$26-$G$16-G21),0)</f>
        <v>5040</v>
      </c>
      <c r="P35" s="55">
        <f t="shared" si="4"/>
        <v>10080</v>
      </c>
      <c r="Q35" s="54">
        <f>IF($E$3&gt;E8,$C$16*$D$16*$E$16*($F$26-$F$16-F21)*$G$26,0)</f>
        <v>46080</v>
      </c>
      <c r="R35" s="55">
        <f t="shared" si="5"/>
        <v>46080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Apple</v>
      </c>
      <c r="J36" s="53">
        <f>IF($C$3&gt;C9,$C$16*$D$16*$E$16*$F$16*$G$16,0)</f>
        <v>432</v>
      </c>
      <c r="K36" s="53">
        <f>IF($D$3&gt;C9,$C$16*$D$16*$E$16*$F$16*G22,0)</f>
        <v>576</v>
      </c>
      <c r="L36" s="54">
        <f>IF($E$3&gt;C9,$C$16*$D$16*$E$16*F22*($G$16+G22),0)</f>
        <v>0</v>
      </c>
      <c r="M36" s="55">
        <f t="shared" si="3"/>
        <v>1008</v>
      </c>
      <c r="N36" s="53">
        <f>IF($D$3&gt;D9,$C$16*$D$16*$E$16*$F$16*($G$26-$G$16-G22),0)</f>
        <v>4752</v>
      </c>
      <c r="O36" s="54">
        <f>IF($E$3&gt;D9,$C$16*$D$16*$E$16*F22*($G$26-$G$16-G22),0)</f>
        <v>5940</v>
      </c>
      <c r="P36" s="55">
        <f t="shared" si="4"/>
        <v>10692</v>
      </c>
      <c r="Q36" s="54">
        <f>IF($E$3&gt;E9,$C$16*$D$16*$E$16*($F$26-$F$16-F22)*$G$26,0)</f>
        <v>44640</v>
      </c>
      <c r="R36" s="55">
        <f t="shared" si="5"/>
        <v>44640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Cherry</v>
      </c>
      <c r="J37" s="53">
        <f>IF($C$3&gt;C10,$C$16*$D$16*$E$16*$F$16*$G$16,0)</f>
        <v>432</v>
      </c>
      <c r="K37" s="53">
        <f>IF($D$3&gt;C10,$C$16*$D$16*$E$16*$F$16*G23,0)</f>
        <v>576</v>
      </c>
      <c r="L37" s="54">
        <f>IF($E$3&gt;C10,$C$16*$D$16*$E$16*F23*($G$16+G23),0)</f>
        <v>0</v>
      </c>
      <c r="M37" s="55">
        <f t="shared" si="3"/>
        <v>1008</v>
      </c>
      <c r="N37" s="53">
        <f>IF($D$3&gt;D10,$C$16*$D$16*$E$16*$F$16*($G$26-$G$16-G23),0)</f>
        <v>4752</v>
      </c>
      <c r="O37" s="54">
        <f>IF($E$3&gt;D10,$C$16*$D$16*$E$16*F23*($G$26-$G$16-G23),0)</f>
        <v>3564</v>
      </c>
      <c r="P37" s="55">
        <f t="shared" si="4"/>
        <v>8316</v>
      </c>
      <c r="Q37" s="54">
        <f>IF($E$3&gt;E10,$C$16*$D$16*$E$16*($F$26-$F$16-F23)*$G$26,0)</f>
        <v>47520</v>
      </c>
      <c r="R37" s="55">
        <f t="shared" si="5"/>
        <v>47520</v>
      </c>
      <c r="S37" s="35"/>
    </row>
    <row r="38" spans="2:19" ht="14" thickBot="1" x14ac:dyDescent="0.2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57" t="str">
        <v>Melon</v>
      </c>
      <c r="J38" s="58">
        <f>IF($C$3&gt;C11,$C$16*$D$16*$E$16*$F$16*$G$16,0)</f>
        <v>432</v>
      </c>
      <c r="K38" s="58">
        <f>IF($D$3&gt;C11,$C$16*$D$16*$E$16*$F$16*G24,0)</f>
        <v>1008</v>
      </c>
      <c r="L38" s="59">
        <f>IF($E$3&gt;C11,$C$16*$D$16*$E$16*F24*($G$16+G24),0)</f>
        <v>0</v>
      </c>
      <c r="M38" s="60">
        <f t="shared" si="3"/>
        <v>1440</v>
      </c>
      <c r="N38" s="58">
        <f>IF($D$3&gt;D11,$C$16*$D$16*$E$16*$F$16*($G$26-$G$16-G24),0)</f>
        <v>4320</v>
      </c>
      <c r="O38" s="59">
        <f>IF($E$3&gt;D11,$C$16*$D$16*$E$16*F24*($G$26-$G$16-G24),0)</f>
        <v>4320</v>
      </c>
      <c r="P38" s="60">
        <f t="shared" si="4"/>
        <v>8640</v>
      </c>
      <c r="Q38" s="59">
        <f>IF($E$3&gt;E11,$C$16*$D$16*$E$16*($F$26-$F$16-F24)*$G$26,0)</f>
        <v>46080</v>
      </c>
      <c r="R38" s="60">
        <f t="shared" si="5"/>
        <v>46080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6">D30*D3*$J$8</f>
        <v>504000</v>
      </c>
      <c r="E45" s="50">
        <f t="shared" si="6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7">C31*C4*$J$8</f>
        <v>7624000</v>
      </c>
      <c r="D46" s="50">
        <f t="shared" si="7"/>
        <v>10472000</v>
      </c>
      <c r="E46" s="50">
        <f t="shared" si="7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8">C32*C5*$J$8</f>
        <v>9206400</v>
      </c>
      <c r="D47" s="50">
        <f t="shared" si="8"/>
        <v>14499840</v>
      </c>
      <c r="E47" s="50">
        <f t="shared" si="8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9">C33*C6*$J$8</f>
        <v>1447200</v>
      </c>
      <c r="D48" s="50">
        <f t="shared" si="9"/>
        <v>3931200</v>
      </c>
      <c r="E48" s="50">
        <f t="shared" si="9"/>
        <v>4989600</v>
      </c>
      <c r="F48" s="53"/>
      <c r="G48" s="33"/>
    </row>
    <row r="49" spans="2:13" x14ac:dyDescent="0.15">
      <c r="B49" s="66" t="str">
        <v>Jack</v>
      </c>
      <c r="C49" s="50">
        <f t="shared" ref="C49:E49" si="10">C34*C7*$J$8</f>
        <v>8765600</v>
      </c>
      <c r="D49" s="50">
        <f t="shared" si="10"/>
        <v>9122240</v>
      </c>
      <c r="E49" s="50">
        <f t="shared" si="10"/>
        <v>8027200</v>
      </c>
      <c r="F49" s="53"/>
      <c r="G49" s="33"/>
    </row>
    <row r="50" spans="2:13" x14ac:dyDescent="0.15">
      <c r="B50" s="66" t="str">
        <v>Ten</v>
      </c>
      <c r="C50" s="50">
        <f t="shared" ref="C50:E50" si="11">C35*C8*$J$8</f>
        <v>384000</v>
      </c>
      <c r="D50" s="50">
        <f t="shared" si="11"/>
        <v>974400</v>
      </c>
      <c r="E50" s="50">
        <f t="shared" si="11"/>
        <v>1113600</v>
      </c>
      <c r="F50" s="53"/>
      <c r="G50" s="33"/>
    </row>
    <row r="51" spans="2:13" x14ac:dyDescent="0.15">
      <c r="B51" s="66" t="str">
        <v>Apple</v>
      </c>
      <c r="C51" s="50">
        <f t="shared" ref="C51:E51" si="12">C36*C9*$J$8</f>
        <v>1108800</v>
      </c>
      <c r="D51" s="50">
        <f t="shared" si="12"/>
        <v>2031480</v>
      </c>
      <c r="E51" s="50">
        <f t="shared" si="12"/>
        <v>2120400</v>
      </c>
      <c r="F51" s="53"/>
      <c r="G51" s="33"/>
    </row>
    <row r="52" spans="2:13" x14ac:dyDescent="0.15">
      <c r="B52" s="66" t="str">
        <v>Cherry</v>
      </c>
      <c r="C52" s="50">
        <f t="shared" ref="C52:E52" si="13">C37*C10*$J$8</f>
        <v>523600</v>
      </c>
      <c r="D52" s="50">
        <f t="shared" si="13"/>
        <v>951720</v>
      </c>
      <c r="E52" s="50">
        <f t="shared" si="13"/>
        <v>1359600</v>
      </c>
      <c r="F52" s="53"/>
      <c r="G52" s="33"/>
    </row>
    <row r="53" spans="2:13" x14ac:dyDescent="0.15">
      <c r="B53" s="66" t="str">
        <v>Melon</v>
      </c>
      <c r="C53" s="50">
        <f t="shared" ref="C53:E53" si="14">C38*C11*$J$8</f>
        <v>804000</v>
      </c>
      <c r="D53" s="50">
        <f t="shared" si="14"/>
        <v>921600</v>
      </c>
      <c r="E53" s="50">
        <f t="shared" si="14"/>
        <v>1228800</v>
      </c>
      <c r="F53" s="53"/>
      <c r="G53" s="33"/>
    </row>
    <row r="54" spans="2:13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64" spans="2:13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/>
      <c r="F66" s="86"/>
      <c r="G66" s="86"/>
      <c r="H66" s="86"/>
      <c r="I66" s="86"/>
      <c r="J66" s="86"/>
      <c r="K66" s="86"/>
      <c r="L66" s="86"/>
      <c r="M66" s="86"/>
    </row>
    <row r="70" spans="4:20" x14ac:dyDescent="0.15">
      <c r="N70" s="86"/>
      <c r="O70" s="86"/>
      <c r="P70" s="86"/>
      <c r="R70" s="93"/>
      <c r="S70" s="93"/>
      <c r="T70" s="93"/>
    </row>
    <row r="71" spans="4:20" x14ac:dyDescent="0.15">
      <c r="N71" s="86"/>
      <c r="O71" s="86"/>
      <c r="P71" s="86"/>
      <c r="R71" s="93"/>
      <c r="S71" s="93"/>
      <c r="T71" s="93"/>
    </row>
    <row r="72" spans="4:20" x14ac:dyDescent="0.15">
      <c r="N72" s="86"/>
      <c r="O72" s="86"/>
      <c r="P72" s="86"/>
      <c r="R72" s="93"/>
      <c r="S72" s="93"/>
      <c r="T72" s="93"/>
    </row>
    <row r="73" spans="4:20" x14ac:dyDescent="0.15">
      <c r="N73" s="86"/>
      <c r="O73" s="86"/>
      <c r="P73" s="86"/>
      <c r="R73" s="93"/>
      <c r="S73" s="93"/>
      <c r="T73" s="93"/>
    </row>
    <row r="74" spans="4:20" x14ac:dyDescent="0.15">
      <c r="N74" s="86"/>
      <c r="O74" s="86"/>
      <c r="P74" s="86"/>
      <c r="R74" s="93"/>
      <c r="S74" s="93"/>
      <c r="T74" s="93"/>
    </row>
    <row r="75" spans="4:20" x14ac:dyDescent="0.15">
      <c r="N75" s="86"/>
      <c r="O75" s="86"/>
      <c r="P75" s="86"/>
      <c r="R75" s="93"/>
      <c r="S75" s="93"/>
      <c r="T75" s="93"/>
    </row>
    <row r="76" spans="4:20" x14ac:dyDescent="0.15">
      <c r="N76" s="86"/>
      <c r="O76" s="86"/>
      <c r="P76" s="86"/>
      <c r="R76" s="93"/>
      <c r="S76" s="93"/>
      <c r="T76" s="93"/>
    </row>
    <row r="77" spans="4:20" x14ac:dyDescent="0.15">
      <c r="N77" s="86"/>
      <c r="O77" s="86"/>
      <c r="P77" s="86"/>
      <c r="R77" s="93"/>
      <c r="S77" s="93"/>
      <c r="T77" s="93"/>
    </row>
    <row r="78" spans="4:20" x14ac:dyDescent="0.15">
      <c r="N78" s="86"/>
      <c r="O78" s="86"/>
      <c r="P78" s="86"/>
      <c r="R78" s="93"/>
      <c r="S78" s="93"/>
      <c r="T78" s="93"/>
    </row>
    <row r="79" spans="4:20" x14ac:dyDescent="0.15">
      <c r="N79" s="86"/>
      <c r="O79" s="86"/>
      <c r="P79" s="86"/>
      <c r="R79" s="93"/>
      <c r="S79" s="93"/>
      <c r="T79" s="93"/>
    </row>
    <row r="84" spans="3:17" x14ac:dyDescent="0.15">
      <c r="C84" s="94"/>
      <c r="D84" s="94"/>
      <c r="E84" s="94"/>
    </row>
    <row r="85" spans="3:17" x14ac:dyDescent="0.15">
      <c r="C85" s="94"/>
      <c r="D85" s="94"/>
      <c r="E85" s="94"/>
      <c r="G85" s="95"/>
      <c r="H85" s="95"/>
      <c r="I85" s="95"/>
      <c r="O85" s="85"/>
      <c r="P85" s="85"/>
      <c r="Q85" s="85"/>
    </row>
    <row r="86" spans="3:17" x14ac:dyDescent="0.15">
      <c r="C86" s="94"/>
      <c r="D86" s="94"/>
      <c r="E86" s="94"/>
      <c r="G86" s="95"/>
      <c r="H86" s="95"/>
      <c r="I86" s="95"/>
      <c r="O86" s="85"/>
      <c r="P86" s="85"/>
      <c r="Q86" s="85"/>
    </row>
    <row r="87" spans="3:17" x14ac:dyDescent="0.15">
      <c r="C87" s="94"/>
      <c r="D87" s="94"/>
      <c r="E87" s="94"/>
      <c r="G87" s="95"/>
      <c r="H87" s="95"/>
      <c r="I87" s="95"/>
      <c r="O87" s="85"/>
      <c r="P87" s="85"/>
      <c r="Q87" s="85"/>
    </row>
    <row r="88" spans="3:17" x14ac:dyDescent="0.15">
      <c r="C88" s="94"/>
      <c r="D88" s="94"/>
      <c r="E88" s="94"/>
      <c r="G88" s="95"/>
      <c r="H88" s="95"/>
      <c r="I88" s="95"/>
      <c r="O88" s="85"/>
      <c r="P88" s="85"/>
      <c r="Q88" s="85"/>
    </row>
    <row r="89" spans="3:17" x14ac:dyDescent="0.15">
      <c r="C89" s="94"/>
      <c r="D89" s="94"/>
      <c r="E89" s="94"/>
      <c r="G89" s="95"/>
      <c r="H89" s="95"/>
      <c r="I89" s="95"/>
      <c r="O89" s="85"/>
      <c r="P89" s="85"/>
      <c r="Q89" s="85"/>
    </row>
    <row r="90" spans="3:17" x14ac:dyDescent="0.15">
      <c r="C90" s="94"/>
      <c r="D90" s="94"/>
      <c r="E90" s="94"/>
      <c r="G90" s="95"/>
      <c r="H90" s="95"/>
      <c r="I90" s="95"/>
      <c r="O90" s="85"/>
      <c r="P90" s="85"/>
      <c r="Q90" s="85"/>
    </row>
    <row r="91" spans="3:17" x14ac:dyDescent="0.15">
      <c r="C91" s="94"/>
      <c r="D91" s="94"/>
      <c r="E91" s="94"/>
      <c r="G91" s="95"/>
      <c r="H91" s="95"/>
      <c r="I91" s="95"/>
      <c r="O91" s="85"/>
      <c r="P91" s="85"/>
      <c r="Q91" s="85"/>
    </row>
    <row r="92" spans="3:17" x14ac:dyDescent="0.15">
      <c r="C92" s="94"/>
      <c r="D92" s="94"/>
      <c r="E92" s="94"/>
      <c r="G92" s="95"/>
      <c r="H92" s="95"/>
      <c r="I92" s="95"/>
      <c r="O92" s="85"/>
      <c r="P92" s="85"/>
      <c r="Q92" s="85"/>
    </row>
    <row r="93" spans="3:17" x14ac:dyDescent="0.15">
      <c r="C93" s="94"/>
      <c r="D93" s="94"/>
      <c r="E93" s="94"/>
      <c r="G93" s="95"/>
      <c r="H93" s="95"/>
      <c r="I93" s="95"/>
      <c r="O93" s="85"/>
      <c r="P93" s="85"/>
      <c r="Q93" s="85"/>
    </row>
    <row r="94" spans="3:17" x14ac:dyDescent="0.15">
      <c r="C94" s="94"/>
      <c r="D94" s="94"/>
      <c r="E94" s="94"/>
      <c r="G94" s="95"/>
      <c r="H94" s="95"/>
      <c r="I94" s="95"/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29:I38">
    <cfRule type="containsText" dxfId="29" priority="31" stopIfTrue="1" operator="containsText" text="Iron Man">
      <formula>NOT(ISERROR(SEARCH("Iron Man",I29)))</formula>
    </cfRule>
    <cfRule type="containsText" dxfId="28" priority="32" stopIfTrue="1" operator="containsText" text="War Machine">
      <formula>NOT(ISERROR(SEARCH("War Machine",I29)))</formula>
    </cfRule>
    <cfRule type="containsText" dxfId="27" priority="33" stopIfTrue="1" operator="containsText" text="D Machine">
      <formula>NOT(ISERROR(SEARCH("D Machine",I29)))</formula>
    </cfRule>
    <cfRule type="containsText" dxfId="26" priority="34" stopIfTrue="1" operator="containsText" text="C MAchine">
      <formula>NOT(ISERROR(SEARCH("C MAchine",I29)))</formula>
    </cfRule>
    <cfRule type="containsText" dxfId="25" priority="35" stopIfTrue="1" operator="containsText" text="B Machine">
      <formula>NOT(ISERROR(SEARCH("B Machine",I29)))</formula>
    </cfRule>
    <cfRule type="containsText" dxfId="24" priority="36" stopIfTrue="1" operator="containsText" text="A Machine">
      <formula>NOT(ISERROR(SEARCH("A Machine",I29)))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sheetPr codeName="Sheet6">
    <tabColor rgb="FF92D050"/>
  </sheetPr>
  <dimension ref="B2:S54"/>
  <sheetViews>
    <sheetView zoomScale="120" zoomScaleNormal="120" workbookViewId="0">
      <selection activeCell="J20" sqref="J20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M8" s="63"/>
    </row>
    <row r="9" spans="2:19" ht="17" thickBot="1" x14ac:dyDescent="0.25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7" t="s">
        <v>39</v>
      </c>
      <c r="J9" s="119">
        <v>3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116"/>
      <c r="J10" s="117"/>
      <c r="M10" s="63"/>
    </row>
    <row r="11" spans="2:19" ht="16" x14ac:dyDescent="0.2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116"/>
      <c r="J11" s="118"/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COUNTIF(fg_0!G:G,$B16)</f>
        <v>3</v>
      </c>
      <c r="D16" s="78">
        <f>COUNTIF(fg_0!H:H,$B16)</f>
        <v>3</v>
      </c>
      <c r="E16" s="78">
        <f>COUNTIF(fg_0!I:I,$B16)</f>
        <v>9</v>
      </c>
      <c r="F16" s="78">
        <f>COUNTIF(fg_0!J:J,$B16)</f>
        <v>4</v>
      </c>
      <c r="G16" s="78">
        <f>COUNTIF(fg_0!K:K,$B16)</f>
        <v>6</v>
      </c>
      <c r="H16" s="35"/>
    </row>
    <row r="17" spans="2:18" ht="17" customHeight="1" x14ac:dyDescent="0.15">
      <c r="B17" s="66" t="str">
        <v>Ace</v>
      </c>
      <c r="C17" s="53">
        <f>COUNTIF(fg_0!G:G,$B17)</f>
        <v>6</v>
      </c>
      <c r="D17" s="53">
        <f>COUNTIF(fg_0!H:H,$B17)</f>
        <v>5</v>
      </c>
      <c r="E17" s="53">
        <f>COUNTIF(fg_0!I:I,$B17)</f>
        <v>1</v>
      </c>
      <c r="F17" s="53">
        <f>COUNTIF(fg_0!J:J,$B17)</f>
        <v>3</v>
      </c>
      <c r="G17" s="33">
        <f>COUNTIF(fg_0!K:K,$B17)</f>
        <v>2</v>
      </c>
    </row>
    <row r="18" spans="2:18" ht="17" customHeight="1" x14ac:dyDescent="0.15">
      <c r="B18" s="66" t="str">
        <v>King</v>
      </c>
      <c r="C18" s="53">
        <f>COUNTIF(fg_0!G:G,$B18)</f>
        <v>2</v>
      </c>
      <c r="D18" s="53">
        <f>COUNTIF(fg_0!H:H,$B18)</f>
        <v>8</v>
      </c>
      <c r="E18" s="53">
        <f>COUNTIF(fg_0!I:I,$B18)</f>
        <v>6</v>
      </c>
      <c r="F18" s="53">
        <f>COUNTIF(fg_0!J:J,$B18)</f>
        <v>7</v>
      </c>
      <c r="G18" s="33">
        <f>COUNTIF(fg_0!K:K,$B18)</f>
        <v>5</v>
      </c>
      <c r="H18" s="35"/>
    </row>
    <row r="19" spans="2:18" x14ac:dyDescent="0.15">
      <c r="B19" s="66" t="str">
        <v>Queen</v>
      </c>
      <c r="C19" s="53">
        <f>COUNTIF(fg_0!G:G,$B19)</f>
        <v>2</v>
      </c>
      <c r="D19" s="53">
        <f>COUNTIF(fg_0!H:H,$B19)</f>
        <v>5</v>
      </c>
      <c r="E19" s="53">
        <f>COUNTIF(fg_0!I:I,$B19)</f>
        <v>3</v>
      </c>
      <c r="F19" s="53">
        <f>COUNTIF(fg_0!J:J,$B19)</f>
        <v>3</v>
      </c>
      <c r="G19" s="33">
        <f>COUNTIF(fg_0!K:K,$B19)</f>
        <v>2</v>
      </c>
      <c r="H19" s="35"/>
    </row>
    <row r="20" spans="2:18" x14ac:dyDescent="0.15">
      <c r="B20" s="66" t="str">
        <v>Jack</v>
      </c>
      <c r="C20" s="53">
        <f>COUNTIF(fg_0!G:G,$B20)</f>
        <v>6</v>
      </c>
      <c r="D20" s="53">
        <f>COUNTIF(fg_0!H:H,$B20)</f>
        <v>4</v>
      </c>
      <c r="E20" s="53">
        <f>COUNTIF(fg_0!I:I,$B20)</f>
        <v>7</v>
      </c>
      <c r="F20" s="53">
        <f>COUNTIF(fg_0!J:J,$B20)</f>
        <v>7</v>
      </c>
      <c r="G20" s="33">
        <f>COUNTIF(fg_0!K:K,$B20)</f>
        <v>8</v>
      </c>
      <c r="H20" s="35"/>
    </row>
    <row r="21" spans="2:18" x14ac:dyDescent="0.15">
      <c r="B21" s="66" t="str">
        <v>Ten</v>
      </c>
      <c r="C21" s="53">
        <f>COUNTIF(fg_0!G:G,$B21)</f>
        <v>1</v>
      </c>
      <c r="D21" s="53">
        <f>COUNTIF(fg_0!H:H,$B21)</f>
        <v>4</v>
      </c>
      <c r="E21" s="53">
        <f>COUNTIF(fg_0!I:I,$B21)</f>
        <v>4</v>
      </c>
      <c r="F21" s="53">
        <f>COUNTIF(fg_0!J:J,$B21)</f>
        <v>4</v>
      </c>
      <c r="G21" s="33">
        <f>COUNTIF(fg_0!K:K,$B21)</f>
        <v>2</v>
      </c>
      <c r="H21" s="35"/>
    </row>
    <row r="22" spans="2:18" x14ac:dyDescent="0.15">
      <c r="B22" s="66" t="str">
        <v>Apple</v>
      </c>
      <c r="C22" s="53">
        <f>COUNTIF(fg_0!G:G,$B22)</f>
        <v>10</v>
      </c>
      <c r="D22" s="53">
        <f>COUNTIF(fg_0!H:H,$B22)</f>
        <v>3</v>
      </c>
      <c r="E22" s="53">
        <f>COUNTIF(fg_0!I:I,$B22)</f>
        <v>4</v>
      </c>
      <c r="F22" s="53">
        <f>COUNTIF(fg_0!J:J,$B22)</f>
        <v>5</v>
      </c>
      <c r="G22" s="33">
        <f>COUNTIF(fg_0!K:K,$B22)</f>
        <v>4</v>
      </c>
      <c r="H22" s="35"/>
    </row>
    <row r="23" spans="2:18" x14ac:dyDescent="0.15">
      <c r="B23" s="66" t="str">
        <v>Cherry</v>
      </c>
      <c r="C23" s="53">
        <f>COUNTIF(fg_0!G:G,$B23)</f>
        <v>6</v>
      </c>
      <c r="D23" s="53">
        <f>COUNTIF(fg_0!H:H,$B23)</f>
        <v>4</v>
      </c>
      <c r="E23" s="53">
        <f>COUNTIF(fg_0!I:I,$B23)</f>
        <v>2</v>
      </c>
      <c r="F23" s="53">
        <f>COUNTIF(fg_0!J:J,$B23)</f>
        <v>3</v>
      </c>
      <c r="G23" s="33">
        <f>COUNTIF(fg_0!K:K,$B23)</f>
        <v>4</v>
      </c>
      <c r="H23" s="35"/>
    </row>
    <row r="24" spans="2:18" x14ac:dyDescent="0.15">
      <c r="B24" s="66" t="str">
        <v>Melon</v>
      </c>
      <c r="C24" s="53">
        <f>COUNTIF(fg_0!G:G,$B24)</f>
        <v>4</v>
      </c>
      <c r="D24" s="53">
        <f>COUNTIF(fg_0!H:H,$B24)</f>
        <v>4</v>
      </c>
      <c r="E24" s="53">
        <f>COUNTIF(fg_0!I:I,$B24)</f>
        <v>4</v>
      </c>
      <c r="F24" s="53">
        <f>COUNTIF(fg_0!J:J,$B24)</f>
        <v>4</v>
      </c>
      <c r="G24" s="33">
        <f>COUNTIF(fg_0!K:K,$B24)</f>
        <v>7</v>
      </c>
      <c r="H24" s="35"/>
    </row>
    <row r="25" spans="2:18" ht="14" thickBot="1" x14ac:dyDescent="0.2">
      <c r="B25" s="73" t="str">
        <v>Scatter</v>
      </c>
      <c r="C25" s="67">
        <f>COUNTIF(fg_0!G:G,$B25)</f>
        <v>0</v>
      </c>
      <c r="D25" s="67">
        <f>COUNTIF(fg_0!H:H,$B25)</f>
        <v>0</v>
      </c>
      <c r="E25" s="67">
        <f>COUNTIF(fg_0!I:I,$B25)</f>
        <v>0</v>
      </c>
      <c r="F25" s="67">
        <f>COUNTIF(fg_0!J:J,$B25)</f>
        <v>0</v>
      </c>
      <c r="G25" s="68">
        <f>COUNTIF(fg_0!K:K,$B25)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3CAB-0E5D-8F4C-BB90-185DDF25D34B}">
  <sheetPr codeName="Sheet7">
    <tabColor rgb="FF00B0F0"/>
  </sheetPr>
  <dimension ref="A1:B980"/>
  <sheetViews>
    <sheetView workbookViewId="0">
      <selection activeCell="K41" sqref="K4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70</v>
      </c>
    </row>
    <row r="2" spans="1:2" x14ac:dyDescent="0.2">
      <c r="A2" t="s">
        <v>71</v>
      </c>
      <c r="B2">
        <v>100000000</v>
      </c>
    </row>
    <row r="3" spans="1:2" x14ac:dyDescent="0.2">
      <c r="A3" t="s">
        <v>72</v>
      </c>
      <c r="B3">
        <v>118307913.5</v>
      </c>
    </row>
    <row r="4" spans="1:2" x14ac:dyDescent="0.2">
      <c r="A4" t="s">
        <v>73</v>
      </c>
      <c r="B4">
        <v>114772017</v>
      </c>
    </row>
    <row r="5" spans="1:2" x14ac:dyDescent="0.2">
      <c r="A5" t="s">
        <v>74</v>
      </c>
      <c r="B5">
        <v>3535896.5</v>
      </c>
    </row>
    <row r="6" spans="1:2" x14ac:dyDescent="0.2">
      <c r="A6" t="s">
        <v>75</v>
      </c>
      <c r="B6">
        <v>380304</v>
      </c>
    </row>
    <row r="8" spans="1:2" x14ac:dyDescent="0.2">
      <c r="A8" t="s">
        <v>28</v>
      </c>
      <c r="B8">
        <v>118.3079135</v>
      </c>
    </row>
    <row r="9" spans="1:2" x14ac:dyDescent="0.2">
      <c r="A9" t="s">
        <v>76</v>
      </c>
      <c r="B9">
        <v>4.8428539300527804</v>
      </c>
    </row>
    <row r="10" spans="1:2" x14ac:dyDescent="0.2">
      <c r="A10">
        <v>0.5</v>
      </c>
      <c r="B10">
        <v>5528088</v>
      </c>
    </row>
    <row r="11" spans="1:2" x14ac:dyDescent="0.2">
      <c r="A11">
        <v>0</v>
      </c>
      <c r="B11">
        <v>77649809</v>
      </c>
    </row>
    <row r="12" spans="1:2" x14ac:dyDescent="0.2">
      <c r="A12">
        <v>5</v>
      </c>
      <c r="B12">
        <v>2023525</v>
      </c>
    </row>
    <row r="13" spans="1:2" x14ac:dyDescent="0.2">
      <c r="A13">
        <v>8</v>
      </c>
      <c r="B13">
        <v>950223</v>
      </c>
    </row>
    <row r="14" spans="1:2" x14ac:dyDescent="0.2">
      <c r="A14">
        <v>4</v>
      </c>
      <c r="B14">
        <v>2376621</v>
      </c>
    </row>
    <row r="15" spans="1:2" x14ac:dyDescent="0.2">
      <c r="A15">
        <v>2</v>
      </c>
      <c r="B15">
        <v>3896530</v>
      </c>
    </row>
    <row r="16" spans="1:2" x14ac:dyDescent="0.2">
      <c r="A16">
        <v>1</v>
      </c>
      <c r="B16">
        <v>1345221</v>
      </c>
    </row>
    <row r="17" spans="1:2" x14ac:dyDescent="0.2">
      <c r="A17">
        <v>16</v>
      </c>
      <c r="B17">
        <v>630802</v>
      </c>
    </row>
    <row r="18" spans="1:2" x14ac:dyDescent="0.2">
      <c r="A18">
        <v>6</v>
      </c>
      <c r="B18">
        <v>196667</v>
      </c>
    </row>
    <row r="19" spans="1:2" x14ac:dyDescent="0.2">
      <c r="A19">
        <v>7</v>
      </c>
      <c r="B19">
        <v>248714</v>
      </c>
    </row>
    <row r="20" spans="1:2" x14ac:dyDescent="0.2">
      <c r="A20">
        <v>18</v>
      </c>
      <c r="B20">
        <v>34725</v>
      </c>
    </row>
    <row r="21" spans="1:2" x14ac:dyDescent="0.2">
      <c r="A21">
        <v>4.5</v>
      </c>
      <c r="B21">
        <v>250799</v>
      </c>
    </row>
    <row r="22" spans="1:2" x14ac:dyDescent="0.2">
      <c r="A22">
        <v>2.5</v>
      </c>
      <c r="B22">
        <v>384488</v>
      </c>
    </row>
    <row r="23" spans="1:2" x14ac:dyDescent="0.2">
      <c r="A23">
        <v>12</v>
      </c>
      <c r="B23">
        <v>261048</v>
      </c>
    </row>
    <row r="24" spans="1:2" x14ac:dyDescent="0.2">
      <c r="A24">
        <v>23</v>
      </c>
      <c r="B24">
        <v>19606</v>
      </c>
    </row>
    <row r="25" spans="1:2" x14ac:dyDescent="0.2">
      <c r="A25">
        <v>9</v>
      </c>
      <c r="B25">
        <v>99946</v>
      </c>
    </row>
    <row r="26" spans="1:2" x14ac:dyDescent="0.2">
      <c r="A26">
        <v>20</v>
      </c>
      <c r="B26">
        <v>608532</v>
      </c>
    </row>
    <row r="27" spans="1:2" x14ac:dyDescent="0.2">
      <c r="A27">
        <v>3</v>
      </c>
      <c r="B27">
        <v>1228515</v>
      </c>
    </row>
    <row r="28" spans="1:2" x14ac:dyDescent="0.2">
      <c r="A28">
        <v>10.5</v>
      </c>
      <c r="B28">
        <v>54553</v>
      </c>
    </row>
    <row r="29" spans="1:2" x14ac:dyDescent="0.2">
      <c r="A29">
        <v>5.5</v>
      </c>
      <c r="B29">
        <v>377866</v>
      </c>
    </row>
    <row r="30" spans="1:2" x14ac:dyDescent="0.2">
      <c r="A30">
        <v>103</v>
      </c>
      <c r="B30">
        <v>1468</v>
      </c>
    </row>
    <row r="31" spans="1:2" x14ac:dyDescent="0.2">
      <c r="A31">
        <v>3.5</v>
      </c>
      <c r="B31">
        <v>146754</v>
      </c>
    </row>
    <row r="32" spans="1:2" x14ac:dyDescent="0.2">
      <c r="A32">
        <v>10</v>
      </c>
      <c r="B32">
        <v>226392</v>
      </c>
    </row>
    <row r="33" spans="1:2" x14ac:dyDescent="0.2">
      <c r="A33">
        <v>19</v>
      </c>
      <c r="B33">
        <v>14809</v>
      </c>
    </row>
    <row r="34" spans="1:2" x14ac:dyDescent="0.2">
      <c r="A34">
        <v>13</v>
      </c>
      <c r="B34">
        <v>46533</v>
      </c>
    </row>
    <row r="35" spans="1:2" x14ac:dyDescent="0.2">
      <c r="A35">
        <v>12.5</v>
      </c>
      <c r="B35">
        <v>40713</v>
      </c>
    </row>
    <row r="36" spans="1:2" x14ac:dyDescent="0.2">
      <c r="A36">
        <v>9.5</v>
      </c>
      <c r="B36">
        <v>10819</v>
      </c>
    </row>
    <row r="37" spans="1:2" x14ac:dyDescent="0.2">
      <c r="A37">
        <v>24</v>
      </c>
      <c r="B37">
        <v>25384</v>
      </c>
    </row>
    <row r="38" spans="1:2" x14ac:dyDescent="0.2">
      <c r="A38">
        <v>25.5</v>
      </c>
      <c r="B38">
        <v>8741</v>
      </c>
    </row>
    <row r="39" spans="1:2" x14ac:dyDescent="0.2">
      <c r="A39">
        <v>1.5</v>
      </c>
      <c r="B39">
        <v>133984</v>
      </c>
    </row>
    <row r="40" spans="1:2" x14ac:dyDescent="0.2">
      <c r="A40">
        <v>13.5</v>
      </c>
      <c r="B40">
        <v>17075</v>
      </c>
    </row>
    <row r="41" spans="1:2" x14ac:dyDescent="0.2">
      <c r="A41">
        <v>40</v>
      </c>
      <c r="B41">
        <v>170824</v>
      </c>
    </row>
    <row r="42" spans="1:2" x14ac:dyDescent="0.2">
      <c r="A42">
        <v>16.5</v>
      </c>
      <c r="B42">
        <v>68075</v>
      </c>
    </row>
    <row r="43" spans="1:2" x14ac:dyDescent="0.2">
      <c r="A43">
        <v>21</v>
      </c>
      <c r="B43">
        <v>39590</v>
      </c>
    </row>
    <row r="44" spans="1:2" x14ac:dyDescent="0.2">
      <c r="A44">
        <v>15</v>
      </c>
      <c r="B44">
        <v>22518</v>
      </c>
    </row>
    <row r="45" spans="1:2" x14ac:dyDescent="0.2">
      <c r="A45">
        <v>27</v>
      </c>
      <c r="B45">
        <v>6150</v>
      </c>
    </row>
    <row r="46" spans="1:2" x14ac:dyDescent="0.2">
      <c r="A46">
        <v>70</v>
      </c>
      <c r="B46">
        <v>456</v>
      </c>
    </row>
    <row r="47" spans="1:2" x14ac:dyDescent="0.2">
      <c r="A47">
        <v>32</v>
      </c>
      <c r="B47">
        <v>29450</v>
      </c>
    </row>
    <row r="48" spans="1:2" x14ac:dyDescent="0.2">
      <c r="A48">
        <v>25</v>
      </c>
      <c r="B48">
        <v>34601</v>
      </c>
    </row>
    <row r="49" spans="1:2" x14ac:dyDescent="0.2">
      <c r="A49">
        <v>28</v>
      </c>
      <c r="B49">
        <v>21785</v>
      </c>
    </row>
    <row r="50" spans="1:2" x14ac:dyDescent="0.2">
      <c r="A50">
        <v>22</v>
      </c>
      <c r="B50">
        <v>67936</v>
      </c>
    </row>
    <row r="51" spans="1:2" x14ac:dyDescent="0.2">
      <c r="A51">
        <v>20.5</v>
      </c>
      <c r="B51">
        <v>79284</v>
      </c>
    </row>
    <row r="52" spans="1:2" x14ac:dyDescent="0.2">
      <c r="A52">
        <v>29</v>
      </c>
      <c r="B52">
        <v>1916</v>
      </c>
    </row>
    <row r="53" spans="1:2" x14ac:dyDescent="0.2">
      <c r="A53">
        <v>42.5</v>
      </c>
      <c r="B53">
        <v>2730</v>
      </c>
    </row>
    <row r="54" spans="1:2" x14ac:dyDescent="0.2">
      <c r="A54">
        <v>17</v>
      </c>
      <c r="B54">
        <v>42635</v>
      </c>
    </row>
    <row r="55" spans="1:2" x14ac:dyDescent="0.2">
      <c r="A55">
        <v>56</v>
      </c>
      <c r="B55">
        <v>12178</v>
      </c>
    </row>
    <row r="56" spans="1:2" x14ac:dyDescent="0.2">
      <c r="A56">
        <v>35</v>
      </c>
      <c r="B56">
        <v>2193</v>
      </c>
    </row>
    <row r="57" spans="1:2" x14ac:dyDescent="0.2">
      <c r="A57">
        <v>100</v>
      </c>
      <c r="B57">
        <v>42036</v>
      </c>
    </row>
    <row r="58" spans="1:2" x14ac:dyDescent="0.2">
      <c r="A58">
        <v>42</v>
      </c>
      <c r="B58">
        <v>10674</v>
      </c>
    </row>
    <row r="59" spans="1:2" x14ac:dyDescent="0.2">
      <c r="A59">
        <v>40.5</v>
      </c>
      <c r="B59">
        <v>23156</v>
      </c>
    </row>
    <row r="60" spans="1:2" x14ac:dyDescent="0.2">
      <c r="A60">
        <v>41</v>
      </c>
      <c r="B60">
        <v>8464</v>
      </c>
    </row>
    <row r="61" spans="1:2" x14ac:dyDescent="0.2">
      <c r="A61">
        <v>30</v>
      </c>
      <c r="B61">
        <v>43836</v>
      </c>
    </row>
    <row r="62" spans="1:2" x14ac:dyDescent="0.2">
      <c r="A62">
        <v>51</v>
      </c>
      <c r="B62">
        <v>302</v>
      </c>
    </row>
    <row r="63" spans="1:2" x14ac:dyDescent="0.2">
      <c r="A63">
        <v>7.5</v>
      </c>
      <c r="B63">
        <v>67813</v>
      </c>
    </row>
    <row r="64" spans="1:2" x14ac:dyDescent="0.2">
      <c r="A64">
        <v>80</v>
      </c>
      <c r="B64">
        <v>1430</v>
      </c>
    </row>
    <row r="65" spans="1:2" x14ac:dyDescent="0.2">
      <c r="A65">
        <v>8.5</v>
      </c>
      <c r="B65">
        <v>89464</v>
      </c>
    </row>
    <row r="66" spans="1:2" x14ac:dyDescent="0.2">
      <c r="A66">
        <v>11</v>
      </c>
      <c r="B66">
        <v>30169</v>
      </c>
    </row>
    <row r="67" spans="1:2" x14ac:dyDescent="0.2">
      <c r="A67">
        <v>52</v>
      </c>
      <c r="B67">
        <v>1153</v>
      </c>
    </row>
    <row r="68" spans="1:2" x14ac:dyDescent="0.2">
      <c r="A68">
        <v>104</v>
      </c>
      <c r="B68">
        <v>1810</v>
      </c>
    </row>
    <row r="69" spans="1:2" x14ac:dyDescent="0.2">
      <c r="A69">
        <v>6.5</v>
      </c>
      <c r="B69">
        <v>34327</v>
      </c>
    </row>
    <row r="70" spans="1:2" x14ac:dyDescent="0.2">
      <c r="A70">
        <v>102.5</v>
      </c>
      <c r="B70">
        <v>1007</v>
      </c>
    </row>
    <row r="71" spans="1:2" x14ac:dyDescent="0.2">
      <c r="A71">
        <v>22.5</v>
      </c>
      <c r="B71">
        <v>8674</v>
      </c>
    </row>
    <row r="72" spans="1:2" x14ac:dyDescent="0.2">
      <c r="A72">
        <v>17.5</v>
      </c>
      <c r="B72">
        <v>8109</v>
      </c>
    </row>
    <row r="73" spans="1:2" x14ac:dyDescent="0.2">
      <c r="A73">
        <v>100.5</v>
      </c>
      <c r="B73">
        <v>7650</v>
      </c>
    </row>
    <row r="74" spans="1:2" x14ac:dyDescent="0.2">
      <c r="A74">
        <v>14</v>
      </c>
      <c r="B74">
        <v>23512</v>
      </c>
    </row>
    <row r="75" spans="1:2" x14ac:dyDescent="0.2">
      <c r="A75">
        <v>45</v>
      </c>
      <c r="B75">
        <v>7768</v>
      </c>
    </row>
    <row r="76" spans="1:2" x14ac:dyDescent="0.2">
      <c r="A76">
        <v>120.5</v>
      </c>
      <c r="B76">
        <v>1980</v>
      </c>
    </row>
    <row r="77" spans="1:2" x14ac:dyDescent="0.2">
      <c r="A77">
        <v>102</v>
      </c>
      <c r="B77">
        <v>4847</v>
      </c>
    </row>
    <row r="78" spans="1:2" x14ac:dyDescent="0.2">
      <c r="A78">
        <v>61</v>
      </c>
      <c r="B78">
        <v>260</v>
      </c>
    </row>
    <row r="79" spans="1:2" x14ac:dyDescent="0.2">
      <c r="A79">
        <v>14.5</v>
      </c>
      <c r="B79">
        <v>5738</v>
      </c>
    </row>
    <row r="80" spans="1:2" x14ac:dyDescent="0.2">
      <c r="A80">
        <v>140</v>
      </c>
      <c r="B80">
        <v>241</v>
      </c>
    </row>
    <row r="81" spans="1:2" x14ac:dyDescent="0.2">
      <c r="A81">
        <v>21.5</v>
      </c>
      <c r="B81">
        <v>8809</v>
      </c>
    </row>
    <row r="82" spans="1:2" x14ac:dyDescent="0.2">
      <c r="A82">
        <v>101</v>
      </c>
      <c r="B82">
        <v>1983</v>
      </c>
    </row>
    <row r="83" spans="1:2" x14ac:dyDescent="0.2">
      <c r="A83">
        <v>105</v>
      </c>
      <c r="B83">
        <v>2729</v>
      </c>
    </row>
    <row r="84" spans="1:2" x14ac:dyDescent="0.2">
      <c r="A84">
        <v>18.5</v>
      </c>
      <c r="B84">
        <v>5455</v>
      </c>
    </row>
    <row r="85" spans="1:2" x14ac:dyDescent="0.2">
      <c r="A85">
        <v>43</v>
      </c>
      <c r="B85">
        <v>3953</v>
      </c>
    </row>
    <row r="86" spans="1:2" x14ac:dyDescent="0.2">
      <c r="A86">
        <v>26</v>
      </c>
      <c r="B86">
        <v>3856</v>
      </c>
    </row>
    <row r="87" spans="1:2" x14ac:dyDescent="0.2">
      <c r="A87">
        <v>44</v>
      </c>
      <c r="B87">
        <v>6773</v>
      </c>
    </row>
    <row r="88" spans="1:2" x14ac:dyDescent="0.2">
      <c r="A88">
        <v>60</v>
      </c>
      <c r="B88">
        <v>1922</v>
      </c>
    </row>
    <row r="89" spans="1:2" x14ac:dyDescent="0.2">
      <c r="A89">
        <v>34</v>
      </c>
      <c r="B89">
        <v>3206</v>
      </c>
    </row>
    <row r="90" spans="1:2" x14ac:dyDescent="0.2">
      <c r="A90">
        <v>24.5</v>
      </c>
      <c r="B90">
        <v>3974</v>
      </c>
    </row>
    <row r="91" spans="1:2" x14ac:dyDescent="0.2">
      <c r="A91">
        <v>74</v>
      </c>
      <c r="B91">
        <v>13</v>
      </c>
    </row>
    <row r="92" spans="1:2" x14ac:dyDescent="0.2">
      <c r="A92">
        <v>53.5</v>
      </c>
      <c r="B92">
        <v>153</v>
      </c>
    </row>
    <row r="93" spans="1:2" x14ac:dyDescent="0.2">
      <c r="A93">
        <v>38</v>
      </c>
      <c r="B93">
        <v>998</v>
      </c>
    </row>
    <row r="94" spans="1:2" x14ac:dyDescent="0.2">
      <c r="A94">
        <v>36</v>
      </c>
      <c r="B94">
        <v>5433</v>
      </c>
    </row>
    <row r="95" spans="1:2" x14ac:dyDescent="0.2">
      <c r="A95">
        <v>11.5</v>
      </c>
      <c r="B95">
        <v>7696</v>
      </c>
    </row>
    <row r="96" spans="1:2" x14ac:dyDescent="0.2">
      <c r="A96">
        <v>23.5</v>
      </c>
      <c r="B96">
        <v>3122</v>
      </c>
    </row>
    <row r="97" spans="1:2" x14ac:dyDescent="0.2">
      <c r="A97">
        <v>15.5</v>
      </c>
      <c r="B97">
        <v>5372</v>
      </c>
    </row>
    <row r="98" spans="1:2" x14ac:dyDescent="0.2">
      <c r="A98">
        <v>49</v>
      </c>
      <c r="B98">
        <v>621</v>
      </c>
    </row>
    <row r="99" spans="1:2" x14ac:dyDescent="0.2">
      <c r="A99">
        <v>120</v>
      </c>
      <c r="B99">
        <v>4217</v>
      </c>
    </row>
    <row r="100" spans="1:2" x14ac:dyDescent="0.2">
      <c r="A100">
        <v>30.5</v>
      </c>
      <c r="B100">
        <v>6615</v>
      </c>
    </row>
    <row r="101" spans="1:2" x14ac:dyDescent="0.2">
      <c r="A101">
        <v>46</v>
      </c>
      <c r="B101">
        <v>1792</v>
      </c>
    </row>
    <row r="102" spans="1:2" x14ac:dyDescent="0.2">
      <c r="A102">
        <v>58.5</v>
      </c>
      <c r="B102">
        <v>634</v>
      </c>
    </row>
    <row r="103" spans="1:2" x14ac:dyDescent="0.2">
      <c r="A103">
        <v>37.5</v>
      </c>
      <c r="B103">
        <v>768</v>
      </c>
    </row>
    <row r="104" spans="1:2" x14ac:dyDescent="0.2">
      <c r="A104">
        <v>48</v>
      </c>
      <c r="B104">
        <v>2073</v>
      </c>
    </row>
    <row r="105" spans="1:2" x14ac:dyDescent="0.2">
      <c r="A105">
        <v>45.5</v>
      </c>
      <c r="B105">
        <v>2246</v>
      </c>
    </row>
    <row r="106" spans="1:2" x14ac:dyDescent="0.2">
      <c r="A106">
        <v>27.5</v>
      </c>
      <c r="B106">
        <v>1346</v>
      </c>
    </row>
    <row r="107" spans="1:2" x14ac:dyDescent="0.2">
      <c r="A107">
        <v>44.5</v>
      </c>
      <c r="B107">
        <v>1379</v>
      </c>
    </row>
    <row r="108" spans="1:2" x14ac:dyDescent="0.2">
      <c r="A108">
        <v>47.5</v>
      </c>
      <c r="B108">
        <v>257</v>
      </c>
    </row>
    <row r="109" spans="1:2" x14ac:dyDescent="0.2">
      <c r="A109">
        <v>33</v>
      </c>
      <c r="B109">
        <v>3342</v>
      </c>
    </row>
    <row r="110" spans="1:2" x14ac:dyDescent="0.2">
      <c r="A110">
        <v>50</v>
      </c>
      <c r="B110">
        <v>1764</v>
      </c>
    </row>
    <row r="111" spans="1:2" x14ac:dyDescent="0.2">
      <c r="A111">
        <v>122.5</v>
      </c>
      <c r="B111">
        <v>598</v>
      </c>
    </row>
    <row r="112" spans="1:2" x14ac:dyDescent="0.2">
      <c r="A112">
        <v>36.5</v>
      </c>
      <c r="B112">
        <v>800</v>
      </c>
    </row>
    <row r="113" spans="1:2" x14ac:dyDescent="0.2">
      <c r="A113">
        <v>33.5</v>
      </c>
      <c r="B113">
        <v>566</v>
      </c>
    </row>
    <row r="114" spans="1:2" x14ac:dyDescent="0.2">
      <c r="A114">
        <v>122</v>
      </c>
      <c r="B114">
        <v>1020</v>
      </c>
    </row>
    <row r="115" spans="1:2" x14ac:dyDescent="0.2">
      <c r="A115">
        <v>31</v>
      </c>
      <c r="B115">
        <v>2283</v>
      </c>
    </row>
    <row r="116" spans="1:2" x14ac:dyDescent="0.2">
      <c r="A116">
        <v>126</v>
      </c>
      <c r="B116">
        <v>68</v>
      </c>
    </row>
    <row r="117" spans="1:2" x14ac:dyDescent="0.2">
      <c r="A117">
        <v>56.5</v>
      </c>
      <c r="B117">
        <v>1328</v>
      </c>
    </row>
    <row r="118" spans="1:2" x14ac:dyDescent="0.2">
      <c r="A118">
        <v>32.5</v>
      </c>
      <c r="B118">
        <v>4072</v>
      </c>
    </row>
    <row r="119" spans="1:2" x14ac:dyDescent="0.2">
      <c r="A119">
        <v>41.5</v>
      </c>
      <c r="B119">
        <v>1186</v>
      </c>
    </row>
    <row r="120" spans="1:2" x14ac:dyDescent="0.2">
      <c r="A120">
        <v>28.5</v>
      </c>
      <c r="B120">
        <v>2419</v>
      </c>
    </row>
    <row r="121" spans="1:2" x14ac:dyDescent="0.2">
      <c r="A121">
        <v>37</v>
      </c>
      <c r="B121">
        <v>1297</v>
      </c>
    </row>
    <row r="122" spans="1:2" x14ac:dyDescent="0.2">
      <c r="A122">
        <v>116</v>
      </c>
      <c r="B122">
        <v>347</v>
      </c>
    </row>
    <row r="123" spans="1:2" x14ac:dyDescent="0.2">
      <c r="A123">
        <v>103.5</v>
      </c>
      <c r="B123">
        <v>161</v>
      </c>
    </row>
    <row r="124" spans="1:2" x14ac:dyDescent="0.2">
      <c r="A124">
        <v>85</v>
      </c>
      <c r="B124">
        <v>25</v>
      </c>
    </row>
    <row r="125" spans="1:2" x14ac:dyDescent="0.2">
      <c r="A125">
        <v>110</v>
      </c>
      <c r="B125">
        <v>910</v>
      </c>
    </row>
    <row r="126" spans="1:2" x14ac:dyDescent="0.2">
      <c r="A126">
        <v>19.5</v>
      </c>
      <c r="B126">
        <v>2691</v>
      </c>
    </row>
    <row r="127" spans="1:2" x14ac:dyDescent="0.2">
      <c r="A127">
        <v>130</v>
      </c>
      <c r="B127">
        <v>140</v>
      </c>
    </row>
    <row r="128" spans="1:2" x14ac:dyDescent="0.2">
      <c r="A128">
        <v>105.5</v>
      </c>
      <c r="B128">
        <v>503</v>
      </c>
    </row>
    <row r="129" spans="1:2" x14ac:dyDescent="0.2">
      <c r="A129">
        <v>35.5</v>
      </c>
      <c r="B129">
        <v>738</v>
      </c>
    </row>
    <row r="130" spans="1:2" x14ac:dyDescent="0.2">
      <c r="A130">
        <v>47</v>
      </c>
      <c r="B130">
        <v>812</v>
      </c>
    </row>
    <row r="131" spans="1:2" x14ac:dyDescent="0.2">
      <c r="A131">
        <v>48.5</v>
      </c>
      <c r="B131">
        <v>660</v>
      </c>
    </row>
    <row r="132" spans="1:2" x14ac:dyDescent="0.2">
      <c r="A132">
        <v>125</v>
      </c>
      <c r="B132">
        <v>974</v>
      </c>
    </row>
    <row r="133" spans="1:2" x14ac:dyDescent="0.2">
      <c r="A133">
        <v>121</v>
      </c>
      <c r="B133">
        <v>174</v>
      </c>
    </row>
    <row r="134" spans="1:2" x14ac:dyDescent="0.2">
      <c r="A134">
        <v>110.5</v>
      </c>
      <c r="B134">
        <v>130</v>
      </c>
    </row>
    <row r="135" spans="1:2" x14ac:dyDescent="0.2">
      <c r="A135">
        <v>62.5</v>
      </c>
      <c r="B135">
        <v>346</v>
      </c>
    </row>
    <row r="136" spans="1:2" x14ac:dyDescent="0.2">
      <c r="A136">
        <v>39.5</v>
      </c>
      <c r="B136">
        <v>146</v>
      </c>
    </row>
    <row r="137" spans="1:2" x14ac:dyDescent="0.2">
      <c r="A137">
        <v>107</v>
      </c>
      <c r="B137">
        <v>534</v>
      </c>
    </row>
    <row r="138" spans="1:2" x14ac:dyDescent="0.2">
      <c r="A138">
        <v>57</v>
      </c>
      <c r="B138">
        <v>684</v>
      </c>
    </row>
    <row r="139" spans="1:2" x14ac:dyDescent="0.2">
      <c r="A139">
        <v>104.5</v>
      </c>
      <c r="B139">
        <v>321</v>
      </c>
    </row>
    <row r="140" spans="1:2" x14ac:dyDescent="0.2">
      <c r="A140">
        <v>34.5</v>
      </c>
      <c r="B140">
        <v>1146</v>
      </c>
    </row>
    <row r="141" spans="1:2" x14ac:dyDescent="0.2">
      <c r="A141">
        <v>60.5</v>
      </c>
      <c r="B141">
        <v>416</v>
      </c>
    </row>
    <row r="142" spans="1:2" x14ac:dyDescent="0.2">
      <c r="A142">
        <v>50.5</v>
      </c>
      <c r="B142">
        <v>418</v>
      </c>
    </row>
    <row r="143" spans="1:2" x14ac:dyDescent="0.2">
      <c r="A143">
        <v>200</v>
      </c>
      <c r="B143">
        <v>154</v>
      </c>
    </row>
    <row r="144" spans="1:2" x14ac:dyDescent="0.2">
      <c r="A144">
        <v>106.5</v>
      </c>
      <c r="B144">
        <v>150</v>
      </c>
    </row>
    <row r="145" spans="1:2" x14ac:dyDescent="0.2">
      <c r="A145">
        <v>39</v>
      </c>
      <c r="B145">
        <v>399</v>
      </c>
    </row>
    <row r="146" spans="1:2" x14ac:dyDescent="0.2">
      <c r="A146">
        <v>65</v>
      </c>
      <c r="B146">
        <v>157</v>
      </c>
    </row>
    <row r="147" spans="1:2" x14ac:dyDescent="0.2">
      <c r="A147">
        <v>26.5</v>
      </c>
      <c r="B147">
        <v>1478</v>
      </c>
    </row>
    <row r="148" spans="1:2" x14ac:dyDescent="0.2">
      <c r="A148">
        <v>108</v>
      </c>
      <c r="B148">
        <v>919</v>
      </c>
    </row>
    <row r="149" spans="1:2" x14ac:dyDescent="0.2">
      <c r="A149">
        <v>123</v>
      </c>
      <c r="B149">
        <v>118</v>
      </c>
    </row>
    <row r="150" spans="1:2" x14ac:dyDescent="0.2">
      <c r="A150">
        <v>62</v>
      </c>
      <c r="B150">
        <v>379</v>
      </c>
    </row>
    <row r="151" spans="1:2" x14ac:dyDescent="0.2">
      <c r="A151">
        <v>140.5</v>
      </c>
      <c r="B151">
        <v>55</v>
      </c>
    </row>
    <row r="152" spans="1:2" x14ac:dyDescent="0.2">
      <c r="A152">
        <v>76</v>
      </c>
      <c r="B152">
        <v>22</v>
      </c>
    </row>
    <row r="153" spans="1:2" x14ac:dyDescent="0.2">
      <c r="A153">
        <v>29.5</v>
      </c>
      <c r="B153">
        <v>629</v>
      </c>
    </row>
    <row r="154" spans="1:2" x14ac:dyDescent="0.2">
      <c r="A154">
        <v>58</v>
      </c>
      <c r="B154">
        <v>620</v>
      </c>
    </row>
    <row r="155" spans="1:2" x14ac:dyDescent="0.2">
      <c r="A155">
        <v>81</v>
      </c>
      <c r="B155">
        <v>71</v>
      </c>
    </row>
    <row r="156" spans="1:2" x14ac:dyDescent="0.2">
      <c r="A156">
        <v>91.5</v>
      </c>
      <c r="B156">
        <v>6</v>
      </c>
    </row>
    <row r="157" spans="1:2" x14ac:dyDescent="0.2">
      <c r="A157">
        <v>124</v>
      </c>
      <c r="B157">
        <v>82</v>
      </c>
    </row>
    <row r="158" spans="1:2" x14ac:dyDescent="0.2">
      <c r="A158">
        <v>125.5</v>
      </c>
      <c r="B158">
        <v>280</v>
      </c>
    </row>
    <row r="159" spans="1:2" x14ac:dyDescent="0.2">
      <c r="A159">
        <v>101.5</v>
      </c>
      <c r="B159">
        <v>334</v>
      </c>
    </row>
    <row r="160" spans="1:2" x14ac:dyDescent="0.2">
      <c r="A160">
        <v>72</v>
      </c>
      <c r="B160">
        <v>204</v>
      </c>
    </row>
    <row r="161" spans="1:2" x14ac:dyDescent="0.2">
      <c r="A161">
        <v>31.5</v>
      </c>
      <c r="B161">
        <v>756</v>
      </c>
    </row>
    <row r="162" spans="1:2" x14ac:dyDescent="0.2">
      <c r="A162">
        <v>106</v>
      </c>
      <c r="B162">
        <v>177</v>
      </c>
    </row>
    <row r="163" spans="1:2" x14ac:dyDescent="0.2">
      <c r="A163">
        <v>93</v>
      </c>
      <c r="B163">
        <v>3</v>
      </c>
    </row>
    <row r="164" spans="1:2" x14ac:dyDescent="0.2">
      <c r="A164">
        <v>116.5</v>
      </c>
      <c r="B164">
        <v>27</v>
      </c>
    </row>
    <row r="165" spans="1:2" x14ac:dyDescent="0.2">
      <c r="A165">
        <v>80.5</v>
      </c>
      <c r="B165">
        <v>411</v>
      </c>
    </row>
    <row r="166" spans="1:2" x14ac:dyDescent="0.2">
      <c r="A166">
        <v>138</v>
      </c>
      <c r="B166">
        <v>28</v>
      </c>
    </row>
    <row r="167" spans="1:2" x14ac:dyDescent="0.2">
      <c r="A167">
        <v>52.5</v>
      </c>
      <c r="B167">
        <v>206</v>
      </c>
    </row>
    <row r="168" spans="1:2" x14ac:dyDescent="0.2">
      <c r="A168">
        <v>86</v>
      </c>
      <c r="B168">
        <v>45</v>
      </c>
    </row>
    <row r="169" spans="1:2" x14ac:dyDescent="0.2">
      <c r="A169">
        <v>97</v>
      </c>
      <c r="B169">
        <v>33</v>
      </c>
    </row>
    <row r="170" spans="1:2" x14ac:dyDescent="0.2">
      <c r="A170">
        <v>46.5</v>
      </c>
      <c r="B170">
        <v>421</v>
      </c>
    </row>
    <row r="171" spans="1:2" x14ac:dyDescent="0.2">
      <c r="A171">
        <v>153</v>
      </c>
      <c r="B171">
        <v>2</v>
      </c>
    </row>
    <row r="172" spans="1:2" x14ac:dyDescent="0.2">
      <c r="A172">
        <v>57.5</v>
      </c>
      <c r="B172">
        <v>42</v>
      </c>
    </row>
    <row r="173" spans="1:2" x14ac:dyDescent="0.2">
      <c r="A173">
        <v>82</v>
      </c>
      <c r="B173">
        <v>95</v>
      </c>
    </row>
    <row r="174" spans="1:2" x14ac:dyDescent="0.2">
      <c r="A174">
        <v>59</v>
      </c>
      <c r="B174">
        <v>57</v>
      </c>
    </row>
    <row r="175" spans="1:2" x14ac:dyDescent="0.2">
      <c r="A175">
        <v>161</v>
      </c>
      <c r="B175">
        <v>15</v>
      </c>
    </row>
    <row r="176" spans="1:2" x14ac:dyDescent="0.2">
      <c r="A176">
        <v>54.5</v>
      </c>
      <c r="B176">
        <v>104</v>
      </c>
    </row>
    <row r="177" spans="1:2" x14ac:dyDescent="0.2">
      <c r="A177">
        <v>38.5</v>
      </c>
      <c r="B177">
        <v>402</v>
      </c>
    </row>
    <row r="178" spans="1:2" x14ac:dyDescent="0.2">
      <c r="A178">
        <v>49.5</v>
      </c>
      <c r="B178">
        <v>213</v>
      </c>
    </row>
    <row r="179" spans="1:2" x14ac:dyDescent="0.2">
      <c r="A179">
        <v>64</v>
      </c>
      <c r="B179">
        <v>49</v>
      </c>
    </row>
    <row r="180" spans="1:2" x14ac:dyDescent="0.2">
      <c r="A180">
        <v>67</v>
      </c>
      <c r="B180">
        <v>22</v>
      </c>
    </row>
    <row r="181" spans="1:2" x14ac:dyDescent="0.2">
      <c r="A181">
        <v>63</v>
      </c>
      <c r="B181">
        <v>96</v>
      </c>
    </row>
    <row r="182" spans="1:2" x14ac:dyDescent="0.2">
      <c r="A182">
        <v>117</v>
      </c>
      <c r="B182">
        <v>44</v>
      </c>
    </row>
    <row r="183" spans="1:2" x14ac:dyDescent="0.2">
      <c r="A183">
        <v>123.5</v>
      </c>
      <c r="B183">
        <v>12</v>
      </c>
    </row>
    <row r="184" spans="1:2" x14ac:dyDescent="0.2">
      <c r="A184">
        <v>55</v>
      </c>
      <c r="B184">
        <v>169</v>
      </c>
    </row>
    <row r="185" spans="1:2" x14ac:dyDescent="0.2">
      <c r="A185">
        <v>135</v>
      </c>
      <c r="B185">
        <v>15</v>
      </c>
    </row>
    <row r="186" spans="1:2" x14ac:dyDescent="0.2">
      <c r="A186">
        <v>128.5</v>
      </c>
      <c r="B186">
        <v>23</v>
      </c>
    </row>
    <row r="187" spans="1:2" x14ac:dyDescent="0.2">
      <c r="A187">
        <v>112</v>
      </c>
      <c r="B187">
        <v>215</v>
      </c>
    </row>
    <row r="188" spans="1:2" x14ac:dyDescent="0.2">
      <c r="A188">
        <v>43.5</v>
      </c>
      <c r="B188">
        <v>485</v>
      </c>
    </row>
    <row r="189" spans="1:2" x14ac:dyDescent="0.2">
      <c r="A189">
        <v>96</v>
      </c>
      <c r="B189">
        <v>167</v>
      </c>
    </row>
    <row r="190" spans="1:2" x14ac:dyDescent="0.2">
      <c r="A190">
        <v>68</v>
      </c>
      <c r="B190">
        <v>47</v>
      </c>
    </row>
    <row r="191" spans="1:2" x14ac:dyDescent="0.2">
      <c r="A191">
        <v>55.5</v>
      </c>
      <c r="B191">
        <v>68</v>
      </c>
    </row>
    <row r="192" spans="1:2" x14ac:dyDescent="0.2">
      <c r="A192">
        <v>113</v>
      </c>
      <c r="B192">
        <v>70</v>
      </c>
    </row>
    <row r="193" spans="1:2" x14ac:dyDescent="0.2">
      <c r="A193">
        <v>53</v>
      </c>
      <c r="B193">
        <v>208</v>
      </c>
    </row>
    <row r="194" spans="1:2" x14ac:dyDescent="0.2">
      <c r="A194">
        <v>51.5</v>
      </c>
      <c r="B194">
        <v>115</v>
      </c>
    </row>
    <row r="195" spans="1:2" x14ac:dyDescent="0.2">
      <c r="A195">
        <v>85.5</v>
      </c>
      <c r="B195">
        <v>40</v>
      </c>
    </row>
    <row r="196" spans="1:2" x14ac:dyDescent="0.2">
      <c r="A196">
        <v>164</v>
      </c>
      <c r="B196">
        <v>2</v>
      </c>
    </row>
    <row r="197" spans="1:2" x14ac:dyDescent="0.2">
      <c r="A197">
        <v>59.5</v>
      </c>
      <c r="B197">
        <v>35</v>
      </c>
    </row>
    <row r="198" spans="1:2" x14ac:dyDescent="0.2">
      <c r="A198">
        <v>162</v>
      </c>
      <c r="B198">
        <v>17</v>
      </c>
    </row>
    <row r="199" spans="1:2" x14ac:dyDescent="0.2">
      <c r="A199">
        <v>119</v>
      </c>
      <c r="B199">
        <v>14</v>
      </c>
    </row>
    <row r="200" spans="1:2" x14ac:dyDescent="0.2">
      <c r="A200">
        <v>61.5</v>
      </c>
      <c r="B200">
        <v>154</v>
      </c>
    </row>
    <row r="201" spans="1:2" x14ac:dyDescent="0.2">
      <c r="A201">
        <v>119.5</v>
      </c>
      <c r="B201">
        <v>10</v>
      </c>
    </row>
    <row r="202" spans="1:2" x14ac:dyDescent="0.2">
      <c r="A202">
        <v>113.5</v>
      </c>
      <c r="B202">
        <v>16</v>
      </c>
    </row>
    <row r="203" spans="1:2" x14ac:dyDescent="0.2">
      <c r="A203">
        <v>141.5</v>
      </c>
      <c r="B203">
        <v>12</v>
      </c>
    </row>
    <row r="204" spans="1:2" x14ac:dyDescent="0.2">
      <c r="A204">
        <v>146.5</v>
      </c>
      <c r="B204">
        <v>4</v>
      </c>
    </row>
    <row r="205" spans="1:2" x14ac:dyDescent="0.2">
      <c r="A205">
        <v>109</v>
      </c>
      <c r="B205">
        <v>87</v>
      </c>
    </row>
    <row r="206" spans="1:2" x14ac:dyDescent="0.2">
      <c r="A206">
        <v>112.5</v>
      </c>
      <c r="B206">
        <v>39</v>
      </c>
    </row>
    <row r="207" spans="1:2" x14ac:dyDescent="0.2">
      <c r="A207">
        <v>99</v>
      </c>
      <c r="B207">
        <v>5</v>
      </c>
    </row>
    <row r="208" spans="1:2" x14ac:dyDescent="0.2">
      <c r="A208">
        <v>107.5</v>
      </c>
      <c r="B208">
        <v>131</v>
      </c>
    </row>
    <row r="209" spans="1:2" x14ac:dyDescent="0.2">
      <c r="A209">
        <v>132.5</v>
      </c>
      <c r="B209">
        <v>44</v>
      </c>
    </row>
    <row r="210" spans="1:2" x14ac:dyDescent="0.2">
      <c r="A210">
        <v>220.5</v>
      </c>
      <c r="B210">
        <v>11</v>
      </c>
    </row>
    <row r="211" spans="1:2" x14ac:dyDescent="0.2">
      <c r="A211">
        <v>54</v>
      </c>
      <c r="B211">
        <v>151</v>
      </c>
    </row>
    <row r="212" spans="1:2" x14ac:dyDescent="0.2">
      <c r="A212">
        <v>84</v>
      </c>
      <c r="B212">
        <v>65</v>
      </c>
    </row>
    <row r="213" spans="1:2" x14ac:dyDescent="0.2">
      <c r="A213">
        <v>69</v>
      </c>
      <c r="B213">
        <v>23</v>
      </c>
    </row>
    <row r="214" spans="1:2" x14ac:dyDescent="0.2">
      <c r="A214">
        <v>66</v>
      </c>
      <c r="B214">
        <v>94</v>
      </c>
    </row>
    <row r="215" spans="1:2" x14ac:dyDescent="0.2">
      <c r="A215">
        <v>68.5</v>
      </c>
      <c r="B215">
        <v>20</v>
      </c>
    </row>
    <row r="216" spans="1:2" x14ac:dyDescent="0.2">
      <c r="A216">
        <v>205</v>
      </c>
      <c r="B216">
        <v>2</v>
      </c>
    </row>
    <row r="217" spans="1:2" x14ac:dyDescent="0.2">
      <c r="A217">
        <v>126.5</v>
      </c>
      <c r="B217">
        <v>23</v>
      </c>
    </row>
    <row r="218" spans="1:2" x14ac:dyDescent="0.2">
      <c r="A218">
        <v>73.5</v>
      </c>
      <c r="B218">
        <v>11</v>
      </c>
    </row>
    <row r="219" spans="1:2" x14ac:dyDescent="0.2">
      <c r="A219">
        <v>72.5</v>
      </c>
      <c r="B219">
        <v>101</v>
      </c>
    </row>
    <row r="220" spans="1:2" x14ac:dyDescent="0.2">
      <c r="A220">
        <v>165</v>
      </c>
      <c r="B220">
        <v>6</v>
      </c>
    </row>
    <row r="221" spans="1:2" x14ac:dyDescent="0.2">
      <c r="A221">
        <v>108.5</v>
      </c>
      <c r="B221">
        <v>87</v>
      </c>
    </row>
    <row r="222" spans="1:2" x14ac:dyDescent="0.2">
      <c r="A222">
        <v>115.5</v>
      </c>
      <c r="B222">
        <v>12</v>
      </c>
    </row>
    <row r="223" spans="1:2" x14ac:dyDescent="0.2">
      <c r="A223">
        <v>64.5</v>
      </c>
      <c r="B223">
        <v>45</v>
      </c>
    </row>
    <row r="224" spans="1:2" x14ac:dyDescent="0.2">
      <c r="A224">
        <v>66.5</v>
      </c>
      <c r="B224">
        <v>30</v>
      </c>
    </row>
    <row r="225" spans="1:2" x14ac:dyDescent="0.2">
      <c r="A225">
        <v>65.5</v>
      </c>
      <c r="B225">
        <v>79</v>
      </c>
    </row>
    <row r="226" spans="1:2" x14ac:dyDescent="0.2">
      <c r="A226">
        <v>133.5</v>
      </c>
      <c r="B226">
        <v>7</v>
      </c>
    </row>
    <row r="227" spans="1:2" x14ac:dyDescent="0.2">
      <c r="A227">
        <v>128</v>
      </c>
      <c r="B227">
        <v>82</v>
      </c>
    </row>
    <row r="228" spans="1:2" x14ac:dyDescent="0.2">
      <c r="A228">
        <v>165.5</v>
      </c>
      <c r="B228">
        <v>12</v>
      </c>
    </row>
    <row r="229" spans="1:2" x14ac:dyDescent="0.2">
      <c r="A229">
        <v>88</v>
      </c>
      <c r="B229">
        <v>7</v>
      </c>
    </row>
    <row r="230" spans="1:2" x14ac:dyDescent="0.2">
      <c r="A230">
        <v>138.5</v>
      </c>
      <c r="B230">
        <v>30</v>
      </c>
    </row>
    <row r="231" spans="1:2" x14ac:dyDescent="0.2">
      <c r="A231">
        <v>129</v>
      </c>
      <c r="B231">
        <v>18</v>
      </c>
    </row>
    <row r="232" spans="1:2" x14ac:dyDescent="0.2">
      <c r="A232">
        <v>121.5</v>
      </c>
      <c r="B232">
        <v>45</v>
      </c>
    </row>
    <row r="233" spans="1:2" x14ac:dyDescent="0.2">
      <c r="A233">
        <v>94.5</v>
      </c>
      <c r="B233">
        <v>4</v>
      </c>
    </row>
    <row r="234" spans="1:2" x14ac:dyDescent="0.2">
      <c r="A234">
        <v>221.5</v>
      </c>
      <c r="B234">
        <v>1</v>
      </c>
    </row>
    <row r="235" spans="1:2" x14ac:dyDescent="0.2">
      <c r="A235">
        <v>131</v>
      </c>
      <c r="B235">
        <v>18</v>
      </c>
    </row>
    <row r="236" spans="1:2" x14ac:dyDescent="0.2">
      <c r="A236">
        <v>160</v>
      </c>
      <c r="B236">
        <v>5</v>
      </c>
    </row>
    <row r="237" spans="1:2" x14ac:dyDescent="0.2">
      <c r="A237">
        <v>89</v>
      </c>
      <c r="B237">
        <v>6</v>
      </c>
    </row>
    <row r="238" spans="1:2" x14ac:dyDescent="0.2">
      <c r="A238">
        <v>144</v>
      </c>
      <c r="B238">
        <v>5</v>
      </c>
    </row>
    <row r="239" spans="1:2" x14ac:dyDescent="0.2">
      <c r="A239">
        <v>87</v>
      </c>
      <c r="B239">
        <v>9</v>
      </c>
    </row>
    <row r="240" spans="1:2" x14ac:dyDescent="0.2">
      <c r="A240">
        <v>114.5</v>
      </c>
      <c r="B240">
        <v>15</v>
      </c>
    </row>
    <row r="241" spans="1:2" x14ac:dyDescent="0.2">
      <c r="A241">
        <v>132</v>
      </c>
      <c r="B241">
        <v>82</v>
      </c>
    </row>
    <row r="242" spans="1:2" x14ac:dyDescent="0.2">
      <c r="A242">
        <v>111</v>
      </c>
      <c r="B242">
        <v>23</v>
      </c>
    </row>
    <row r="243" spans="1:2" x14ac:dyDescent="0.2">
      <c r="A243">
        <v>114</v>
      </c>
      <c r="B243">
        <v>83</v>
      </c>
    </row>
    <row r="244" spans="1:2" x14ac:dyDescent="0.2">
      <c r="A244">
        <v>71</v>
      </c>
      <c r="B244">
        <v>28</v>
      </c>
    </row>
    <row r="245" spans="1:2" x14ac:dyDescent="0.2">
      <c r="A245">
        <v>139</v>
      </c>
      <c r="B245">
        <v>4</v>
      </c>
    </row>
    <row r="246" spans="1:2" x14ac:dyDescent="0.2">
      <c r="A246">
        <v>81.5</v>
      </c>
      <c r="B246">
        <v>9</v>
      </c>
    </row>
    <row r="247" spans="1:2" x14ac:dyDescent="0.2">
      <c r="A247">
        <v>92.5</v>
      </c>
      <c r="B247">
        <v>3</v>
      </c>
    </row>
    <row r="248" spans="1:2" x14ac:dyDescent="0.2">
      <c r="A248">
        <v>74.5</v>
      </c>
      <c r="B248">
        <v>50</v>
      </c>
    </row>
    <row r="249" spans="1:2" x14ac:dyDescent="0.2">
      <c r="A249">
        <v>170.5</v>
      </c>
      <c r="B249">
        <v>1</v>
      </c>
    </row>
    <row r="250" spans="1:2" x14ac:dyDescent="0.2">
      <c r="A250">
        <v>133</v>
      </c>
      <c r="B250">
        <v>23</v>
      </c>
    </row>
    <row r="251" spans="1:2" x14ac:dyDescent="0.2">
      <c r="A251">
        <v>83</v>
      </c>
      <c r="B251">
        <v>22</v>
      </c>
    </row>
    <row r="252" spans="1:2" x14ac:dyDescent="0.2">
      <c r="A252">
        <v>96.5</v>
      </c>
      <c r="B252">
        <v>82</v>
      </c>
    </row>
    <row r="253" spans="1:2" x14ac:dyDescent="0.2">
      <c r="A253">
        <v>76.5</v>
      </c>
      <c r="B253">
        <v>7</v>
      </c>
    </row>
    <row r="254" spans="1:2" x14ac:dyDescent="0.2">
      <c r="A254">
        <v>78</v>
      </c>
      <c r="B254">
        <v>7</v>
      </c>
    </row>
    <row r="255" spans="1:2" x14ac:dyDescent="0.2">
      <c r="A255">
        <v>210</v>
      </c>
      <c r="B255">
        <v>2</v>
      </c>
    </row>
    <row r="256" spans="1:2" x14ac:dyDescent="0.2">
      <c r="A256">
        <v>136.5</v>
      </c>
      <c r="B256">
        <v>29</v>
      </c>
    </row>
    <row r="257" spans="1:2" x14ac:dyDescent="0.2">
      <c r="A257">
        <v>180</v>
      </c>
      <c r="B257">
        <v>1</v>
      </c>
    </row>
    <row r="258" spans="1:2" x14ac:dyDescent="0.2">
      <c r="A258">
        <v>129.5</v>
      </c>
      <c r="B258">
        <v>14</v>
      </c>
    </row>
    <row r="259" spans="1:2" x14ac:dyDescent="0.2">
      <c r="A259">
        <v>98.5</v>
      </c>
      <c r="B259">
        <v>33</v>
      </c>
    </row>
    <row r="260" spans="1:2" x14ac:dyDescent="0.2">
      <c r="A260">
        <v>160.5</v>
      </c>
      <c r="B260">
        <v>8</v>
      </c>
    </row>
    <row r="261" spans="1:2" x14ac:dyDescent="0.2">
      <c r="A261">
        <v>115</v>
      </c>
      <c r="B261">
        <v>35</v>
      </c>
    </row>
    <row r="262" spans="1:2" x14ac:dyDescent="0.2">
      <c r="A262">
        <v>118</v>
      </c>
      <c r="B262">
        <v>15</v>
      </c>
    </row>
    <row r="263" spans="1:2" x14ac:dyDescent="0.2">
      <c r="A263">
        <v>70.5</v>
      </c>
      <c r="B263">
        <v>47</v>
      </c>
    </row>
    <row r="264" spans="1:2" x14ac:dyDescent="0.2">
      <c r="A264">
        <v>75</v>
      </c>
      <c r="B264">
        <v>26</v>
      </c>
    </row>
    <row r="265" spans="1:2" x14ac:dyDescent="0.2">
      <c r="A265">
        <v>163</v>
      </c>
      <c r="B265">
        <v>3</v>
      </c>
    </row>
    <row r="266" spans="1:2" x14ac:dyDescent="0.2">
      <c r="A266">
        <v>220</v>
      </c>
      <c r="B266">
        <v>42</v>
      </c>
    </row>
    <row r="267" spans="1:2" x14ac:dyDescent="0.2">
      <c r="A267">
        <v>181</v>
      </c>
      <c r="B267">
        <v>1</v>
      </c>
    </row>
    <row r="268" spans="1:2" x14ac:dyDescent="0.2">
      <c r="A268">
        <v>200.5</v>
      </c>
      <c r="B268">
        <v>26</v>
      </c>
    </row>
    <row r="269" spans="1:2" x14ac:dyDescent="0.2">
      <c r="A269">
        <v>63.5</v>
      </c>
      <c r="B269">
        <v>27</v>
      </c>
    </row>
    <row r="270" spans="1:2" x14ac:dyDescent="0.2">
      <c r="A270">
        <v>131.5</v>
      </c>
      <c r="B270">
        <v>6</v>
      </c>
    </row>
    <row r="271" spans="1:2" x14ac:dyDescent="0.2">
      <c r="A271">
        <v>77</v>
      </c>
      <c r="B271">
        <v>9</v>
      </c>
    </row>
    <row r="272" spans="1:2" x14ac:dyDescent="0.2">
      <c r="A272">
        <v>117.5</v>
      </c>
      <c r="B272">
        <v>21</v>
      </c>
    </row>
    <row r="273" spans="1:2" x14ac:dyDescent="0.2">
      <c r="A273">
        <v>148</v>
      </c>
      <c r="B273">
        <v>10</v>
      </c>
    </row>
    <row r="274" spans="1:2" x14ac:dyDescent="0.2">
      <c r="A274">
        <v>149</v>
      </c>
      <c r="B274">
        <v>3</v>
      </c>
    </row>
    <row r="275" spans="1:2" x14ac:dyDescent="0.2">
      <c r="A275">
        <v>137</v>
      </c>
      <c r="B275">
        <v>33</v>
      </c>
    </row>
    <row r="276" spans="1:2" x14ac:dyDescent="0.2">
      <c r="A276">
        <v>130.5</v>
      </c>
      <c r="B276">
        <v>25</v>
      </c>
    </row>
    <row r="277" spans="1:2" x14ac:dyDescent="0.2">
      <c r="A277">
        <v>154</v>
      </c>
      <c r="B277">
        <v>5</v>
      </c>
    </row>
    <row r="278" spans="1:2" x14ac:dyDescent="0.2">
      <c r="A278">
        <v>136</v>
      </c>
      <c r="B278">
        <v>6</v>
      </c>
    </row>
    <row r="279" spans="1:2" x14ac:dyDescent="0.2">
      <c r="A279">
        <v>145</v>
      </c>
      <c r="B279">
        <v>4</v>
      </c>
    </row>
    <row r="280" spans="1:2" x14ac:dyDescent="0.2">
      <c r="A280">
        <v>127</v>
      </c>
      <c r="B280">
        <v>49</v>
      </c>
    </row>
    <row r="281" spans="1:2" x14ac:dyDescent="0.2">
      <c r="A281">
        <v>124.5</v>
      </c>
      <c r="B281">
        <v>34</v>
      </c>
    </row>
    <row r="282" spans="1:2" x14ac:dyDescent="0.2">
      <c r="A282">
        <v>109.5</v>
      </c>
      <c r="B282">
        <v>51</v>
      </c>
    </row>
    <row r="283" spans="1:2" x14ac:dyDescent="0.2">
      <c r="A283">
        <v>73</v>
      </c>
      <c r="B283">
        <v>40</v>
      </c>
    </row>
    <row r="284" spans="1:2" x14ac:dyDescent="0.2">
      <c r="A284">
        <v>208</v>
      </c>
      <c r="B284">
        <v>4</v>
      </c>
    </row>
    <row r="285" spans="1:2" x14ac:dyDescent="0.2">
      <c r="A285">
        <v>67.5</v>
      </c>
      <c r="B285">
        <v>18</v>
      </c>
    </row>
    <row r="286" spans="1:2" x14ac:dyDescent="0.2">
      <c r="A286">
        <v>79</v>
      </c>
      <c r="B286">
        <v>6</v>
      </c>
    </row>
    <row r="287" spans="1:2" x14ac:dyDescent="0.2">
      <c r="A287">
        <v>134.5</v>
      </c>
      <c r="B287">
        <v>4</v>
      </c>
    </row>
    <row r="288" spans="1:2" x14ac:dyDescent="0.2">
      <c r="A288">
        <v>142.5</v>
      </c>
      <c r="B288">
        <v>4</v>
      </c>
    </row>
    <row r="289" spans="1:2" x14ac:dyDescent="0.2">
      <c r="A289">
        <v>148.5</v>
      </c>
      <c r="B289">
        <v>5</v>
      </c>
    </row>
    <row r="290" spans="1:2" x14ac:dyDescent="0.2">
      <c r="A290">
        <v>95</v>
      </c>
      <c r="B290">
        <v>3</v>
      </c>
    </row>
    <row r="291" spans="1:2" x14ac:dyDescent="0.2">
      <c r="A291">
        <v>218</v>
      </c>
      <c r="B291">
        <v>1</v>
      </c>
    </row>
    <row r="292" spans="1:2" x14ac:dyDescent="0.2">
      <c r="A292">
        <v>90</v>
      </c>
      <c r="B292">
        <v>7</v>
      </c>
    </row>
    <row r="293" spans="1:2" x14ac:dyDescent="0.2">
      <c r="A293">
        <v>111.5</v>
      </c>
      <c r="B293">
        <v>15</v>
      </c>
    </row>
    <row r="294" spans="1:2" x14ac:dyDescent="0.2">
      <c r="A294">
        <v>75.5</v>
      </c>
      <c r="B294">
        <v>9</v>
      </c>
    </row>
    <row r="295" spans="1:2" x14ac:dyDescent="0.2">
      <c r="A295">
        <v>87.5</v>
      </c>
      <c r="B295">
        <v>4</v>
      </c>
    </row>
    <row r="296" spans="1:2" x14ac:dyDescent="0.2">
      <c r="A296">
        <v>153.5</v>
      </c>
      <c r="B296">
        <v>3</v>
      </c>
    </row>
    <row r="297" spans="1:2" x14ac:dyDescent="0.2">
      <c r="A297">
        <v>230</v>
      </c>
      <c r="B297">
        <v>1</v>
      </c>
    </row>
    <row r="298" spans="1:2" x14ac:dyDescent="0.2">
      <c r="A298">
        <v>146</v>
      </c>
      <c r="B298">
        <v>3</v>
      </c>
    </row>
    <row r="299" spans="1:2" x14ac:dyDescent="0.2">
      <c r="A299">
        <v>78.5</v>
      </c>
      <c r="B299">
        <v>4</v>
      </c>
    </row>
    <row r="300" spans="1:2" x14ac:dyDescent="0.2">
      <c r="A300">
        <v>147</v>
      </c>
      <c r="B300">
        <v>6</v>
      </c>
    </row>
    <row r="301" spans="1:2" x14ac:dyDescent="0.2">
      <c r="A301">
        <v>141</v>
      </c>
      <c r="B301">
        <v>9</v>
      </c>
    </row>
    <row r="302" spans="1:2" x14ac:dyDescent="0.2">
      <c r="A302">
        <v>127.5</v>
      </c>
      <c r="B302">
        <v>12</v>
      </c>
    </row>
    <row r="303" spans="1:2" x14ac:dyDescent="0.2">
      <c r="A303">
        <v>204</v>
      </c>
      <c r="B303">
        <v>5</v>
      </c>
    </row>
    <row r="304" spans="1:2" x14ac:dyDescent="0.2">
      <c r="A304">
        <v>143.5</v>
      </c>
      <c r="B304">
        <v>3</v>
      </c>
    </row>
    <row r="305" spans="1:2" x14ac:dyDescent="0.2">
      <c r="A305">
        <v>142</v>
      </c>
      <c r="B305">
        <v>11</v>
      </c>
    </row>
    <row r="306" spans="1:2" x14ac:dyDescent="0.2">
      <c r="A306">
        <v>82.5</v>
      </c>
      <c r="B306">
        <v>9</v>
      </c>
    </row>
    <row r="307" spans="1:2" x14ac:dyDescent="0.2">
      <c r="A307">
        <v>134</v>
      </c>
      <c r="B307">
        <v>6</v>
      </c>
    </row>
    <row r="308" spans="1:2" x14ac:dyDescent="0.2">
      <c r="A308">
        <v>180.5</v>
      </c>
      <c r="B308">
        <v>1</v>
      </c>
    </row>
    <row r="309" spans="1:2" x14ac:dyDescent="0.2">
      <c r="A309">
        <v>157</v>
      </c>
      <c r="B309">
        <v>2</v>
      </c>
    </row>
    <row r="310" spans="1:2" x14ac:dyDescent="0.2">
      <c r="A310">
        <v>84.5</v>
      </c>
      <c r="B310">
        <v>14</v>
      </c>
    </row>
    <row r="311" spans="1:2" x14ac:dyDescent="0.2">
      <c r="A311">
        <v>118.5</v>
      </c>
      <c r="B311">
        <v>7</v>
      </c>
    </row>
    <row r="312" spans="1:2" x14ac:dyDescent="0.2">
      <c r="A312">
        <v>97.5</v>
      </c>
      <c r="B312">
        <v>1</v>
      </c>
    </row>
    <row r="313" spans="1:2" x14ac:dyDescent="0.2">
      <c r="A313">
        <v>69.5</v>
      </c>
      <c r="B313">
        <v>15</v>
      </c>
    </row>
    <row r="314" spans="1:2" x14ac:dyDescent="0.2">
      <c r="A314">
        <v>206.5</v>
      </c>
      <c r="B314">
        <v>1</v>
      </c>
    </row>
    <row r="315" spans="1:2" x14ac:dyDescent="0.2">
      <c r="A315">
        <v>162.5</v>
      </c>
      <c r="B315">
        <v>18</v>
      </c>
    </row>
    <row r="316" spans="1:2" x14ac:dyDescent="0.2">
      <c r="A316">
        <v>151.5</v>
      </c>
      <c r="B316">
        <v>2</v>
      </c>
    </row>
    <row r="317" spans="1:2" x14ac:dyDescent="0.2">
      <c r="A317">
        <v>88.5</v>
      </c>
      <c r="B317">
        <v>6</v>
      </c>
    </row>
    <row r="318" spans="1:2" x14ac:dyDescent="0.2">
      <c r="A318">
        <v>202.5</v>
      </c>
      <c r="B318">
        <v>3</v>
      </c>
    </row>
    <row r="319" spans="1:2" x14ac:dyDescent="0.2">
      <c r="A319">
        <v>203</v>
      </c>
      <c r="B319">
        <v>3</v>
      </c>
    </row>
    <row r="320" spans="1:2" x14ac:dyDescent="0.2">
      <c r="A320">
        <v>91</v>
      </c>
      <c r="B320">
        <v>4</v>
      </c>
    </row>
    <row r="321" spans="1:2" x14ac:dyDescent="0.2">
      <c r="A321">
        <v>164.5</v>
      </c>
      <c r="B321">
        <v>2</v>
      </c>
    </row>
    <row r="322" spans="1:2" x14ac:dyDescent="0.2">
      <c r="A322">
        <v>171</v>
      </c>
      <c r="B322">
        <v>1</v>
      </c>
    </row>
    <row r="323" spans="1:2" x14ac:dyDescent="0.2">
      <c r="A323">
        <v>83.5</v>
      </c>
      <c r="B323">
        <v>7</v>
      </c>
    </row>
    <row r="324" spans="1:2" x14ac:dyDescent="0.2">
      <c r="A324">
        <v>214</v>
      </c>
      <c r="B324">
        <v>1</v>
      </c>
    </row>
    <row r="325" spans="1:2" x14ac:dyDescent="0.2">
      <c r="A325">
        <v>95.5</v>
      </c>
      <c r="B325">
        <v>2</v>
      </c>
    </row>
    <row r="326" spans="1:2" x14ac:dyDescent="0.2">
      <c r="A326">
        <v>147.5</v>
      </c>
      <c r="B326">
        <v>1</v>
      </c>
    </row>
    <row r="327" spans="1:2" x14ac:dyDescent="0.2">
      <c r="A327">
        <v>203.5</v>
      </c>
      <c r="B327">
        <v>1</v>
      </c>
    </row>
    <row r="328" spans="1:2" x14ac:dyDescent="0.2">
      <c r="A328">
        <v>152.5</v>
      </c>
      <c r="B328">
        <v>1</v>
      </c>
    </row>
    <row r="329" spans="1:2" x14ac:dyDescent="0.2">
      <c r="A329">
        <v>71.5</v>
      </c>
      <c r="B329">
        <v>6</v>
      </c>
    </row>
    <row r="330" spans="1:2" x14ac:dyDescent="0.2">
      <c r="A330">
        <v>237</v>
      </c>
      <c r="B330">
        <v>1</v>
      </c>
    </row>
    <row r="331" spans="1:2" x14ac:dyDescent="0.2">
      <c r="A331">
        <v>202</v>
      </c>
      <c r="B331">
        <v>3</v>
      </c>
    </row>
    <row r="332" spans="1:2" x14ac:dyDescent="0.2">
      <c r="A332">
        <v>240</v>
      </c>
      <c r="B332">
        <v>1</v>
      </c>
    </row>
    <row r="333" spans="1:2" x14ac:dyDescent="0.2">
      <c r="A333">
        <v>79.5</v>
      </c>
      <c r="B333">
        <v>5</v>
      </c>
    </row>
    <row r="334" spans="1:2" x14ac:dyDescent="0.2">
      <c r="A334">
        <v>93.5</v>
      </c>
      <c r="B334">
        <v>2</v>
      </c>
    </row>
    <row r="335" spans="1:2" x14ac:dyDescent="0.2">
      <c r="A335">
        <v>206</v>
      </c>
      <c r="B335">
        <v>2</v>
      </c>
    </row>
    <row r="336" spans="1:2" x14ac:dyDescent="0.2">
      <c r="A336">
        <v>150</v>
      </c>
      <c r="B336">
        <v>1</v>
      </c>
    </row>
    <row r="337" spans="1:2" x14ac:dyDescent="0.2">
      <c r="A337">
        <v>86.5</v>
      </c>
      <c r="B337">
        <v>4</v>
      </c>
    </row>
    <row r="338" spans="1:2" x14ac:dyDescent="0.2">
      <c r="A338">
        <v>150.5</v>
      </c>
      <c r="B338">
        <v>5</v>
      </c>
    </row>
    <row r="339" spans="1:2" x14ac:dyDescent="0.2">
      <c r="A339">
        <v>145.5</v>
      </c>
      <c r="B339">
        <v>1</v>
      </c>
    </row>
    <row r="340" spans="1:2" x14ac:dyDescent="0.2">
      <c r="A340">
        <v>77.5</v>
      </c>
      <c r="B340">
        <v>5</v>
      </c>
    </row>
    <row r="341" spans="1:2" x14ac:dyDescent="0.2">
      <c r="A341">
        <v>234.5</v>
      </c>
      <c r="B341">
        <v>1</v>
      </c>
    </row>
    <row r="342" spans="1:2" x14ac:dyDescent="0.2">
      <c r="A342">
        <v>184</v>
      </c>
      <c r="B342">
        <v>1</v>
      </c>
    </row>
    <row r="343" spans="1:2" x14ac:dyDescent="0.2">
      <c r="A343">
        <v>143</v>
      </c>
      <c r="B343">
        <v>6</v>
      </c>
    </row>
    <row r="344" spans="1:2" x14ac:dyDescent="0.2">
      <c r="A344">
        <v>166</v>
      </c>
      <c r="B344">
        <v>1</v>
      </c>
    </row>
    <row r="345" spans="1:2" x14ac:dyDescent="0.2">
      <c r="A345">
        <v>135.5</v>
      </c>
      <c r="B345">
        <v>5</v>
      </c>
    </row>
    <row r="346" spans="1:2" x14ac:dyDescent="0.2">
      <c r="A346">
        <v>99.5</v>
      </c>
      <c r="B346">
        <v>1</v>
      </c>
    </row>
    <row r="347" spans="1:2" x14ac:dyDescent="0.2">
      <c r="A347">
        <v>212.5</v>
      </c>
      <c r="B347">
        <v>1</v>
      </c>
    </row>
    <row r="348" spans="1:2" x14ac:dyDescent="0.2">
      <c r="A348">
        <v>155</v>
      </c>
      <c r="B348">
        <v>1</v>
      </c>
    </row>
    <row r="349" spans="1:2" x14ac:dyDescent="0.2">
      <c r="A349">
        <v>172</v>
      </c>
      <c r="B349">
        <v>1</v>
      </c>
    </row>
    <row r="350" spans="1:2" x14ac:dyDescent="0.2">
      <c r="A350">
        <v>151</v>
      </c>
      <c r="B350">
        <v>1</v>
      </c>
    </row>
    <row r="351" spans="1:2" x14ac:dyDescent="0.2">
      <c r="A351">
        <v>98</v>
      </c>
      <c r="B351">
        <v>2</v>
      </c>
    </row>
    <row r="352" spans="1:2" x14ac:dyDescent="0.2">
      <c r="A352">
        <v>210.5</v>
      </c>
      <c r="B352">
        <v>1</v>
      </c>
    </row>
    <row r="353" spans="1:2" x14ac:dyDescent="0.2">
      <c r="A353">
        <v>212</v>
      </c>
      <c r="B353">
        <v>1</v>
      </c>
    </row>
    <row r="354" spans="1:2" x14ac:dyDescent="0.2">
      <c r="A354">
        <v>209</v>
      </c>
      <c r="B354">
        <v>1</v>
      </c>
    </row>
    <row r="355" spans="1:2" x14ac:dyDescent="0.2">
      <c r="A355">
        <v>205.5</v>
      </c>
      <c r="B355">
        <v>1</v>
      </c>
    </row>
    <row r="356" spans="1:2" x14ac:dyDescent="0.2">
      <c r="A356">
        <v>167</v>
      </c>
      <c r="B356">
        <v>2</v>
      </c>
    </row>
    <row r="357" spans="1:2" x14ac:dyDescent="0.2">
      <c r="A357">
        <v>232.5</v>
      </c>
      <c r="B357">
        <v>1</v>
      </c>
    </row>
    <row r="358" spans="1:2" x14ac:dyDescent="0.2">
      <c r="A358">
        <v>167.5</v>
      </c>
      <c r="B358">
        <v>1</v>
      </c>
    </row>
    <row r="359" spans="1:2" x14ac:dyDescent="0.2">
      <c r="A359">
        <v>229</v>
      </c>
      <c r="B359">
        <v>1</v>
      </c>
    </row>
    <row r="360" spans="1:2" x14ac:dyDescent="0.2">
      <c r="A360">
        <v>234</v>
      </c>
      <c r="B360">
        <v>1</v>
      </c>
    </row>
    <row r="361" spans="1:2" x14ac:dyDescent="0.2">
      <c r="A361">
        <v>90.5</v>
      </c>
      <c r="B361">
        <v>1</v>
      </c>
    </row>
    <row r="362" spans="1:2" x14ac:dyDescent="0.2">
      <c r="A362">
        <v>174</v>
      </c>
      <c r="B362">
        <v>1</v>
      </c>
    </row>
    <row r="363" spans="1:2" x14ac:dyDescent="0.2">
      <c r="A363">
        <v>89.5</v>
      </c>
      <c r="B363">
        <v>2</v>
      </c>
    </row>
    <row r="364" spans="1:2" x14ac:dyDescent="0.2">
      <c r="A364">
        <v>179.5</v>
      </c>
      <c r="B364">
        <v>1</v>
      </c>
    </row>
    <row r="365" spans="1:2" x14ac:dyDescent="0.2">
      <c r="A365">
        <v>166.5</v>
      </c>
      <c r="B365">
        <v>1</v>
      </c>
    </row>
    <row r="366" spans="1:2" x14ac:dyDescent="0.2">
      <c r="A366">
        <v>144.5</v>
      </c>
      <c r="B366">
        <v>3</v>
      </c>
    </row>
    <row r="367" spans="1:2" x14ac:dyDescent="0.2">
      <c r="A367">
        <v>155.5</v>
      </c>
      <c r="B367">
        <v>1</v>
      </c>
    </row>
    <row r="368" spans="1:2" x14ac:dyDescent="0.2">
      <c r="A368">
        <v>216.5</v>
      </c>
      <c r="B368">
        <v>1</v>
      </c>
    </row>
    <row r="369" spans="1:2" x14ac:dyDescent="0.2">
      <c r="A369">
        <v>157.5</v>
      </c>
      <c r="B369">
        <v>1</v>
      </c>
    </row>
    <row r="370" spans="1:2" x14ac:dyDescent="0.2">
      <c r="A370">
        <v>92</v>
      </c>
      <c r="B370">
        <v>2</v>
      </c>
    </row>
    <row r="371" spans="1:2" x14ac:dyDescent="0.2">
      <c r="A371">
        <v>94</v>
      </c>
      <c r="B371">
        <v>1</v>
      </c>
    </row>
    <row r="372" spans="1:2" x14ac:dyDescent="0.2">
      <c r="A372">
        <v>156.5</v>
      </c>
      <c r="B372">
        <v>1</v>
      </c>
    </row>
    <row r="373" spans="1:2" x14ac:dyDescent="0.2">
      <c r="A373">
        <v>228</v>
      </c>
      <c r="B373">
        <v>1</v>
      </c>
    </row>
    <row r="374" spans="1:2" x14ac:dyDescent="0.2">
      <c r="A374">
        <v>201</v>
      </c>
      <c r="B374">
        <v>2</v>
      </c>
    </row>
    <row r="375" spans="1:2" x14ac:dyDescent="0.2">
      <c r="A375">
        <v>217</v>
      </c>
      <c r="B375">
        <v>1</v>
      </c>
    </row>
    <row r="376" spans="1:2" x14ac:dyDescent="0.2">
      <c r="A376">
        <v>225.5</v>
      </c>
      <c r="B376">
        <v>1</v>
      </c>
    </row>
    <row r="378" spans="1:2" x14ac:dyDescent="0.2">
      <c r="A378" t="s">
        <v>77</v>
      </c>
      <c r="B378">
        <v>4.7272111335728599</v>
      </c>
    </row>
    <row r="379" spans="1:2" x14ac:dyDescent="0.2">
      <c r="A379">
        <v>0.5</v>
      </c>
      <c r="B379">
        <v>5505704</v>
      </c>
    </row>
    <row r="380" spans="1:2" x14ac:dyDescent="0.2">
      <c r="A380">
        <v>0</v>
      </c>
      <c r="B380">
        <v>77951356</v>
      </c>
    </row>
    <row r="381" spans="1:2" x14ac:dyDescent="0.2">
      <c r="A381">
        <v>5</v>
      </c>
      <c r="B381">
        <v>2008313</v>
      </c>
    </row>
    <row r="382" spans="1:2" x14ac:dyDescent="0.2">
      <c r="A382">
        <v>8</v>
      </c>
      <c r="B382">
        <v>941920</v>
      </c>
    </row>
    <row r="383" spans="1:2" x14ac:dyDescent="0.2">
      <c r="A383">
        <v>4</v>
      </c>
      <c r="B383">
        <v>2357744</v>
      </c>
    </row>
    <row r="384" spans="1:2" x14ac:dyDescent="0.2">
      <c r="A384">
        <v>2</v>
      </c>
      <c r="B384">
        <v>3883543</v>
      </c>
    </row>
    <row r="385" spans="1:2" x14ac:dyDescent="0.2">
      <c r="A385">
        <v>1</v>
      </c>
      <c r="B385">
        <v>1330701</v>
      </c>
    </row>
    <row r="386" spans="1:2" x14ac:dyDescent="0.2">
      <c r="A386">
        <v>16</v>
      </c>
      <c r="B386">
        <v>626010</v>
      </c>
    </row>
    <row r="387" spans="1:2" x14ac:dyDescent="0.2">
      <c r="A387">
        <v>6</v>
      </c>
      <c r="B387">
        <v>186368</v>
      </c>
    </row>
    <row r="388" spans="1:2" x14ac:dyDescent="0.2">
      <c r="A388">
        <v>7</v>
      </c>
      <c r="B388">
        <v>239531</v>
      </c>
    </row>
    <row r="389" spans="1:2" x14ac:dyDescent="0.2">
      <c r="A389">
        <v>18</v>
      </c>
      <c r="B389">
        <v>32443</v>
      </c>
    </row>
    <row r="390" spans="1:2" x14ac:dyDescent="0.2">
      <c r="A390">
        <v>4.5</v>
      </c>
      <c r="B390">
        <v>240953</v>
      </c>
    </row>
    <row r="391" spans="1:2" x14ac:dyDescent="0.2">
      <c r="A391">
        <v>2.5</v>
      </c>
      <c r="B391">
        <v>373101</v>
      </c>
    </row>
    <row r="392" spans="1:2" x14ac:dyDescent="0.2">
      <c r="A392">
        <v>12</v>
      </c>
      <c r="B392">
        <v>256057</v>
      </c>
    </row>
    <row r="393" spans="1:2" x14ac:dyDescent="0.2">
      <c r="A393">
        <v>23</v>
      </c>
      <c r="B393">
        <v>17904</v>
      </c>
    </row>
    <row r="394" spans="1:2" x14ac:dyDescent="0.2">
      <c r="A394">
        <v>9</v>
      </c>
      <c r="B394">
        <v>92928</v>
      </c>
    </row>
    <row r="395" spans="1:2" x14ac:dyDescent="0.2">
      <c r="A395">
        <v>20</v>
      </c>
      <c r="B395">
        <v>604422</v>
      </c>
    </row>
    <row r="396" spans="1:2" x14ac:dyDescent="0.2">
      <c r="A396">
        <v>3</v>
      </c>
      <c r="B396">
        <v>1216325</v>
      </c>
    </row>
    <row r="397" spans="1:2" x14ac:dyDescent="0.2">
      <c r="A397">
        <v>10.5</v>
      </c>
      <c r="B397">
        <v>50627</v>
      </c>
    </row>
    <row r="398" spans="1:2" x14ac:dyDescent="0.2">
      <c r="A398">
        <v>5.5</v>
      </c>
      <c r="B398">
        <v>366988</v>
      </c>
    </row>
    <row r="399" spans="1:2" x14ac:dyDescent="0.2">
      <c r="A399">
        <v>103</v>
      </c>
      <c r="B399">
        <v>1366</v>
      </c>
    </row>
    <row r="400" spans="1:2" x14ac:dyDescent="0.2">
      <c r="A400">
        <v>3.5</v>
      </c>
      <c r="B400">
        <v>140994</v>
      </c>
    </row>
    <row r="401" spans="1:2" x14ac:dyDescent="0.2">
      <c r="A401">
        <v>10</v>
      </c>
      <c r="B401">
        <v>219342</v>
      </c>
    </row>
    <row r="402" spans="1:2" x14ac:dyDescent="0.2">
      <c r="A402">
        <v>19</v>
      </c>
      <c r="B402">
        <v>13356</v>
      </c>
    </row>
    <row r="403" spans="1:2" x14ac:dyDescent="0.2">
      <c r="A403">
        <v>13</v>
      </c>
      <c r="B403">
        <v>43081</v>
      </c>
    </row>
    <row r="404" spans="1:2" x14ac:dyDescent="0.2">
      <c r="A404">
        <v>12.5</v>
      </c>
      <c r="B404">
        <v>37938</v>
      </c>
    </row>
    <row r="405" spans="1:2" x14ac:dyDescent="0.2">
      <c r="A405">
        <v>24</v>
      </c>
      <c r="B405">
        <v>23279</v>
      </c>
    </row>
    <row r="406" spans="1:2" x14ac:dyDescent="0.2">
      <c r="A406">
        <v>25.5</v>
      </c>
      <c r="B406">
        <v>7588</v>
      </c>
    </row>
    <row r="407" spans="1:2" x14ac:dyDescent="0.2">
      <c r="A407">
        <v>1.5</v>
      </c>
      <c r="B407">
        <v>128885</v>
      </c>
    </row>
    <row r="408" spans="1:2" x14ac:dyDescent="0.2">
      <c r="A408">
        <v>13.5</v>
      </c>
      <c r="B408">
        <v>15238</v>
      </c>
    </row>
    <row r="409" spans="1:2" x14ac:dyDescent="0.2">
      <c r="A409">
        <v>40</v>
      </c>
      <c r="B409">
        <v>169194</v>
      </c>
    </row>
    <row r="410" spans="1:2" x14ac:dyDescent="0.2">
      <c r="A410">
        <v>16.5</v>
      </c>
      <c r="B410">
        <v>65440</v>
      </c>
    </row>
    <row r="411" spans="1:2" x14ac:dyDescent="0.2">
      <c r="A411">
        <v>21</v>
      </c>
      <c r="B411">
        <v>36868</v>
      </c>
    </row>
    <row r="412" spans="1:2" x14ac:dyDescent="0.2">
      <c r="A412">
        <v>15</v>
      </c>
      <c r="B412">
        <v>20558</v>
      </c>
    </row>
    <row r="413" spans="1:2" x14ac:dyDescent="0.2">
      <c r="A413">
        <v>27</v>
      </c>
      <c r="B413">
        <v>5181</v>
      </c>
    </row>
    <row r="414" spans="1:2" x14ac:dyDescent="0.2">
      <c r="A414">
        <v>70</v>
      </c>
      <c r="B414">
        <v>420</v>
      </c>
    </row>
    <row r="415" spans="1:2" x14ac:dyDescent="0.2">
      <c r="A415">
        <v>32</v>
      </c>
      <c r="B415">
        <v>28628</v>
      </c>
    </row>
    <row r="416" spans="1:2" x14ac:dyDescent="0.2">
      <c r="A416">
        <v>22</v>
      </c>
      <c r="B416">
        <v>65263</v>
      </c>
    </row>
    <row r="417" spans="1:2" x14ac:dyDescent="0.2">
      <c r="A417">
        <v>20.5</v>
      </c>
      <c r="B417">
        <v>76206</v>
      </c>
    </row>
    <row r="418" spans="1:2" x14ac:dyDescent="0.2">
      <c r="A418">
        <v>25</v>
      </c>
      <c r="B418">
        <v>32643</v>
      </c>
    </row>
    <row r="419" spans="1:2" x14ac:dyDescent="0.2">
      <c r="A419">
        <v>42.5</v>
      </c>
      <c r="B419">
        <v>2337</v>
      </c>
    </row>
    <row r="420" spans="1:2" x14ac:dyDescent="0.2">
      <c r="A420">
        <v>17</v>
      </c>
      <c r="B420">
        <v>40283</v>
      </c>
    </row>
    <row r="421" spans="1:2" x14ac:dyDescent="0.2">
      <c r="A421">
        <v>56</v>
      </c>
      <c r="B421">
        <v>11943</v>
      </c>
    </row>
    <row r="422" spans="1:2" x14ac:dyDescent="0.2">
      <c r="A422">
        <v>35</v>
      </c>
      <c r="B422">
        <v>1822</v>
      </c>
    </row>
    <row r="423" spans="1:2" x14ac:dyDescent="0.2">
      <c r="A423">
        <v>100</v>
      </c>
      <c r="B423">
        <v>41639</v>
      </c>
    </row>
    <row r="424" spans="1:2" x14ac:dyDescent="0.2">
      <c r="A424">
        <v>42</v>
      </c>
      <c r="B424">
        <v>10030</v>
      </c>
    </row>
    <row r="425" spans="1:2" x14ac:dyDescent="0.2">
      <c r="A425">
        <v>40.5</v>
      </c>
      <c r="B425">
        <v>22225</v>
      </c>
    </row>
    <row r="426" spans="1:2" x14ac:dyDescent="0.2">
      <c r="A426">
        <v>41</v>
      </c>
      <c r="B426">
        <v>7885</v>
      </c>
    </row>
    <row r="427" spans="1:2" x14ac:dyDescent="0.2">
      <c r="A427">
        <v>30</v>
      </c>
      <c r="B427">
        <v>42777</v>
      </c>
    </row>
    <row r="428" spans="1:2" x14ac:dyDescent="0.2">
      <c r="A428">
        <v>51</v>
      </c>
      <c r="B428">
        <v>151</v>
      </c>
    </row>
    <row r="429" spans="1:2" x14ac:dyDescent="0.2">
      <c r="A429">
        <v>7.5</v>
      </c>
      <c r="B429">
        <v>62723</v>
      </c>
    </row>
    <row r="430" spans="1:2" x14ac:dyDescent="0.2">
      <c r="A430">
        <v>80</v>
      </c>
      <c r="B430">
        <v>1396</v>
      </c>
    </row>
    <row r="431" spans="1:2" x14ac:dyDescent="0.2">
      <c r="A431">
        <v>8.5</v>
      </c>
      <c r="B431">
        <v>83894</v>
      </c>
    </row>
    <row r="432" spans="1:2" x14ac:dyDescent="0.2">
      <c r="A432">
        <v>11</v>
      </c>
      <c r="B432">
        <v>26248</v>
      </c>
    </row>
    <row r="433" spans="1:2" x14ac:dyDescent="0.2">
      <c r="A433">
        <v>52</v>
      </c>
      <c r="B433">
        <v>964</v>
      </c>
    </row>
    <row r="434" spans="1:2" x14ac:dyDescent="0.2">
      <c r="A434">
        <v>104</v>
      </c>
      <c r="B434">
        <v>1664</v>
      </c>
    </row>
    <row r="435" spans="1:2" x14ac:dyDescent="0.2">
      <c r="A435">
        <v>102.5</v>
      </c>
      <c r="B435">
        <v>892</v>
      </c>
    </row>
    <row r="436" spans="1:2" x14ac:dyDescent="0.2">
      <c r="A436">
        <v>22.5</v>
      </c>
      <c r="B436">
        <v>7280</v>
      </c>
    </row>
    <row r="437" spans="1:2" x14ac:dyDescent="0.2">
      <c r="A437">
        <v>17.5</v>
      </c>
      <c r="B437">
        <v>6992</v>
      </c>
    </row>
    <row r="438" spans="1:2" x14ac:dyDescent="0.2">
      <c r="A438">
        <v>100.5</v>
      </c>
      <c r="B438">
        <v>7384</v>
      </c>
    </row>
    <row r="439" spans="1:2" x14ac:dyDescent="0.2">
      <c r="A439">
        <v>14</v>
      </c>
      <c r="B439">
        <v>20884</v>
      </c>
    </row>
    <row r="440" spans="1:2" x14ac:dyDescent="0.2">
      <c r="A440">
        <v>45</v>
      </c>
      <c r="B440">
        <v>7149</v>
      </c>
    </row>
    <row r="441" spans="1:2" x14ac:dyDescent="0.2">
      <c r="A441">
        <v>120.5</v>
      </c>
      <c r="B441">
        <v>1913</v>
      </c>
    </row>
    <row r="442" spans="1:2" x14ac:dyDescent="0.2">
      <c r="A442">
        <v>102</v>
      </c>
      <c r="B442">
        <v>4655</v>
      </c>
    </row>
    <row r="443" spans="1:2" x14ac:dyDescent="0.2">
      <c r="A443">
        <v>6.5</v>
      </c>
      <c r="B443">
        <v>29429</v>
      </c>
    </row>
    <row r="444" spans="1:2" x14ac:dyDescent="0.2">
      <c r="A444">
        <v>28</v>
      </c>
      <c r="B444">
        <v>20533</v>
      </c>
    </row>
    <row r="445" spans="1:2" x14ac:dyDescent="0.2">
      <c r="A445">
        <v>21.5</v>
      </c>
      <c r="B445">
        <v>7446</v>
      </c>
    </row>
    <row r="446" spans="1:2" x14ac:dyDescent="0.2">
      <c r="A446">
        <v>101</v>
      </c>
      <c r="B446">
        <v>1856</v>
      </c>
    </row>
    <row r="447" spans="1:2" x14ac:dyDescent="0.2">
      <c r="A447">
        <v>105</v>
      </c>
      <c r="B447">
        <v>2552</v>
      </c>
    </row>
    <row r="448" spans="1:2" x14ac:dyDescent="0.2">
      <c r="A448">
        <v>18.5</v>
      </c>
      <c r="B448">
        <v>4240</v>
      </c>
    </row>
    <row r="449" spans="1:2" x14ac:dyDescent="0.2">
      <c r="A449">
        <v>43</v>
      </c>
      <c r="B449">
        <v>3538</v>
      </c>
    </row>
    <row r="450" spans="1:2" x14ac:dyDescent="0.2">
      <c r="A450">
        <v>26</v>
      </c>
      <c r="B450">
        <v>2600</v>
      </c>
    </row>
    <row r="451" spans="1:2" x14ac:dyDescent="0.2">
      <c r="A451">
        <v>44</v>
      </c>
      <c r="B451">
        <v>6146</v>
      </c>
    </row>
    <row r="452" spans="1:2" x14ac:dyDescent="0.2">
      <c r="A452">
        <v>60</v>
      </c>
      <c r="B452">
        <v>1754</v>
      </c>
    </row>
    <row r="453" spans="1:2" x14ac:dyDescent="0.2">
      <c r="A453">
        <v>34</v>
      </c>
      <c r="B453">
        <v>2749</v>
      </c>
    </row>
    <row r="454" spans="1:2" x14ac:dyDescent="0.2">
      <c r="A454">
        <v>53.5</v>
      </c>
      <c r="B454">
        <v>82</v>
      </c>
    </row>
    <row r="455" spans="1:2" x14ac:dyDescent="0.2">
      <c r="A455">
        <v>38</v>
      </c>
      <c r="B455">
        <v>699</v>
      </c>
    </row>
    <row r="456" spans="1:2" x14ac:dyDescent="0.2">
      <c r="A456">
        <v>36</v>
      </c>
      <c r="B456">
        <v>4962</v>
      </c>
    </row>
    <row r="457" spans="1:2" x14ac:dyDescent="0.2">
      <c r="A457">
        <v>11.5</v>
      </c>
      <c r="B457">
        <v>5687</v>
      </c>
    </row>
    <row r="458" spans="1:2" x14ac:dyDescent="0.2">
      <c r="A458">
        <v>23.5</v>
      </c>
      <c r="B458">
        <v>2247</v>
      </c>
    </row>
    <row r="459" spans="1:2" x14ac:dyDescent="0.2">
      <c r="A459">
        <v>15.5</v>
      </c>
      <c r="B459">
        <v>4244</v>
      </c>
    </row>
    <row r="460" spans="1:2" x14ac:dyDescent="0.2">
      <c r="A460">
        <v>120</v>
      </c>
      <c r="B460">
        <v>4146</v>
      </c>
    </row>
    <row r="461" spans="1:2" x14ac:dyDescent="0.2">
      <c r="A461">
        <v>30.5</v>
      </c>
      <c r="B461">
        <v>6042</v>
      </c>
    </row>
    <row r="462" spans="1:2" x14ac:dyDescent="0.2">
      <c r="A462">
        <v>46</v>
      </c>
      <c r="B462">
        <v>1412</v>
      </c>
    </row>
    <row r="463" spans="1:2" x14ac:dyDescent="0.2">
      <c r="A463">
        <v>14.5</v>
      </c>
      <c r="B463">
        <v>4285</v>
      </c>
    </row>
    <row r="464" spans="1:2" x14ac:dyDescent="0.2">
      <c r="A464">
        <v>37.5</v>
      </c>
      <c r="B464">
        <v>563</v>
      </c>
    </row>
    <row r="465" spans="1:2" x14ac:dyDescent="0.2">
      <c r="A465">
        <v>9.5</v>
      </c>
      <c r="B465">
        <v>7249</v>
      </c>
    </row>
    <row r="466" spans="1:2" x14ac:dyDescent="0.2">
      <c r="A466">
        <v>58.5</v>
      </c>
      <c r="B466">
        <v>582</v>
      </c>
    </row>
    <row r="467" spans="1:2" x14ac:dyDescent="0.2">
      <c r="A467">
        <v>48</v>
      </c>
      <c r="B467">
        <v>1735</v>
      </c>
    </row>
    <row r="468" spans="1:2" x14ac:dyDescent="0.2">
      <c r="A468">
        <v>45.5</v>
      </c>
      <c r="B468">
        <v>1906</v>
      </c>
    </row>
    <row r="469" spans="1:2" x14ac:dyDescent="0.2">
      <c r="A469">
        <v>49</v>
      </c>
      <c r="B469">
        <v>399</v>
      </c>
    </row>
    <row r="470" spans="1:2" x14ac:dyDescent="0.2">
      <c r="A470">
        <v>44.5</v>
      </c>
      <c r="B470">
        <v>1045</v>
      </c>
    </row>
    <row r="471" spans="1:2" x14ac:dyDescent="0.2">
      <c r="A471">
        <v>50</v>
      </c>
      <c r="B471">
        <v>1526</v>
      </c>
    </row>
    <row r="472" spans="1:2" x14ac:dyDescent="0.2">
      <c r="A472">
        <v>122.5</v>
      </c>
      <c r="B472">
        <v>562</v>
      </c>
    </row>
    <row r="473" spans="1:2" x14ac:dyDescent="0.2">
      <c r="A473">
        <v>33</v>
      </c>
      <c r="B473">
        <v>2851</v>
      </c>
    </row>
    <row r="474" spans="1:2" x14ac:dyDescent="0.2">
      <c r="A474">
        <v>33.5</v>
      </c>
      <c r="B474">
        <v>299</v>
      </c>
    </row>
    <row r="475" spans="1:2" x14ac:dyDescent="0.2">
      <c r="A475">
        <v>122</v>
      </c>
      <c r="B475">
        <v>962</v>
      </c>
    </row>
    <row r="476" spans="1:2" x14ac:dyDescent="0.2">
      <c r="A476">
        <v>31</v>
      </c>
      <c r="B476">
        <v>1716</v>
      </c>
    </row>
    <row r="477" spans="1:2" x14ac:dyDescent="0.2">
      <c r="A477">
        <v>24.5</v>
      </c>
      <c r="B477">
        <v>2857</v>
      </c>
    </row>
    <row r="478" spans="1:2" x14ac:dyDescent="0.2">
      <c r="A478">
        <v>32.5</v>
      </c>
      <c r="B478">
        <v>3604</v>
      </c>
    </row>
    <row r="479" spans="1:2" x14ac:dyDescent="0.2">
      <c r="A479">
        <v>41.5</v>
      </c>
      <c r="B479">
        <v>926</v>
      </c>
    </row>
    <row r="480" spans="1:2" x14ac:dyDescent="0.2">
      <c r="A480">
        <v>28.5</v>
      </c>
      <c r="B480">
        <v>1795</v>
      </c>
    </row>
    <row r="481" spans="1:2" x14ac:dyDescent="0.2">
      <c r="A481">
        <v>37</v>
      </c>
      <c r="B481">
        <v>950</v>
      </c>
    </row>
    <row r="482" spans="1:2" x14ac:dyDescent="0.2">
      <c r="A482">
        <v>103.5</v>
      </c>
      <c r="B482">
        <v>117</v>
      </c>
    </row>
    <row r="483" spans="1:2" x14ac:dyDescent="0.2">
      <c r="A483">
        <v>85</v>
      </c>
      <c r="B483">
        <v>14</v>
      </c>
    </row>
    <row r="484" spans="1:2" x14ac:dyDescent="0.2">
      <c r="A484">
        <v>110</v>
      </c>
      <c r="B484">
        <v>854</v>
      </c>
    </row>
    <row r="485" spans="1:2" x14ac:dyDescent="0.2">
      <c r="A485">
        <v>130</v>
      </c>
      <c r="B485">
        <v>125</v>
      </c>
    </row>
    <row r="486" spans="1:2" x14ac:dyDescent="0.2">
      <c r="A486">
        <v>19.5</v>
      </c>
      <c r="B486">
        <v>1921</v>
      </c>
    </row>
    <row r="487" spans="1:2" x14ac:dyDescent="0.2">
      <c r="A487">
        <v>105.5</v>
      </c>
      <c r="B487">
        <v>396</v>
      </c>
    </row>
    <row r="488" spans="1:2" x14ac:dyDescent="0.2">
      <c r="A488">
        <v>35.5</v>
      </c>
      <c r="B488">
        <v>524</v>
      </c>
    </row>
    <row r="489" spans="1:2" x14ac:dyDescent="0.2">
      <c r="A489">
        <v>27.5</v>
      </c>
      <c r="B489">
        <v>837</v>
      </c>
    </row>
    <row r="490" spans="1:2" x14ac:dyDescent="0.2">
      <c r="A490">
        <v>48.5</v>
      </c>
      <c r="B490">
        <v>465</v>
      </c>
    </row>
    <row r="491" spans="1:2" x14ac:dyDescent="0.2">
      <c r="A491">
        <v>36.5</v>
      </c>
      <c r="B491">
        <v>519</v>
      </c>
    </row>
    <row r="492" spans="1:2" x14ac:dyDescent="0.2">
      <c r="A492">
        <v>125</v>
      </c>
      <c r="B492">
        <v>930</v>
      </c>
    </row>
    <row r="493" spans="1:2" x14ac:dyDescent="0.2">
      <c r="A493">
        <v>121</v>
      </c>
      <c r="B493">
        <v>119</v>
      </c>
    </row>
    <row r="494" spans="1:2" x14ac:dyDescent="0.2">
      <c r="A494">
        <v>110.5</v>
      </c>
      <c r="B494">
        <v>92</v>
      </c>
    </row>
    <row r="495" spans="1:2" x14ac:dyDescent="0.2">
      <c r="A495">
        <v>62.5</v>
      </c>
      <c r="B495">
        <v>291</v>
      </c>
    </row>
    <row r="496" spans="1:2" x14ac:dyDescent="0.2">
      <c r="A496">
        <v>107</v>
      </c>
      <c r="B496">
        <v>469</v>
      </c>
    </row>
    <row r="497" spans="1:2" x14ac:dyDescent="0.2">
      <c r="A497">
        <v>56.5</v>
      </c>
      <c r="B497">
        <v>1217</v>
      </c>
    </row>
    <row r="498" spans="1:2" x14ac:dyDescent="0.2">
      <c r="A498">
        <v>57</v>
      </c>
      <c r="B498">
        <v>599</v>
      </c>
    </row>
    <row r="499" spans="1:2" x14ac:dyDescent="0.2">
      <c r="A499">
        <v>104.5</v>
      </c>
      <c r="B499">
        <v>230</v>
      </c>
    </row>
    <row r="500" spans="1:2" x14ac:dyDescent="0.2">
      <c r="A500">
        <v>116</v>
      </c>
      <c r="B500">
        <v>322</v>
      </c>
    </row>
    <row r="501" spans="1:2" x14ac:dyDescent="0.2">
      <c r="A501">
        <v>34.5</v>
      </c>
      <c r="B501">
        <v>879</v>
      </c>
    </row>
    <row r="502" spans="1:2" x14ac:dyDescent="0.2">
      <c r="A502">
        <v>60.5</v>
      </c>
      <c r="B502">
        <v>338</v>
      </c>
    </row>
    <row r="503" spans="1:2" x14ac:dyDescent="0.2">
      <c r="A503">
        <v>200</v>
      </c>
      <c r="B503">
        <v>152</v>
      </c>
    </row>
    <row r="504" spans="1:2" x14ac:dyDescent="0.2">
      <c r="A504">
        <v>106.5</v>
      </c>
      <c r="B504">
        <v>91</v>
      </c>
    </row>
    <row r="505" spans="1:2" x14ac:dyDescent="0.2">
      <c r="A505">
        <v>39</v>
      </c>
      <c r="B505">
        <v>214</v>
      </c>
    </row>
    <row r="506" spans="1:2" x14ac:dyDescent="0.2">
      <c r="A506">
        <v>29</v>
      </c>
      <c r="B506">
        <v>1186</v>
      </c>
    </row>
    <row r="507" spans="1:2" x14ac:dyDescent="0.2">
      <c r="A507">
        <v>26.5</v>
      </c>
      <c r="B507">
        <v>815</v>
      </c>
    </row>
    <row r="508" spans="1:2" x14ac:dyDescent="0.2">
      <c r="A508">
        <v>108</v>
      </c>
      <c r="B508">
        <v>832</v>
      </c>
    </row>
    <row r="509" spans="1:2" x14ac:dyDescent="0.2">
      <c r="A509">
        <v>123</v>
      </c>
      <c r="B509">
        <v>90</v>
      </c>
    </row>
    <row r="510" spans="1:2" x14ac:dyDescent="0.2">
      <c r="A510">
        <v>62</v>
      </c>
      <c r="B510">
        <v>296</v>
      </c>
    </row>
    <row r="511" spans="1:2" x14ac:dyDescent="0.2">
      <c r="A511">
        <v>58</v>
      </c>
      <c r="B511">
        <v>516</v>
      </c>
    </row>
    <row r="512" spans="1:2" x14ac:dyDescent="0.2">
      <c r="A512">
        <v>81</v>
      </c>
      <c r="B512">
        <v>56</v>
      </c>
    </row>
    <row r="513" spans="1:2" x14ac:dyDescent="0.2">
      <c r="A513">
        <v>124</v>
      </c>
      <c r="B513">
        <v>49</v>
      </c>
    </row>
    <row r="514" spans="1:2" x14ac:dyDescent="0.2">
      <c r="A514">
        <v>125.5</v>
      </c>
      <c r="B514">
        <v>258</v>
      </c>
    </row>
    <row r="515" spans="1:2" x14ac:dyDescent="0.2">
      <c r="A515">
        <v>101.5</v>
      </c>
      <c r="B515">
        <v>283</v>
      </c>
    </row>
    <row r="516" spans="1:2" x14ac:dyDescent="0.2">
      <c r="A516">
        <v>72</v>
      </c>
      <c r="B516">
        <v>178</v>
      </c>
    </row>
    <row r="517" spans="1:2" x14ac:dyDescent="0.2">
      <c r="A517">
        <v>116.5</v>
      </c>
      <c r="B517">
        <v>5</v>
      </c>
    </row>
    <row r="518" spans="1:2" x14ac:dyDescent="0.2">
      <c r="A518">
        <v>65</v>
      </c>
      <c r="B518">
        <v>89</v>
      </c>
    </row>
    <row r="519" spans="1:2" x14ac:dyDescent="0.2">
      <c r="A519">
        <v>140</v>
      </c>
      <c r="B519">
        <v>222</v>
      </c>
    </row>
    <row r="520" spans="1:2" x14ac:dyDescent="0.2">
      <c r="A520">
        <v>50.5</v>
      </c>
      <c r="B520">
        <v>266</v>
      </c>
    </row>
    <row r="521" spans="1:2" x14ac:dyDescent="0.2">
      <c r="A521">
        <v>138</v>
      </c>
      <c r="B521">
        <v>25</v>
      </c>
    </row>
    <row r="522" spans="1:2" x14ac:dyDescent="0.2">
      <c r="A522">
        <v>97</v>
      </c>
      <c r="B522">
        <v>31</v>
      </c>
    </row>
    <row r="523" spans="1:2" x14ac:dyDescent="0.2">
      <c r="A523">
        <v>46.5</v>
      </c>
      <c r="B523">
        <v>231</v>
      </c>
    </row>
    <row r="524" spans="1:2" x14ac:dyDescent="0.2">
      <c r="A524">
        <v>82</v>
      </c>
      <c r="B524">
        <v>73</v>
      </c>
    </row>
    <row r="525" spans="1:2" x14ac:dyDescent="0.2">
      <c r="A525">
        <v>38.5</v>
      </c>
      <c r="B525">
        <v>229</v>
      </c>
    </row>
    <row r="526" spans="1:2" x14ac:dyDescent="0.2">
      <c r="A526">
        <v>63</v>
      </c>
      <c r="B526">
        <v>44</v>
      </c>
    </row>
    <row r="527" spans="1:2" x14ac:dyDescent="0.2">
      <c r="A527">
        <v>117</v>
      </c>
      <c r="B527">
        <v>30</v>
      </c>
    </row>
    <row r="528" spans="1:2" x14ac:dyDescent="0.2">
      <c r="A528">
        <v>61</v>
      </c>
      <c r="B528">
        <v>169</v>
      </c>
    </row>
    <row r="529" spans="1:2" x14ac:dyDescent="0.2">
      <c r="A529">
        <v>80.5</v>
      </c>
      <c r="B529">
        <v>381</v>
      </c>
    </row>
    <row r="530" spans="1:2" x14ac:dyDescent="0.2">
      <c r="A530">
        <v>135</v>
      </c>
      <c r="B530">
        <v>7</v>
      </c>
    </row>
    <row r="531" spans="1:2" x14ac:dyDescent="0.2">
      <c r="A531">
        <v>128.5</v>
      </c>
      <c r="B531">
        <v>10</v>
      </c>
    </row>
    <row r="532" spans="1:2" x14ac:dyDescent="0.2">
      <c r="A532">
        <v>112</v>
      </c>
      <c r="B532">
        <v>170</v>
      </c>
    </row>
    <row r="533" spans="1:2" x14ac:dyDescent="0.2">
      <c r="A533">
        <v>96</v>
      </c>
      <c r="B533">
        <v>163</v>
      </c>
    </row>
    <row r="534" spans="1:2" x14ac:dyDescent="0.2">
      <c r="A534">
        <v>47.5</v>
      </c>
      <c r="B534">
        <v>110</v>
      </c>
    </row>
    <row r="535" spans="1:2" x14ac:dyDescent="0.2">
      <c r="A535">
        <v>52.5</v>
      </c>
      <c r="B535">
        <v>117</v>
      </c>
    </row>
    <row r="536" spans="1:2" x14ac:dyDescent="0.2">
      <c r="A536">
        <v>31.5</v>
      </c>
      <c r="B536">
        <v>486</v>
      </c>
    </row>
    <row r="537" spans="1:2" x14ac:dyDescent="0.2">
      <c r="A537">
        <v>113</v>
      </c>
      <c r="B537">
        <v>47</v>
      </c>
    </row>
    <row r="538" spans="1:2" x14ac:dyDescent="0.2">
      <c r="A538">
        <v>53</v>
      </c>
      <c r="B538">
        <v>78</v>
      </c>
    </row>
    <row r="539" spans="1:2" x14ac:dyDescent="0.2">
      <c r="A539">
        <v>51.5</v>
      </c>
      <c r="B539">
        <v>47</v>
      </c>
    </row>
    <row r="540" spans="1:2" x14ac:dyDescent="0.2">
      <c r="A540">
        <v>54.5</v>
      </c>
      <c r="B540">
        <v>42</v>
      </c>
    </row>
    <row r="541" spans="1:2" x14ac:dyDescent="0.2">
      <c r="A541">
        <v>162</v>
      </c>
      <c r="B541">
        <v>15</v>
      </c>
    </row>
    <row r="542" spans="1:2" x14ac:dyDescent="0.2">
      <c r="A542">
        <v>47</v>
      </c>
      <c r="B542">
        <v>509</v>
      </c>
    </row>
    <row r="543" spans="1:2" x14ac:dyDescent="0.2">
      <c r="A543">
        <v>61.5</v>
      </c>
      <c r="B543">
        <v>110</v>
      </c>
    </row>
    <row r="544" spans="1:2" x14ac:dyDescent="0.2">
      <c r="A544">
        <v>49.5</v>
      </c>
      <c r="B544">
        <v>103</v>
      </c>
    </row>
    <row r="545" spans="1:2" x14ac:dyDescent="0.2">
      <c r="A545">
        <v>141.5</v>
      </c>
      <c r="B545">
        <v>9</v>
      </c>
    </row>
    <row r="546" spans="1:2" x14ac:dyDescent="0.2">
      <c r="A546">
        <v>29.5</v>
      </c>
      <c r="B546">
        <v>250</v>
      </c>
    </row>
    <row r="547" spans="1:2" x14ac:dyDescent="0.2">
      <c r="A547">
        <v>109</v>
      </c>
      <c r="B547">
        <v>27</v>
      </c>
    </row>
    <row r="548" spans="1:2" x14ac:dyDescent="0.2">
      <c r="A548">
        <v>107.5</v>
      </c>
      <c r="B548">
        <v>79</v>
      </c>
    </row>
    <row r="549" spans="1:2" x14ac:dyDescent="0.2">
      <c r="A549">
        <v>132.5</v>
      </c>
      <c r="B549">
        <v>35</v>
      </c>
    </row>
    <row r="550" spans="1:2" x14ac:dyDescent="0.2">
      <c r="A550">
        <v>220.5</v>
      </c>
      <c r="B550">
        <v>10</v>
      </c>
    </row>
    <row r="551" spans="1:2" x14ac:dyDescent="0.2">
      <c r="A551">
        <v>54</v>
      </c>
      <c r="B551">
        <v>58</v>
      </c>
    </row>
    <row r="552" spans="1:2" x14ac:dyDescent="0.2">
      <c r="A552">
        <v>84</v>
      </c>
      <c r="B552">
        <v>47</v>
      </c>
    </row>
    <row r="553" spans="1:2" x14ac:dyDescent="0.2">
      <c r="A553">
        <v>68.5</v>
      </c>
      <c r="B553">
        <v>10</v>
      </c>
    </row>
    <row r="554" spans="1:2" x14ac:dyDescent="0.2">
      <c r="A554">
        <v>126.5</v>
      </c>
      <c r="B554">
        <v>13</v>
      </c>
    </row>
    <row r="555" spans="1:2" x14ac:dyDescent="0.2">
      <c r="A555">
        <v>72.5</v>
      </c>
      <c r="B555">
        <v>87</v>
      </c>
    </row>
    <row r="556" spans="1:2" x14ac:dyDescent="0.2">
      <c r="A556">
        <v>55</v>
      </c>
      <c r="B556">
        <v>88</v>
      </c>
    </row>
    <row r="557" spans="1:2" x14ac:dyDescent="0.2">
      <c r="A557">
        <v>43.5</v>
      </c>
      <c r="B557">
        <v>261</v>
      </c>
    </row>
    <row r="558" spans="1:2" x14ac:dyDescent="0.2">
      <c r="A558">
        <v>165</v>
      </c>
      <c r="B558">
        <v>5</v>
      </c>
    </row>
    <row r="559" spans="1:2" x14ac:dyDescent="0.2">
      <c r="A559">
        <v>108.5</v>
      </c>
      <c r="B559">
        <v>41</v>
      </c>
    </row>
    <row r="560" spans="1:2" x14ac:dyDescent="0.2">
      <c r="A560">
        <v>161</v>
      </c>
      <c r="B560">
        <v>13</v>
      </c>
    </row>
    <row r="561" spans="1:2" x14ac:dyDescent="0.2">
      <c r="A561">
        <v>68</v>
      </c>
      <c r="B561">
        <v>11</v>
      </c>
    </row>
    <row r="562" spans="1:2" x14ac:dyDescent="0.2">
      <c r="A562">
        <v>133.5</v>
      </c>
      <c r="B562">
        <v>3</v>
      </c>
    </row>
    <row r="563" spans="1:2" x14ac:dyDescent="0.2">
      <c r="A563">
        <v>165.5</v>
      </c>
      <c r="B563">
        <v>10</v>
      </c>
    </row>
    <row r="564" spans="1:2" x14ac:dyDescent="0.2">
      <c r="A564">
        <v>106</v>
      </c>
      <c r="B564">
        <v>84</v>
      </c>
    </row>
    <row r="565" spans="1:2" x14ac:dyDescent="0.2">
      <c r="A565">
        <v>55.5</v>
      </c>
      <c r="B565">
        <v>19</v>
      </c>
    </row>
    <row r="566" spans="1:2" x14ac:dyDescent="0.2">
      <c r="A566">
        <v>138.5</v>
      </c>
      <c r="B566">
        <v>23</v>
      </c>
    </row>
    <row r="567" spans="1:2" x14ac:dyDescent="0.2">
      <c r="A567">
        <v>86</v>
      </c>
      <c r="B567">
        <v>35</v>
      </c>
    </row>
    <row r="568" spans="1:2" x14ac:dyDescent="0.2">
      <c r="A568">
        <v>121.5</v>
      </c>
      <c r="B568">
        <v>22</v>
      </c>
    </row>
    <row r="569" spans="1:2" x14ac:dyDescent="0.2">
      <c r="A569">
        <v>114.5</v>
      </c>
      <c r="B569">
        <v>6</v>
      </c>
    </row>
    <row r="570" spans="1:2" x14ac:dyDescent="0.2">
      <c r="A570">
        <v>114</v>
      </c>
      <c r="B570">
        <v>58</v>
      </c>
    </row>
    <row r="571" spans="1:2" x14ac:dyDescent="0.2">
      <c r="A571">
        <v>71</v>
      </c>
      <c r="B571">
        <v>13</v>
      </c>
    </row>
    <row r="572" spans="1:2" x14ac:dyDescent="0.2">
      <c r="A572">
        <v>132</v>
      </c>
      <c r="B572">
        <v>69</v>
      </c>
    </row>
    <row r="573" spans="1:2" x14ac:dyDescent="0.2">
      <c r="A573">
        <v>126</v>
      </c>
      <c r="B573">
        <v>48</v>
      </c>
    </row>
    <row r="574" spans="1:2" x14ac:dyDescent="0.2">
      <c r="A574">
        <v>74.5</v>
      </c>
      <c r="B574">
        <v>43</v>
      </c>
    </row>
    <row r="575" spans="1:2" x14ac:dyDescent="0.2">
      <c r="A575">
        <v>133</v>
      </c>
      <c r="B575">
        <v>14</v>
      </c>
    </row>
    <row r="576" spans="1:2" x14ac:dyDescent="0.2">
      <c r="A576">
        <v>96.5</v>
      </c>
      <c r="B576">
        <v>80</v>
      </c>
    </row>
    <row r="577" spans="1:2" x14ac:dyDescent="0.2">
      <c r="A577">
        <v>128</v>
      </c>
      <c r="B577">
        <v>65</v>
      </c>
    </row>
    <row r="578" spans="1:2" x14ac:dyDescent="0.2">
      <c r="A578">
        <v>136.5</v>
      </c>
      <c r="B578">
        <v>23</v>
      </c>
    </row>
    <row r="579" spans="1:2" x14ac:dyDescent="0.2">
      <c r="A579">
        <v>112.5</v>
      </c>
      <c r="B579">
        <v>10</v>
      </c>
    </row>
    <row r="580" spans="1:2" x14ac:dyDescent="0.2">
      <c r="A580">
        <v>129.5</v>
      </c>
      <c r="B580">
        <v>5</v>
      </c>
    </row>
    <row r="581" spans="1:2" x14ac:dyDescent="0.2">
      <c r="A581">
        <v>98.5</v>
      </c>
      <c r="B581">
        <v>31</v>
      </c>
    </row>
    <row r="582" spans="1:2" x14ac:dyDescent="0.2">
      <c r="A582">
        <v>115</v>
      </c>
      <c r="B582">
        <v>3</v>
      </c>
    </row>
    <row r="583" spans="1:2" x14ac:dyDescent="0.2">
      <c r="A583">
        <v>65.5</v>
      </c>
      <c r="B583">
        <v>34</v>
      </c>
    </row>
    <row r="584" spans="1:2" x14ac:dyDescent="0.2">
      <c r="A584">
        <v>70.5</v>
      </c>
      <c r="B584">
        <v>30</v>
      </c>
    </row>
    <row r="585" spans="1:2" x14ac:dyDescent="0.2">
      <c r="A585">
        <v>140.5</v>
      </c>
      <c r="B585">
        <v>42</v>
      </c>
    </row>
    <row r="586" spans="1:2" x14ac:dyDescent="0.2">
      <c r="A586">
        <v>220</v>
      </c>
      <c r="B586">
        <v>42</v>
      </c>
    </row>
    <row r="587" spans="1:2" x14ac:dyDescent="0.2">
      <c r="A587">
        <v>200.5</v>
      </c>
      <c r="B587">
        <v>18</v>
      </c>
    </row>
    <row r="588" spans="1:2" x14ac:dyDescent="0.2">
      <c r="A588">
        <v>115.5</v>
      </c>
      <c r="B588">
        <v>3</v>
      </c>
    </row>
    <row r="589" spans="1:2" x14ac:dyDescent="0.2">
      <c r="A589">
        <v>117.5</v>
      </c>
      <c r="B589">
        <v>13</v>
      </c>
    </row>
    <row r="590" spans="1:2" x14ac:dyDescent="0.2">
      <c r="A590">
        <v>148</v>
      </c>
      <c r="B590">
        <v>5</v>
      </c>
    </row>
    <row r="591" spans="1:2" x14ac:dyDescent="0.2">
      <c r="A591">
        <v>137</v>
      </c>
      <c r="B591">
        <v>28</v>
      </c>
    </row>
    <row r="592" spans="1:2" x14ac:dyDescent="0.2">
      <c r="A592">
        <v>85.5</v>
      </c>
      <c r="B592">
        <v>26</v>
      </c>
    </row>
    <row r="593" spans="1:2" x14ac:dyDescent="0.2">
      <c r="A593">
        <v>130.5</v>
      </c>
      <c r="B593">
        <v>14</v>
      </c>
    </row>
    <row r="594" spans="1:2" x14ac:dyDescent="0.2">
      <c r="A594">
        <v>136</v>
      </c>
      <c r="B594">
        <v>2</v>
      </c>
    </row>
    <row r="595" spans="1:2" x14ac:dyDescent="0.2">
      <c r="A595">
        <v>66</v>
      </c>
      <c r="B595">
        <v>52</v>
      </c>
    </row>
    <row r="596" spans="1:2" x14ac:dyDescent="0.2">
      <c r="A596">
        <v>127</v>
      </c>
      <c r="B596">
        <v>25</v>
      </c>
    </row>
    <row r="597" spans="1:2" x14ac:dyDescent="0.2">
      <c r="A597">
        <v>73</v>
      </c>
      <c r="B597">
        <v>28</v>
      </c>
    </row>
    <row r="598" spans="1:2" x14ac:dyDescent="0.2">
      <c r="A598">
        <v>39.5</v>
      </c>
      <c r="B598">
        <v>32</v>
      </c>
    </row>
    <row r="599" spans="1:2" x14ac:dyDescent="0.2">
      <c r="A599">
        <v>148.5</v>
      </c>
      <c r="B599">
        <v>4</v>
      </c>
    </row>
    <row r="600" spans="1:2" x14ac:dyDescent="0.2">
      <c r="A600">
        <v>69</v>
      </c>
      <c r="B600">
        <v>5</v>
      </c>
    </row>
    <row r="601" spans="1:2" x14ac:dyDescent="0.2">
      <c r="A601">
        <v>75</v>
      </c>
      <c r="B601">
        <v>13</v>
      </c>
    </row>
    <row r="602" spans="1:2" x14ac:dyDescent="0.2">
      <c r="A602">
        <v>109.5</v>
      </c>
      <c r="B602">
        <v>12</v>
      </c>
    </row>
    <row r="603" spans="1:2" x14ac:dyDescent="0.2">
      <c r="A603">
        <v>129</v>
      </c>
      <c r="B603">
        <v>4</v>
      </c>
    </row>
    <row r="604" spans="1:2" x14ac:dyDescent="0.2">
      <c r="A604">
        <v>66.5</v>
      </c>
      <c r="B604">
        <v>7</v>
      </c>
    </row>
    <row r="605" spans="1:2" x14ac:dyDescent="0.2">
      <c r="A605">
        <v>131</v>
      </c>
      <c r="B605">
        <v>8</v>
      </c>
    </row>
    <row r="606" spans="1:2" x14ac:dyDescent="0.2">
      <c r="A606">
        <v>124.5</v>
      </c>
      <c r="B606">
        <v>15</v>
      </c>
    </row>
    <row r="607" spans="1:2" x14ac:dyDescent="0.2">
      <c r="A607">
        <v>87</v>
      </c>
      <c r="B607">
        <v>1</v>
      </c>
    </row>
    <row r="608" spans="1:2" x14ac:dyDescent="0.2">
      <c r="A608">
        <v>162.5</v>
      </c>
      <c r="B608">
        <v>18</v>
      </c>
    </row>
    <row r="609" spans="1:2" x14ac:dyDescent="0.2">
      <c r="A609">
        <v>160.5</v>
      </c>
      <c r="B609">
        <v>6</v>
      </c>
    </row>
    <row r="610" spans="1:2" x14ac:dyDescent="0.2">
      <c r="A610">
        <v>141</v>
      </c>
      <c r="B610">
        <v>3</v>
      </c>
    </row>
    <row r="611" spans="1:2" x14ac:dyDescent="0.2">
      <c r="A611">
        <v>69.5</v>
      </c>
      <c r="B611">
        <v>2</v>
      </c>
    </row>
    <row r="612" spans="1:2" x14ac:dyDescent="0.2">
      <c r="A612">
        <v>78</v>
      </c>
      <c r="B612">
        <v>1</v>
      </c>
    </row>
    <row r="613" spans="1:2" x14ac:dyDescent="0.2">
      <c r="A613">
        <v>118</v>
      </c>
      <c r="B613">
        <v>1</v>
      </c>
    </row>
    <row r="614" spans="1:2" x14ac:dyDescent="0.2">
      <c r="A614">
        <v>142</v>
      </c>
      <c r="B614">
        <v>1</v>
      </c>
    </row>
    <row r="615" spans="1:2" x14ac:dyDescent="0.2">
      <c r="A615">
        <v>90</v>
      </c>
      <c r="B615">
        <v>2</v>
      </c>
    </row>
    <row r="617" spans="1:2" x14ac:dyDescent="0.2">
      <c r="A617" t="s">
        <v>78</v>
      </c>
      <c r="B617">
        <v>14.890376055608099</v>
      </c>
    </row>
    <row r="618" spans="1:2" x14ac:dyDescent="0.2">
      <c r="A618">
        <v>0</v>
      </c>
      <c r="B618">
        <v>58603</v>
      </c>
    </row>
    <row r="619" spans="1:2" x14ac:dyDescent="0.2">
      <c r="A619">
        <v>23</v>
      </c>
      <c r="B619">
        <v>1647</v>
      </c>
    </row>
    <row r="620" spans="1:2" x14ac:dyDescent="0.2">
      <c r="A620">
        <v>9.5</v>
      </c>
      <c r="B620">
        <v>3393</v>
      </c>
    </row>
    <row r="621" spans="1:2" x14ac:dyDescent="0.2">
      <c r="A621">
        <v>2.5</v>
      </c>
      <c r="B621">
        <v>11075</v>
      </c>
    </row>
    <row r="622" spans="1:2" x14ac:dyDescent="0.2">
      <c r="A622">
        <v>25</v>
      </c>
      <c r="B622">
        <v>1887</v>
      </c>
    </row>
    <row r="623" spans="1:2" x14ac:dyDescent="0.2">
      <c r="A623">
        <v>28</v>
      </c>
      <c r="B623">
        <v>1176</v>
      </c>
    </row>
    <row r="624" spans="1:2" x14ac:dyDescent="0.2">
      <c r="A624">
        <v>16</v>
      </c>
      <c r="B624">
        <v>4918</v>
      </c>
    </row>
    <row r="625" spans="1:2" x14ac:dyDescent="0.2">
      <c r="A625">
        <v>28.5</v>
      </c>
      <c r="B625">
        <v>577</v>
      </c>
    </row>
    <row r="626" spans="1:2" x14ac:dyDescent="0.2">
      <c r="A626">
        <v>2</v>
      </c>
      <c r="B626">
        <v>21798</v>
      </c>
    </row>
    <row r="627" spans="1:2" x14ac:dyDescent="0.2">
      <c r="A627">
        <v>4</v>
      </c>
      <c r="B627">
        <v>19414</v>
      </c>
    </row>
    <row r="628" spans="1:2" x14ac:dyDescent="0.2">
      <c r="A628">
        <v>7</v>
      </c>
      <c r="B628">
        <v>8844</v>
      </c>
    </row>
    <row r="629" spans="1:2" x14ac:dyDescent="0.2">
      <c r="A629">
        <v>3.5</v>
      </c>
      <c r="B629">
        <v>5824</v>
      </c>
    </row>
    <row r="630" spans="1:2" x14ac:dyDescent="0.2">
      <c r="A630">
        <v>1</v>
      </c>
      <c r="B630">
        <v>14946</v>
      </c>
    </row>
    <row r="631" spans="1:2" x14ac:dyDescent="0.2">
      <c r="A631">
        <v>11</v>
      </c>
      <c r="B631">
        <v>3694</v>
      </c>
    </row>
    <row r="632" spans="1:2" x14ac:dyDescent="0.2">
      <c r="A632">
        <v>6.5</v>
      </c>
      <c r="B632">
        <v>4738</v>
      </c>
    </row>
    <row r="633" spans="1:2" x14ac:dyDescent="0.2">
      <c r="A633">
        <v>5.5</v>
      </c>
      <c r="B633">
        <v>10700</v>
      </c>
    </row>
    <row r="634" spans="1:2" x14ac:dyDescent="0.2">
      <c r="A634">
        <v>27</v>
      </c>
      <c r="B634">
        <v>909</v>
      </c>
    </row>
    <row r="635" spans="1:2" x14ac:dyDescent="0.2">
      <c r="A635">
        <v>20.5</v>
      </c>
      <c r="B635">
        <v>2998</v>
      </c>
    </row>
    <row r="636" spans="1:2" x14ac:dyDescent="0.2">
      <c r="A636">
        <v>61</v>
      </c>
      <c r="B636">
        <v>93</v>
      </c>
    </row>
    <row r="637" spans="1:2" x14ac:dyDescent="0.2">
      <c r="A637">
        <v>10.5</v>
      </c>
      <c r="B637">
        <v>3722</v>
      </c>
    </row>
    <row r="638" spans="1:2" x14ac:dyDescent="0.2">
      <c r="A638">
        <v>5</v>
      </c>
      <c r="B638">
        <v>20063</v>
      </c>
    </row>
    <row r="639" spans="1:2" x14ac:dyDescent="0.2">
      <c r="A639">
        <v>14.5</v>
      </c>
      <c r="B639">
        <v>1352</v>
      </c>
    </row>
    <row r="640" spans="1:2" x14ac:dyDescent="0.2">
      <c r="A640">
        <v>140</v>
      </c>
      <c r="B640">
        <v>19</v>
      </c>
    </row>
    <row r="641" spans="1:2" x14ac:dyDescent="0.2">
      <c r="A641">
        <v>3</v>
      </c>
      <c r="B641">
        <v>12448</v>
      </c>
    </row>
    <row r="642" spans="1:2" x14ac:dyDescent="0.2">
      <c r="A642">
        <v>0.5</v>
      </c>
      <c r="B642">
        <v>29636</v>
      </c>
    </row>
    <row r="643" spans="1:2" x14ac:dyDescent="0.2">
      <c r="A643">
        <v>7.5</v>
      </c>
      <c r="B643">
        <v>4835</v>
      </c>
    </row>
    <row r="644" spans="1:2" x14ac:dyDescent="0.2">
      <c r="A644">
        <v>20</v>
      </c>
      <c r="B644">
        <v>5534</v>
      </c>
    </row>
    <row r="645" spans="1:2" x14ac:dyDescent="0.2">
      <c r="A645">
        <v>12</v>
      </c>
      <c r="B645">
        <v>4906</v>
      </c>
    </row>
    <row r="646" spans="1:2" x14ac:dyDescent="0.2">
      <c r="A646">
        <v>4.5</v>
      </c>
      <c r="B646">
        <v>9852</v>
      </c>
    </row>
    <row r="647" spans="1:2" x14ac:dyDescent="0.2">
      <c r="A647">
        <v>14</v>
      </c>
      <c r="B647">
        <v>2501</v>
      </c>
    </row>
    <row r="648" spans="1:2" x14ac:dyDescent="0.2">
      <c r="A648">
        <v>21.5</v>
      </c>
      <c r="B648">
        <v>1313</v>
      </c>
    </row>
    <row r="649" spans="1:2" x14ac:dyDescent="0.2">
      <c r="A649">
        <v>24.5</v>
      </c>
      <c r="B649">
        <v>1069</v>
      </c>
    </row>
    <row r="650" spans="1:2" x14ac:dyDescent="0.2">
      <c r="A650">
        <v>74</v>
      </c>
      <c r="B650">
        <v>11</v>
      </c>
    </row>
    <row r="651" spans="1:2" x14ac:dyDescent="0.2">
      <c r="A651">
        <v>36</v>
      </c>
      <c r="B651">
        <v>459</v>
      </c>
    </row>
    <row r="652" spans="1:2" x14ac:dyDescent="0.2">
      <c r="A652">
        <v>105</v>
      </c>
      <c r="B652">
        <v>169</v>
      </c>
    </row>
    <row r="653" spans="1:2" x14ac:dyDescent="0.2">
      <c r="A653">
        <v>11.5</v>
      </c>
      <c r="B653">
        <v>1908</v>
      </c>
    </row>
    <row r="654" spans="1:2" x14ac:dyDescent="0.2">
      <c r="A654">
        <v>47</v>
      </c>
      <c r="B654">
        <v>285</v>
      </c>
    </row>
    <row r="655" spans="1:2" x14ac:dyDescent="0.2">
      <c r="A655">
        <v>13.5</v>
      </c>
      <c r="B655">
        <v>1709</v>
      </c>
    </row>
    <row r="656" spans="1:2" x14ac:dyDescent="0.2">
      <c r="A656">
        <v>1.5</v>
      </c>
      <c r="B656">
        <v>5188</v>
      </c>
    </row>
    <row r="657" spans="1:2" x14ac:dyDescent="0.2">
      <c r="A657">
        <v>41</v>
      </c>
      <c r="B657">
        <v>575</v>
      </c>
    </row>
    <row r="658" spans="1:2" x14ac:dyDescent="0.2">
      <c r="A658">
        <v>6</v>
      </c>
      <c r="B658">
        <v>10213</v>
      </c>
    </row>
    <row r="659" spans="1:2" x14ac:dyDescent="0.2">
      <c r="A659">
        <v>10</v>
      </c>
      <c r="B659">
        <v>6761</v>
      </c>
    </row>
    <row r="660" spans="1:2" x14ac:dyDescent="0.2">
      <c r="A660">
        <v>26</v>
      </c>
      <c r="B660">
        <v>1191</v>
      </c>
    </row>
    <row r="661" spans="1:2" x14ac:dyDescent="0.2">
      <c r="A661">
        <v>19</v>
      </c>
      <c r="B661">
        <v>1420</v>
      </c>
    </row>
    <row r="662" spans="1:2" x14ac:dyDescent="0.2">
      <c r="A662">
        <v>58.5</v>
      </c>
      <c r="B662">
        <v>50</v>
      </c>
    </row>
    <row r="663" spans="1:2" x14ac:dyDescent="0.2">
      <c r="A663">
        <v>8.5</v>
      </c>
      <c r="B663">
        <v>5370</v>
      </c>
    </row>
    <row r="664" spans="1:2" x14ac:dyDescent="0.2">
      <c r="A664">
        <v>8</v>
      </c>
      <c r="B664">
        <v>10414</v>
      </c>
    </row>
    <row r="665" spans="1:2" x14ac:dyDescent="0.2">
      <c r="A665">
        <v>22.5</v>
      </c>
      <c r="B665">
        <v>1282</v>
      </c>
    </row>
    <row r="666" spans="1:2" x14ac:dyDescent="0.2">
      <c r="A666">
        <v>12.5</v>
      </c>
      <c r="B666">
        <v>2665</v>
      </c>
    </row>
    <row r="667" spans="1:2" x14ac:dyDescent="0.2">
      <c r="A667">
        <v>24</v>
      </c>
      <c r="B667">
        <v>2033</v>
      </c>
    </row>
    <row r="668" spans="1:2" x14ac:dyDescent="0.2">
      <c r="A668">
        <v>42</v>
      </c>
      <c r="B668">
        <v>631</v>
      </c>
    </row>
    <row r="669" spans="1:2" x14ac:dyDescent="0.2">
      <c r="A669">
        <v>27.5</v>
      </c>
      <c r="B669">
        <v>471</v>
      </c>
    </row>
    <row r="670" spans="1:2" x14ac:dyDescent="0.2">
      <c r="A670">
        <v>47.5</v>
      </c>
      <c r="B670">
        <v>142</v>
      </c>
    </row>
    <row r="671" spans="1:2" x14ac:dyDescent="0.2">
      <c r="A671">
        <v>33</v>
      </c>
      <c r="B671">
        <v>468</v>
      </c>
    </row>
    <row r="672" spans="1:2" x14ac:dyDescent="0.2">
      <c r="A672">
        <v>36.5</v>
      </c>
      <c r="B672">
        <v>273</v>
      </c>
    </row>
    <row r="673" spans="1:2" x14ac:dyDescent="0.2">
      <c r="A673">
        <v>18</v>
      </c>
      <c r="B673">
        <v>2207</v>
      </c>
    </row>
    <row r="674" spans="1:2" x14ac:dyDescent="0.2">
      <c r="A674">
        <v>25.5</v>
      </c>
      <c r="B674">
        <v>1099</v>
      </c>
    </row>
    <row r="675" spans="1:2" x14ac:dyDescent="0.2">
      <c r="A675">
        <v>21</v>
      </c>
      <c r="B675">
        <v>2643</v>
      </c>
    </row>
    <row r="676" spans="1:2" x14ac:dyDescent="0.2">
      <c r="A676">
        <v>15</v>
      </c>
      <c r="B676">
        <v>1864</v>
      </c>
    </row>
    <row r="677" spans="1:2" x14ac:dyDescent="0.2">
      <c r="A677">
        <v>126</v>
      </c>
      <c r="B677">
        <v>20</v>
      </c>
    </row>
    <row r="678" spans="1:2" x14ac:dyDescent="0.2">
      <c r="A678">
        <v>9</v>
      </c>
      <c r="B678">
        <v>6799</v>
      </c>
    </row>
    <row r="679" spans="1:2" x14ac:dyDescent="0.2">
      <c r="A679">
        <v>15.5</v>
      </c>
      <c r="B679">
        <v>1038</v>
      </c>
    </row>
    <row r="680" spans="1:2" x14ac:dyDescent="0.2">
      <c r="A680">
        <v>17.5</v>
      </c>
      <c r="B680">
        <v>1048</v>
      </c>
    </row>
    <row r="681" spans="1:2" x14ac:dyDescent="0.2">
      <c r="A681">
        <v>31</v>
      </c>
      <c r="B681">
        <v>532</v>
      </c>
    </row>
    <row r="682" spans="1:2" x14ac:dyDescent="0.2">
      <c r="A682">
        <v>22</v>
      </c>
      <c r="B682">
        <v>2564</v>
      </c>
    </row>
    <row r="683" spans="1:2" x14ac:dyDescent="0.2">
      <c r="A683">
        <v>56.5</v>
      </c>
      <c r="B683">
        <v>109</v>
      </c>
    </row>
    <row r="684" spans="1:2" x14ac:dyDescent="0.2">
      <c r="A684">
        <v>53.5</v>
      </c>
      <c r="B684">
        <v>66</v>
      </c>
    </row>
    <row r="685" spans="1:2" x14ac:dyDescent="0.2">
      <c r="A685">
        <v>120</v>
      </c>
      <c r="B685">
        <v>74</v>
      </c>
    </row>
    <row r="686" spans="1:2" x14ac:dyDescent="0.2">
      <c r="A686">
        <v>51</v>
      </c>
      <c r="B686">
        <v>138</v>
      </c>
    </row>
    <row r="687" spans="1:2" x14ac:dyDescent="0.2">
      <c r="A687">
        <v>13</v>
      </c>
      <c r="B687">
        <v>3302</v>
      </c>
    </row>
    <row r="688" spans="1:2" x14ac:dyDescent="0.2">
      <c r="A688">
        <v>34</v>
      </c>
      <c r="B688">
        <v>429</v>
      </c>
    </row>
    <row r="689" spans="1:2" x14ac:dyDescent="0.2">
      <c r="A689">
        <v>116</v>
      </c>
      <c r="B689">
        <v>25</v>
      </c>
    </row>
    <row r="690" spans="1:2" x14ac:dyDescent="0.2">
      <c r="A690">
        <v>44</v>
      </c>
      <c r="B690">
        <v>611</v>
      </c>
    </row>
    <row r="691" spans="1:2" x14ac:dyDescent="0.2">
      <c r="A691">
        <v>19.5</v>
      </c>
      <c r="B691">
        <v>741</v>
      </c>
    </row>
    <row r="692" spans="1:2" x14ac:dyDescent="0.2">
      <c r="A692">
        <v>37</v>
      </c>
      <c r="B692">
        <v>334</v>
      </c>
    </row>
    <row r="693" spans="1:2" x14ac:dyDescent="0.2">
      <c r="A693">
        <v>40</v>
      </c>
      <c r="B693">
        <v>1717</v>
      </c>
    </row>
    <row r="694" spans="1:2" x14ac:dyDescent="0.2">
      <c r="A694">
        <v>32</v>
      </c>
      <c r="B694">
        <v>785</v>
      </c>
    </row>
    <row r="695" spans="1:2" x14ac:dyDescent="0.2">
      <c r="A695">
        <v>48</v>
      </c>
      <c r="B695">
        <v>338</v>
      </c>
    </row>
    <row r="696" spans="1:2" x14ac:dyDescent="0.2">
      <c r="A696">
        <v>29</v>
      </c>
      <c r="B696">
        <v>670</v>
      </c>
    </row>
    <row r="697" spans="1:2" x14ac:dyDescent="0.2">
      <c r="A697">
        <v>30</v>
      </c>
      <c r="B697">
        <v>1020</v>
      </c>
    </row>
    <row r="698" spans="1:2" x14ac:dyDescent="0.2">
      <c r="A698">
        <v>18.5</v>
      </c>
      <c r="B698">
        <v>1148</v>
      </c>
    </row>
    <row r="699" spans="1:2" x14ac:dyDescent="0.2">
      <c r="A699">
        <v>39.5</v>
      </c>
      <c r="B699">
        <v>102</v>
      </c>
    </row>
    <row r="700" spans="1:2" x14ac:dyDescent="0.2">
      <c r="A700">
        <v>17</v>
      </c>
      <c r="B700">
        <v>2302</v>
      </c>
    </row>
    <row r="701" spans="1:2" x14ac:dyDescent="0.2">
      <c r="A701">
        <v>16.5</v>
      </c>
      <c r="B701">
        <v>2621</v>
      </c>
    </row>
    <row r="702" spans="1:2" x14ac:dyDescent="0.2">
      <c r="A702">
        <v>48.5</v>
      </c>
      <c r="B702">
        <v>184</v>
      </c>
    </row>
    <row r="703" spans="1:2" x14ac:dyDescent="0.2">
      <c r="A703">
        <v>43</v>
      </c>
      <c r="B703">
        <v>402</v>
      </c>
    </row>
    <row r="704" spans="1:2" x14ac:dyDescent="0.2">
      <c r="A704">
        <v>45.5</v>
      </c>
      <c r="B704">
        <v>333</v>
      </c>
    </row>
    <row r="705" spans="1:2" x14ac:dyDescent="0.2">
      <c r="A705">
        <v>100.5</v>
      </c>
      <c r="B705">
        <v>281</v>
      </c>
    </row>
    <row r="706" spans="1:2" x14ac:dyDescent="0.2">
      <c r="A706">
        <v>65</v>
      </c>
      <c r="B706">
        <v>62</v>
      </c>
    </row>
    <row r="707" spans="1:2" x14ac:dyDescent="0.2">
      <c r="A707">
        <v>110.5</v>
      </c>
      <c r="B707">
        <v>35</v>
      </c>
    </row>
    <row r="708" spans="1:2" x14ac:dyDescent="0.2">
      <c r="A708">
        <v>50</v>
      </c>
      <c r="B708">
        <v>234</v>
      </c>
    </row>
    <row r="709" spans="1:2" x14ac:dyDescent="0.2">
      <c r="A709">
        <v>41.5</v>
      </c>
      <c r="B709">
        <v>246</v>
      </c>
    </row>
    <row r="710" spans="1:2" x14ac:dyDescent="0.2">
      <c r="A710">
        <v>45</v>
      </c>
      <c r="B710">
        <v>602</v>
      </c>
    </row>
    <row r="711" spans="1:2" x14ac:dyDescent="0.2">
      <c r="A711">
        <v>35.5</v>
      </c>
      <c r="B711">
        <v>200</v>
      </c>
    </row>
    <row r="712" spans="1:2" x14ac:dyDescent="0.2">
      <c r="A712">
        <v>44.5</v>
      </c>
      <c r="B712">
        <v>339</v>
      </c>
    </row>
    <row r="713" spans="1:2" x14ac:dyDescent="0.2">
      <c r="A713">
        <v>40.5</v>
      </c>
      <c r="B713">
        <v>927</v>
      </c>
    </row>
    <row r="714" spans="1:2" x14ac:dyDescent="0.2">
      <c r="A714">
        <v>33.5</v>
      </c>
      <c r="B714">
        <v>258</v>
      </c>
    </row>
    <row r="715" spans="1:2" x14ac:dyDescent="0.2">
      <c r="A715">
        <v>23.5</v>
      </c>
      <c r="B715">
        <v>831</v>
      </c>
    </row>
    <row r="716" spans="1:2" x14ac:dyDescent="0.2">
      <c r="A716">
        <v>121</v>
      </c>
      <c r="B716">
        <v>54</v>
      </c>
    </row>
    <row r="717" spans="1:2" x14ac:dyDescent="0.2">
      <c r="A717">
        <v>100</v>
      </c>
      <c r="B717">
        <v>458</v>
      </c>
    </row>
    <row r="718" spans="1:2" x14ac:dyDescent="0.2">
      <c r="A718">
        <v>32.5</v>
      </c>
      <c r="B718">
        <v>443</v>
      </c>
    </row>
    <row r="719" spans="1:2" x14ac:dyDescent="0.2">
      <c r="A719">
        <v>52</v>
      </c>
      <c r="B719">
        <v>184</v>
      </c>
    </row>
    <row r="720" spans="1:2" x14ac:dyDescent="0.2">
      <c r="A720">
        <v>46</v>
      </c>
      <c r="B720">
        <v>372</v>
      </c>
    </row>
    <row r="721" spans="1:2" x14ac:dyDescent="0.2">
      <c r="A721">
        <v>140.5</v>
      </c>
      <c r="B721">
        <v>12</v>
      </c>
    </row>
    <row r="722" spans="1:2" x14ac:dyDescent="0.2">
      <c r="A722">
        <v>30.5</v>
      </c>
      <c r="B722">
        <v>536</v>
      </c>
    </row>
    <row r="723" spans="1:2" x14ac:dyDescent="0.2">
      <c r="A723">
        <v>76</v>
      </c>
      <c r="B723">
        <v>21</v>
      </c>
    </row>
    <row r="724" spans="1:2" x14ac:dyDescent="0.2">
      <c r="A724">
        <v>29.5</v>
      </c>
      <c r="B724">
        <v>361</v>
      </c>
    </row>
    <row r="725" spans="1:2" x14ac:dyDescent="0.2">
      <c r="A725">
        <v>123</v>
      </c>
      <c r="B725">
        <v>29</v>
      </c>
    </row>
    <row r="726" spans="1:2" x14ac:dyDescent="0.2">
      <c r="A726">
        <v>91.5</v>
      </c>
      <c r="B726">
        <v>5</v>
      </c>
    </row>
    <row r="727" spans="1:2" x14ac:dyDescent="0.2">
      <c r="A727">
        <v>35</v>
      </c>
      <c r="B727">
        <v>344</v>
      </c>
    </row>
    <row r="728" spans="1:2" x14ac:dyDescent="0.2">
      <c r="A728">
        <v>62</v>
      </c>
      <c r="B728">
        <v>82</v>
      </c>
    </row>
    <row r="729" spans="1:2" x14ac:dyDescent="0.2">
      <c r="A729">
        <v>31.5</v>
      </c>
      <c r="B729">
        <v>249</v>
      </c>
    </row>
    <row r="730" spans="1:2" x14ac:dyDescent="0.2">
      <c r="A730">
        <v>38</v>
      </c>
      <c r="B730">
        <v>281</v>
      </c>
    </row>
    <row r="731" spans="1:2" x14ac:dyDescent="0.2">
      <c r="A731">
        <v>106.5</v>
      </c>
      <c r="B731">
        <v>52</v>
      </c>
    </row>
    <row r="732" spans="1:2" x14ac:dyDescent="0.2">
      <c r="A732">
        <v>106</v>
      </c>
      <c r="B732">
        <v>93</v>
      </c>
    </row>
    <row r="733" spans="1:2" x14ac:dyDescent="0.2">
      <c r="A733">
        <v>93</v>
      </c>
      <c r="B733">
        <v>3</v>
      </c>
    </row>
    <row r="734" spans="1:2" x14ac:dyDescent="0.2">
      <c r="A734">
        <v>80.5</v>
      </c>
      <c r="B734">
        <v>31</v>
      </c>
    </row>
    <row r="735" spans="1:2" x14ac:dyDescent="0.2">
      <c r="A735">
        <v>34.5</v>
      </c>
      <c r="B735">
        <v>250</v>
      </c>
    </row>
    <row r="736" spans="1:2" x14ac:dyDescent="0.2">
      <c r="A736">
        <v>52.5</v>
      </c>
      <c r="B736">
        <v>82</v>
      </c>
    </row>
    <row r="737" spans="1:2" x14ac:dyDescent="0.2">
      <c r="A737">
        <v>86</v>
      </c>
      <c r="B737">
        <v>10</v>
      </c>
    </row>
    <row r="738" spans="1:2" x14ac:dyDescent="0.2">
      <c r="A738">
        <v>26.5</v>
      </c>
      <c r="B738">
        <v>612</v>
      </c>
    </row>
    <row r="739" spans="1:2" x14ac:dyDescent="0.2">
      <c r="A739">
        <v>37.5</v>
      </c>
      <c r="B739">
        <v>189</v>
      </c>
    </row>
    <row r="740" spans="1:2" x14ac:dyDescent="0.2">
      <c r="A740">
        <v>50.5</v>
      </c>
      <c r="B740">
        <v>144</v>
      </c>
    </row>
    <row r="741" spans="1:2" x14ac:dyDescent="0.2">
      <c r="A741">
        <v>153</v>
      </c>
      <c r="B741">
        <v>2</v>
      </c>
    </row>
    <row r="742" spans="1:2" x14ac:dyDescent="0.2">
      <c r="A742">
        <v>57.5</v>
      </c>
      <c r="B742">
        <v>46</v>
      </c>
    </row>
    <row r="743" spans="1:2" x14ac:dyDescent="0.2">
      <c r="A743">
        <v>59</v>
      </c>
      <c r="B743">
        <v>51</v>
      </c>
    </row>
    <row r="744" spans="1:2" x14ac:dyDescent="0.2">
      <c r="A744">
        <v>161</v>
      </c>
      <c r="B744">
        <v>2</v>
      </c>
    </row>
    <row r="745" spans="1:2" x14ac:dyDescent="0.2">
      <c r="A745">
        <v>54.5</v>
      </c>
      <c r="B745">
        <v>52</v>
      </c>
    </row>
    <row r="746" spans="1:2" x14ac:dyDescent="0.2">
      <c r="A746">
        <v>49.5</v>
      </c>
      <c r="B746">
        <v>111</v>
      </c>
    </row>
    <row r="747" spans="1:2" x14ac:dyDescent="0.2">
      <c r="A747">
        <v>46.5</v>
      </c>
      <c r="B747">
        <v>176</v>
      </c>
    </row>
    <row r="748" spans="1:2" x14ac:dyDescent="0.2">
      <c r="A748">
        <v>64</v>
      </c>
      <c r="B748">
        <v>53</v>
      </c>
    </row>
    <row r="749" spans="1:2" x14ac:dyDescent="0.2">
      <c r="A749">
        <v>42.5</v>
      </c>
      <c r="B749">
        <v>365</v>
      </c>
    </row>
    <row r="750" spans="1:2" x14ac:dyDescent="0.2">
      <c r="A750">
        <v>60</v>
      </c>
      <c r="B750">
        <v>168</v>
      </c>
    </row>
    <row r="751" spans="1:2" x14ac:dyDescent="0.2">
      <c r="A751">
        <v>105.5</v>
      </c>
      <c r="B751">
        <v>103</v>
      </c>
    </row>
    <row r="752" spans="1:2" x14ac:dyDescent="0.2">
      <c r="A752">
        <v>121.5</v>
      </c>
      <c r="B752">
        <v>23</v>
      </c>
    </row>
    <row r="753" spans="1:2" x14ac:dyDescent="0.2">
      <c r="A753">
        <v>49</v>
      </c>
      <c r="B753">
        <v>212</v>
      </c>
    </row>
    <row r="754" spans="1:2" x14ac:dyDescent="0.2">
      <c r="A754">
        <v>55</v>
      </c>
      <c r="B754">
        <v>71</v>
      </c>
    </row>
    <row r="755" spans="1:2" x14ac:dyDescent="0.2">
      <c r="A755">
        <v>62.5</v>
      </c>
      <c r="B755">
        <v>48</v>
      </c>
    </row>
    <row r="756" spans="1:2" x14ac:dyDescent="0.2">
      <c r="A756">
        <v>43.5</v>
      </c>
      <c r="B756">
        <v>225</v>
      </c>
    </row>
    <row r="757" spans="1:2" x14ac:dyDescent="0.2">
      <c r="A757">
        <v>38.5</v>
      </c>
      <c r="B757">
        <v>160</v>
      </c>
    </row>
    <row r="758" spans="1:2" x14ac:dyDescent="0.2">
      <c r="A758">
        <v>67</v>
      </c>
      <c r="B758">
        <v>19</v>
      </c>
    </row>
    <row r="759" spans="1:2" x14ac:dyDescent="0.2">
      <c r="A759">
        <v>68</v>
      </c>
      <c r="B759">
        <v>32</v>
      </c>
    </row>
    <row r="760" spans="1:2" x14ac:dyDescent="0.2">
      <c r="A760">
        <v>104</v>
      </c>
      <c r="B760">
        <v>153</v>
      </c>
    </row>
    <row r="761" spans="1:2" x14ac:dyDescent="0.2">
      <c r="A761">
        <v>102.5</v>
      </c>
      <c r="B761">
        <v>115</v>
      </c>
    </row>
    <row r="762" spans="1:2" x14ac:dyDescent="0.2">
      <c r="A762">
        <v>39</v>
      </c>
      <c r="B762">
        <v>174</v>
      </c>
    </row>
    <row r="763" spans="1:2" x14ac:dyDescent="0.2">
      <c r="A763">
        <v>63</v>
      </c>
      <c r="B763">
        <v>49</v>
      </c>
    </row>
    <row r="764" spans="1:2" x14ac:dyDescent="0.2">
      <c r="A764">
        <v>55.5</v>
      </c>
      <c r="B764">
        <v>46</v>
      </c>
    </row>
    <row r="765" spans="1:2" x14ac:dyDescent="0.2">
      <c r="A765">
        <v>124</v>
      </c>
      <c r="B765">
        <v>31</v>
      </c>
    </row>
    <row r="766" spans="1:2" x14ac:dyDescent="0.2">
      <c r="A766">
        <v>120.5</v>
      </c>
      <c r="B766">
        <v>63</v>
      </c>
    </row>
    <row r="767" spans="1:2" x14ac:dyDescent="0.2">
      <c r="A767">
        <v>107</v>
      </c>
      <c r="B767">
        <v>68</v>
      </c>
    </row>
    <row r="768" spans="1:2" x14ac:dyDescent="0.2">
      <c r="A768">
        <v>103</v>
      </c>
      <c r="B768">
        <v>105</v>
      </c>
    </row>
    <row r="769" spans="1:2" x14ac:dyDescent="0.2">
      <c r="A769">
        <v>132</v>
      </c>
      <c r="B769">
        <v>15</v>
      </c>
    </row>
    <row r="770" spans="1:2" x14ac:dyDescent="0.2">
      <c r="A770">
        <v>58</v>
      </c>
      <c r="B770">
        <v>105</v>
      </c>
    </row>
    <row r="771" spans="1:2" x14ac:dyDescent="0.2">
      <c r="A771">
        <v>85.5</v>
      </c>
      <c r="B771">
        <v>12</v>
      </c>
    </row>
    <row r="772" spans="1:2" x14ac:dyDescent="0.2">
      <c r="A772">
        <v>164</v>
      </c>
      <c r="B772">
        <v>2</v>
      </c>
    </row>
    <row r="773" spans="1:2" x14ac:dyDescent="0.2">
      <c r="A773">
        <v>59.5</v>
      </c>
      <c r="B773">
        <v>34</v>
      </c>
    </row>
    <row r="774" spans="1:2" x14ac:dyDescent="0.2">
      <c r="A774">
        <v>60.5</v>
      </c>
      <c r="B774">
        <v>75</v>
      </c>
    </row>
    <row r="775" spans="1:2" x14ac:dyDescent="0.2">
      <c r="A775">
        <v>56</v>
      </c>
      <c r="B775">
        <v>234</v>
      </c>
    </row>
    <row r="776" spans="1:2" x14ac:dyDescent="0.2">
      <c r="A776">
        <v>119</v>
      </c>
      <c r="B776">
        <v>13</v>
      </c>
    </row>
    <row r="777" spans="1:2" x14ac:dyDescent="0.2">
      <c r="A777">
        <v>102</v>
      </c>
      <c r="B777">
        <v>189</v>
      </c>
    </row>
    <row r="778" spans="1:2" x14ac:dyDescent="0.2">
      <c r="A778">
        <v>112</v>
      </c>
      <c r="B778">
        <v>40</v>
      </c>
    </row>
    <row r="779" spans="1:2" x14ac:dyDescent="0.2">
      <c r="A779">
        <v>119.5</v>
      </c>
      <c r="B779">
        <v>9</v>
      </c>
    </row>
    <row r="780" spans="1:2" x14ac:dyDescent="0.2">
      <c r="A780">
        <v>113.5</v>
      </c>
      <c r="B780">
        <v>15</v>
      </c>
    </row>
    <row r="781" spans="1:2" x14ac:dyDescent="0.2">
      <c r="A781">
        <v>130</v>
      </c>
      <c r="B781">
        <v>15</v>
      </c>
    </row>
    <row r="782" spans="1:2" x14ac:dyDescent="0.2">
      <c r="A782">
        <v>146.5</v>
      </c>
      <c r="B782">
        <v>4</v>
      </c>
    </row>
    <row r="783" spans="1:2" x14ac:dyDescent="0.2">
      <c r="A783">
        <v>109</v>
      </c>
      <c r="B783">
        <v>56</v>
      </c>
    </row>
    <row r="784" spans="1:2" x14ac:dyDescent="0.2">
      <c r="A784">
        <v>112.5</v>
      </c>
      <c r="B784">
        <v>27</v>
      </c>
    </row>
    <row r="785" spans="1:2" x14ac:dyDescent="0.2">
      <c r="A785">
        <v>99</v>
      </c>
      <c r="B785">
        <v>4</v>
      </c>
    </row>
    <row r="786" spans="1:2" x14ac:dyDescent="0.2">
      <c r="A786">
        <v>108</v>
      </c>
      <c r="B786">
        <v>84</v>
      </c>
    </row>
    <row r="787" spans="1:2" x14ac:dyDescent="0.2">
      <c r="A787">
        <v>66</v>
      </c>
      <c r="B787">
        <v>36</v>
      </c>
    </row>
    <row r="788" spans="1:2" x14ac:dyDescent="0.2">
      <c r="A788">
        <v>205</v>
      </c>
      <c r="B788">
        <v>2</v>
      </c>
    </row>
    <row r="789" spans="1:2" x14ac:dyDescent="0.2">
      <c r="A789">
        <v>73.5</v>
      </c>
      <c r="B789">
        <v>9</v>
      </c>
    </row>
    <row r="790" spans="1:2" x14ac:dyDescent="0.2">
      <c r="A790">
        <v>103.5</v>
      </c>
      <c r="B790">
        <v>44</v>
      </c>
    </row>
    <row r="791" spans="1:2" x14ac:dyDescent="0.2">
      <c r="A791">
        <v>107.5</v>
      </c>
      <c r="B791">
        <v>46</v>
      </c>
    </row>
    <row r="792" spans="1:2" x14ac:dyDescent="0.2">
      <c r="A792">
        <v>81</v>
      </c>
      <c r="B792">
        <v>17</v>
      </c>
    </row>
    <row r="793" spans="1:2" x14ac:dyDescent="0.2">
      <c r="A793">
        <v>54</v>
      </c>
      <c r="B793">
        <v>92</v>
      </c>
    </row>
    <row r="794" spans="1:2" x14ac:dyDescent="0.2">
      <c r="A794">
        <v>61.5</v>
      </c>
      <c r="B794">
        <v>42</v>
      </c>
    </row>
    <row r="795" spans="1:2" x14ac:dyDescent="0.2">
      <c r="A795">
        <v>115.5</v>
      </c>
      <c r="B795">
        <v>10</v>
      </c>
    </row>
    <row r="796" spans="1:2" x14ac:dyDescent="0.2">
      <c r="A796">
        <v>101</v>
      </c>
      <c r="B796">
        <v>126</v>
      </c>
    </row>
    <row r="797" spans="1:2" x14ac:dyDescent="0.2">
      <c r="A797">
        <v>53</v>
      </c>
      <c r="B797">
        <v>128</v>
      </c>
    </row>
    <row r="798" spans="1:2" x14ac:dyDescent="0.2">
      <c r="A798">
        <v>64.5</v>
      </c>
      <c r="B798">
        <v>40</v>
      </c>
    </row>
    <row r="799" spans="1:2" x14ac:dyDescent="0.2">
      <c r="A799">
        <v>66.5</v>
      </c>
      <c r="B799">
        <v>24</v>
      </c>
    </row>
    <row r="800" spans="1:2" x14ac:dyDescent="0.2">
      <c r="A800">
        <v>57</v>
      </c>
      <c r="B800">
        <v>82</v>
      </c>
    </row>
    <row r="801" spans="1:2" x14ac:dyDescent="0.2">
      <c r="A801">
        <v>65.5</v>
      </c>
      <c r="B801">
        <v>43</v>
      </c>
    </row>
    <row r="802" spans="1:2" x14ac:dyDescent="0.2">
      <c r="A802">
        <v>128</v>
      </c>
      <c r="B802">
        <v>18</v>
      </c>
    </row>
    <row r="803" spans="1:2" x14ac:dyDescent="0.2">
      <c r="A803">
        <v>88</v>
      </c>
      <c r="B803">
        <v>8</v>
      </c>
    </row>
    <row r="804" spans="1:2" x14ac:dyDescent="0.2">
      <c r="A804">
        <v>113</v>
      </c>
      <c r="B804">
        <v>21</v>
      </c>
    </row>
    <row r="805" spans="1:2" x14ac:dyDescent="0.2">
      <c r="A805">
        <v>110</v>
      </c>
      <c r="B805">
        <v>48</v>
      </c>
    </row>
    <row r="806" spans="1:2" x14ac:dyDescent="0.2">
      <c r="A806">
        <v>101.5</v>
      </c>
      <c r="B806">
        <v>48</v>
      </c>
    </row>
    <row r="807" spans="1:2" x14ac:dyDescent="0.2">
      <c r="A807">
        <v>129</v>
      </c>
      <c r="B807">
        <v>15</v>
      </c>
    </row>
    <row r="808" spans="1:2" x14ac:dyDescent="0.2">
      <c r="A808">
        <v>94.5</v>
      </c>
      <c r="B808">
        <v>4</v>
      </c>
    </row>
    <row r="809" spans="1:2" x14ac:dyDescent="0.2">
      <c r="A809">
        <v>221.5</v>
      </c>
      <c r="B809">
        <v>1</v>
      </c>
    </row>
    <row r="810" spans="1:2" x14ac:dyDescent="0.2">
      <c r="A810">
        <v>51.5</v>
      </c>
      <c r="B810">
        <v>67</v>
      </c>
    </row>
    <row r="811" spans="1:2" x14ac:dyDescent="0.2">
      <c r="A811">
        <v>131</v>
      </c>
      <c r="B811">
        <v>9</v>
      </c>
    </row>
    <row r="812" spans="1:2" x14ac:dyDescent="0.2">
      <c r="A812">
        <v>123.5</v>
      </c>
      <c r="B812">
        <v>12</v>
      </c>
    </row>
    <row r="813" spans="1:2" x14ac:dyDescent="0.2">
      <c r="A813">
        <v>160</v>
      </c>
      <c r="B813">
        <v>5</v>
      </c>
    </row>
    <row r="814" spans="1:2" x14ac:dyDescent="0.2">
      <c r="A814">
        <v>89</v>
      </c>
      <c r="B814">
        <v>7</v>
      </c>
    </row>
    <row r="815" spans="1:2" x14ac:dyDescent="0.2">
      <c r="A815">
        <v>144</v>
      </c>
      <c r="B815">
        <v>5</v>
      </c>
    </row>
    <row r="816" spans="1:2" x14ac:dyDescent="0.2">
      <c r="A816">
        <v>87</v>
      </c>
      <c r="B816">
        <v>8</v>
      </c>
    </row>
    <row r="817" spans="1:2" x14ac:dyDescent="0.2">
      <c r="A817">
        <v>104.5</v>
      </c>
      <c r="B817">
        <v>88</v>
      </c>
    </row>
    <row r="818" spans="1:2" x14ac:dyDescent="0.2">
      <c r="A818">
        <v>85</v>
      </c>
      <c r="B818">
        <v>12</v>
      </c>
    </row>
    <row r="819" spans="1:2" x14ac:dyDescent="0.2">
      <c r="A819">
        <v>139</v>
      </c>
      <c r="B819">
        <v>4</v>
      </c>
    </row>
    <row r="820" spans="1:2" x14ac:dyDescent="0.2">
      <c r="A820">
        <v>80</v>
      </c>
      <c r="B820">
        <v>36</v>
      </c>
    </row>
    <row r="821" spans="1:2" x14ac:dyDescent="0.2">
      <c r="A821">
        <v>81.5</v>
      </c>
      <c r="B821">
        <v>8</v>
      </c>
    </row>
    <row r="822" spans="1:2" x14ac:dyDescent="0.2">
      <c r="A822">
        <v>92</v>
      </c>
      <c r="B822">
        <v>3</v>
      </c>
    </row>
    <row r="823" spans="1:2" x14ac:dyDescent="0.2">
      <c r="A823">
        <v>170.5</v>
      </c>
      <c r="B823">
        <v>1</v>
      </c>
    </row>
    <row r="824" spans="1:2" x14ac:dyDescent="0.2">
      <c r="A824">
        <v>83</v>
      </c>
      <c r="B824">
        <v>21</v>
      </c>
    </row>
    <row r="825" spans="1:2" x14ac:dyDescent="0.2">
      <c r="A825">
        <v>76.5</v>
      </c>
      <c r="B825">
        <v>7</v>
      </c>
    </row>
    <row r="826" spans="1:2" x14ac:dyDescent="0.2">
      <c r="A826">
        <v>78</v>
      </c>
      <c r="B826">
        <v>5</v>
      </c>
    </row>
    <row r="827" spans="1:2" x14ac:dyDescent="0.2">
      <c r="A827">
        <v>210</v>
      </c>
      <c r="B827">
        <v>2</v>
      </c>
    </row>
    <row r="828" spans="1:2" x14ac:dyDescent="0.2">
      <c r="A828">
        <v>71</v>
      </c>
      <c r="B828">
        <v>14</v>
      </c>
    </row>
    <row r="829" spans="1:2" x14ac:dyDescent="0.2">
      <c r="A829">
        <v>180</v>
      </c>
      <c r="B829">
        <v>1</v>
      </c>
    </row>
    <row r="830" spans="1:2" x14ac:dyDescent="0.2">
      <c r="A830">
        <v>122</v>
      </c>
      <c r="B830">
        <v>57</v>
      </c>
    </row>
    <row r="831" spans="1:2" x14ac:dyDescent="0.2">
      <c r="A831">
        <v>125.5</v>
      </c>
      <c r="B831">
        <v>24</v>
      </c>
    </row>
    <row r="832" spans="1:2" x14ac:dyDescent="0.2">
      <c r="A832">
        <v>125</v>
      </c>
      <c r="B832">
        <v>44</v>
      </c>
    </row>
    <row r="833" spans="1:2" x14ac:dyDescent="0.2">
      <c r="A833">
        <v>160.5</v>
      </c>
      <c r="B833">
        <v>2</v>
      </c>
    </row>
    <row r="834" spans="1:2" x14ac:dyDescent="0.2">
      <c r="A834">
        <v>118</v>
      </c>
      <c r="B834">
        <v>15</v>
      </c>
    </row>
    <row r="835" spans="1:2" x14ac:dyDescent="0.2">
      <c r="A835">
        <v>114.5</v>
      </c>
      <c r="B835">
        <v>8</v>
      </c>
    </row>
    <row r="836" spans="1:2" x14ac:dyDescent="0.2">
      <c r="A836">
        <v>75</v>
      </c>
      <c r="B836">
        <v>11</v>
      </c>
    </row>
    <row r="837" spans="1:2" x14ac:dyDescent="0.2">
      <c r="A837">
        <v>115</v>
      </c>
      <c r="B837">
        <v>29</v>
      </c>
    </row>
    <row r="838" spans="1:2" x14ac:dyDescent="0.2">
      <c r="A838">
        <v>82</v>
      </c>
      <c r="B838">
        <v>21</v>
      </c>
    </row>
    <row r="839" spans="1:2" x14ac:dyDescent="0.2">
      <c r="A839">
        <v>70</v>
      </c>
      <c r="B839">
        <v>36</v>
      </c>
    </row>
    <row r="840" spans="1:2" x14ac:dyDescent="0.2">
      <c r="A840">
        <v>163</v>
      </c>
      <c r="B840">
        <v>3</v>
      </c>
    </row>
    <row r="841" spans="1:2" x14ac:dyDescent="0.2">
      <c r="A841">
        <v>179</v>
      </c>
      <c r="B841">
        <v>1</v>
      </c>
    </row>
    <row r="842" spans="1:2" x14ac:dyDescent="0.2">
      <c r="A842">
        <v>63.5</v>
      </c>
      <c r="B842">
        <v>25</v>
      </c>
    </row>
    <row r="843" spans="1:2" x14ac:dyDescent="0.2">
      <c r="A843">
        <v>129.5</v>
      </c>
      <c r="B843">
        <v>8</v>
      </c>
    </row>
    <row r="844" spans="1:2" x14ac:dyDescent="0.2">
      <c r="A844">
        <v>131.5</v>
      </c>
      <c r="B844">
        <v>5</v>
      </c>
    </row>
    <row r="845" spans="1:2" x14ac:dyDescent="0.2">
      <c r="A845">
        <v>122.5</v>
      </c>
      <c r="B845">
        <v>33</v>
      </c>
    </row>
    <row r="846" spans="1:2" x14ac:dyDescent="0.2">
      <c r="A846">
        <v>77</v>
      </c>
      <c r="B846">
        <v>9</v>
      </c>
    </row>
    <row r="847" spans="1:2" x14ac:dyDescent="0.2">
      <c r="A847">
        <v>72</v>
      </c>
      <c r="B847">
        <v>23</v>
      </c>
    </row>
    <row r="848" spans="1:2" x14ac:dyDescent="0.2">
      <c r="A848">
        <v>149</v>
      </c>
      <c r="B848">
        <v>4</v>
      </c>
    </row>
    <row r="849" spans="1:2" x14ac:dyDescent="0.2">
      <c r="A849">
        <v>145</v>
      </c>
      <c r="B849">
        <v>5</v>
      </c>
    </row>
    <row r="850" spans="1:2" x14ac:dyDescent="0.2">
      <c r="A850">
        <v>124.5</v>
      </c>
      <c r="B850">
        <v>19</v>
      </c>
    </row>
    <row r="851" spans="1:2" x14ac:dyDescent="0.2">
      <c r="A851">
        <v>109.5</v>
      </c>
      <c r="B851">
        <v>35</v>
      </c>
    </row>
    <row r="852" spans="1:2" x14ac:dyDescent="0.2">
      <c r="A852">
        <v>127</v>
      </c>
      <c r="B852">
        <v>22</v>
      </c>
    </row>
    <row r="853" spans="1:2" x14ac:dyDescent="0.2">
      <c r="A853">
        <v>154</v>
      </c>
      <c r="B853">
        <v>4</v>
      </c>
    </row>
    <row r="854" spans="1:2" x14ac:dyDescent="0.2">
      <c r="A854">
        <v>70.5</v>
      </c>
      <c r="B854">
        <v>16</v>
      </c>
    </row>
    <row r="855" spans="1:2" x14ac:dyDescent="0.2">
      <c r="A855">
        <v>208</v>
      </c>
      <c r="B855">
        <v>4</v>
      </c>
    </row>
    <row r="856" spans="1:2" x14ac:dyDescent="0.2">
      <c r="A856">
        <v>108.5</v>
      </c>
      <c r="B856">
        <v>46</v>
      </c>
    </row>
    <row r="857" spans="1:2" x14ac:dyDescent="0.2">
      <c r="A857">
        <v>69.5</v>
      </c>
      <c r="B857">
        <v>11</v>
      </c>
    </row>
    <row r="858" spans="1:2" x14ac:dyDescent="0.2">
      <c r="A858">
        <v>84</v>
      </c>
      <c r="B858">
        <v>19</v>
      </c>
    </row>
    <row r="859" spans="1:2" x14ac:dyDescent="0.2">
      <c r="A859">
        <v>200.5</v>
      </c>
      <c r="B859">
        <v>9</v>
      </c>
    </row>
    <row r="860" spans="1:2" x14ac:dyDescent="0.2">
      <c r="A860">
        <v>68.5</v>
      </c>
      <c r="B860">
        <v>7</v>
      </c>
    </row>
    <row r="861" spans="1:2" x14ac:dyDescent="0.2">
      <c r="A861">
        <v>135</v>
      </c>
      <c r="B861">
        <v>8</v>
      </c>
    </row>
    <row r="862" spans="1:2" x14ac:dyDescent="0.2">
      <c r="A862">
        <v>69</v>
      </c>
      <c r="B862">
        <v>16</v>
      </c>
    </row>
    <row r="863" spans="1:2" x14ac:dyDescent="0.2">
      <c r="A863">
        <v>114</v>
      </c>
      <c r="B863">
        <v>24</v>
      </c>
    </row>
    <row r="864" spans="1:2" x14ac:dyDescent="0.2">
      <c r="A864">
        <v>138.5</v>
      </c>
      <c r="B864">
        <v>7</v>
      </c>
    </row>
    <row r="865" spans="1:2" x14ac:dyDescent="0.2">
      <c r="A865">
        <v>67.5</v>
      </c>
      <c r="B865">
        <v>19</v>
      </c>
    </row>
    <row r="866" spans="1:2" x14ac:dyDescent="0.2">
      <c r="A866">
        <v>79</v>
      </c>
      <c r="B866">
        <v>6</v>
      </c>
    </row>
    <row r="867" spans="1:2" x14ac:dyDescent="0.2">
      <c r="A867">
        <v>134.5</v>
      </c>
      <c r="B867">
        <v>4</v>
      </c>
    </row>
    <row r="868" spans="1:2" x14ac:dyDescent="0.2">
      <c r="A868">
        <v>142.5</v>
      </c>
      <c r="B868">
        <v>4</v>
      </c>
    </row>
    <row r="869" spans="1:2" x14ac:dyDescent="0.2">
      <c r="A869">
        <v>95</v>
      </c>
      <c r="B869">
        <v>3</v>
      </c>
    </row>
    <row r="870" spans="1:2" x14ac:dyDescent="0.2">
      <c r="A870">
        <v>216</v>
      </c>
      <c r="B870">
        <v>1</v>
      </c>
    </row>
    <row r="871" spans="1:2" x14ac:dyDescent="0.2">
      <c r="A871">
        <v>111.5</v>
      </c>
      <c r="B871">
        <v>16</v>
      </c>
    </row>
    <row r="872" spans="1:2" x14ac:dyDescent="0.2">
      <c r="A872">
        <v>75.5</v>
      </c>
      <c r="B872">
        <v>8</v>
      </c>
    </row>
    <row r="873" spans="1:2" x14ac:dyDescent="0.2">
      <c r="A873">
        <v>153.5</v>
      </c>
      <c r="B873">
        <v>3</v>
      </c>
    </row>
    <row r="874" spans="1:2" x14ac:dyDescent="0.2">
      <c r="A874">
        <v>230</v>
      </c>
      <c r="B874">
        <v>1</v>
      </c>
    </row>
    <row r="875" spans="1:2" x14ac:dyDescent="0.2">
      <c r="A875">
        <v>111</v>
      </c>
      <c r="B875">
        <v>20</v>
      </c>
    </row>
    <row r="876" spans="1:2" x14ac:dyDescent="0.2">
      <c r="A876">
        <v>133.5</v>
      </c>
      <c r="B876">
        <v>5</v>
      </c>
    </row>
    <row r="877" spans="1:2" x14ac:dyDescent="0.2">
      <c r="A877">
        <v>133</v>
      </c>
      <c r="B877">
        <v>6</v>
      </c>
    </row>
    <row r="878" spans="1:2" x14ac:dyDescent="0.2">
      <c r="A878">
        <v>136</v>
      </c>
      <c r="B878">
        <v>5</v>
      </c>
    </row>
    <row r="879" spans="1:2" x14ac:dyDescent="0.2">
      <c r="A879">
        <v>146</v>
      </c>
      <c r="B879">
        <v>3</v>
      </c>
    </row>
    <row r="880" spans="1:2" x14ac:dyDescent="0.2">
      <c r="A880">
        <v>126.5</v>
      </c>
      <c r="B880">
        <v>10</v>
      </c>
    </row>
    <row r="881" spans="1:2" x14ac:dyDescent="0.2">
      <c r="A881">
        <v>78.5</v>
      </c>
      <c r="B881">
        <v>5</v>
      </c>
    </row>
    <row r="882" spans="1:2" x14ac:dyDescent="0.2">
      <c r="A882">
        <v>147</v>
      </c>
      <c r="B882">
        <v>5</v>
      </c>
    </row>
    <row r="883" spans="1:2" x14ac:dyDescent="0.2">
      <c r="A883">
        <v>117.5</v>
      </c>
      <c r="B883">
        <v>8</v>
      </c>
    </row>
    <row r="884" spans="1:2" x14ac:dyDescent="0.2">
      <c r="A884">
        <v>73</v>
      </c>
      <c r="B884">
        <v>12</v>
      </c>
    </row>
    <row r="885" spans="1:2" x14ac:dyDescent="0.2">
      <c r="A885">
        <v>97</v>
      </c>
      <c r="B885">
        <v>4</v>
      </c>
    </row>
    <row r="886" spans="1:2" x14ac:dyDescent="0.2">
      <c r="A886">
        <v>130.5</v>
      </c>
      <c r="B886">
        <v>10</v>
      </c>
    </row>
    <row r="887" spans="1:2" x14ac:dyDescent="0.2">
      <c r="A887">
        <v>72.5</v>
      </c>
      <c r="B887">
        <v>15</v>
      </c>
    </row>
    <row r="888" spans="1:2" x14ac:dyDescent="0.2">
      <c r="A888">
        <v>127.5</v>
      </c>
      <c r="B888">
        <v>9</v>
      </c>
    </row>
    <row r="889" spans="1:2" x14ac:dyDescent="0.2">
      <c r="A889">
        <v>204</v>
      </c>
      <c r="B889">
        <v>5</v>
      </c>
    </row>
    <row r="890" spans="1:2" x14ac:dyDescent="0.2">
      <c r="A890">
        <v>143.5</v>
      </c>
      <c r="B890">
        <v>3</v>
      </c>
    </row>
    <row r="891" spans="1:2" x14ac:dyDescent="0.2">
      <c r="A891">
        <v>117</v>
      </c>
      <c r="B891">
        <v>14</v>
      </c>
    </row>
    <row r="892" spans="1:2" x14ac:dyDescent="0.2">
      <c r="A892">
        <v>87.5</v>
      </c>
      <c r="B892">
        <v>3</v>
      </c>
    </row>
    <row r="893" spans="1:2" x14ac:dyDescent="0.2">
      <c r="A893">
        <v>142</v>
      </c>
      <c r="B893">
        <v>8</v>
      </c>
    </row>
    <row r="894" spans="1:2" x14ac:dyDescent="0.2">
      <c r="A894">
        <v>148</v>
      </c>
      <c r="B894">
        <v>4</v>
      </c>
    </row>
    <row r="895" spans="1:2" x14ac:dyDescent="0.2">
      <c r="A895">
        <v>128.5</v>
      </c>
      <c r="B895">
        <v>14</v>
      </c>
    </row>
    <row r="896" spans="1:2" x14ac:dyDescent="0.2">
      <c r="A896">
        <v>165.5</v>
      </c>
      <c r="B896">
        <v>2</v>
      </c>
    </row>
    <row r="897" spans="1:2" x14ac:dyDescent="0.2">
      <c r="A897">
        <v>132.5</v>
      </c>
      <c r="B897">
        <v>8</v>
      </c>
    </row>
    <row r="898" spans="1:2" x14ac:dyDescent="0.2">
      <c r="A898">
        <v>82.5</v>
      </c>
      <c r="B898">
        <v>9</v>
      </c>
    </row>
    <row r="899" spans="1:2" x14ac:dyDescent="0.2">
      <c r="A899">
        <v>134</v>
      </c>
      <c r="B899">
        <v>5</v>
      </c>
    </row>
    <row r="900" spans="1:2" x14ac:dyDescent="0.2">
      <c r="A900">
        <v>180.5</v>
      </c>
      <c r="B900">
        <v>1</v>
      </c>
    </row>
    <row r="901" spans="1:2" x14ac:dyDescent="0.2">
      <c r="A901">
        <v>157</v>
      </c>
      <c r="B901">
        <v>2</v>
      </c>
    </row>
    <row r="902" spans="1:2" x14ac:dyDescent="0.2">
      <c r="A902">
        <v>84.5</v>
      </c>
      <c r="B902">
        <v>14</v>
      </c>
    </row>
    <row r="903" spans="1:2" x14ac:dyDescent="0.2">
      <c r="A903">
        <v>90</v>
      </c>
      <c r="B903">
        <v>4</v>
      </c>
    </row>
    <row r="904" spans="1:2" x14ac:dyDescent="0.2">
      <c r="A904">
        <v>98.5</v>
      </c>
      <c r="B904">
        <v>2</v>
      </c>
    </row>
    <row r="905" spans="1:2" x14ac:dyDescent="0.2">
      <c r="A905">
        <v>118.5</v>
      </c>
      <c r="B905">
        <v>6</v>
      </c>
    </row>
    <row r="906" spans="1:2" x14ac:dyDescent="0.2">
      <c r="A906">
        <v>92.5</v>
      </c>
      <c r="B906">
        <v>2</v>
      </c>
    </row>
    <row r="907" spans="1:2" x14ac:dyDescent="0.2">
      <c r="A907">
        <v>116.5</v>
      </c>
      <c r="B907">
        <v>22</v>
      </c>
    </row>
    <row r="908" spans="1:2" x14ac:dyDescent="0.2">
      <c r="A908">
        <v>206.5</v>
      </c>
      <c r="B908">
        <v>1</v>
      </c>
    </row>
    <row r="909" spans="1:2" x14ac:dyDescent="0.2">
      <c r="A909">
        <v>151.5</v>
      </c>
      <c r="B909">
        <v>2</v>
      </c>
    </row>
    <row r="910" spans="1:2" x14ac:dyDescent="0.2">
      <c r="A910">
        <v>86.5</v>
      </c>
      <c r="B910">
        <v>5</v>
      </c>
    </row>
    <row r="911" spans="1:2" x14ac:dyDescent="0.2">
      <c r="A911">
        <v>202.5</v>
      </c>
      <c r="B911">
        <v>3</v>
      </c>
    </row>
    <row r="912" spans="1:2" x14ac:dyDescent="0.2">
      <c r="A912">
        <v>203</v>
      </c>
      <c r="B912">
        <v>3</v>
      </c>
    </row>
    <row r="913" spans="1:2" x14ac:dyDescent="0.2">
      <c r="A913">
        <v>91</v>
      </c>
      <c r="B913">
        <v>3</v>
      </c>
    </row>
    <row r="914" spans="1:2" x14ac:dyDescent="0.2">
      <c r="A914">
        <v>164.5</v>
      </c>
      <c r="B914">
        <v>2</v>
      </c>
    </row>
    <row r="915" spans="1:2" x14ac:dyDescent="0.2">
      <c r="A915">
        <v>171</v>
      </c>
      <c r="B915">
        <v>1</v>
      </c>
    </row>
    <row r="916" spans="1:2" x14ac:dyDescent="0.2">
      <c r="A916">
        <v>83.5</v>
      </c>
      <c r="B916">
        <v>7</v>
      </c>
    </row>
    <row r="917" spans="1:2" x14ac:dyDescent="0.2">
      <c r="A917">
        <v>74.5</v>
      </c>
      <c r="B917">
        <v>5</v>
      </c>
    </row>
    <row r="918" spans="1:2" x14ac:dyDescent="0.2">
      <c r="A918">
        <v>214</v>
      </c>
      <c r="B918">
        <v>1</v>
      </c>
    </row>
    <row r="919" spans="1:2" x14ac:dyDescent="0.2">
      <c r="A919">
        <v>95.5</v>
      </c>
      <c r="B919">
        <v>2</v>
      </c>
    </row>
    <row r="920" spans="1:2" x14ac:dyDescent="0.2">
      <c r="A920">
        <v>200</v>
      </c>
      <c r="B920">
        <v>3</v>
      </c>
    </row>
    <row r="921" spans="1:2" x14ac:dyDescent="0.2">
      <c r="A921">
        <v>96.5</v>
      </c>
      <c r="B921">
        <v>2</v>
      </c>
    </row>
    <row r="922" spans="1:2" x14ac:dyDescent="0.2">
      <c r="A922">
        <v>147.5</v>
      </c>
      <c r="B922">
        <v>1</v>
      </c>
    </row>
    <row r="923" spans="1:2" x14ac:dyDescent="0.2">
      <c r="A923">
        <v>203.5</v>
      </c>
      <c r="B923">
        <v>1</v>
      </c>
    </row>
    <row r="924" spans="1:2" x14ac:dyDescent="0.2">
      <c r="A924">
        <v>138</v>
      </c>
      <c r="B924">
        <v>4</v>
      </c>
    </row>
    <row r="925" spans="1:2" x14ac:dyDescent="0.2">
      <c r="A925">
        <v>152.5</v>
      </c>
      <c r="B925">
        <v>1</v>
      </c>
    </row>
    <row r="926" spans="1:2" x14ac:dyDescent="0.2">
      <c r="A926">
        <v>141</v>
      </c>
      <c r="B926">
        <v>5</v>
      </c>
    </row>
    <row r="927" spans="1:2" x14ac:dyDescent="0.2">
      <c r="A927">
        <v>71.5</v>
      </c>
      <c r="B927">
        <v>6</v>
      </c>
    </row>
    <row r="928" spans="1:2" x14ac:dyDescent="0.2">
      <c r="A928">
        <v>237</v>
      </c>
      <c r="B928">
        <v>1</v>
      </c>
    </row>
    <row r="929" spans="1:2" x14ac:dyDescent="0.2">
      <c r="A929">
        <v>202</v>
      </c>
      <c r="B929">
        <v>2</v>
      </c>
    </row>
    <row r="930" spans="1:2" x14ac:dyDescent="0.2">
      <c r="A930">
        <v>240</v>
      </c>
      <c r="B930">
        <v>1</v>
      </c>
    </row>
    <row r="931" spans="1:2" x14ac:dyDescent="0.2">
      <c r="A931">
        <v>77.5</v>
      </c>
      <c r="B931">
        <v>6</v>
      </c>
    </row>
    <row r="932" spans="1:2" x14ac:dyDescent="0.2">
      <c r="A932">
        <v>93.5</v>
      </c>
      <c r="B932">
        <v>2</v>
      </c>
    </row>
    <row r="933" spans="1:2" x14ac:dyDescent="0.2">
      <c r="A933">
        <v>206</v>
      </c>
      <c r="B933">
        <v>2</v>
      </c>
    </row>
    <row r="934" spans="1:2" x14ac:dyDescent="0.2">
      <c r="A934">
        <v>150</v>
      </c>
      <c r="B934">
        <v>1</v>
      </c>
    </row>
    <row r="935" spans="1:2" x14ac:dyDescent="0.2">
      <c r="A935">
        <v>150.5</v>
      </c>
      <c r="B935">
        <v>5</v>
      </c>
    </row>
    <row r="936" spans="1:2" x14ac:dyDescent="0.2">
      <c r="A936">
        <v>145.5</v>
      </c>
      <c r="B936">
        <v>1</v>
      </c>
    </row>
    <row r="937" spans="1:2" x14ac:dyDescent="0.2">
      <c r="A937">
        <v>234.5</v>
      </c>
      <c r="B937">
        <v>1</v>
      </c>
    </row>
    <row r="938" spans="1:2" x14ac:dyDescent="0.2">
      <c r="A938">
        <v>184</v>
      </c>
      <c r="B938">
        <v>1</v>
      </c>
    </row>
    <row r="939" spans="1:2" x14ac:dyDescent="0.2">
      <c r="A939">
        <v>143</v>
      </c>
      <c r="B939">
        <v>6</v>
      </c>
    </row>
    <row r="940" spans="1:2" x14ac:dyDescent="0.2">
      <c r="A940">
        <v>166</v>
      </c>
      <c r="B940">
        <v>1</v>
      </c>
    </row>
    <row r="941" spans="1:2" x14ac:dyDescent="0.2">
      <c r="A941">
        <v>136.5</v>
      </c>
      <c r="B941">
        <v>6</v>
      </c>
    </row>
    <row r="942" spans="1:2" x14ac:dyDescent="0.2">
      <c r="A942">
        <v>165</v>
      </c>
      <c r="B942">
        <v>1</v>
      </c>
    </row>
    <row r="943" spans="1:2" x14ac:dyDescent="0.2">
      <c r="A943">
        <v>141.5</v>
      </c>
      <c r="B943">
        <v>3</v>
      </c>
    </row>
    <row r="944" spans="1:2" x14ac:dyDescent="0.2">
      <c r="A944">
        <v>135.5</v>
      </c>
      <c r="B944">
        <v>6</v>
      </c>
    </row>
    <row r="945" spans="1:2" x14ac:dyDescent="0.2">
      <c r="A945">
        <v>99.5</v>
      </c>
      <c r="B945">
        <v>1</v>
      </c>
    </row>
    <row r="946" spans="1:2" x14ac:dyDescent="0.2">
      <c r="A946">
        <v>137</v>
      </c>
      <c r="B946">
        <v>5</v>
      </c>
    </row>
    <row r="947" spans="1:2" x14ac:dyDescent="0.2">
      <c r="A947">
        <v>212.5</v>
      </c>
      <c r="B947">
        <v>1</v>
      </c>
    </row>
    <row r="948" spans="1:2" x14ac:dyDescent="0.2">
      <c r="A948">
        <v>79.5</v>
      </c>
      <c r="B948">
        <v>4</v>
      </c>
    </row>
    <row r="949" spans="1:2" x14ac:dyDescent="0.2">
      <c r="A949">
        <v>155</v>
      </c>
      <c r="B949">
        <v>1</v>
      </c>
    </row>
    <row r="950" spans="1:2" x14ac:dyDescent="0.2">
      <c r="A950">
        <v>88.5</v>
      </c>
      <c r="B950">
        <v>4</v>
      </c>
    </row>
    <row r="951" spans="1:2" x14ac:dyDescent="0.2">
      <c r="A951">
        <v>96</v>
      </c>
      <c r="B951">
        <v>4</v>
      </c>
    </row>
    <row r="952" spans="1:2" x14ac:dyDescent="0.2">
      <c r="A952">
        <v>90.5</v>
      </c>
      <c r="B952">
        <v>2</v>
      </c>
    </row>
    <row r="953" spans="1:2" x14ac:dyDescent="0.2">
      <c r="A953">
        <v>172</v>
      </c>
      <c r="B953">
        <v>1</v>
      </c>
    </row>
    <row r="954" spans="1:2" x14ac:dyDescent="0.2">
      <c r="A954">
        <v>151</v>
      </c>
      <c r="B954">
        <v>1</v>
      </c>
    </row>
    <row r="955" spans="1:2" x14ac:dyDescent="0.2">
      <c r="A955">
        <v>89.5</v>
      </c>
      <c r="B955">
        <v>2</v>
      </c>
    </row>
    <row r="956" spans="1:2" x14ac:dyDescent="0.2">
      <c r="A956">
        <v>98</v>
      </c>
      <c r="B956">
        <v>2</v>
      </c>
    </row>
    <row r="957" spans="1:2" x14ac:dyDescent="0.2">
      <c r="A957">
        <v>210.5</v>
      </c>
      <c r="B957">
        <v>1</v>
      </c>
    </row>
    <row r="958" spans="1:2" x14ac:dyDescent="0.2">
      <c r="A958">
        <v>207</v>
      </c>
      <c r="B958">
        <v>1</v>
      </c>
    </row>
    <row r="959" spans="1:2" x14ac:dyDescent="0.2">
      <c r="A959">
        <v>209</v>
      </c>
      <c r="B959">
        <v>1</v>
      </c>
    </row>
    <row r="960" spans="1:2" x14ac:dyDescent="0.2">
      <c r="A960">
        <v>205.5</v>
      </c>
      <c r="B960">
        <v>1</v>
      </c>
    </row>
    <row r="961" spans="1:2" x14ac:dyDescent="0.2">
      <c r="A961">
        <v>167</v>
      </c>
      <c r="B961">
        <v>2</v>
      </c>
    </row>
    <row r="962" spans="1:2" x14ac:dyDescent="0.2">
      <c r="A962">
        <v>232.5</v>
      </c>
      <c r="B962">
        <v>1</v>
      </c>
    </row>
    <row r="963" spans="1:2" x14ac:dyDescent="0.2">
      <c r="A963">
        <v>167.5</v>
      </c>
      <c r="B963">
        <v>1</v>
      </c>
    </row>
    <row r="964" spans="1:2" x14ac:dyDescent="0.2">
      <c r="A964">
        <v>229</v>
      </c>
      <c r="B964">
        <v>1</v>
      </c>
    </row>
    <row r="965" spans="1:2" x14ac:dyDescent="0.2">
      <c r="A965">
        <v>234</v>
      </c>
      <c r="B965">
        <v>1</v>
      </c>
    </row>
    <row r="966" spans="1:2" x14ac:dyDescent="0.2">
      <c r="A966">
        <v>220.5</v>
      </c>
      <c r="B966">
        <v>1</v>
      </c>
    </row>
    <row r="967" spans="1:2" x14ac:dyDescent="0.2">
      <c r="A967">
        <v>174</v>
      </c>
      <c r="B967">
        <v>1</v>
      </c>
    </row>
    <row r="968" spans="1:2" x14ac:dyDescent="0.2">
      <c r="A968">
        <v>179.5</v>
      </c>
      <c r="B968">
        <v>1</v>
      </c>
    </row>
    <row r="969" spans="1:2" x14ac:dyDescent="0.2">
      <c r="A969">
        <v>166.5</v>
      </c>
      <c r="B969">
        <v>1</v>
      </c>
    </row>
    <row r="970" spans="1:2" x14ac:dyDescent="0.2">
      <c r="A970">
        <v>144.5</v>
      </c>
      <c r="B970">
        <v>3</v>
      </c>
    </row>
    <row r="971" spans="1:2" x14ac:dyDescent="0.2">
      <c r="A971">
        <v>162</v>
      </c>
      <c r="B971">
        <v>2</v>
      </c>
    </row>
    <row r="972" spans="1:2" x14ac:dyDescent="0.2">
      <c r="A972">
        <v>155.5</v>
      </c>
      <c r="B972">
        <v>1</v>
      </c>
    </row>
    <row r="973" spans="1:2" x14ac:dyDescent="0.2">
      <c r="A973">
        <v>216.5</v>
      </c>
      <c r="B973">
        <v>1</v>
      </c>
    </row>
    <row r="974" spans="1:2" x14ac:dyDescent="0.2">
      <c r="A974">
        <v>157.5</v>
      </c>
      <c r="B974">
        <v>1</v>
      </c>
    </row>
    <row r="975" spans="1:2" x14ac:dyDescent="0.2">
      <c r="A975">
        <v>94</v>
      </c>
      <c r="B975">
        <v>1</v>
      </c>
    </row>
    <row r="976" spans="1:2" x14ac:dyDescent="0.2">
      <c r="A976">
        <v>156.5</v>
      </c>
      <c r="B976">
        <v>1</v>
      </c>
    </row>
    <row r="977" spans="1:2" x14ac:dyDescent="0.2">
      <c r="A977">
        <v>228</v>
      </c>
      <c r="B977">
        <v>1</v>
      </c>
    </row>
    <row r="978" spans="1:2" x14ac:dyDescent="0.2">
      <c r="A978">
        <v>201</v>
      </c>
      <c r="B978">
        <v>1</v>
      </c>
    </row>
    <row r="979" spans="1:2" x14ac:dyDescent="0.2">
      <c r="A979">
        <v>217</v>
      </c>
      <c r="B979">
        <v>1</v>
      </c>
    </row>
    <row r="980" spans="1:2" x14ac:dyDescent="0.2">
      <c r="A980">
        <v>225.5</v>
      </c>
      <c r="B980">
        <v>1</v>
      </c>
    </row>
  </sheetData>
  <sortState xmlns:xlrd2="http://schemas.microsoft.com/office/spreadsheetml/2017/richdata2" ref="A10:B278">
    <sortCondition ref="A10:A27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E56-8FDF-ED46-996B-06115A192F14}">
  <sheetPr codeName="Sheet8">
    <tabColor rgb="FF00B0F0"/>
  </sheetPr>
  <dimension ref="A1:R384"/>
  <sheetViews>
    <sheetView workbookViewId="0">
      <selection activeCell="S19" sqref="S19"/>
    </sheetView>
  </sheetViews>
  <sheetFormatPr baseColWidth="10" defaultRowHeight="16" x14ac:dyDescent="0.2"/>
  <cols>
    <col min="1" max="1" width="17.5" customWidth="1"/>
    <col min="2" max="2" width="14.5" bestFit="1" customWidth="1"/>
    <col min="5" max="5" width="16" customWidth="1"/>
    <col min="6" max="6" width="12.6640625" bestFit="1" customWidth="1"/>
    <col min="8" max="18" width="10.83203125" hidden="1" customWidth="1"/>
  </cols>
  <sheetData>
    <row r="1" spans="1:18" x14ac:dyDescent="0.2">
      <c r="A1" s="120" t="s">
        <v>66</v>
      </c>
      <c r="B1" s="121"/>
      <c r="C1" s="121"/>
      <c r="D1" s="121"/>
      <c r="E1" s="121"/>
      <c r="F1" s="121"/>
      <c r="H1" t="s">
        <v>79</v>
      </c>
      <c r="K1" t="s">
        <v>30</v>
      </c>
      <c r="N1" t="s">
        <v>42</v>
      </c>
      <c r="Q1" t="s">
        <v>69</v>
      </c>
    </row>
    <row r="2" spans="1:18" x14ac:dyDescent="0.2">
      <c r="H2" t="s">
        <v>80</v>
      </c>
      <c r="I2">
        <f>MATCH(H2&amp;" WIN DIST*",'Report Print'!A:A,0)</f>
        <v>9</v>
      </c>
      <c r="K2" cm="1">
        <f t="array" aca="1" ref="K2:L368" ca="1">INDIRECT("'Report Print'!A"&amp;I2+1&amp;":B"&amp;I3-2)</f>
        <v>0.5</v>
      </c>
      <c r="L2">
        <f ca="1"/>
        <v>5528088</v>
      </c>
      <c r="N2" cm="1">
        <f t="array" aca="1" ref="N2:O238" ca="1">INDIRECT("'Report Print'!A"&amp;I3+1&amp;":B"&amp;I4-2)</f>
        <v>0.5</v>
      </c>
      <c r="O2">
        <f ca="1"/>
        <v>5505704</v>
      </c>
      <c r="Q2" cm="1">
        <f t="array" aca="1" ref="Q2:R384" ca="1">INDIRECT("'Report Print'!A"&amp;I4+1&amp;":B1000")</f>
        <v>0</v>
      </c>
      <c r="R2">
        <f ca="1"/>
        <v>58603</v>
      </c>
    </row>
    <row r="3" spans="1:18" x14ac:dyDescent="0.2">
      <c r="A3" t="s">
        <v>49</v>
      </c>
      <c r="B3" s="122">
        <f>VLOOKUP("RTP",'Report Print'!A:B,2,FALSE)/100</f>
        <v>1.1830791350000001</v>
      </c>
      <c r="H3" t="s">
        <v>81</v>
      </c>
      <c r="I3">
        <f>MATCH(H3&amp;" WIN DIST*",'Report Print'!A:A,0)</f>
        <v>378</v>
      </c>
      <c r="K3">
        <f ca="1"/>
        <v>0</v>
      </c>
      <c r="L3">
        <f ca="1"/>
        <v>77649809</v>
      </c>
      <c r="N3">
        <f ca="1"/>
        <v>0</v>
      </c>
      <c r="O3">
        <f ca="1"/>
        <v>77951356</v>
      </c>
      <c r="Q3">
        <f ca="1"/>
        <v>23</v>
      </c>
      <c r="R3">
        <f ca="1"/>
        <v>1647</v>
      </c>
    </row>
    <row r="4" spans="1:18" x14ac:dyDescent="0.2">
      <c r="A4" t="s">
        <v>50</v>
      </c>
      <c r="B4" s="122">
        <f>VLOOKUP("BASE WIN",'Report Print'!A:B,2,FALSE)/VLOOKUP("SPIN COUNT",'Report Print'!A:B,2,FALSE)</f>
        <v>1.1477201699999999</v>
      </c>
      <c r="H4" t="s">
        <v>82</v>
      </c>
      <c r="I4">
        <f>MATCH(H4&amp;" WIN DIST*",'Report Print'!A:A,0)</f>
        <v>617</v>
      </c>
      <c r="K4">
        <f ca="1"/>
        <v>5</v>
      </c>
      <c r="L4">
        <f ca="1"/>
        <v>2023525</v>
      </c>
      <c r="N4">
        <f ca="1"/>
        <v>5</v>
      </c>
      <c r="O4">
        <f ca="1"/>
        <v>2008313</v>
      </c>
      <c r="Q4">
        <f ca="1"/>
        <v>9.5</v>
      </c>
      <c r="R4">
        <f ca="1"/>
        <v>3393</v>
      </c>
    </row>
    <row r="5" spans="1:18" x14ac:dyDescent="0.2">
      <c r="A5" t="s">
        <v>51</v>
      </c>
      <c r="B5" s="122">
        <f>VLOOKUP("FREE WIN",'Report Print'!A:B,2,FALSE)/VLOOKUP("SPIN COUNT",'Report Print'!A:B,2,FALSE)</f>
        <v>3.5358964999999999E-2</v>
      </c>
      <c r="K5">
        <f ca="1"/>
        <v>8</v>
      </c>
      <c r="L5">
        <f ca="1"/>
        <v>950223</v>
      </c>
      <c r="N5">
        <f ca="1"/>
        <v>8</v>
      </c>
      <c r="O5">
        <f ca="1"/>
        <v>941920</v>
      </c>
      <c r="Q5">
        <f ca="1"/>
        <v>2.5</v>
      </c>
      <c r="R5">
        <f ca="1"/>
        <v>11075</v>
      </c>
    </row>
    <row r="6" spans="1:18" x14ac:dyDescent="0.2">
      <c r="A6" s="123"/>
      <c r="B6" s="123"/>
      <c r="K6">
        <f ca="1"/>
        <v>4</v>
      </c>
      <c r="L6">
        <f ca="1"/>
        <v>2376621</v>
      </c>
      <c r="N6">
        <f ca="1"/>
        <v>4</v>
      </c>
      <c r="O6">
        <f ca="1"/>
        <v>2357744</v>
      </c>
      <c r="Q6">
        <f ca="1"/>
        <v>25</v>
      </c>
      <c r="R6">
        <f ca="1"/>
        <v>1887</v>
      </c>
    </row>
    <row r="7" spans="1:18" ht="18" x14ac:dyDescent="0.2">
      <c r="A7" t="s">
        <v>52</v>
      </c>
      <c r="B7" s="159">
        <f ca="1">SUM(C25:C42)/SUM(C24:C42)</f>
        <v>0.22350191</v>
      </c>
      <c r="G7" s="158"/>
      <c r="K7">
        <f ca="1"/>
        <v>2</v>
      </c>
      <c r="L7">
        <f ca="1"/>
        <v>3896530</v>
      </c>
      <c r="N7">
        <f ca="1"/>
        <v>2</v>
      </c>
      <c r="O7">
        <f ca="1"/>
        <v>3883543</v>
      </c>
      <c r="Q7">
        <f ca="1"/>
        <v>28</v>
      </c>
      <c r="R7">
        <f ca="1"/>
        <v>1176</v>
      </c>
    </row>
    <row r="8" spans="1:18" x14ac:dyDescent="0.2">
      <c r="A8" t="s">
        <v>53</v>
      </c>
      <c r="B8" s="159">
        <f ca="1">1/B7</f>
        <v>4.4742346944596578</v>
      </c>
      <c r="K8">
        <f ca="1"/>
        <v>1</v>
      </c>
      <c r="L8">
        <f ca="1"/>
        <v>1345221</v>
      </c>
      <c r="N8">
        <f ca="1"/>
        <v>1</v>
      </c>
      <c r="O8">
        <f ca="1"/>
        <v>1330701</v>
      </c>
      <c r="Q8">
        <f ca="1"/>
        <v>16</v>
      </c>
      <c r="R8">
        <f ca="1"/>
        <v>4918</v>
      </c>
    </row>
    <row r="9" spans="1:18" x14ac:dyDescent="0.2">
      <c r="K9">
        <f ca="1"/>
        <v>16</v>
      </c>
      <c r="L9">
        <f ca="1"/>
        <v>630802</v>
      </c>
      <c r="N9">
        <f ca="1"/>
        <v>16</v>
      </c>
      <c r="O9">
        <f ca="1"/>
        <v>626010</v>
      </c>
      <c r="Q9">
        <f ca="1"/>
        <v>28.5</v>
      </c>
      <c r="R9">
        <f ca="1"/>
        <v>577</v>
      </c>
    </row>
    <row r="10" spans="1:18" x14ac:dyDescent="0.2">
      <c r="A10" t="s">
        <v>54</v>
      </c>
      <c r="B10" s="159">
        <f>VLOOKUP("FREE WIN",'Report Print'!A:B,2,FALSE)/VLOOKUP("FREE TRIGGERS",'Report Print'!A:B,2,FALSE)</f>
        <v>9.2975527472758639</v>
      </c>
      <c r="K10">
        <f ca="1"/>
        <v>6</v>
      </c>
      <c r="L10">
        <f ca="1"/>
        <v>196667</v>
      </c>
      <c r="N10">
        <f ca="1"/>
        <v>6</v>
      </c>
      <c r="O10">
        <f ca="1"/>
        <v>186368</v>
      </c>
      <c r="Q10">
        <f ca="1"/>
        <v>2</v>
      </c>
      <c r="R10">
        <f ca="1"/>
        <v>21798</v>
      </c>
    </row>
    <row r="11" spans="1:18" x14ac:dyDescent="0.2">
      <c r="A11" t="s">
        <v>55</v>
      </c>
      <c r="B11" s="161">
        <f>VLOOKUP("SPIN COUNT",'Report Print'!A:B,2,FALSE)/VLOOKUP("FREE TRIGGERS",'Report Print'!A:B,2,FALSE)</f>
        <v>262.9475367074761</v>
      </c>
      <c r="K11">
        <f ca="1"/>
        <v>7</v>
      </c>
      <c r="L11">
        <f ca="1"/>
        <v>248714</v>
      </c>
      <c r="N11">
        <f ca="1"/>
        <v>7</v>
      </c>
      <c r="O11">
        <f ca="1"/>
        <v>239531</v>
      </c>
      <c r="Q11">
        <f ca="1"/>
        <v>4</v>
      </c>
      <c r="R11">
        <f ca="1"/>
        <v>19414</v>
      </c>
    </row>
    <row r="12" spans="1:18" x14ac:dyDescent="0.2">
      <c r="K12">
        <f ca="1"/>
        <v>18</v>
      </c>
      <c r="L12">
        <f ca="1"/>
        <v>34725</v>
      </c>
      <c r="N12">
        <f ca="1"/>
        <v>18</v>
      </c>
      <c r="O12">
        <f ca="1"/>
        <v>32443</v>
      </c>
      <c r="Q12">
        <f ca="1"/>
        <v>7</v>
      </c>
      <c r="R12">
        <f ca="1"/>
        <v>8844</v>
      </c>
    </row>
    <row r="13" spans="1:18" x14ac:dyDescent="0.2">
      <c r="A13" t="s">
        <v>83</v>
      </c>
      <c r="B13" s="161">
        <f ca="1">MAX(K:K)</f>
        <v>240</v>
      </c>
      <c r="K13">
        <f ca="1"/>
        <v>4.5</v>
      </c>
      <c r="L13">
        <f ca="1"/>
        <v>250799</v>
      </c>
      <c r="N13">
        <f ca="1"/>
        <v>4.5</v>
      </c>
      <c r="O13">
        <f ca="1"/>
        <v>240953</v>
      </c>
      <c r="Q13">
        <f ca="1"/>
        <v>3.5</v>
      </c>
      <c r="R13">
        <f ca="1"/>
        <v>5824</v>
      </c>
    </row>
    <row r="14" spans="1:18" x14ac:dyDescent="0.2">
      <c r="A14" t="s">
        <v>56</v>
      </c>
      <c r="B14" s="161">
        <f ca="1">SUM(C24:C42)/SUMIF(K:K,B13,L:L)</f>
        <v>100000000</v>
      </c>
      <c r="K14">
        <f ca="1"/>
        <v>2.5</v>
      </c>
      <c r="L14">
        <f ca="1"/>
        <v>384488</v>
      </c>
      <c r="N14">
        <f ca="1"/>
        <v>2.5</v>
      </c>
      <c r="O14">
        <f ca="1"/>
        <v>373101</v>
      </c>
      <c r="Q14">
        <f ca="1"/>
        <v>1</v>
      </c>
      <c r="R14">
        <f ca="1"/>
        <v>14946</v>
      </c>
    </row>
    <row r="15" spans="1:18" x14ac:dyDescent="0.2">
      <c r="K15">
        <f ca="1"/>
        <v>12</v>
      </c>
      <c r="L15">
        <f ca="1"/>
        <v>261048</v>
      </c>
      <c r="N15">
        <f ca="1"/>
        <v>12</v>
      </c>
      <c r="O15">
        <f ca="1"/>
        <v>256057</v>
      </c>
      <c r="Q15">
        <f ca="1"/>
        <v>11</v>
      </c>
      <c r="R15">
        <f ca="1"/>
        <v>3694</v>
      </c>
    </row>
    <row r="16" spans="1:18" x14ac:dyDescent="0.2">
      <c r="A16" t="s">
        <v>84</v>
      </c>
      <c r="K16">
        <f ca="1"/>
        <v>23</v>
      </c>
      <c r="L16">
        <f ca="1"/>
        <v>19606</v>
      </c>
      <c r="N16">
        <f ca="1"/>
        <v>23</v>
      </c>
      <c r="O16">
        <f ca="1"/>
        <v>17904</v>
      </c>
      <c r="Q16">
        <f ca="1"/>
        <v>6.5</v>
      </c>
      <c r="R16">
        <f ca="1"/>
        <v>4738</v>
      </c>
    </row>
    <row r="17" spans="1:18" x14ac:dyDescent="0.2">
      <c r="A17" t="s">
        <v>76</v>
      </c>
      <c r="B17" s="160">
        <f>VLOOKUP(A17,'Report Print'!A:B,2,FALSE)</f>
        <v>4.8428539300527804</v>
      </c>
      <c r="K17">
        <f ca="1"/>
        <v>9</v>
      </c>
      <c r="L17">
        <f ca="1"/>
        <v>99946</v>
      </c>
      <c r="N17">
        <f ca="1"/>
        <v>9</v>
      </c>
      <c r="O17">
        <f ca="1"/>
        <v>92928</v>
      </c>
      <c r="Q17">
        <f ca="1"/>
        <v>5.5</v>
      </c>
      <c r="R17">
        <f ca="1"/>
        <v>10700</v>
      </c>
    </row>
    <row r="18" spans="1:18" x14ac:dyDescent="0.2">
      <c r="A18" t="s">
        <v>77</v>
      </c>
      <c r="B18" s="160">
        <f>VLOOKUP(A18,'Report Print'!A:B,2,FALSE)</f>
        <v>4.7272111335728599</v>
      </c>
      <c r="K18">
        <f ca="1"/>
        <v>20</v>
      </c>
      <c r="L18">
        <f ca="1"/>
        <v>608532</v>
      </c>
      <c r="N18">
        <f ca="1"/>
        <v>20</v>
      </c>
      <c r="O18">
        <f ca="1"/>
        <v>604422</v>
      </c>
      <c r="Q18">
        <f ca="1"/>
        <v>27</v>
      </c>
      <c r="R18">
        <f ca="1"/>
        <v>909</v>
      </c>
    </row>
    <row r="19" spans="1:18" x14ac:dyDescent="0.2">
      <c r="A19" t="s">
        <v>78</v>
      </c>
      <c r="B19" s="160">
        <f>VLOOKUP(A19,'Report Print'!A:B,2,FALSE)</f>
        <v>14.890376055608099</v>
      </c>
      <c r="K19">
        <f ca="1"/>
        <v>3</v>
      </c>
      <c r="L19">
        <f ca="1"/>
        <v>1228515</v>
      </c>
      <c r="N19">
        <f ca="1"/>
        <v>3</v>
      </c>
      <c r="O19">
        <f ca="1"/>
        <v>1216325</v>
      </c>
      <c r="Q19">
        <f ca="1"/>
        <v>20.5</v>
      </c>
      <c r="R19">
        <f ca="1"/>
        <v>2998</v>
      </c>
    </row>
    <row r="20" spans="1:18" x14ac:dyDescent="0.2">
      <c r="K20">
        <f ca="1"/>
        <v>10.5</v>
      </c>
      <c r="L20">
        <f ca="1"/>
        <v>54553</v>
      </c>
      <c r="N20">
        <f ca="1"/>
        <v>10.5</v>
      </c>
      <c r="O20">
        <f ca="1"/>
        <v>50627</v>
      </c>
      <c r="Q20">
        <f ca="1"/>
        <v>61</v>
      </c>
      <c r="R20">
        <f ca="1"/>
        <v>93</v>
      </c>
    </row>
    <row r="21" spans="1:18" ht="17" thickBot="1" x14ac:dyDescent="0.25">
      <c r="K21">
        <f ca="1"/>
        <v>5.5</v>
      </c>
      <c r="L21">
        <f ca="1"/>
        <v>377866</v>
      </c>
      <c r="N21">
        <f ca="1"/>
        <v>5.5</v>
      </c>
      <c r="O21">
        <f ca="1"/>
        <v>366988</v>
      </c>
      <c r="Q21">
        <f ca="1"/>
        <v>10.5</v>
      </c>
      <c r="R21">
        <f ca="1"/>
        <v>3722</v>
      </c>
    </row>
    <row r="22" spans="1:18" ht="17" thickBot="1" x14ac:dyDescent="0.25">
      <c r="A22" s="125" t="s">
        <v>59</v>
      </c>
      <c r="B22" s="126"/>
      <c r="C22" s="127"/>
      <c r="D22" s="127"/>
      <c r="E22" s="128"/>
      <c r="F22" s="129"/>
      <c r="K22">
        <f ca="1"/>
        <v>103</v>
      </c>
      <c r="L22">
        <f ca="1"/>
        <v>1468</v>
      </c>
      <c r="N22">
        <f ca="1"/>
        <v>103</v>
      </c>
      <c r="O22">
        <f ca="1"/>
        <v>1366</v>
      </c>
      <c r="Q22">
        <f ca="1"/>
        <v>5</v>
      </c>
      <c r="R22">
        <f ca="1"/>
        <v>20063</v>
      </c>
    </row>
    <row r="23" spans="1:18" x14ac:dyDescent="0.2">
      <c r="A23" s="130" t="s">
        <v>60</v>
      </c>
      <c r="B23" s="131" t="s">
        <v>61</v>
      </c>
      <c r="C23" s="132" t="s">
        <v>62</v>
      </c>
      <c r="D23" s="133" t="s">
        <v>63</v>
      </c>
      <c r="E23" s="132" t="s">
        <v>58</v>
      </c>
      <c r="F23" s="134" t="s">
        <v>28</v>
      </c>
      <c r="K23">
        <f ca="1"/>
        <v>3.5</v>
      </c>
      <c r="L23">
        <f ca="1"/>
        <v>146754</v>
      </c>
      <c r="N23">
        <f ca="1"/>
        <v>3.5</v>
      </c>
      <c r="O23">
        <f ca="1"/>
        <v>140994</v>
      </c>
      <c r="Q23">
        <f ca="1"/>
        <v>14.5</v>
      </c>
      <c r="R23">
        <f ca="1"/>
        <v>1352</v>
      </c>
    </row>
    <row r="24" spans="1:18" x14ac:dyDescent="0.2">
      <c r="A24" s="135">
        <v>0</v>
      </c>
      <c r="B24" s="136">
        <f>A24</f>
        <v>0</v>
      </c>
      <c r="C24" s="23">
        <f ca="1">SUMIF(K:K,A24,L:L)</f>
        <v>77649809</v>
      </c>
      <c r="D24" s="137">
        <f t="shared" ref="D24:D42" ca="1" si="0">C24/SUM($C$24:$C$42)</f>
        <v>0.77649809000000003</v>
      </c>
      <c r="E24" s="138">
        <f ca="1">IFERROR(1/D24,0)</f>
        <v>1.2878331741936415</v>
      </c>
      <c r="F24" s="139">
        <v>0</v>
      </c>
      <c r="K24">
        <f ca="1"/>
        <v>10</v>
      </c>
      <c r="L24">
        <f ca="1"/>
        <v>226392</v>
      </c>
      <c r="N24">
        <f ca="1"/>
        <v>10</v>
      </c>
      <c r="O24">
        <f ca="1"/>
        <v>219342</v>
      </c>
      <c r="Q24">
        <f ca="1"/>
        <v>140</v>
      </c>
      <c r="R24">
        <f ca="1"/>
        <v>19</v>
      </c>
    </row>
    <row r="25" spans="1:18" x14ac:dyDescent="0.2">
      <c r="A25" s="135">
        <v>0.01</v>
      </c>
      <c r="B25" s="136">
        <v>1</v>
      </c>
      <c r="C25" s="23">
        <f ca="1">SUMIFS(L:L,K:K,"&gt;="&amp;A25,K:K,"&lt;"&amp;B25)</f>
        <v>5528088</v>
      </c>
      <c r="D25" s="137">
        <f t="shared" ca="1" si="0"/>
        <v>5.5280879999999998E-2</v>
      </c>
      <c r="E25" s="138">
        <f t="shared" ref="E25:E42" ca="1" si="1">IFERROR(1/D25,0)</f>
        <v>18.089437071189895</v>
      </c>
      <c r="F25" s="139" cm="1">
        <f t="array" aca="1" ref="F25" ca="1">SUMPRODUCT(IF(K:K &lt; 1,K:K, ""), IF(K:K &lt; 1, L:L, ""))/SUM(C24:C42)</f>
        <v>2.7640439999999999E-2</v>
      </c>
      <c r="K25">
        <f ca="1"/>
        <v>19</v>
      </c>
      <c r="L25">
        <f ca="1"/>
        <v>14809</v>
      </c>
      <c r="N25">
        <f ca="1"/>
        <v>19</v>
      </c>
      <c r="O25">
        <f ca="1"/>
        <v>13356</v>
      </c>
      <c r="Q25">
        <f ca="1"/>
        <v>3</v>
      </c>
      <c r="R25">
        <f ca="1"/>
        <v>12448</v>
      </c>
    </row>
    <row r="26" spans="1:18" x14ac:dyDescent="0.2">
      <c r="A26" s="135">
        <v>1</v>
      </c>
      <c r="B26" s="136">
        <f>A27</f>
        <v>2</v>
      </c>
      <c r="C26" s="23">
        <f t="shared" ref="C26:C42" ca="1" si="2">SUMIFS(L:L,K:K,"&gt;="&amp;A26,K:K,"&lt;"&amp;B26)</f>
        <v>1479205</v>
      </c>
      <c r="D26" s="137">
        <f t="shared" ca="1" si="0"/>
        <v>1.4792049999999999E-2</v>
      </c>
      <c r="E26" s="138">
        <f t="shared" ca="1" si="1"/>
        <v>67.603881814893811</v>
      </c>
      <c r="F26" s="139" cm="1">
        <f t="array" aca="1" ref="F26" ca="1">SUMPRODUCT(IF(K:K &lt;(B26),K:K, ""),IF(K:K &lt; (B26), L:L, ""))/SUM($C$24:$C$42)-SUM(INDIRECT("F25:F"&amp;ROW()-1))</f>
        <v>1.5461970000000002E-2</v>
      </c>
      <c r="K26">
        <f ca="1"/>
        <v>13</v>
      </c>
      <c r="L26">
        <f ca="1"/>
        <v>46533</v>
      </c>
      <c r="N26">
        <f ca="1"/>
        <v>13</v>
      </c>
      <c r="O26">
        <f ca="1"/>
        <v>43081</v>
      </c>
      <c r="Q26">
        <f ca="1"/>
        <v>0.5</v>
      </c>
      <c r="R26">
        <f ca="1"/>
        <v>29636</v>
      </c>
    </row>
    <row r="27" spans="1:18" x14ac:dyDescent="0.2">
      <c r="A27" s="135">
        <v>2</v>
      </c>
      <c r="B27" s="136">
        <f t="shared" ref="B27:B41" si="3">A28</f>
        <v>3</v>
      </c>
      <c r="C27" s="23">
        <f t="shared" ca="1" si="2"/>
        <v>4281018</v>
      </c>
      <c r="D27" s="137">
        <f t="shared" ca="1" si="0"/>
        <v>4.2810180000000003E-2</v>
      </c>
      <c r="E27" s="138">
        <f t="shared" ca="1" si="1"/>
        <v>23.358930048880897</v>
      </c>
      <c r="F27" s="139" cm="1">
        <f t="array" aca="1" ref="F27" ca="1">SUMPRODUCT(IF(K:K &lt;(B27),K:K, ""),IF(K:K &lt; (B27), L:L, ""))/SUM($C$24:$C$42)-SUM(INDIRECT("F25:F"&amp;ROW()-1))</f>
        <v>8.7542800000000004E-2</v>
      </c>
      <c r="K27">
        <f ca="1"/>
        <v>12.5</v>
      </c>
      <c r="L27">
        <f ca="1"/>
        <v>40713</v>
      </c>
      <c r="N27">
        <f ca="1"/>
        <v>12.5</v>
      </c>
      <c r="O27">
        <f ca="1"/>
        <v>37938</v>
      </c>
      <c r="Q27">
        <f ca="1"/>
        <v>7.5</v>
      </c>
      <c r="R27">
        <f ca="1"/>
        <v>4835</v>
      </c>
    </row>
    <row r="28" spans="1:18" x14ac:dyDescent="0.2">
      <c r="A28" s="135">
        <v>3</v>
      </c>
      <c r="B28" s="136">
        <f t="shared" si="3"/>
        <v>5</v>
      </c>
      <c r="C28" s="23">
        <f t="shared" ca="1" si="2"/>
        <v>4002689</v>
      </c>
      <c r="D28" s="137">
        <f t="shared" ca="1" si="0"/>
        <v>4.0026890000000002E-2</v>
      </c>
      <c r="E28" s="138">
        <f t="shared" ca="1" si="1"/>
        <v>24.983205040411583</v>
      </c>
      <c r="F28" s="139" cm="1">
        <f t="array" aca="1" ref="F28" ca="1">SUMPRODUCT(IF(K:K &lt;(B28),K:K, ""),IF(K:K &lt; (B28), L:L, ""))/SUM($C$24:$C$42)-SUM(INDIRECT("F25:F"&amp;ROW()-1))</f>
        <v>0.148342635</v>
      </c>
      <c r="K28">
        <f ca="1"/>
        <v>9.5</v>
      </c>
      <c r="L28">
        <f ca="1"/>
        <v>10819</v>
      </c>
      <c r="N28">
        <f ca="1"/>
        <v>24</v>
      </c>
      <c r="O28">
        <f ca="1"/>
        <v>23279</v>
      </c>
      <c r="Q28">
        <f ca="1"/>
        <v>20</v>
      </c>
      <c r="R28">
        <f ca="1"/>
        <v>5534</v>
      </c>
    </row>
    <row r="29" spans="1:18" x14ac:dyDescent="0.2">
      <c r="A29" s="135">
        <v>5</v>
      </c>
      <c r="B29" s="136">
        <f t="shared" si="3"/>
        <v>10</v>
      </c>
      <c r="C29" s="23">
        <f t="shared" ca="1" si="2"/>
        <v>4099364</v>
      </c>
      <c r="D29" s="137">
        <f t="shared" ca="1" si="0"/>
        <v>4.0993639999999998E-2</v>
      </c>
      <c r="E29" s="138">
        <f t="shared" ca="1" si="1"/>
        <v>24.394027951652991</v>
      </c>
      <c r="F29" s="139" cm="1">
        <f t="array" aca="1" ref="F29" ca="1">SUMPRODUCT(IF(K:K &lt;(B29),K:K, ""),IF(K:K &lt; (B29), L:L, ""))/SUM($C$24:$C$42)-SUM(INDIRECT("F25:F"&amp;ROW()-1))</f>
        <v>0.25213133500000001</v>
      </c>
      <c r="K29">
        <f ca="1"/>
        <v>24</v>
      </c>
      <c r="L29">
        <f ca="1"/>
        <v>25384</v>
      </c>
      <c r="N29">
        <f ca="1"/>
        <v>25.5</v>
      </c>
      <c r="O29">
        <f ca="1"/>
        <v>7588</v>
      </c>
      <c r="Q29">
        <f ca="1"/>
        <v>12</v>
      </c>
      <c r="R29">
        <f ca="1"/>
        <v>4906</v>
      </c>
    </row>
    <row r="30" spans="1:18" x14ac:dyDescent="0.2">
      <c r="A30" s="135">
        <v>10</v>
      </c>
      <c r="B30" s="136">
        <f t="shared" si="3"/>
        <v>20</v>
      </c>
      <c r="C30" s="23">
        <f t="shared" ca="1" si="2"/>
        <v>1548620</v>
      </c>
      <c r="D30" s="137">
        <f t="shared" ca="1" si="0"/>
        <v>1.54862E-2</v>
      </c>
      <c r="E30" s="138">
        <f t="shared" ca="1" si="1"/>
        <v>64.573620384600488</v>
      </c>
      <c r="F30" s="139" cm="1">
        <f t="array" aca="1" ref="F30" ca="1">SUMPRODUCT(IF(K:K &lt;(B30),K:K, ""),IF(K:K &lt; (B30), L:L, ""))/SUM($C$24:$C$42)-SUM(INDIRECT("F25:F"&amp;ROW()-1))</f>
        <v>0.21710009499999994</v>
      </c>
      <c r="K30">
        <f ca="1"/>
        <v>25.5</v>
      </c>
      <c r="L30">
        <f ca="1"/>
        <v>8741</v>
      </c>
      <c r="N30">
        <f ca="1"/>
        <v>1.5</v>
      </c>
      <c r="O30">
        <f ca="1"/>
        <v>128885</v>
      </c>
      <c r="Q30">
        <f ca="1"/>
        <v>4.5</v>
      </c>
      <c r="R30">
        <f ca="1"/>
        <v>9852</v>
      </c>
    </row>
    <row r="31" spans="1:18" x14ac:dyDescent="0.2">
      <c r="A31" s="135">
        <v>20</v>
      </c>
      <c r="B31" s="136">
        <f t="shared" si="3"/>
        <v>50</v>
      </c>
      <c r="C31" s="23">
        <f t="shared" ca="1" si="2"/>
        <v>1302765</v>
      </c>
      <c r="D31" s="137">
        <f t="shared" ca="1" si="0"/>
        <v>1.302765E-2</v>
      </c>
      <c r="E31" s="138">
        <f t="shared" ca="1" si="1"/>
        <v>76.759814701807315</v>
      </c>
      <c r="F31" s="139" cm="1">
        <f t="array" aca="1" ref="F31" ca="1">SUMPRODUCT(IF(K:K &lt;(B31),K:K, ""),IF(K:K &lt; (B31), L:L, ""))/SUM($C$24:$C$42)-SUM(INDIRECT("F25:F"&amp;ROW()-1))</f>
        <v>0.33422476000000001</v>
      </c>
      <c r="K31">
        <f ca="1"/>
        <v>1.5</v>
      </c>
      <c r="L31">
        <f ca="1"/>
        <v>133984</v>
      </c>
      <c r="N31">
        <f ca="1"/>
        <v>13.5</v>
      </c>
      <c r="O31">
        <f ca="1"/>
        <v>15238</v>
      </c>
      <c r="Q31">
        <f ca="1"/>
        <v>14</v>
      </c>
      <c r="R31">
        <f ca="1"/>
        <v>2501</v>
      </c>
    </row>
    <row r="32" spans="1:18" x14ac:dyDescent="0.2">
      <c r="A32" s="135">
        <v>50</v>
      </c>
      <c r="B32" s="136">
        <f t="shared" si="3"/>
        <v>100</v>
      </c>
      <c r="C32" s="23">
        <f t="shared" ca="1" si="2"/>
        <v>28287</v>
      </c>
      <c r="D32" s="137">
        <f t="shared" ca="1" si="0"/>
        <v>2.8287000000000001E-4</v>
      </c>
      <c r="E32" s="138">
        <f t="shared" ca="1" si="1"/>
        <v>3535.1928447696819</v>
      </c>
      <c r="F32" s="139" cm="1">
        <f t="array" aca="1" ref="F32" ca="1">SUMPRODUCT(IF(K:K &lt;(B32),K:K, ""),IF(K:K &lt; (B32), L:L, ""))/SUM($C$24:$C$42)-SUM(INDIRECT("F25:F"&amp;ROW()-1))</f>
        <v>1.6774375000000008E-2</v>
      </c>
      <c r="K32">
        <f ca="1"/>
        <v>13.5</v>
      </c>
      <c r="L32">
        <f ca="1"/>
        <v>17075</v>
      </c>
      <c r="N32">
        <f ca="1"/>
        <v>40</v>
      </c>
      <c r="O32">
        <f ca="1"/>
        <v>169194</v>
      </c>
      <c r="Q32">
        <f ca="1"/>
        <v>21.5</v>
      </c>
      <c r="R32">
        <f ca="1"/>
        <v>1313</v>
      </c>
    </row>
    <row r="33" spans="1:18" x14ac:dyDescent="0.2">
      <c r="A33" s="135">
        <v>100</v>
      </c>
      <c r="B33" s="136">
        <f t="shared" si="3"/>
        <v>200</v>
      </c>
      <c r="C33" s="23">
        <f t="shared" ca="1" si="2"/>
        <v>79875</v>
      </c>
      <c r="D33" s="137">
        <f t="shared" ca="1" si="0"/>
        <v>7.9874999999999998E-4</v>
      </c>
      <c r="E33" s="138">
        <f t="shared" ca="1" si="1"/>
        <v>1251.9561815336463</v>
      </c>
      <c r="F33" s="139" cm="1">
        <f t="array" aca="1" ref="F33" ca="1">SUMPRODUCT(IF(K:K &lt;(B33),K:K, ""),IF(K:K &lt; (B33), L:L, ""))/SUM($C$24:$C$42)-SUM(INDIRECT("F25:F"&amp;ROW()-1))</f>
        <v>8.3284385000000016E-2</v>
      </c>
      <c r="K33">
        <f ca="1"/>
        <v>40</v>
      </c>
      <c r="L33">
        <f ca="1"/>
        <v>170824</v>
      </c>
      <c r="N33">
        <f ca="1"/>
        <v>16.5</v>
      </c>
      <c r="O33">
        <f ca="1"/>
        <v>65440</v>
      </c>
      <c r="Q33">
        <f ca="1"/>
        <v>24.5</v>
      </c>
      <c r="R33">
        <f ca="1"/>
        <v>1069</v>
      </c>
    </row>
    <row r="34" spans="1:18" x14ac:dyDescent="0.2">
      <c r="A34" s="135">
        <v>200</v>
      </c>
      <c r="B34" s="136">
        <f t="shared" si="3"/>
        <v>500</v>
      </c>
      <c r="C34" s="23">
        <f t="shared" ca="1" si="2"/>
        <v>280</v>
      </c>
      <c r="D34" s="137">
        <f t="shared" ca="1" si="0"/>
        <v>2.7999999999999999E-6</v>
      </c>
      <c r="E34" s="138">
        <f t="shared" ca="1" si="1"/>
        <v>357142.85714285716</v>
      </c>
      <c r="F34" s="139" cm="1">
        <f t="array" aca="1" ref="F34" ca="1">SUMPRODUCT(IF(K:K &lt;(B34),K:K, ""),IF(K:K &lt; (B34), L:L, ""))/SUM($C$24:$C$42)-SUM(INDIRECT("F25:F"&amp;ROW()-1))</f>
        <v>5.7634000000006402E-4</v>
      </c>
      <c r="K34">
        <f ca="1"/>
        <v>16.5</v>
      </c>
      <c r="L34">
        <f ca="1"/>
        <v>68075</v>
      </c>
      <c r="N34">
        <f ca="1"/>
        <v>21</v>
      </c>
      <c r="O34">
        <f ca="1"/>
        <v>36868</v>
      </c>
      <c r="Q34">
        <f ca="1"/>
        <v>74</v>
      </c>
      <c r="R34">
        <f ca="1"/>
        <v>11</v>
      </c>
    </row>
    <row r="35" spans="1:18" x14ac:dyDescent="0.2">
      <c r="A35" s="135">
        <v>500</v>
      </c>
      <c r="B35" s="136">
        <f t="shared" si="3"/>
        <v>1000</v>
      </c>
      <c r="C35" s="23">
        <f t="shared" ca="1" si="2"/>
        <v>0</v>
      </c>
      <c r="D35" s="137">
        <f t="shared" ca="1" si="0"/>
        <v>0</v>
      </c>
      <c r="E35" s="138">
        <f t="shared" ca="1" si="1"/>
        <v>0</v>
      </c>
      <c r="F35" s="139" cm="1">
        <f t="array" aca="1" ref="F35" ca="1">SUMPRODUCT(IF(K:K &lt;(B35),K:K, ""),IF(K:K &lt; (B35), L:L, ""))/SUM($C$24:$C$42)-SUM(INDIRECT("F25:F"&amp;ROW()-1))</f>
        <v>0</v>
      </c>
      <c r="K35">
        <f ca="1"/>
        <v>21</v>
      </c>
      <c r="L35">
        <f ca="1"/>
        <v>39590</v>
      </c>
      <c r="N35">
        <f ca="1"/>
        <v>15</v>
      </c>
      <c r="O35">
        <f ca="1"/>
        <v>20558</v>
      </c>
      <c r="Q35">
        <f ca="1"/>
        <v>36</v>
      </c>
      <c r="R35">
        <f ca="1"/>
        <v>459</v>
      </c>
    </row>
    <row r="36" spans="1:18" x14ac:dyDescent="0.2">
      <c r="A36" s="135">
        <v>1000</v>
      </c>
      <c r="B36" s="136">
        <f t="shared" si="3"/>
        <v>2000</v>
      </c>
      <c r="C36" s="23">
        <f t="shared" ca="1" si="2"/>
        <v>0</v>
      </c>
      <c r="D36" s="137">
        <f t="shared" ca="1" si="0"/>
        <v>0</v>
      </c>
      <c r="E36" s="138">
        <f t="shared" ca="1" si="1"/>
        <v>0</v>
      </c>
      <c r="F36" s="139" cm="1">
        <f t="array" aca="1" ref="F36" ca="1">SUMPRODUCT(IF(K:K &lt;(B36),K:K, ""),IF(K:K &lt; (B36), L:L, ""))/SUM($C$24:$C$42)-SUM(INDIRECT("F25:F"&amp;ROW()-1))</f>
        <v>0</v>
      </c>
      <c r="K36">
        <f ca="1"/>
        <v>15</v>
      </c>
      <c r="L36">
        <f ca="1"/>
        <v>22518</v>
      </c>
      <c r="N36">
        <f ca="1"/>
        <v>27</v>
      </c>
      <c r="O36">
        <f ca="1"/>
        <v>5181</v>
      </c>
      <c r="Q36">
        <f ca="1"/>
        <v>105</v>
      </c>
      <c r="R36">
        <f ca="1"/>
        <v>169</v>
      </c>
    </row>
    <row r="37" spans="1:18" x14ac:dyDescent="0.2">
      <c r="A37" s="135">
        <v>2000</v>
      </c>
      <c r="B37" s="136">
        <f t="shared" si="3"/>
        <v>5000</v>
      </c>
      <c r="C37" s="23">
        <f t="shared" ca="1" si="2"/>
        <v>0</v>
      </c>
      <c r="D37" s="137">
        <f t="shared" ca="1" si="0"/>
        <v>0</v>
      </c>
      <c r="E37" s="138">
        <f t="shared" ca="1" si="1"/>
        <v>0</v>
      </c>
      <c r="F37" s="139" cm="1">
        <f t="array" aca="1" ref="F37" ca="1">SUMPRODUCT(IF(K:K &lt;(B37),K:K, ""),IF(K:K &lt; (B37), L:L, ""))/SUM($C$24:$C$42)-SUM(INDIRECT("F25:F"&amp;ROW()-1))</f>
        <v>0</v>
      </c>
      <c r="K37">
        <f ca="1"/>
        <v>27</v>
      </c>
      <c r="L37">
        <f ca="1"/>
        <v>6150</v>
      </c>
      <c r="N37">
        <f ca="1"/>
        <v>70</v>
      </c>
      <c r="O37">
        <f ca="1"/>
        <v>420</v>
      </c>
      <c r="Q37">
        <f ca="1"/>
        <v>11.5</v>
      </c>
      <c r="R37">
        <f ca="1"/>
        <v>1908</v>
      </c>
    </row>
    <row r="38" spans="1:18" x14ac:dyDescent="0.2">
      <c r="A38" s="135">
        <v>5000</v>
      </c>
      <c r="B38" s="136">
        <f t="shared" si="3"/>
        <v>10000</v>
      </c>
      <c r="C38" s="23">
        <f t="shared" ca="1" si="2"/>
        <v>0</v>
      </c>
      <c r="D38" s="137">
        <f t="shared" ca="1" si="0"/>
        <v>0</v>
      </c>
      <c r="E38" s="138">
        <f t="shared" ca="1" si="1"/>
        <v>0</v>
      </c>
      <c r="F38" s="139" cm="1">
        <f t="array" aca="1" ref="F38" ca="1">SUMPRODUCT(IF(K:K &lt;(B38),K:K, ""),IF(K:K &lt; (B38), L:L, ""))/SUM($C$24:$C$42)-SUM(INDIRECT("F25:F"&amp;ROW()-1))</f>
        <v>0</v>
      </c>
      <c r="K38">
        <f ca="1"/>
        <v>70</v>
      </c>
      <c r="L38">
        <f ca="1"/>
        <v>456</v>
      </c>
      <c r="N38">
        <f ca="1"/>
        <v>32</v>
      </c>
      <c r="O38">
        <f ca="1"/>
        <v>28628</v>
      </c>
      <c r="Q38">
        <f ca="1"/>
        <v>47</v>
      </c>
      <c r="R38">
        <f ca="1"/>
        <v>285</v>
      </c>
    </row>
    <row r="39" spans="1:18" x14ac:dyDescent="0.2">
      <c r="A39" s="135">
        <v>10000</v>
      </c>
      <c r="B39" s="136">
        <f t="shared" si="3"/>
        <v>15000</v>
      </c>
      <c r="C39" s="23">
        <f t="shared" ca="1" si="2"/>
        <v>0</v>
      </c>
      <c r="D39" s="137">
        <f t="shared" ca="1" si="0"/>
        <v>0</v>
      </c>
      <c r="E39" s="138">
        <f t="shared" ca="1" si="1"/>
        <v>0</v>
      </c>
      <c r="F39" s="139" cm="1">
        <f t="array" aca="1" ref="F39" ca="1">SUMPRODUCT(IF(K:K &lt;(B39),K:K, ""),IF(K:K &lt; (B39), L:L, ""))/SUM($C$24:$C$42)-SUM(INDIRECT("F25:F"&amp;ROW()-1))</f>
        <v>0</v>
      </c>
      <c r="K39">
        <f ca="1"/>
        <v>32</v>
      </c>
      <c r="L39">
        <f ca="1"/>
        <v>29450</v>
      </c>
      <c r="N39">
        <f ca="1"/>
        <v>22</v>
      </c>
      <c r="O39">
        <f ca="1"/>
        <v>65263</v>
      </c>
      <c r="Q39">
        <f ca="1"/>
        <v>13.5</v>
      </c>
      <c r="R39">
        <f ca="1"/>
        <v>1709</v>
      </c>
    </row>
    <row r="40" spans="1:18" x14ac:dyDescent="0.2">
      <c r="A40" s="135">
        <v>15000</v>
      </c>
      <c r="B40" s="136">
        <f t="shared" si="3"/>
        <v>20000</v>
      </c>
      <c r="C40" s="23">
        <f t="shared" ca="1" si="2"/>
        <v>0</v>
      </c>
      <c r="D40" s="137">
        <f t="shared" ca="1" si="0"/>
        <v>0</v>
      </c>
      <c r="E40" s="138">
        <f t="shared" ca="1" si="1"/>
        <v>0</v>
      </c>
      <c r="F40" s="139" cm="1">
        <f t="array" aca="1" ref="F40" ca="1">SUMPRODUCT(IF(K:K &lt;(B40),K:K, ""),IF(K:K &lt; (B40), L:L, ""))/SUM($C$24:$C$42)-SUM(INDIRECT("F25:F"&amp;ROW()-1))</f>
        <v>0</v>
      </c>
      <c r="K40">
        <f ca="1"/>
        <v>25</v>
      </c>
      <c r="L40">
        <f ca="1"/>
        <v>34601</v>
      </c>
      <c r="N40">
        <f ca="1"/>
        <v>20.5</v>
      </c>
      <c r="O40">
        <f ca="1"/>
        <v>76206</v>
      </c>
      <c r="Q40">
        <f ca="1"/>
        <v>1.5</v>
      </c>
      <c r="R40">
        <f ca="1"/>
        <v>5188</v>
      </c>
    </row>
    <row r="41" spans="1:18" x14ac:dyDescent="0.2">
      <c r="A41" s="135">
        <v>20000</v>
      </c>
      <c r="B41" s="136">
        <f t="shared" si="3"/>
        <v>25000</v>
      </c>
      <c r="C41" s="23">
        <f t="shared" ca="1" si="2"/>
        <v>0</v>
      </c>
      <c r="D41" s="137">
        <f t="shared" ca="1" si="0"/>
        <v>0</v>
      </c>
      <c r="E41" s="138">
        <f t="shared" ca="1" si="1"/>
        <v>0</v>
      </c>
      <c r="F41" s="139" cm="1">
        <f t="array" aca="1" ref="F41" ca="1">SUMPRODUCT(IF(K:K &lt;(B41),K:K, ""),IF(K:K &lt; (B41), L:L, ""))/SUM($C$24:$C$42)-SUM(INDIRECT("F25:F"&amp;ROW()-1))</f>
        <v>0</v>
      </c>
      <c r="K41">
        <f ca="1"/>
        <v>28</v>
      </c>
      <c r="L41">
        <f ca="1"/>
        <v>21785</v>
      </c>
      <c r="N41">
        <f ca="1"/>
        <v>25</v>
      </c>
      <c r="O41">
        <f ca="1"/>
        <v>32643</v>
      </c>
      <c r="Q41">
        <f ca="1"/>
        <v>41</v>
      </c>
      <c r="R41">
        <f ca="1"/>
        <v>575</v>
      </c>
    </row>
    <row r="42" spans="1:18" ht="17" thickBot="1" x14ac:dyDescent="0.25">
      <c r="A42" s="140">
        <v>25000</v>
      </c>
      <c r="B42" s="141">
        <v>10000000</v>
      </c>
      <c r="C42" s="23">
        <f t="shared" ca="1" si="2"/>
        <v>0</v>
      </c>
      <c r="D42" s="142">
        <f t="shared" ca="1" si="0"/>
        <v>0</v>
      </c>
      <c r="E42" s="143">
        <f t="shared" ca="1" si="1"/>
        <v>0</v>
      </c>
      <c r="F42" s="139" cm="1">
        <f t="array" aca="1" ref="F42" ca="1">SUMPRODUCT(IF(K:K &lt;(B42),K:K, ""),IF(K:K &lt; (B42), L:L, ""))/SUM($C$24:$C$42)-SUM(INDIRECT("F25:F"&amp;ROW()-1))</f>
        <v>0</v>
      </c>
      <c r="K42">
        <f ca="1"/>
        <v>22</v>
      </c>
      <c r="L42">
        <f ca="1"/>
        <v>67936</v>
      </c>
      <c r="N42">
        <f ca="1"/>
        <v>42.5</v>
      </c>
      <c r="O42">
        <f ca="1"/>
        <v>2337</v>
      </c>
      <c r="Q42">
        <f ca="1"/>
        <v>6</v>
      </c>
      <c r="R42">
        <f ca="1"/>
        <v>10213</v>
      </c>
    </row>
    <row r="43" spans="1:18" ht="17" thickBot="1" x14ac:dyDescent="0.25">
      <c r="K43">
        <f ca="1"/>
        <v>20.5</v>
      </c>
      <c r="L43">
        <f ca="1"/>
        <v>79284</v>
      </c>
      <c r="N43">
        <f ca="1"/>
        <v>17</v>
      </c>
      <c r="O43">
        <f ca="1"/>
        <v>40283</v>
      </c>
      <c r="Q43">
        <f ca="1"/>
        <v>10</v>
      </c>
      <c r="R43">
        <f ca="1"/>
        <v>6761</v>
      </c>
    </row>
    <row r="44" spans="1:18" ht="17" thickBot="1" x14ac:dyDescent="0.25">
      <c r="A44" s="125" t="s">
        <v>64</v>
      </c>
      <c r="B44" s="126"/>
      <c r="C44" s="127"/>
      <c r="D44" s="127"/>
      <c r="E44" s="128"/>
      <c r="F44" s="129"/>
      <c r="K44">
        <f ca="1"/>
        <v>29</v>
      </c>
      <c r="L44">
        <f ca="1"/>
        <v>1916</v>
      </c>
      <c r="N44">
        <f ca="1"/>
        <v>56</v>
      </c>
      <c r="O44">
        <f ca="1"/>
        <v>11943</v>
      </c>
      <c r="Q44">
        <f ca="1"/>
        <v>26</v>
      </c>
      <c r="R44">
        <f ca="1"/>
        <v>1191</v>
      </c>
    </row>
    <row r="45" spans="1:18" x14ac:dyDescent="0.2">
      <c r="A45" s="130" t="s">
        <v>60</v>
      </c>
      <c r="B45" s="131" t="s">
        <v>61</v>
      </c>
      <c r="C45" s="132" t="s">
        <v>62</v>
      </c>
      <c r="D45" s="133" t="s">
        <v>63</v>
      </c>
      <c r="E45" s="132" t="s">
        <v>58</v>
      </c>
      <c r="F45" s="134" t="s">
        <v>28</v>
      </c>
      <c r="K45">
        <f ca="1"/>
        <v>42.5</v>
      </c>
      <c r="L45">
        <f ca="1"/>
        <v>2730</v>
      </c>
      <c r="N45">
        <f ca="1"/>
        <v>35</v>
      </c>
      <c r="O45">
        <f ca="1"/>
        <v>1822</v>
      </c>
      <c r="Q45">
        <f ca="1"/>
        <v>19</v>
      </c>
      <c r="R45">
        <f ca="1"/>
        <v>1420</v>
      </c>
    </row>
    <row r="46" spans="1:18" x14ac:dyDescent="0.2">
      <c r="A46" s="135">
        <v>0</v>
      </c>
      <c r="B46" s="136">
        <f>A46</f>
        <v>0</v>
      </c>
      <c r="C46" s="23">
        <f ca="1">SUMIF(N:N,A46,O:O)</f>
        <v>77951356</v>
      </c>
      <c r="D46" s="137">
        <f t="shared" ref="D46:D64" ca="1" si="4">C46/SUM($C$24:$C$42)</f>
        <v>0.77951356000000005</v>
      </c>
      <c r="E46" s="138">
        <f ca="1">IFERROR(1/D46,0)</f>
        <v>1.2828513207647085</v>
      </c>
      <c r="F46" s="139">
        <v>0</v>
      </c>
      <c r="K46">
        <f ca="1"/>
        <v>17</v>
      </c>
      <c r="L46">
        <f ca="1"/>
        <v>42635</v>
      </c>
      <c r="N46">
        <f ca="1"/>
        <v>100</v>
      </c>
      <c r="O46">
        <f ca="1"/>
        <v>41639</v>
      </c>
      <c r="Q46">
        <f ca="1"/>
        <v>58.5</v>
      </c>
      <c r="R46">
        <f ca="1"/>
        <v>50</v>
      </c>
    </row>
    <row r="47" spans="1:18" x14ac:dyDescent="0.2">
      <c r="A47" s="135">
        <v>0.01</v>
      </c>
      <c r="B47" s="136">
        <v>1</v>
      </c>
      <c r="C47" s="23">
        <f t="shared" ref="C47:C64" ca="1" si="5">SUMIFS(O:O,N:N,"&gt;="&amp;A47,N:N,"&lt;"&amp;B47)</f>
        <v>5505704</v>
      </c>
      <c r="D47" s="137">
        <f t="shared" ca="1" si="4"/>
        <v>5.5057040000000002E-2</v>
      </c>
      <c r="E47" s="138">
        <f t="shared" ref="E47:E64" ca="1" si="6">IFERROR(1/D47,0)</f>
        <v>18.162981518803043</v>
      </c>
      <c r="F47" s="139" cm="1">
        <f t="array" aca="1" ref="F47" ca="1">SUMPRODUCT(IF(N:N &lt; 1,N:N, ""), IF(N:N &lt; 1, O:O, ""))/SUM(C46:C64)</f>
        <v>2.7528520000000001E-2</v>
      </c>
      <c r="K47">
        <f ca="1"/>
        <v>56</v>
      </c>
      <c r="L47">
        <f ca="1"/>
        <v>12178</v>
      </c>
      <c r="N47">
        <f ca="1"/>
        <v>42</v>
      </c>
      <c r="O47">
        <f ca="1"/>
        <v>10030</v>
      </c>
      <c r="Q47">
        <f ca="1"/>
        <v>8.5</v>
      </c>
      <c r="R47">
        <f ca="1"/>
        <v>5370</v>
      </c>
    </row>
    <row r="48" spans="1:18" x14ac:dyDescent="0.2">
      <c r="A48" s="135">
        <v>1</v>
      </c>
      <c r="B48" s="136">
        <f>A49</f>
        <v>2</v>
      </c>
      <c r="C48" s="23">
        <f t="shared" ca="1" si="5"/>
        <v>1459586</v>
      </c>
      <c r="D48" s="137">
        <f t="shared" ca="1" si="4"/>
        <v>1.459586E-2</v>
      </c>
      <c r="E48" s="138">
        <f t="shared" ca="1" si="6"/>
        <v>68.512578224236179</v>
      </c>
      <c r="F48" s="139" cm="1">
        <f t="array" aca="1" ref="F48" ca="1">SUMPRODUCT(IF(N:N &lt;(B48),N:N, ""),IF(N:N &lt; (B26), O:O, ""))/SUM($C$46:$C$64)-SUM(INDIRECT("F47:F"&amp;ROW()-1))</f>
        <v>1.5240284999999999E-2</v>
      </c>
      <c r="K48">
        <f ca="1"/>
        <v>35</v>
      </c>
      <c r="L48">
        <f ca="1"/>
        <v>2193</v>
      </c>
      <c r="N48">
        <f ca="1"/>
        <v>40.5</v>
      </c>
      <c r="O48">
        <f ca="1"/>
        <v>22225</v>
      </c>
      <c r="Q48">
        <f ca="1"/>
        <v>8</v>
      </c>
      <c r="R48">
        <f ca="1"/>
        <v>10414</v>
      </c>
    </row>
    <row r="49" spans="1:18" x14ac:dyDescent="0.2">
      <c r="A49" s="135">
        <v>2</v>
      </c>
      <c r="B49" s="136">
        <f t="shared" ref="B49:B63" si="7">A50</f>
        <v>3</v>
      </c>
      <c r="C49" s="23">
        <f t="shared" ca="1" si="5"/>
        <v>4256644</v>
      </c>
      <c r="D49" s="137">
        <f t="shared" ca="1" si="4"/>
        <v>4.2566439999999997E-2</v>
      </c>
      <c r="E49" s="138">
        <f t="shared" ca="1" si="6"/>
        <v>23.492685787207012</v>
      </c>
      <c r="F49" s="139" cm="1">
        <f t="array" aca="1" ref="F49" ca="1">SUMPRODUCT(IF(N:N &lt;(B49),N:N, ""),IF(N:N &lt; (B27), O:O, ""))/SUM($C$46:$C$64)-SUM(INDIRECT("F47:F"&amp;ROW()-1))</f>
        <v>8.6998385000000011E-2</v>
      </c>
      <c r="K49">
        <f ca="1"/>
        <v>100</v>
      </c>
      <c r="L49">
        <f ca="1"/>
        <v>42036</v>
      </c>
      <c r="N49">
        <f ca="1"/>
        <v>41</v>
      </c>
      <c r="O49">
        <f ca="1"/>
        <v>7885</v>
      </c>
      <c r="Q49">
        <f ca="1"/>
        <v>22.5</v>
      </c>
      <c r="R49">
        <f ca="1"/>
        <v>1282</v>
      </c>
    </row>
    <row r="50" spans="1:18" x14ac:dyDescent="0.2">
      <c r="A50" s="135">
        <v>3</v>
      </c>
      <c r="B50" s="136">
        <f t="shared" si="7"/>
        <v>5</v>
      </c>
      <c r="C50" s="23">
        <f t="shared" ca="1" si="5"/>
        <v>3956016</v>
      </c>
      <c r="D50" s="137">
        <f t="shared" ca="1" si="4"/>
        <v>3.9560159999999997E-2</v>
      </c>
      <c r="E50" s="138">
        <f t="shared" ca="1" si="6"/>
        <v>25.277956408669734</v>
      </c>
      <c r="F50" s="139" cm="1">
        <f t="array" aca="1" ref="F50" ca="1">SUMPRODUCT(IF(N:N &lt;(B50),N:N, ""),IF(N:N &lt; (B28), O:O, ""))/SUM($C$46:$C$64)-SUM(INDIRECT("F47:F"&amp;ROW()-1))</f>
        <v>0.14657718499999997</v>
      </c>
      <c r="K50">
        <f ca="1"/>
        <v>42</v>
      </c>
      <c r="L50">
        <f ca="1"/>
        <v>10674</v>
      </c>
      <c r="N50">
        <f ca="1"/>
        <v>30</v>
      </c>
      <c r="O50">
        <f ca="1"/>
        <v>42777</v>
      </c>
      <c r="Q50">
        <f ca="1"/>
        <v>12.5</v>
      </c>
      <c r="R50">
        <f ca="1"/>
        <v>2665</v>
      </c>
    </row>
    <row r="51" spans="1:18" x14ac:dyDescent="0.2">
      <c r="A51" s="135">
        <v>5</v>
      </c>
      <c r="B51" s="136">
        <f t="shared" si="7"/>
        <v>10</v>
      </c>
      <c r="C51" s="23">
        <f t="shared" ca="1" si="5"/>
        <v>4019343</v>
      </c>
      <c r="D51" s="137">
        <f t="shared" ca="1" si="4"/>
        <v>4.0193430000000002E-2</v>
      </c>
      <c r="E51" s="138">
        <f t="shared" ca="1" si="6"/>
        <v>24.87968804851937</v>
      </c>
      <c r="F51" s="139" cm="1">
        <f t="array" aca="1" ref="F51" ca="1">SUMPRODUCT(IF(N:N &lt;(B51),N:N, ""),IF(N:N &lt; (B29), O:O, ""))/SUM($C$46:$C$64)-SUM(INDIRECT("F47:F"&amp;ROW()-1))</f>
        <v>0.24670311499999997</v>
      </c>
      <c r="K51">
        <f ca="1"/>
        <v>40.5</v>
      </c>
      <c r="L51">
        <f ca="1"/>
        <v>23156</v>
      </c>
      <c r="N51">
        <f ca="1"/>
        <v>51</v>
      </c>
      <c r="O51">
        <f ca="1"/>
        <v>151</v>
      </c>
      <c r="Q51">
        <f ca="1"/>
        <v>24</v>
      </c>
      <c r="R51">
        <f ca="1"/>
        <v>2033</v>
      </c>
    </row>
    <row r="52" spans="1:18" x14ac:dyDescent="0.2">
      <c r="A52" s="135">
        <v>10</v>
      </c>
      <c r="B52" s="136">
        <f t="shared" si="7"/>
        <v>20</v>
      </c>
      <c r="C52" s="23">
        <f t="shared" ca="1" si="5"/>
        <v>1494874</v>
      </c>
      <c r="D52" s="137">
        <f t="shared" ca="1" si="4"/>
        <v>1.494874E-2</v>
      </c>
      <c r="E52" s="138">
        <f t="shared" ca="1" si="6"/>
        <v>66.89527010303209</v>
      </c>
      <c r="F52" s="139" cm="1">
        <f t="array" aca="1" ref="F52" ca="1">SUMPRODUCT(IF(N:N &lt;(B52),N:N, ""),IF(N:N &lt; (B30), O:O, ""))/SUM($C$46:$C$64)-SUM(INDIRECT("F47:F"&amp;ROW()-1))</f>
        <v>0.20977196000000009</v>
      </c>
      <c r="K52">
        <f ca="1"/>
        <v>41</v>
      </c>
      <c r="L52">
        <f ca="1"/>
        <v>8464</v>
      </c>
      <c r="N52">
        <f ca="1"/>
        <v>7.5</v>
      </c>
      <c r="O52">
        <f ca="1"/>
        <v>62723</v>
      </c>
      <c r="Q52">
        <f ca="1"/>
        <v>42</v>
      </c>
      <c r="R52">
        <f ca="1"/>
        <v>631</v>
      </c>
    </row>
    <row r="53" spans="1:18" x14ac:dyDescent="0.2">
      <c r="A53" s="135">
        <v>20</v>
      </c>
      <c r="B53" s="136">
        <f t="shared" si="7"/>
        <v>50</v>
      </c>
      <c r="C53" s="23">
        <f t="shared" ca="1" si="5"/>
        <v>1255351</v>
      </c>
      <c r="D53" s="137">
        <f t="shared" ca="1" si="4"/>
        <v>1.255351E-2</v>
      </c>
      <c r="E53" s="138">
        <f t="shared" ca="1" si="6"/>
        <v>79.658995770903914</v>
      </c>
      <c r="F53" s="139" cm="1">
        <f t="array" aca="1" ref="F53" ca="1">SUMPRODUCT(IF(N:N &lt;(B53),N:N, ""),IF(N:N &lt; (B31), O:O, ""))/SUM($C$46:$C$64)-SUM(INDIRECT("F47:F"&amp;ROW()-1))</f>
        <v>0.32060122499999988</v>
      </c>
      <c r="K53">
        <f ca="1"/>
        <v>30</v>
      </c>
      <c r="L53">
        <f ca="1"/>
        <v>43836</v>
      </c>
      <c r="N53">
        <f ca="1"/>
        <v>80</v>
      </c>
      <c r="O53">
        <f ca="1"/>
        <v>1396</v>
      </c>
      <c r="Q53">
        <f ca="1"/>
        <v>27.5</v>
      </c>
      <c r="R53">
        <f ca="1"/>
        <v>471</v>
      </c>
    </row>
    <row r="54" spans="1:18" x14ac:dyDescent="0.2">
      <c r="A54" s="135">
        <v>50</v>
      </c>
      <c r="B54" s="136">
        <f t="shared" si="7"/>
        <v>100</v>
      </c>
      <c r="C54" s="23">
        <f t="shared" ca="1" si="5"/>
        <v>24656</v>
      </c>
      <c r="D54" s="137">
        <f t="shared" ca="1" si="4"/>
        <v>2.4656E-4</v>
      </c>
      <c r="E54" s="138">
        <f t="shared" ca="1" si="6"/>
        <v>4055.807916937054</v>
      </c>
      <c r="F54" s="139" cm="1">
        <f t="array" aca="1" ref="F54" ca="1">SUMPRODUCT(IF(N:N &lt;(B54),N:N, ""),IF(N:N &lt; (B32), O:O, ""))/SUM($C$46:$C$64)-SUM(INDIRECT("F47:F"&amp;ROW()-1))</f>
        <v>1.4583500000000083E-2</v>
      </c>
      <c r="K54">
        <f ca="1"/>
        <v>51</v>
      </c>
      <c r="L54">
        <f ca="1"/>
        <v>302</v>
      </c>
      <c r="N54">
        <f ca="1"/>
        <v>8.5</v>
      </c>
      <c r="O54">
        <f ca="1"/>
        <v>83894</v>
      </c>
      <c r="Q54">
        <f ca="1"/>
        <v>47.5</v>
      </c>
      <c r="R54">
        <f ca="1"/>
        <v>142</v>
      </c>
    </row>
    <row r="55" spans="1:18" x14ac:dyDescent="0.2">
      <c r="A55" s="135">
        <v>100</v>
      </c>
      <c r="B55" s="136">
        <f t="shared" si="7"/>
        <v>200</v>
      </c>
      <c r="C55" s="23">
        <f t="shared" ca="1" si="5"/>
        <v>76248</v>
      </c>
      <c r="D55" s="137">
        <f t="shared" ca="1" si="4"/>
        <v>7.6247999999999995E-4</v>
      </c>
      <c r="E55" s="138">
        <f t="shared" ca="1" si="6"/>
        <v>1311.5098100933797</v>
      </c>
      <c r="F55" s="139" cm="1">
        <f t="array" aca="1" ref="F55" ca="1">SUMPRODUCT(IF(N:N &lt;(B55),N:N, ""),IF(N:N &lt; (B33), O:O, ""))/SUM($C$46:$C$64)-SUM(INDIRECT("F47:F"&amp;ROW()-1))</f>
        <v>7.9261454999999925E-2</v>
      </c>
      <c r="K55">
        <f ca="1"/>
        <v>7.5</v>
      </c>
      <c r="L55">
        <f ca="1"/>
        <v>67813</v>
      </c>
      <c r="N55">
        <f ca="1"/>
        <v>11</v>
      </c>
      <c r="O55">
        <f ca="1"/>
        <v>26248</v>
      </c>
      <c r="Q55">
        <f ca="1"/>
        <v>33</v>
      </c>
      <c r="R55">
        <f ca="1"/>
        <v>468</v>
      </c>
    </row>
    <row r="56" spans="1:18" x14ac:dyDescent="0.2">
      <c r="A56" s="135">
        <v>200</v>
      </c>
      <c r="B56" s="136">
        <f t="shared" si="7"/>
        <v>500</v>
      </c>
      <c r="C56" s="23">
        <f t="shared" ca="1" si="5"/>
        <v>222</v>
      </c>
      <c r="D56" s="137">
        <f t="shared" ca="1" si="4"/>
        <v>2.2199999999999999E-6</v>
      </c>
      <c r="E56" s="138">
        <f t="shared" ca="1" si="6"/>
        <v>450450.45045045047</v>
      </c>
      <c r="F56" s="139" cm="1">
        <f t="array" aca="1" ref="F56" ca="1">SUMPRODUCT(IF(N:N &lt;(B56),N:N, ""),IF(N:N &lt; (B34), O:O, ""))/SUM($C$46:$C$64)-SUM(INDIRECT("F47:F"&amp;ROW()-1))</f>
        <v>4.5454000000000327E-4</v>
      </c>
      <c r="K56">
        <f ca="1"/>
        <v>80</v>
      </c>
      <c r="L56">
        <f ca="1"/>
        <v>1430</v>
      </c>
      <c r="N56">
        <f ca="1"/>
        <v>52</v>
      </c>
      <c r="O56">
        <f ca="1"/>
        <v>964</v>
      </c>
      <c r="Q56">
        <f ca="1"/>
        <v>36.5</v>
      </c>
      <c r="R56">
        <f ca="1"/>
        <v>273</v>
      </c>
    </row>
    <row r="57" spans="1:18" x14ac:dyDescent="0.2">
      <c r="A57" s="135">
        <v>500</v>
      </c>
      <c r="B57" s="136">
        <f t="shared" si="7"/>
        <v>1000</v>
      </c>
      <c r="C57" s="23">
        <f t="shared" ca="1" si="5"/>
        <v>0</v>
      </c>
      <c r="D57" s="137">
        <f t="shared" ca="1" si="4"/>
        <v>0</v>
      </c>
      <c r="E57" s="138">
        <f t="shared" ca="1" si="6"/>
        <v>0</v>
      </c>
      <c r="F57" s="139" cm="1">
        <f t="array" aca="1" ref="F57" ca="1">SUMPRODUCT(IF(N:N &lt;(B57),N:N, ""),IF(N:N &lt; (B35), O:O, ""))/SUM($C$46:$C$64)-SUM(INDIRECT("F47:F"&amp;ROW()-1))</f>
        <v>0</v>
      </c>
      <c r="K57">
        <f ca="1"/>
        <v>8.5</v>
      </c>
      <c r="L57">
        <f ca="1"/>
        <v>89464</v>
      </c>
      <c r="N57">
        <f ca="1"/>
        <v>104</v>
      </c>
      <c r="O57">
        <f ca="1"/>
        <v>1664</v>
      </c>
      <c r="Q57">
        <f ca="1"/>
        <v>18</v>
      </c>
      <c r="R57">
        <f ca="1"/>
        <v>2207</v>
      </c>
    </row>
    <row r="58" spans="1:18" x14ac:dyDescent="0.2">
      <c r="A58" s="135">
        <v>1000</v>
      </c>
      <c r="B58" s="136">
        <f t="shared" si="7"/>
        <v>2000</v>
      </c>
      <c r="C58" s="23">
        <f t="shared" ca="1" si="5"/>
        <v>0</v>
      </c>
      <c r="D58" s="137">
        <f t="shared" ca="1" si="4"/>
        <v>0</v>
      </c>
      <c r="E58" s="138">
        <f t="shared" ca="1" si="6"/>
        <v>0</v>
      </c>
      <c r="F58" s="139" cm="1">
        <f t="array" aca="1" ref="F58" ca="1">SUMPRODUCT(IF(N:N &lt;(B58),N:N, ""),IF(N:N &lt; (B36), O:O, ""))/SUM($C$46:$C$64)-SUM(INDIRECT("F47:F"&amp;ROW()-1))</f>
        <v>0</v>
      </c>
      <c r="K58">
        <f ca="1"/>
        <v>11</v>
      </c>
      <c r="L58">
        <f ca="1"/>
        <v>30169</v>
      </c>
      <c r="N58">
        <f ca="1"/>
        <v>102.5</v>
      </c>
      <c r="O58">
        <f ca="1"/>
        <v>892</v>
      </c>
      <c r="Q58">
        <f ca="1"/>
        <v>25.5</v>
      </c>
      <c r="R58">
        <f ca="1"/>
        <v>1099</v>
      </c>
    </row>
    <row r="59" spans="1:18" x14ac:dyDescent="0.2">
      <c r="A59" s="135">
        <v>2000</v>
      </c>
      <c r="B59" s="136">
        <f t="shared" si="7"/>
        <v>5000</v>
      </c>
      <c r="C59" s="23">
        <f t="shared" ca="1" si="5"/>
        <v>0</v>
      </c>
      <c r="D59" s="137">
        <f t="shared" ca="1" si="4"/>
        <v>0</v>
      </c>
      <c r="E59" s="138">
        <f t="shared" ca="1" si="6"/>
        <v>0</v>
      </c>
      <c r="F59" s="139" cm="1">
        <f t="array" aca="1" ref="F59" ca="1">SUMPRODUCT(IF(N:N &lt;(B59),N:N, ""),IF(N:N &lt; (B37), O:O, ""))/SUM($C$46:$C$64)-SUM(INDIRECT("F47:F"&amp;ROW()-1))</f>
        <v>0</v>
      </c>
      <c r="K59">
        <f ca="1"/>
        <v>52</v>
      </c>
      <c r="L59">
        <f ca="1"/>
        <v>1153</v>
      </c>
      <c r="N59">
        <f ca="1"/>
        <v>22.5</v>
      </c>
      <c r="O59">
        <f ca="1"/>
        <v>7280</v>
      </c>
      <c r="Q59">
        <f ca="1"/>
        <v>21</v>
      </c>
      <c r="R59">
        <f ca="1"/>
        <v>2643</v>
      </c>
    </row>
    <row r="60" spans="1:18" x14ac:dyDescent="0.2">
      <c r="A60" s="135">
        <v>5000</v>
      </c>
      <c r="B60" s="136">
        <f t="shared" si="7"/>
        <v>10000</v>
      </c>
      <c r="C60" s="23">
        <f t="shared" ca="1" si="5"/>
        <v>0</v>
      </c>
      <c r="D60" s="137">
        <f t="shared" ca="1" si="4"/>
        <v>0</v>
      </c>
      <c r="E60" s="138">
        <f t="shared" ca="1" si="6"/>
        <v>0</v>
      </c>
      <c r="F60" s="139" cm="1">
        <f t="array" aca="1" ref="F60" ca="1">SUMPRODUCT(IF(N:N &lt;(B60),N:N, ""),IF(N:N &lt; (B38), O:O, ""))/SUM($C$46:$C$64)-SUM(INDIRECT("F47:F"&amp;ROW()-1))</f>
        <v>0</v>
      </c>
      <c r="K60">
        <f ca="1"/>
        <v>104</v>
      </c>
      <c r="L60">
        <f ca="1"/>
        <v>1810</v>
      </c>
      <c r="N60">
        <f ca="1"/>
        <v>17.5</v>
      </c>
      <c r="O60">
        <f ca="1"/>
        <v>6992</v>
      </c>
      <c r="Q60">
        <f ca="1"/>
        <v>15</v>
      </c>
      <c r="R60">
        <f ca="1"/>
        <v>1864</v>
      </c>
    </row>
    <row r="61" spans="1:18" x14ac:dyDescent="0.2">
      <c r="A61" s="135">
        <v>10000</v>
      </c>
      <c r="B61" s="136">
        <f t="shared" si="7"/>
        <v>15000</v>
      </c>
      <c r="C61" s="23">
        <f t="shared" ca="1" si="5"/>
        <v>0</v>
      </c>
      <c r="D61" s="137">
        <f t="shared" ca="1" si="4"/>
        <v>0</v>
      </c>
      <c r="E61" s="138">
        <f t="shared" ca="1" si="6"/>
        <v>0</v>
      </c>
      <c r="F61" s="139" cm="1">
        <f t="array" aca="1" ref="F61" ca="1">SUMPRODUCT(IF(N:N &lt;(B61),N:N, ""),IF(N:N &lt; (B39), O:O, ""))/SUM($C$46:$C$64)-SUM(INDIRECT("F47:F"&amp;ROW()-1))</f>
        <v>0</v>
      </c>
      <c r="K61">
        <f ca="1"/>
        <v>6.5</v>
      </c>
      <c r="L61">
        <f ca="1"/>
        <v>34327</v>
      </c>
      <c r="N61">
        <f ca="1"/>
        <v>100.5</v>
      </c>
      <c r="O61">
        <f ca="1"/>
        <v>7384</v>
      </c>
      <c r="Q61">
        <f ca="1"/>
        <v>126</v>
      </c>
      <c r="R61">
        <f ca="1"/>
        <v>20</v>
      </c>
    </row>
    <row r="62" spans="1:18" x14ac:dyDescent="0.2">
      <c r="A62" s="135">
        <v>15000</v>
      </c>
      <c r="B62" s="136">
        <f t="shared" si="7"/>
        <v>20000</v>
      </c>
      <c r="C62" s="23">
        <f t="shared" ca="1" si="5"/>
        <v>0</v>
      </c>
      <c r="D62" s="137">
        <f t="shared" ca="1" si="4"/>
        <v>0</v>
      </c>
      <c r="E62" s="138">
        <f t="shared" ca="1" si="6"/>
        <v>0</v>
      </c>
      <c r="F62" s="139" cm="1">
        <f t="array" aca="1" ref="F62" ca="1">SUMPRODUCT(IF(N:N &lt;(B62),N:N, ""),IF(N:N &lt; (B40), O:O, ""))/SUM($C$46:$C$64)-SUM(INDIRECT("F47:F"&amp;ROW()-1))</f>
        <v>0</v>
      </c>
      <c r="K62">
        <f ca="1"/>
        <v>102.5</v>
      </c>
      <c r="L62">
        <f ca="1"/>
        <v>1007</v>
      </c>
      <c r="N62">
        <f ca="1"/>
        <v>14</v>
      </c>
      <c r="O62">
        <f ca="1"/>
        <v>20884</v>
      </c>
      <c r="Q62">
        <f ca="1"/>
        <v>9</v>
      </c>
      <c r="R62">
        <f ca="1"/>
        <v>6799</v>
      </c>
    </row>
    <row r="63" spans="1:18" x14ac:dyDescent="0.2">
      <c r="A63" s="135">
        <v>20000</v>
      </c>
      <c r="B63" s="136">
        <f t="shared" si="7"/>
        <v>25000</v>
      </c>
      <c r="C63" s="23">
        <f t="shared" ca="1" si="5"/>
        <v>0</v>
      </c>
      <c r="D63" s="137">
        <f t="shared" ca="1" si="4"/>
        <v>0</v>
      </c>
      <c r="E63" s="138">
        <f t="shared" ca="1" si="6"/>
        <v>0</v>
      </c>
      <c r="F63" s="139" cm="1">
        <f t="array" aca="1" ref="F63" ca="1">SUMPRODUCT(IF(N:N &lt;(B63),N:N, ""),IF(N:N &lt; (B41), O:O, ""))/SUM($C$46:$C$64)-SUM(INDIRECT("F47:F"&amp;ROW()-1))</f>
        <v>0</v>
      </c>
      <c r="K63">
        <f ca="1"/>
        <v>22.5</v>
      </c>
      <c r="L63">
        <f ca="1"/>
        <v>8674</v>
      </c>
      <c r="N63">
        <f ca="1"/>
        <v>45</v>
      </c>
      <c r="O63">
        <f ca="1"/>
        <v>7149</v>
      </c>
      <c r="Q63">
        <f ca="1"/>
        <v>15.5</v>
      </c>
      <c r="R63">
        <f ca="1"/>
        <v>1038</v>
      </c>
    </row>
    <row r="64" spans="1:18" ht="17" thickBot="1" x14ac:dyDescent="0.25">
      <c r="A64" s="140">
        <v>25000</v>
      </c>
      <c r="B64" s="141">
        <v>10000000</v>
      </c>
      <c r="C64" s="23">
        <f t="shared" ca="1" si="5"/>
        <v>0</v>
      </c>
      <c r="D64" s="142">
        <f t="shared" ca="1" si="4"/>
        <v>0</v>
      </c>
      <c r="E64" s="143">
        <f t="shared" ca="1" si="6"/>
        <v>0</v>
      </c>
      <c r="F64" s="139" cm="1">
        <f t="array" aca="1" ref="F64" ca="1">SUMPRODUCT(IF(N:N &lt;(B64),N:N, ""),IF(N:N &lt; (B42), O:O, ""))/SUM($C$46:$C$64)-SUM(INDIRECT("F47:F"&amp;ROW()-1))</f>
        <v>0</v>
      </c>
      <c r="K64">
        <f ca="1"/>
        <v>17.5</v>
      </c>
      <c r="L64">
        <f ca="1"/>
        <v>8109</v>
      </c>
      <c r="N64">
        <f ca="1"/>
        <v>120.5</v>
      </c>
      <c r="O64">
        <f ca="1"/>
        <v>1913</v>
      </c>
      <c r="Q64">
        <f ca="1"/>
        <v>17.5</v>
      </c>
      <c r="R64">
        <f ca="1"/>
        <v>1048</v>
      </c>
    </row>
    <row r="65" spans="1:18" ht="17" thickBot="1" x14ac:dyDescent="0.25">
      <c r="K65">
        <f ca="1"/>
        <v>100.5</v>
      </c>
      <c r="L65">
        <f ca="1"/>
        <v>7650</v>
      </c>
      <c r="N65">
        <f ca="1"/>
        <v>102</v>
      </c>
      <c r="O65">
        <f ca="1"/>
        <v>4655</v>
      </c>
      <c r="Q65">
        <f ca="1"/>
        <v>31</v>
      </c>
      <c r="R65">
        <f ca="1"/>
        <v>532</v>
      </c>
    </row>
    <row r="66" spans="1:18" ht="17" thickBot="1" x14ac:dyDescent="0.25">
      <c r="A66" s="125" t="s">
        <v>65</v>
      </c>
      <c r="B66" s="126"/>
      <c r="C66" s="127"/>
      <c r="D66" s="127"/>
      <c r="E66" s="128"/>
      <c r="F66" s="129"/>
      <c r="K66">
        <f ca="1"/>
        <v>14</v>
      </c>
      <c r="L66">
        <f ca="1"/>
        <v>23512</v>
      </c>
      <c r="N66">
        <f ca="1"/>
        <v>6.5</v>
      </c>
      <c r="O66">
        <f ca="1"/>
        <v>29429</v>
      </c>
      <c r="Q66">
        <f ca="1"/>
        <v>22</v>
      </c>
      <c r="R66">
        <f ca="1"/>
        <v>2564</v>
      </c>
    </row>
    <row r="67" spans="1:18" x14ac:dyDescent="0.2">
      <c r="A67" s="130" t="s">
        <v>60</v>
      </c>
      <c r="B67" s="131" t="s">
        <v>61</v>
      </c>
      <c r="C67" s="132" t="s">
        <v>62</v>
      </c>
      <c r="D67" s="133" t="s">
        <v>63</v>
      </c>
      <c r="E67" s="132" t="s">
        <v>58</v>
      </c>
      <c r="F67" s="134" t="s">
        <v>28</v>
      </c>
      <c r="K67">
        <f ca="1"/>
        <v>45</v>
      </c>
      <c r="L67">
        <f ca="1"/>
        <v>7768</v>
      </c>
      <c r="N67">
        <f ca="1"/>
        <v>28</v>
      </c>
      <c r="O67">
        <f ca="1"/>
        <v>20533</v>
      </c>
      <c r="Q67">
        <f ca="1"/>
        <v>56.5</v>
      </c>
      <c r="R67">
        <f ca="1"/>
        <v>109</v>
      </c>
    </row>
    <row r="68" spans="1:18" x14ac:dyDescent="0.2">
      <c r="A68" s="135">
        <v>0</v>
      </c>
      <c r="B68" s="136">
        <f>A68</f>
        <v>0</v>
      </c>
      <c r="C68" s="23">
        <f ca="1">SUMIF(Q:Q,A68,R:R)</f>
        <v>58603</v>
      </c>
      <c r="D68" s="137">
        <f t="shared" ref="D68:D86" ca="1" si="8">C68/SUM($C$24:$C$42)</f>
        <v>5.8602999999999997E-4</v>
      </c>
      <c r="E68" s="138">
        <f ca="1">IFERROR(1/D68,0)</f>
        <v>1706.397283415525</v>
      </c>
      <c r="F68" s="139">
        <v>0</v>
      </c>
      <c r="K68">
        <f ca="1"/>
        <v>120.5</v>
      </c>
      <c r="L68">
        <f ca="1"/>
        <v>1980</v>
      </c>
      <c r="N68">
        <f ca="1"/>
        <v>21.5</v>
      </c>
      <c r="O68">
        <f ca="1"/>
        <v>7446</v>
      </c>
      <c r="Q68">
        <f ca="1"/>
        <v>53.5</v>
      </c>
      <c r="R68">
        <f ca="1"/>
        <v>66</v>
      </c>
    </row>
    <row r="69" spans="1:18" x14ac:dyDescent="0.2">
      <c r="A69" s="135">
        <v>0.01</v>
      </c>
      <c r="B69" s="136">
        <v>1</v>
      </c>
      <c r="C69" s="23">
        <f ca="1">SUMIFS(R:R,Q:Q,"&gt;="&amp;A69,Q:Q,"&lt;"&amp;B69)</f>
        <v>29636</v>
      </c>
      <c r="D69" s="137">
        <f t="shared" ca="1" si="8"/>
        <v>2.9636000000000002E-4</v>
      </c>
      <c r="E69" s="138">
        <f t="shared" ref="E69:E86" ca="1" si="9">IFERROR(1/D69,0)</f>
        <v>3374.2745309758402</v>
      </c>
      <c r="F69" s="139" cm="1">
        <f t="array" aca="1" ref="F69" ca="1">SUMPRODUCT(IF(Q:Q &lt; 1,Q:Q, ""), IF(Q:Q &lt; 1, R:R, ""))/SUM(C68:C86)/B11</f>
        <v>1.4818000000000001E-4</v>
      </c>
      <c r="K69">
        <f ca="1"/>
        <v>102</v>
      </c>
      <c r="L69">
        <f ca="1"/>
        <v>4847</v>
      </c>
      <c r="N69">
        <f ca="1"/>
        <v>101</v>
      </c>
      <c r="O69">
        <f ca="1"/>
        <v>1856</v>
      </c>
      <c r="Q69">
        <f ca="1"/>
        <v>120</v>
      </c>
      <c r="R69">
        <f ca="1"/>
        <v>74</v>
      </c>
    </row>
    <row r="70" spans="1:18" x14ac:dyDescent="0.2">
      <c r="A70" s="135">
        <v>1</v>
      </c>
      <c r="B70" s="136">
        <f>A71</f>
        <v>2</v>
      </c>
      <c r="C70" s="23">
        <f t="shared" ref="C70:C86" ca="1" si="10">SUMIFS(R:R,Q:Q,"&gt;="&amp;A70,Q:Q,"&lt;"&amp;B70)</f>
        <v>20134</v>
      </c>
      <c r="D70" s="137">
        <f t="shared" ca="1" si="8"/>
        <v>2.0133999999999999E-4</v>
      </c>
      <c r="E70" s="138">
        <f t="shared" ca="1" si="9"/>
        <v>4966.7229561935037</v>
      </c>
      <c r="F70" s="139" cm="1">
        <f t="array" aca="1" ref="F70" ca="1">SUMPRODUCT(IF(Q:Q &lt;(B70),Q:Q, ""),IF(Q:Q &lt; (B48), R:R, ""))/SUM($C$68:$C$86)/$B$11-SUM(INDIRECT("F69:F"&amp;ROW()-1))</f>
        <v>2.2727999999999998E-4</v>
      </c>
      <c r="K70">
        <f ca="1"/>
        <v>61</v>
      </c>
      <c r="L70">
        <f ca="1"/>
        <v>260</v>
      </c>
      <c r="N70">
        <f ca="1"/>
        <v>105</v>
      </c>
      <c r="O70">
        <f ca="1"/>
        <v>2552</v>
      </c>
      <c r="Q70">
        <f ca="1"/>
        <v>51</v>
      </c>
      <c r="R70">
        <f ca="1"/>
        <v>138</v>
      </c>
    </row>
    <row r="71" spans="1:18" x14ac:dyDescent="0.2">
      <c r="A71" s="135">
        <v>2</v>
      </c>
      <c r="B71" s="136">
        <f t="shared" ref="B71:B85" si="11">A72</f>
        <v>3</v>
      </c>
      <c r="C71" s="23">
        <f t="shared" ca="1" si="10"/>
        <v>32873</v>
      </c>
      <c r="D71" s="137">
        <f t="shared" ca="1" si="8"/>
        <v>3.2873000000000001E-4</v>
      </c>
      <c r="E71" s="138">
        <f t="shared" ca="1" si="9"/>
        <v>3042.0101603139356</v>
      </c>
      <c r="F71" s="139" cm="1">
        <f t="array" aca="1" ref="F71" ca="1">SUMPRODUCT(IF(Q:Q &lt;(B71),Q:Q, ""),IF(Q:Q &lt; (B49), R:R, ""))/SUM($C$68:$C$86)/$B$11-SUM(INDIRECT("F69:F"&amp;ROW()-1))</f>
        <v>7.1283499999999999E-4</v>
      </c>
      <c r="K71">
        <f ca="1"/>
        <v>14.5</v>
      </c>
      <c r="L71">
        <f ca="1"/>
        <v>5738</v>
      </c>
      <c r="N71">
        <f ca="1"/>
        <v>18.5</v>
      </c>
      <c r="O71">
        <f ca="1"/>
        <v>4240</v>
      </c>
      <c r="Q71">
        <f ca="1"/>
        <v>13</v>
      </c>
      <c r="R71">
        <f ca="1"/>
        <v>3302</v>
      </c>
    </row>
    <row r="72" spans="1:18" x14ac:dyDescent="0.2">
      <c r="A72" s="135">
        <v>3</v>
      </c>
      <c r="B72" s="136">
        <f t="shared" si="11"/>
        <v>5</v>
      </c>
      <c r="C72" s="23">
        <f t="shared" ca="1" si="10"/>
        <v>47538</v>
      </c>
      <c r="D72" s="137">
        <f t="shared" ca="1" si="8"/>
        <v>4.7538000000000002E-4</v>
      </c>
      <c r="E72" s="138">
        <f t="shared" ca="1" si="9"/>
        <v>2103.5802936598088</v>
      </c>
      <c r="F72" s="139" cm="1">
        <f t="array" aca="1" ref="F72" ca="1">SUMPRODUCT(IF(Q:Q &lt;(B72),Q:Q, ""),IF(Q:Q &lt; (B50), R:R, ""))/SUM($C$68:$C$86)/$B$11-SUM(INDIRECT("F69:F"&amp;ROW()-1))</f>
        <v>1.7971800000000002E-3</v>
      </c>
      <c r="K72">
        <f ca="1"/>
        <v>140</v>
      </c>
      <c r="L72">
        <f ca="1"/>
        <v>241</v>
      </c>
      <c r="N72">
        <f ca="1"/>
        <v>43</v>
      </c>
      <c r="O72">
        <f ca="1"/>
        <v>3538</v>
      </c>
      <c r="Q72">
        <f ca="1"/>
        <v>34</v>
      </c>
      <c r="R72">
        <f ca="1"/>
        <v>429</v>
      </c>
    </row>
    <row r="73" spans="1:18" x14ac:dyDescent="0.2">
      <c r="A73" s="135">
        <v>5</v>
      </c>
      <c r="B73" s="136">
        <f t="shared" si="11"/>
        <v>10</v>
      </c>
      <c r="C73" s="23">
        <f t="shared" ca="1" si="10"/>
        <v>85369</v>
      </c>
      <c r="D73" s="137">
        <f t="shared" ca="1" si="8"/>
        <v>8.5369000000000005E-4</v>
      </c>
      <c r="E73" s="138">
        <f t="shared" ca="1" si="9"/>
        <v>1171.3853975096347</v>
      </c>
      <c r="F73" s="139" cm="1">
        <f t="array" aca="1" ref="F73" ca="1">SUMPRODUCT(IF(Q:Q &lt;(B73),Q:Q, ""),IF(Q:Q &lt; (B51), R:R, ""))/SUM($C$68:$C$86)/$B$11-SUM(INDIRECT("F69:F"&amp;ROW()-1))</f>
        <v>5.7179200000000013E-3</v>
      </c>
      <c r="K73">
        <f ca="1"/>
        <v>21.5</v>
      </c>
      <c r="L73">
        <f ca="1"/>
        <v>8809</v>
      </c>
      <c r="N73">
        <f ca="1"/>
        <v>26</v>
      </c>
      <c r="O73">
        <f ca="1"/>
        <v>2600</v>
      </c>
      <c r="Q73">
        <f ca="1"/>
        <v>116</v>
      </c>
      <c r="R73">
        <f ca="1"/>
        <v>25</v>
      </c>
    </row>
    <row r="74" spans="1:18" x14ac:dyDescent="0.2">
      <c r="A74" s="135">
        <v>10</v>
      </c>
      <c r="B74" s="136">
        <f t="shared" si="11"/>
        <v>20</v>
      </c>
      <c r="C74" s="23">
        <f t="shared" ca="1" si="10"/>
        <v>51827</v>
      </c>
      <c r="D74" s="137">
        <f t="shared" ca="1" si="8"/>
        <v>5.1827000000000004E-4</v>
      </c>
      <c r="E74" s="138">
        <f t="shared" ca="1" si="9"/>
        <v>1929.49620853995</v>
      </c>
      <c r="F74" s="139" cm="1">
        <f t="array" aca="1" ref="F74" ca="1">SUMPRODUCT(IF(Q:Q &lt;(B74),Q:Q, ""),IF(Q:Q &lt; (B52), R:R, ""))/SUM($C$68:$C$86)/$B$11-SUM(INDIRECT("F69:F"&amp;ROW()-1))</f>
        <v>7.0791799999999992E-3</v>
      </c>
      <c r="K74">
        <f ca="1"/>
        <v>101</v>
      </c>
      <c r="L74">
        <f ca="1"/>
        <v>1983</v>
      </c>
      <c r="N74">
        <f ca="1"/>
        <v>44</v>
      </c>
      <c r="O74">
        <f ca="1"/>
        <v>6146</v>
      </c>
      <c r="Q74">
        <f ca="1"/>
        <v>44</v>
      </c>
      <c r="R74">
        <f ca="1"/>
        <v>611</v>
      </c>
    </row>
    <row r="75" spans="1:18" x14ac:dyDescent="0.2">
      <c r="A75" s="135">
        <v>20</v>
      </c>
      <c r="B75" s="136">
        <f t="shared" si="11"/>
        <v>50</v>
      </c>
      <c r="C75" s="23">
        <f t="shared" ca="1" si="10"/>
        <v>47146</v>
      </c>
      <c r="D75" s="137">
        <f t="shared" ca="1" si="8"/>
        <v>4.7145999999999999E-4</v>
      </c>
      <c r="E75" s="138">
        <f t="shared" ca="1" si="9"/>
        <v>2121.070716497688</v>
      </c>
      <c r="F75" s="139" cm="1">
        <f t="array" aca="1" ref="F75" ca="1">SUMPRODUCT(IF(Q:Q &lt;(B75),Q:Q, ""),IF(Q:Q &lt; (B53), R:R, ""))/SUM($C$68:$C$86)/$B$11-SUM(INDIRECT("F69:F"&amp;ROW()-1))</f>
        <v>1.3434465E-2</v>
      </c>
      <c r="K75">
        <f ca="1"/>
        <v>105</v>
      </c>
      <c r="L75">
        <f ca="1"/>
        <v>2729</v>
      </c>
      <c r="N75">
        <f ca="1"/>
        <v>60</v>
      </c>
      <c r="O75">
        <f ca="1"/>
        <v>1754</v>
      </c>
      <c r="Q75">
        <f ca="1"/>
        <v>19.5</v>
      </c>
      <c r="R75">
        <f ca="1"/>
        <v>741</v>
      </c>
    </row>
    <row r="76" spans="1:18" x14ac:dyDescent="0.2">
      <c r="A76" s="135">
        <v>50</v>
      </c>
      <c r="B76" s="136">
        <f t="shared" si="11"/>
        <v>100</v>
      </c>
      <c r="C76" s="23">
        <f t="shared" ca="1" si="10"/>
        <v>3495</v>
      </c>
      <c r="D76" s="137">
        <f t="shared" ca="1" si="8"/>
        <v>3.4950000000000002E-5</v>
      </c>
      <c r="E76" s="138">
        <f t="shared" ca="1" si="9"/>
        <v>28612.303290414875</v>
      </c>
      <c r="F76" s="139" cm="1">
        <f t="array" aca="1" ref="F76" ca="1">SUMPRODUCT(IF(Q:Q &lt;(B76),Q:Q, ""),IF(Q:Q &lt; (B54), R:R, ""))/SUM($C$68:$C$86)/$B$11-SUM(INDIRECT("F69:F"&amp;ROW()-1))</f>
        <v>2.1100300000000058E-3</v>
      </c>
      <c r="K76">
        <f ca="1"/>
        <v>18.5</v>
      </c>
      <c r="L76">
        <f ca="1"/>
        <v>5455</v>
      </c>
      <c r="N76">
        <f ca="1"/>
        <v>34</v>
      </c>
      <c r="O76">
        <f ca="1"/>
        <v>2749</v>
      </c>
      <c r="Q76">
        <f ca="1"/>
        <v>37</v>
      </c>
      <c r="R76">
        <f ca="1"/>
        <v>334</v>
      </c>
    </row>
    <row r="77" spans="1:18" x14ac:dyDescent="0.2">
      <c r="A77" s="135">
        <v>100</v>
      </c>
      <c r="B77" s="136">
        <f t="shared" si="11"/>
        <v>200</v>
      </c>
      <c r="C77" s="23">
        <f t="shared" ca="1" si="10"/>
        <v>3625</v>
      </c>
      <c r="D77" s="137">
        <f t="shared" ca="1" si="8"/>
        <v>3.625E-5</v>
      </c>
      <c r="E77" s="138">
        <f t="shared" ca="1" si="9"/>
        <v>27586.206896551725</v>
      </c>
      <c r="F77" s="139" cm="1">
        <f t="array" aca="1" ref="F77" ca="1">SUMPRODUCT(IF(Q:Q &lt;(B77),Q:Q, ""),IF(Q:Q &lt; (B55), R:R, ""))/SUM($C$68:$C$86)/$B$11-SUM(INDIRECT("F69:F"&amp;ROW()-1))</f>
        <v>4.0101899999999933E-3</v>
      </c>
      <c r="K77">
        <f ca="1"/>
        <v>43</v>
      </c>
      <c r="L77">
        <f ca="1"/>
        <v>3953</v>
      </c>
      <c r="N77">
        <f ca="1"/>
        <v>53.5</v>
      </c>
      <c r="O77">
        <f ca="1"/>
        <v>82</v>
      </c>
      <c r="Q77">
        <f ca="1"/>
        <v>40</v>
      </c>
      <c r="R77">
        <f ca="1"/>
        <v>1717</v>
      </c>
    </row>
    <row r="78" spans="1:18" x14ac:dyDescent="0.2">
      <c r="A78" s="135">
        <v>200</v>
      </c>
      <c r="B78" s="136">
        <f t="shared" si="11"/>
        <v>500</v>
      </c>
      <c r="C78" s="23">
        <f t="shared" ca="1" si="10"/>
        <v>58</v>
      </c>
      <c r="D78" s="137">
        <f t="shared" ca="1" si="8"/>
        <v>5.7999999999999995E-7</v>
      </c>
      <c r="E78" s="138">
        <f t="shared" ca="1" si="9"/>
        <v>1724137.931034483</v>
      </c>
      <c r="F78" s="139" cm="1">
        <f t="array" aca="1" ref="F78" ca="1">SUMPRODUCT(IF(Q:Q &lt;(B78),Q:Q, ""),IF(Q:Q &lt; (B56), R:R, ""))/SUM($C$68:$C$86)/$B$11-SUM(INDIRECT("F69:F"&amp;ROW()-1))</f>
        <v>1.2170500000000667E-4</v>
      </c>
      <c r="K78">
        <f ca="1"/>
        <v>26</v>
      </c>
      <c r="L78">
        <f ca="1"/>
        <v>3856</v>
      </c>
      <c r="N78">
        <f ca="1"/>
        <v>38</v>
      </c>
      <c r="O78">
        <f ca="1"/>
        <v>699</v>
      </c>
      <c r="Q78">
        <f ca="1"/>
        <v>32</v>
      </c>
      <c r="R78">
        <f ca="1"/>
        <v>785</v>
      </c>
    </row>
    <row r="79" spans="1:18" x14ac:dyDescent="0.2">
      <c r="A79" s="135">
        <v>500</v>
      </c>
      <c r="B79" s="136">
        <f t="shared" si="11"/>
        <v>1000</v>
      </c>
      <c r="C79" s="23">
        <f t="shared" ca="1" si="10"/>
        <v>0</v>
      </c>
      <c r="D79" s="137">
        <f t="shared" ca="1" si="8"/>
        <v>0</v>
      </c>
      <c r="E79" s="138">
        <f t="shared" ca="1" si="9"/>
        <v>0</v>
      </c>
      <c r="F79" s="139" cm="1">
        <f t="array" aca="1" ref="F79" ca="1">SUMPRODUCT(IF(Q:Q &lt;(B79),Q:Q, ""),IF(Q:Q &lt; (B57), R:R, ""))/SUM($C$68:$C$86)/$B$11-SUM(INDIRECT("F69:F"&amp;ROW()-1))</f>
        <v>0</v>
      </c>
      <c r="K79">
        <f ca="1"/>
        <v>44</v>
      </c>
      <c r="L79">
        <f ca="1"/>
        <v>6773</v>
      </c>
      <c r="N79">
        <f ca="1"/>
        <v>36</v>
      </c>
      <c r="O79">
        <f ca="1"/>
        <v>4962</v>
      </c>
      <c r="Q79">
        <f ca="1"/>
        <v>48</v>
      </c>
      <c r="R79">
        <f ca="1"/>
        <v>338</v>
      </c>
    </row>
    <row r="80" spans="1:18" x14ac:dyDescent="0.2">
      <c r="A80" s="135">
        <v>1000</v>
      </c>
      <c r="B80" s="136">
        <f t="shared" si="11"/>
        <v>2000</v>
      </c>
      <c r="C80" s="23">
        <f t="shared" ca="1" si="10"/>
        <v>0</v>
      </c>
      <c r="D80" s="137">
        <f t="shared" ca="1" si="8"/>
        <v>0</v>
      </c>
      <c r="E80" s="138">
        <f t="shared" ca="1" si="9"/>
        <v>0</v>
      </c>
      <c r="F80" s="139" cm="1">
        <f t="array" aca="1" ref="F80" ca="1">SUMPRODUCT(IF(Q:Q &lt;(B80),Q:Q, ""),IF(Q:Q &lt; (B58), R:R, ""))/SUM($C$68:$C$86)/$B$11-SUM(INDIRECT("F69:F"&amp;ROW()-1))</f>
        <v>0</v>
      </c>
      <c r="K80">
        <f ca="1"/>
        <v>60</v>
      </c>
      <c r="L80">
        <f ca="1"/>
        <v>1922</v>
      </c>
      <c r="N80">
        <f ca="1"/>
        <v>11.5</v>
      </c>
      <c r="O80">
        <f ca="1"/>
        <v>5687</v>
      </c>
      <c r="Q80">
        <f ca="1"/>
        <v>29</v>
      </c>
      <c r="R80">
        <f ca="1"/>
        <v>670</v>
      </c>
    </row>
    <row r="81" spans="1:18" x14ac:dyDescent="0.2">
      <c r="A81" s="135">
        <v>2000</v>
      </c>
      <c r="B81" s="136">
        <f t="shared" si="11"/>
        <v>5000</v>
      </c>
      <c r="C81" s="23">
        <f t="shared" ca="1" si="10"/>
        <v>0</v>
      </c>
      <c r="D81" s="137">
        <f t="shared" ca="1" si="8"/>
        <v>0</v>
      </c>
      <c r="E81" s="138">
        <f t="shared" ca="1" si="9"/>
        <v>0</v>
      </c>
      <c r="F81" s="139" cm="1">
        <f t="array" aca="1" ref="F81" ca="1">SUMPRODUCT(IF(Q:Q &lt;(B81),Q:Q, ""),IF(Q:Q &lt; (B59), R:R, ""))/SUM($C$68:$C$86)/$B$11-SUM(INDIRECT("F69:F"&amp;ROW()-1))</f>
        <v>0</v>
      </c>
      <c r="K81">
        <f ca="1"/>
        <v>34</v>
      </c>
      <c r="L81">
        <f ca="1"/>
        <v>3206</v>
      </c>
      <c r="N81">
        <f ca="1"/>
        <v>23.5</v>
      </c>
      <c r="O81">
        <f ca="1"/>
        <v>2247</v>
      </c>
      <c r="Q81">
        <f ca="1"/>
        <v>30</v>
      </c>
      <c r="R81">
        <f ca="1"/>
        <v>1020</v>
      </c>
    </row>
    <row r="82" spans="1:18" x14ac:dyDescent="0.2">
      <c r="A82" s="135">
        <v>5000</v>
      </c>
      <c r="B82" s="136">
        <f t="shared" si="11"/>
        <v>10000</v>
      </c>
      <c r="C82" s="23">
        <f t="shared" ca="1" si="10"/>
        <v>0</v>
      </c>
      <c r="D82" s="137">
        <f t="shared" ca="1" si="8"/>
        <v>0</v>
      </c>
      <c r="E82" s="138">
        <f t="shared" ca="1" si="9"/>
        <v>0</v>
      </c>
      <c r="F82" s="139" cm="1">
        <f t="array" aca="1" ref="F82" ca="1">SUMPRODUCT(IF(Q:Q &lt;(B82),Q:Q, ""),IF(Q:Q &lt; (B60), R:R, ""))/SUM($C$68:$C$86)/$B$11-SUM(INDIRECT("F69:F"&amp;ROW()-1))</f>
        <v>0</v>
      </c>
      <c r="K82">
        <f ca="1"/>
        <v>24.5</v>
      </c>
      <c r="L82">
        <f ca="1"/>
        <v>3974</v>
      </c>
      <c r="N82">
        <f ca="1"/>
        <v>15.5</v>
      </c>
      <c r="O82">
        <f ca="1"/>
        <v>4244</v>
      </c>
      <c r="Q82">
        <f ca="1"/>
        <v>18.5</v>
      </c>
      <c r="R82">
        <f ca="1"/>
        <v>1148</v>
      </c>
    </row>
    <row r="83" spans="1:18" x14ac:dyDescent="0.2">
      <c r="A83" s="135">
        <v>10000</v>
      </c>
      <c r="B83" s="136">
        <f t="shared" si="11"/>
        <v>15000</v>
      </c>
      <c r="C83" s="23">
        <f t="shared" ca="1" si="10"/>
        <v>0</v>
      </c>
      <c r="D83" s="137">
        <f t="shared" ca="1" si="8"/>
        <v>0</v>
      </c>
      <c r="E83" s="138">
        <f t="shared" ca="1" si="9"/>
        <v>0</v>
      </c>
      <c r="F83" s="139" cm="1">
        <f t="array" aca="1" ref="F83" ca="1">SUMPRODUCT(IF(Q:Q &lt;(B83),Q:Q, ""),IF(Q:Q &lt; (B61), R:R, ""))/SUM($C$68:$C$86)/$B$11-SUM(INDIRECT("F69:F"&amp;ROW()-1))</f>
        <v>0</v>
      </c>
      <c r="K83">
        <f ca="1"/>
        <v>74</v>
      </c>
      <c r="L83">
        <f ca="1"/>
        <v>13</v>
      </c>
      <c r="N83">
        <f ca="1"/>
        <v>120</v>
      </c>
      <c r="O83">
        <f ca="1"/>
        <v>4146</v>
      </c>
      <c r="Q83">
        <f ca="1"/>
        <v>39.5</v>
      </c>
      <c r="R83">
        <f ca="1"/>
        <v>102</v>
      </c>
    </row>
    <row r="84" spans="1:18" x14ac:dyDescent="0.2">
      <c r="A84" s="135">
        <v>15000</v>
      </c>
      <c r="B84" s="136">
        <f t="shared" si="11"/>
        <v>20000</v>
      </c>
      <c r="C84" s="23">
        <f t="shared" ca="1" si="10"/>
        <v>0</v>
      </c>
      <c r="D84" s="137">
        <f t="shared" ca="1" si="8"/>
        <v>0</v>
      </c>
      <c r="E84" s="138">
        <f t="shared" ca="1" si="9"/>
        <v>0</v>
      </c>
      <c r="F84" s="139" cm="1">
        <f t="array" aca="1" ref="F84" ca="1">SUMPRODUCT(IF(Q:Q &lt;(B84),Q:Q, ""),IF(Q:Q &lt; (B62), R:R, ""))/SUM($C$68:$C$86)/$B$11-SUM(INDIRECT("F69:F"&amp;ROW()-1))</f>
        <v>0</v>
      </c>
      <c r="K84">
        <f ca="1"/>
        <v>53.5</v>
      </c>
      <c r="L84">
        <f ca="1"/>
        <v>153</v>
      </c>
      <c r="N84">
        <f ca="1"/>
        <v>30.5</v>
      </c>
      <c r="O84">
        <f ca="1"/>
        <v>6042</v>
      </c>
      <c r="Q84">
        <f ca="1"/>
        <v>17</v>
      </c>
      <c r="R84">
        <f ca="1"/>
        <v>2302</v>
      </c>
    </row>
    <row r="85" spans="1:18" x14ac:dyDescent="0.2">
      <c r="A85" s="135">
        <v>20000</v>
      </c>
      <c r="B85" s="136">
        <f t="shared" si="11"/>
        <v>25000</v>
      </c>
      <c r="C85" s="23">
        <f t="shared" ca="1" si="10"/>
        <v>0</v>
      </c>
      <c r="D85" s="137">
        <f t="shared" ca="1" si="8"/>
        <v>0</v>
      </c>
      <c r="E85" s="138">
        <f t="shared" ca="1" si="9"/>
        <v>0</v>
      </c>
      <c r="F85" s="139" cm="1">
        <f t="array" aca="1" ref="F85" ca="1">SUMPRODUCT(IF(Q:Q &lt;(B85),Q:Q, ""),IF(Q:Q &lt; (B63), R:R, ""))/SUM($C$68:$C$86)/$B$11-SUM(INDIRECT("F69:F"&amp;ROW()-1))</f>
        <v>0</v>
      </c>
      <c r="K85">
        <f ca="1"/>
        <v>38</v>
      </c>
      <c r="L85">
        <f ca="1"/>
        <v>998</v>
      </c>
      <c r="N85">
        <f ca="1"/>
        <v>46</v>
      </c>
      <c r="O85">
        <f ca="1"/>
        <v>1412</v>
      </c>
      <c r="Q85">
        <f ca="1"/>
        <v>16.5</v>
      </c>
      <c r="R85">
        <f ca="1"/>
        <v>2621</v>
      </c>
    </row>
    <row r="86" spans="1:18" ht="17" thickBot="1" x14ac:dyDescent="0.25">
      <c r="A86" s="140">
        <v>25000</v>
      </c>
      <c r="B86" s="141">
        <v>10000000</v>
      </c>
      <c r="C86" s="23">
        <f t="shared" ca="1" si="10"/>
        <v>0</v>
      </c>
      <c r="D86" s="142">
        <f t="shared" ca="1" si="8"/>
        <v>0</v>
      </c>
      <c r="E86" s="143">
        <f t="shared" ca="1" si="9"/>
        <v>0</v>
      </c>
      <c r="F86" s="139" cm="1">
        <f t="array" aca="1" ref="F86" ca="1">SUMPRODUCT(IF(Q:Q &lt;(B86),Q:Q, ""),IF(Q:Q &lt; (B64), R:R, ""))/SUM($C$68:$C$86)/$B$11-SUM(INDIRECT("F69:F"&amp;ROW()-1))</f>
        <v>0</v>
      </c>
      <c r="K86">
        <f ca="1"/>
        <v>36</v>
      </c>
      <c r="L86">
        <f ca="1"/>
        <v>5433</v>
      </c>
      <c r="N86">
        <f ca="1"/>
        <v>14.5</v>
      </c>
      <c r="O86">
        <f ca="1"/>
        <v>4285</v>
      </c>
      <c r="Q86">
        <f ca="1"/>
        <v>48.5</v>
      </c>
      <c r="R86">
        <f ca="1"/>
        <v>184</v>
      </c>
    </row>
    <row r="87" spans="1:18" x14ac:dyDescent="0.2">
      <c r="B87" s="124"/>
      <c r="K87">
        <f ca="1"/>
        <v>11.5</v>
      </c>
      <c r="L87">
        <f ca="1"/>
        <v>7696</v>
      </c>
      <c r="N87">
        <f ca="1"/>
        <v>37.5</v>
      </c>
      <c r="O87">
        <f ca="1"/>
        <v>563</v>
      </c>
      <c r="Q87">
        <f ca="1"/>
        <v>43</v>
      </c>
      <c r="R87">
        <f ca="1"/>
        <v>402</v>
      </c>
    </row>
    <row r="88" spans="1:18" x14ac:dyDescent="0.2">
      <c r="K88">
        <f ca="1"/>
        <v>23.5</v>
      </c>
      <c r="L88">
        <f ca="1"/>
        <v>3122</v>
      </c>
      <c r="N88">
        <f ca="1"/>
        <v>9.5</v>
      </c>
      <c r="O88">
        <f ca="1"/>
        <v>7249</v>
      </c>
      <c r="Q88">
        <f ca="1"/>
        <v>45.5</v>
      </c>
      <c r="R88">
        <f ca="1"/>
        <v>333</v>
      </c>
    </row>
    <row r="89" spans="1:18" x14ac:dyDescent="0.2">
      <c r="K89">
        <f ca="1"/>
        <v>15.5</v>
      </c>
      <c r="L89">
        <f ca="1"/>
        <v>5372</v>
      </c>
      <c r="N89">
        <f ca="1"/>
        <v>58.5</v>
      </c>
      <c r="O89">
        <f ca="1"/>
        <v>582</v>
      </c>
      <c r="Q89">
        <f ca="1"/>
        <v>100.5</v>
      </c>
      <c r="R89">
        <f ca="1"/>
        <v>281</v>
      </c>
    </row>
    <row r="90" spans="1:18" x14ac:dyDescent="0.2">
      <c r="K90">
        <f ca="1"/>
        <v>49</v>
      </c>
      <c r="L90">
        <f ca="1"/>
        <v>621</v>
      </c>
      <c r="N90">
        <f ca="1"/>
        <v>48</v>
      </c>
      <c r="O90">
        <f ca="1"/>
        <v>1735</v>
      </c>
      <c r="Q90">
        <f ca="1"/>
        <v>65</v>
      </c>
      <c r="R90">
        <f ca="1"/>
        <v>62</v>
      </c>
    </row>
    <row r="91" spans="1:18" x14ac:dyDescent="0.2">
      <c r="K91">
        <f ca="1"/>
        <v>120</v>
      </c>
      <c r="L91">
        <f ca="1"/>
        <v>4217</v>
      </c>
      <c r="N91">
        <f ca="1"/>
        <v>45.5</v>
      </c>
      <c r="O91">
        <f ca="1"/>
        <v>1906</v>
      </c>
      <c r="Q91">
        <f ca="1"/>
        <v>110.5</v>
      </c>
      <c r="R91">
        <f ca="1"/>
        <v>35</v>
      </c>
    </row>
    <row r="92" spans="1:18" x14ac:dyDescent="0.2">
      <c r="K92">
        <f ca="1"/>
        <v>30.5</v>
      </c>
      <c r="L92">
        <f ca="1"/>
        <v>6615</v>
      </c>
      <c r="N92">
        <f ca="1"/>
        <v>49</v>
      </c>
      <c r="O92">
        <f ca="1"/>
        <v>399</v>
      </c>
      <c r="Q92">
        <f ca="1"/>
        <v>50</v>
      </c>
      <c r="R92">
        <f ca="1"/>
        <v>234</v>
      </c>
    </row>
    <row r="93" spans="1:18" x14ac:dyDescent="0.2">
      <c r="K93">
        <f ca="1"/>
        <v>46</v>
      </c>
      <c r="L93">
        <f ca="1"/>
        <v>1792</v>
      </c>
      <c r="N93">
        <f ca="1"/>
        <v>44.5</v>
      </c>
      <c r="O93">
        <f ca="1"/>
        <v>1045</v>
      </c>
      <c r="Q93">
        <f ca="1"/>
        <v>41.5</v>
      </c>
      <c r="R93">
        <f ca="1"/>
        <v>246</v>
      </c>
    </row>
    <row r="94" spans="1:18" x14ac:dyDescent="0.2">
      <c r="K94">
        <f ca="1"/>
        <v>58.5</v>
      </c>
      <c r="L94">
        <f ca="1"/>
        <v>634</v>
      </c>
      <c r="N94">
        <f ca="1"/>
        <v>50</v>
      </c>
      <c r="O94">
        <f ca="1"/>
        <v>1526</v>
      </c>
      <c r="Q94">
        <f ca="1"/>
        <v>45</v>
      </c>
      <c r="R94">
        <f ca="1"/>
        <v>602</v>
      </c>
    </row>
    <row r="95" spans="1:18" x14ac:dyDescent="0.2">
      <c r="K95">
        <f ca="1"/>
        <v>37.5</v>
      </c>
      <c r="L95">
        <f ca="1"/>
        <v>768</v>
      </c>
      <c r="N95">
        <f ca="1"/>
        <v>122.5</v>
      </c>
      <c r="O95">
        <f ca="1"/>
        <v>562</v>
      </c>
      <c r="Q95">
        <f ca="1"/>
        <v>35.5</v>
      </c>
      <c r="R95">
        <f ca="1"/>
        <v>200</v>
      </c>
    </row>
    <row r="96" spans="1:18" x14ac:dyDescent="0.2">
      <c r="B96" s="124"/>
      <c r="K96">
        <f ca="1"/>
        <v>48</v>
      </c>
      <c r="L96">
        <f ca="1"/>
        <v>2073</v>
      </c>
      <c r="N96">
        <f ca="1"/>
        <v>33</v>
      </c>
      <c r="O96">
        <f ca="1"/>
        <v>2851</v>
      </c>
      <c r="Q96">
        <f ca="1"/>
        <v>44.5</v>
      </c>
      <c r="R96">
        <f ca="1"/>
        <v>339</v>
      </c>
    </row>
    <row r="97" spans="11:18" x14ac:dyDescent="0.2">
      <c r="K97">
        <f ca="1"/>
        <v>45.5</v>
      </c>
      <c r="L97">
        <f ca="1"/>
        <v>2246</v>
      </c>
      <c r="N97">
        <f ca="1"/>
        <v>33.5</v>
      </c>
      <c r="O97">
        <f ca="1"/>
        <v>299</v>
      </c>
      <c r="Q97">
        <f ca="1"/>
        <v>40.5</v>
      </c>
      <c r="R97">
        <f ca="1"/>
        <v>927</v>
      </c>
    </row>
    <row r="98" spans="11:18" x14ac:dyDescent="0.2">
      <c r="K98">
        <f ca="1"/>
        <v>27.5</v>
      </c>
      <c r="L98">
        <f ca="1"/>
        <v>1346</v>
      </c>
      <c r="N98">
        <f ca="1"/>
        <v>122</v>
      </c>
      <c r="O98">
        <f ca="1"/>
        <v>962</v>
      </c>
      <c r="Q98">
        <f ca="1"/>
        <v>33.5</v>
      </c>
      <c r="R98">
        <f ca="1"/>
        <v>258</v>
      </c>
    </row>
    <row r="99" spans="11:18" x14ac:dyDescent="0.2">
      <c r="K99">
        <f ca="1"/>
        <v>44.5</v>
      </c>
      <c r="L99">
        <f ca="1"/>
        <v>1379</v>
      </c>
      <c r="N99">
        <f ca="1"/>
        <v>31</v>
      </c>
      <c r="O99">
        <f ca="1"/>
        <v>1716</v>
      </c>
      <c r="Q99">
        <f ca="1"/>
        <v>23.5</v>
      </c>
      <c r="R99">
        <f ca="1"/>
        <v>831</v>
      </c>
    </row>
    <row r="100" spans="11:18" x14ac:dyDescent="0.2">
      <c r="K100">
        <f ca="1"/>
        <v>47.5</v>
      </c>
      <c r="L100">
        <f ca="1"/>
        <v>257</v>
      </c>
      <c r="N100">
        <f ca="1"/>
        <v>24.5</v>
      </c>
      <c r="O100">
        <f ca="1"/>
        <v>2857</v>
      </c>
      <c r="Q100">
        <f ca="1"/>
        <v>121</v>
      </c>
      <c r="R100">
        <f ca="1"/>
        <v>54</v>
      </c>
    </row>
    <row r="101" spans="11:18" x14ac:dyDescent="0.2">
      <c r="K101">
        <f ca="1"/>
        <v>33</v>
      </c>
      <c r="L101">
        <f ca="1"/>
        <v>3342</v>
      </c>
      <c r="N101">
        <f ca="1"/>
        <v>32.5</v>
      </c>
      <c r="O101">
        <f ca="1"/>
        <v>3604</v>
      </c>
      <c r="Q101">
        <f ca="1"/>
        <v>100</v>
      </c>
      <c r="R101">
        <f ca="1"/>
        <v>458</v>
      </c>
    </row>
    <row r="102" spans="11:18" x14ac:dyDescent="0.2">
      <c r="K102">
        <f ca="1"/>
        <v>50</v>
      </c>
      <c r="L102">
        <f ca="1"/>
        <v>1764</v>
      </c>
      <c r="N102">
        <f ca="1"/>
        <v>41.5</v>
      </c>
      <c r="O102">
        <f ca="1"/>
        <v>926</v>
      </c>
      <c r="Q102">
        <f ca="1"/>
        <v>32.5</v>
      </c>
      <c r="R102">
        <f ca="1"/>
        <v>443</v>
      </c>
    </row>
    <row r="103" spans="11:18" x14ac:dyDescent="0.2">
      <c r="K103">
        <f ca="1"/>
        <v>122.5</v>
      </c>
      <c r="L103">
        <f ca="1"/>
        <v>598</v>
      </c>
      <c r="N103">
        <f ca="1"/>
        <v>28.5</v>
      </c>
      <c r="O103">
        <f ca="1"/>
        <v>1795</v>
      </c>
      <c r="Q103">
        <f ca="1"/>
        <v>52</v>
      </c>
      <c r="R103">
        <f ca="1"/>
        <v>184</v>
      </c>
    </row>
    <row r="104" spans="11:18" x14ac:dyDescent="0.2">
      <c r="K104">
        <f ca="1"/>
        <v>36.5</v>
      </c>
      <c r="L104">
        <f ca="1"/>
        <v>800</v>
      </c>
      <c r="N104">
        <f ca="1"/>
        <v>37</v>
      </c>
      <c r="O104">
        <f ca="1"/>
        <v>950</v>
      </c>
      <c r="Q104">
        <f ca="1"/>
        <v>46</v>
      </c>
      <c r="R104">
        <f ca="1"/>
        <v>372</v>
      </c>
    </row>
    <row r="105" spans="11:18" x14ac:dyDescent="0.2">
      <c r="K105">
        <f ca="1"/>
        <v>33.5</v>
      </c>
      <c r="L105">
        <f ca="1"/>
        <v>566</v>
      </c>
      <c r="N105">
        <f ca="1"/>
        <v>103.5</v>
      </c>
      <c r="O105">
        <f ca="1"/>
        <v>117</v>
      </c>
      <c r="Q105">
        <f ca="1"/>
        <v>140.5</v>
      </c>
      <c r="R105">
        <f ca="1"/>
        <v>12</v>
      </c>
    </row>
    <row r="106" spans="11:18" x14ac:dyDescent="0.2">
      <c r="K106">
        <f ca="1"/>
        <v>122</v>
      </c>
      <c r="L106">
        <f ca="1"/>
        <v>1020</v>
      </c>
      <c r="N106">
        <f ca="1"/>
        <v>85</v>
      </c>
      <c r="O106">
        <f ca="1"/>
        <v>14</v>
      </c>
      <c r="Q106">
        <f ca="1"/>
        <v>30.5</v>
      </c>
      <c r="R106">
        <f ca="1"/>
        <v>536</v>
      </c>
    </row>
    <row r="107" spans="11:18" x14ac:dyDescent="0.2">
      <c r="K107">
        <f ca="1"/>
        <v>31</v>
      </c>
      <c r="L107">
        <f ca="1"/>
        <v>2283</v>
      </c>
      <c r="N107">
        <f ca="1"/>
        <v>110</v>
      </c>
      <c r="O107">
        <f ca="1"/>
        <v>854</v>
      </c>
      <c r="Q107">
        <f ca="1"/>
        <v>76</v>
      </c>
      <c r="R107">
        <f ca="1"/>
        <v>21</v>
      </c>
    </row>
    <row r="108" spans="11:18" x14ac:dyDescent="0.2">
      <c r="K108">
        <f ca="1"/>
        <v>126</v>
      </c>
      <c r="L108">
        <f ca="1"/>
        <v>68</v>
      </c>
      <c r="N108">
        <f ca="1"/>
        <v>130</v>
      </c>
      <c r="O108">
        <f ca="1"/>
        <v>125</v>
      </c>
      <c r="Q108">
        <f ca="1"/>
        <v>29.5</v>
      </c>
      <c r="R108">
        <f ca="1"/>
        <v>361</v>
      </c>
    </row>
    <row r="109" spans="11:18" x14ac:dyDescent="0.2">
      <c r="K109">
        <f ca="1"/>
        <v>56.5</v>
      </c>
      <c r="L109">
        <f ca="1"/>
        <v>1328</v>
      </c>
      <c r="N109">
        <f ca="1"/>
        <v>19.5</v>
      </c>
      <c r="O109">
        <f ca="1"/>
        <v>1921</v>
      </c>
      <c r="Q109">
        <f ca="1"/>
        <v>123</v>
      </c>
      <c r="R109">
        <f ca="1"/>
        <v>29</v>
      </c>
    </row>
    <row r="110" spans="11:18" x14ac:dyDescent="0.2">
      <c r="K110">
        <f ca="1"/>
        <v>32.5</v>
      </c>
      <c r="L110">
        <f ca="1"/>
        <v>4072</v>
      </c>
      <c r="N110">
        <f ca="1"/>
        <v>105.5</v>
      </c>
      <c r="O110">
        <f ca="1"/>
        <v>396</v>
      </c>
      <c r="Q110">
        <f ca="1"/>
        <v>91.5</v>
      </c>
      <c r="R110">
        <f ca="1"/>
        <v>5</v>
      </c>
    </row>
    <row r="111" spans="11:18" x14ac:dyDescent="0.2">
      <c r="K111">
        <f ca="1"/>
        <v>41.5</v>
      </c>
      <c r="L111">
        <f ca="1"/>
        <v>1186</v>
      </c>
      <c r="N111">
        <f ca="1"/>
        <v>35.5</v>
      </c>
      <c r="O111">
        <f ca="1"/>
        <v>524</v>
      </c>
      <c r="Q111">
        <f ca="1"/>
        <v>35</v>
      </c>
      <c r="R111">
        <f ca="1"/>
        <v>344</v>
      </c>
    </row>
    <row r="112" spans="11:18" x14ac:dyDescent="0.2">
      <c r="K112">
        <f ca="1"/>
        <v>28.5</v>
      </c>
      <c r="L112">
        <f ca="1"/>
        <v>2419</v>
      </c>
      <c r="N112">
        <f ca="1"/>
        <v>27.5</v>
      </c>
      <c r="O112">
        <f ca="1"/>
        <v>837</v>
      </c>
      <c r="Q112">
        <f ca="1"/>
        <v>62</v>
      </c>
      <c r="R112">
        <f ca="1"/>
        <v>82</v>
      </c>
    </row>
    <row r="113" spans="11:18" x14ac:dyDescent="0.2">
      <c r="K113">
        <f ca="1"/>
        <v>37</v>
      </c>
      <c r="L113">
        <f ca="1"/>
        <v>1297</v>
      </c>
      <c r="N113">
        <f ca="1"/>
        <v>48.5</v>
      </c>
      <c r="O113">
        <f ca="1"/>
        <v>465</v>
      </c>
      <c r="Q113">
        <f ca="1"/>
        <v>31.5</v>
      </c>
      <c r="R113">
        <f ca="1"/>
        <v>249</v>
      </c>
    </row>
    <row r="114" spans="11:18" x14ac:dyDescent="0.2">
      <c r="K114">
        <f ca="1"/>
        <v>116</v>
      </c>
      <c r="L114">
        <f ca="1"/>
        <v>347</v>
      </c>
      <c r="N114">
        <f ca="1"/>
        <v>36.5</v>
      </c>
      <c r="O114">
        <f ca="1"/>
        <v>519</v>
      </c>
      <c r="Q114">
        <f ca="1"/>
        <v>38</v>
      </c>
      <c r="R114">
        <f ca="1"/>
        <v>281</v>
      </c>
    </row>
    <row r="115" spans="11:18" x14ac:dyDescent="0.2">
      <c r="K115">
        <f ca="1"/>
        <v>103.5</v>
      </c>
      <c r="L115">
        <f ca="1"/>
        <v>161</v>
      </c>
      <c r="N115">
        <f ca="1"/>
        <v>125</v>
      </c>
      <c r="O115">
        <f ca="1"/>
        <v>930</v>
      </c>
      <c r="Q115">
        <f ca="1"/>
        <v>106.5</v>
      </c>
      <c r="R115">
        <f ca="1"/>
        <v>52</v>
      </c>
    </row>
    <row r="116" spans="11:18" x14ac:dyDescent="0.2">
      <c r="K116">
        <f ca="1"/>
        <v>85</v>
      </c>
      <c r="L116">
        <f ca="1"/>
        <v>25</v>
      </c>
      <c r="N116">
        <f ca="1"/>
        <v>121</v>
      </c>
      <c r="O116">
        <f ca="1"/>
        <v>119</v>
      </c>
      <c r="Q116">
        <f ca="1"/>
        <v>106</v>
      </c>
      <c r="R116">
        <f ca="1"/>
        <v>93</v>
      </c>
    </row>
    <row r="117" spans="11:18" x14ac:dyDescent="0.2">
      <c r="K117">
        <f ca="1"/>
        <v>110</v>
      </c>
      <c r="L117">
        <f ca="1"/>
        <v>910</v>
      </c>
      <c r="N117">
        <f ca="1"/>
        <v>110.5</v>
      </c>
      <c r="O117">
        <f ca="1"/>
        <v>92</v>
      </c>
      <c r="Q117">
        <f ca="1"/>
        <v>93</v>
      </c>
      <c r="R117">
        <f ca="1"/>
        <v>3</v>
      </c>
    </row>
    <row r="118" spans="11:18" x14ac:dyDescent="0.2">
      <c r="K118">
        <f ca="1"/>
        <v>19.5</v>
      </c>
      <c r="L118">
        <f ca="1"/>
        <v>2691</v>
      </c>
      <c r="N118">
        <f ca="1"/>
        <v>62.5</v>
      </c>
      <c r="O118">
        <f ca="1"/>
        <v>291</v>
      </c>
      <c r="Q118">
        <f ca="1"/>
        <v>80.5</v>
      </c>
      <c r="R118">
        <f ca="1"/>
        <v>31</v>
      </c>
    </row>
    <row r="119" spans="11:18" x14ac:dyDescent="0.2">
      <c r="K119">
        <f ca="1"/>
        <v>130</v>
      </c>
      <c r="L119">
        <f ca="1"/>
        <v>140</v>
      </c>
      <c r="N119">
        <f ca="1"/>
        <v>107</v>
      </c>
      <c r="O119">
        <f ca="1"/>
        <v>469</v>
      </c>
      <c r="Q119">
        <f ca="1"/>
        <v>34.5</v>
      </c>
      <c r="R119">
        <f ca="1"/>
        <v>250</v>
      </c>
    </row>
    <row r="120" spans="11:18" x14ac:dyDescent="0.2">
      <c r="K120">
        <f ca="1"/>
        <v>105.5</v>
      </c>
      <c r="L120">
        <f ca="1"/>
        <v>503</v>
      </c>
      <c r="N120">
        <f ca="1"/>
        <v>56.5</v>
      </c>
      <c r="O120">
        <f ca="1"/>
        <v>1217</v>
      </c>
      <c r="Q120">
        <f ca="1"/>
        <v>52.5</v>
      </c>
      <c r="R120">
        <f ca="1"/>
        <v>82</v>
      </c>
    </row>
    <row r="121" spans="11:18" x14ac:dyDescent="0.2">
      <c r="K121">
        <f ca="1"/>
        <v>35.5</v>
      </c>
      <c r="L121">
        <f ca="1"/>
        <v>738</v>
      </c>
      <c r="N121">
        <f ca="1"/>
        <v>57</v>
      </c>
      <c r="O121">
        <f ca="1"/>
        <v>599</v>
      </c>
      <c r="Q121">
        <f ca="1"/>
        <v>86</v>
      </c>
      <c r="R121">
        <f ca="1"/>
        <v>10</v>
      </c>
    </row>
    <row r="122" spans="11:18" x14ac:dyDescent="0.2">
      <c r="K122">
        <f ca="1"/>
        <v>47</v>
      </c>
      <c r="L122">
        <f ca="1"/>
        <v>812</v>
      </c>
      <c r="N122">
        <f ca="1"/>
        <v>104.5</v>
      </c>
      <c r="O122">
        <f ca="1"/>
        <v>230</v>
      </c>
      <c r="Q122">
        <f ca="1"/>
        <v>26.5</v>
      </c>
      <c r="R122">
        <f ca="1"/>
        <v>612</v>
      </c>
    </row>
    <row r="123" spans="11:18" x14ac:dyDescent="0.2">
      <c r="K123">
        <f ca="1"/>
        <v>48.5</v>
      </c>
      <c r="L123">
        <f ca="1"/>
        <v>660</v>
      </c>
      <c r="N123">
        <f ca="1"/>
        <v>116</v>
      </c>
      <c r="O123">
        <f ca="1"/>
        <v>322</v>
      </c>
      <c r="Q123">
        <f ca="1"/>
        <v>37.5</v>
      </c>
      <c r="R123">
        <f ca="1"/>
        <v>189</v>
      </c>
    </row>
    <row r="124" spans="11:18" x14ac:dyDescent="0.2">
      <c r="K124">
        <f ca="1"/>
        <v>125</v>
      </c>
      <c r="L124">
        <f ca="1"/>
        <v>974</v>
      </c>
      <c r="N124">
        <f ca="1"/>
        <v>34.5</v>
      </c>
      <c r="O124">
        <f ca="1"/>
        <v>879</v>
      </c>
      <c r="Q124">
        <f ca="1"/>
        <v>50.5</v>
      </c>
      <c r="R124">
        <f ca="1"/>
        <v>144</v>
      </c>
    </row>
    <row r="125" spans="11:18" x14ac:dyDescent="0.2">
      <c r="K125">
        <f ca="1"/>
        <v>121</v>
      </c>
      <c r="L125">
        <f ca="1"/>
        <v>174</v>
      </c>
      <c r="N125">
        <f ca="1"/>
        <v>60.5</v>
      </c>
      <c r="O125">
        <f ca="1"/>
        <v>338</v>
      </c>
      <c r="Q125">
        <f ca="1"/>
        <v>153</v>
      </c>
      <c r="R125">
        <f ca="1"/>
        <v>2</v>
      </c>
    </row>
    <row r="126" spans="11:18" x14ac:dyDescent="0.2">
      <c r="K126">
        <f ca="1"/>
        <v>110.5</v>
      </c>
      <c r="L126">
        <f ca="1"/>
        <v>130</v>
      </c>
      <c r="N126">
        <f ca="1"/>
        <v>200</v>
      </c>
      <c r="O126">
        <f ca="1"/>
        <v>152</v>
      </c>
      <c r="Q126">
        <f ca="1"/>
        <v>57.5</v>
      </c>
      <c r="R126">
        <f ca="1"/>
        <v>46</v>
      </c>
    </row>
    <row r="127" spans="11:18" x14ac:dyDescent="0.2">
      <c r="K127">
        <f ca="1"/>
        <v>62.5</v>
      </c>
      <c r="L127">
        <f ca="1"/>
        <v>346</v>
      </c>
      <c r="N127">
        <f ca="1"/>
        <v>106.5</v>
      </c>
      <c r="O127">
        <f ca="1"/>
        <v>91</v>
      </c>
      <c r="Q127">
        <f ca="1"/>
        <v>59</v>
      </c>
      <c r="R127">
        <f ca="1"/>
        <v>51</v>
      </c>
    </row>
    <row r="128" spans="11:18" x14ac:dyDescent="0.2">
      <c r="K128">
        <f ca="1"/>
        <v>39.5</v>
      </c>
      <c r="L128">
        <f ca="1"/>
        <v>146</v>
      </c>
      <c r="N128">
        <f ca="1"/>
        <v>39</v>
      </c>
      <c r="O128">
        <f ca="1"/>
        <v>214</v>
      </c>
      <c r="Q128">
        <f ca="1"/>
        <v>161</v>
      </c>
      <c r="R128">
        <f ca="1"/>
        <v>2</v>
      </c>
    </row>
    <row r="129" spans="11:18" x14ac:dyDescent="0.2">
      <c r="K129">
        <f ca="1"/>
        <v>107</v>
      </c>
      <c r="L129">
        <f ca="1"/>
        <v>534</v>
      </c>
      <c r="N129">
        <f ca="1"/>
        <v>29</v>
      </c>
      <c r="O129">
        <f ca="1"/>
        <v>1186</v>
      </c>
      <c r="Q129">
        <f ca="1"/>
        <v>54.5</v>
      </c>
      <c r="R129">
        <f ca="1"/>
        <v>52</v>
      </c>
    </row>
    <row r="130" spans="11:18" x14ac:dyDescent="0.2">
      <c r="K130">
        <f ca="1"/>
        <v>57</v>
      </c>
      <c r="L130">
        <f ca="1"/>
        <v>684</v>
      </c>
      <c r="N130">
        <f ca="1"/>
        <v>26.5</v>
      </c>
      <c r="O130">
        <f ca="1"/>
        <v>815</v>
      </c>
      <c r="Q130">
        <f ca="1"/>
        <v>49.5</v>
      </c>
      <c r="R130">
        <f ca="1"/>
        <v>111</v>
      </c>
    </row>
    <row r="131" spans="11:18" x14ac:dyDescent="0.2">
      <c r="K131">
        <f ca="1"/>
        <v>104.5</v>
      </c>
      <c r="L131">
        <f ca="1"/>
        <v>321</v>
      </c>
      <c r="N131">
        <f ca="1"/>
        <v>108</v>
      </c>
      <c r="O131">
        <f ca="1"/>
        <v>832</v>
      </c>
      <c r="Q131">
        <f ca="1"/>
        <v>46.5</v>
      </c>
      <c r="R131">
        <f ca="1"/>
        <v>176</v>
      </c>
    </row>
    <row r="132" spans="11:18" x14ac:dyDescent="0.2">
      <c r="K132">
        <f ca="1"/>
        <v>34.5</v>
      </c>
      <c r="L132">
        <f ca="1"/>
        <v>1146</v>
      </c>
      <c r="N132">
        <f ca="1"/>
        <v>123</v>
      </c>
      <c r="O132">
        <f ca="1"/>
        <v>90</v>
      </c>
      <c r="Q132">
        <f ca="1"/>
        <v>64</v>
      </c>
      <c r="R132">
        <f ca="1"/>
        <v>53</v>
      </c>
    </row>
    <row r="133" spans="11:18" x14ac:dyDescent="0.2">
      <c r="K133">
        <f ca="1"/>
        <v>60.5</v>
      </c>
      <c r="L133">
        <f ca="1"/>
        <v>416</v>
      </c>
      <c r="N133">
        <f ca="1"/>
        <v>62</v>
      </c>
      <c r="O133">
        <f ca="1"/>
        <v>296</v>
      </c>
      <c r="Q133">
        <f ca="1"/>
        <v>42.5</v>
      </c>
      <c r="R133">
        <f ca="1"/>
        <v>365</v>
      </c>
    </row>
    <row r="134" spans="11:18" x14ac:dyDescent="0.2">
      <c r="K134">
        <f ca="1"/>
        <v>50.5</v>
      </c>
      <c r="L134">
        <f ca="1"/>
        <v>418</v>
      </c>
      <c r="N134">
        <f ca="1"/>
        <v>58</v>
      </c>
      <c r="O134">
        <f ca="1"/>
        <v>516</v>
      </c>
      <c r="Q134">
        <f ca="1"/>
        <v>60</v>
      </c>
      <c r="R134">
        <f ca="1"/>
        <v>168</v>
      </c>
    </row>
    <row r="135" spans="11:18" x14ac:dyDescent="0.2">
      <c r="K135">
        <f ca="1"/>
        <v>200</v>
      </c>
      <c r="L135">
        <f ca="1"/>
        <v>154</v>
      </c>
      <c r="N135">
        <f ca="1"/>
        <v>81</v>
      </c>
      <c r="O135">
        <f ca="1"/>
        <v>56</v>
      </c>
      <c r="Q135">
        <f ca="1"/>
        <v>105.5</v>
      </c>
      <c r="R135">
        <f ca="1"/>
        <v>103</v>
      </c>
    </row>
    <row r="136" spans="11:18" x14ac:dyDescent="0.2">
      <c r="K136">
        <f ca="1"/>
        <v>106.5</v>
      </c>
      <c r="L136">
        <f ca="1"/>
        <v>150</v>
      </c>
      <c r="N136">
        <f ca="1"/>
        <v>124</v>
      </c>
      <c r="O136">
        <f ca="1"/>
        <v>49</v>
      </c>
      <c r="Q136">
        <f ca="1"/>
        <v>121.5</v>
      </c>
      <c r="R136">
        <f ca="1"/>
        <v>23</v>
      </c>
    </row>
    <row r="137" spans="11:18" x14ac:dyDescent="0.2">
      <c r="K137">
        <f ca="1"/>
        <v>39</v>
      </c>
      <c r="L137">
        <f ca="1"/>
        <v>399</v>
      </c>
      <c r="N137">
        <f ca="1"/>
        <v>125.5</v>
      </c>
      <c r="O137">
        <f ca="1"/>
        <v>258</v>
      </c>
      <c r="Q137">
        <f ca="1"/>
        <v>49</v>
      </c>
      <c r="R137">
        <f ca="1"/>
        <v>212</v>
      </c>
    </row>
    <row r="138" spans="11:18" x14ac:dyDescent="0.2">
      <c r="K138">
        <f ca="1"/>
        <v>65</v>
      </c>
      <c r="L138">
        <f ca="1"/>
        <v>157</v>
      </c>
      <c r="N138">
        <f ca="1"/>
        <v>101.5</v>
      </c>
      <c r="O138">
        <f ca="1"/>
        <v>283</v>
      </c>
      <c r="Q138">
        <f ca="1"/>
        <v>55</v>
      </c>
      <c r="R138">
        <f ca="1"/>
        <v>71</v>
      </c>
    </row>
    <row r="139" spans="11:18" x14ac:dyDescent="0.2">
      <c r="K139">
        <f ca="1"/>
        <v>26.5</v>
      </c>
      <c r="L139">
        <f ca="1"/>
        <v>1478</v>
      </c>
      <c r="N139">
        <f ca="1"/>
        <v>72</v>
      </c>
      <c r="O139">
        <f ca="1"/>
        <v>178</v>
      </c>
      <c r="Q139">
        <f ca="1"/>
        <v>62.5</v>
      </c>
      <c r="R139">
        <f ca="1"/>
        <v>48</v>
      </c>
    </row>
    <row r="140" spans="11:18" x14ac:dyDescent="0.2">
      <c r="K140">
        <f ca="1"/>
        <v>108</v>
      </c>
      <c r="L140">
        <f ca="1"/>
        <v>919</v>
      </c>
      <c r="N140">
        <f ca="1"/>
        <v>116.5</v>
      </c>
      <c r="O140">
        <f ca="1"/>
        <v>5</v>
      </c>
      <c r="Q140">
        <f ca="1"/>
        <v>43.5</v>
      </c>
      <c r="R140">
        <f ca="1"/>
        <v>225</v>
      </c>
    </row>
    <row r="141" spans="11:18" x14ac:dyDescent="0.2">
      <c r="K141">
        <f ca="1"/>
        <v>123</v>
      </c>
      <c r="L141">
        <f ca="1"/>
        <v>118</v>
      </c>
      <c r="N141">
        <f ca="1"/>
        <v>65</v>
      </c>
      <c r="O141">
        <f ca="1"/>
        <v>89</v>
      </c>
      <c r="Q141">
        <f ca="1"/>
        <v>38.5</v>
      </c>
      <c r="R141">
        <f ca="1"/>
        <v>160</v>
      </c>
    </row>
    <row r="142" spans="11:18" x14ac:dyDescent="0.2">
      <c r="K142">
        <f ca="1"/>
        <v>62</v>
      </c>
      <c r="L142">
        <f ca="1"/>
        <v>379</v>
      </c>
      <c r="N142">
        <f ca="1"/>
        <v>140</v>
      </c>
      <c r="O142">
        <f ca="1"/>
        <v>222</v>
      </c>
      <c r="Q142">
        <f ca="1"/>
        <v>67</v>
      </c>
      <c r="R142">
        <f ca="1"/>
        <v>19</v>
      </c>
    </row>
    <row r="143" spans="11:18" x14ac:dyDescent="0.2">
      <c r="K143">
        <f ca="1"/>
        <v>140.5</v>
      </c>
      <c r="L143">
        <f ca="1"/>
        <v>55</v>
      </c>
      <c r="N143">
        <f ca="1"/>
        <v>50.5</v>
      </c>
      <c r="O143">
        <f ca="1"/>
        <v>266</v>
      </c>
      <c r="Q143">
        <f ca="1"/>
        <v>68</v>
      </c>
      <c r="R143">
        <f ca="1"/>
        <v>32</v>
      </c>
    </row>
    <row r="144" spans="11:18" x14ac:dyDescent="0.2">
      <c r="K144">
        <f ca="1"/>
        <v>76</v>
      </c>
      <c r="L144">
        <f ca="1"/>
        <v>22</v>
      </c>
      <c r="N144">
        <f ca="1"/>
        <v>138</v>
      </c>
      <c r="O144">
        <f ca="1"/>
        <v>25</v>
      </c>
      <c r="Q144">
        <f ca="1"/>
        <v>104</v>
      </c>
      <c r="R144">
        <f ca="1"/>
        <v>153</v>
      </c>
    </row>
    <row r="145" spans="11:18" x14ac:dyDescent="0.2">
      <c r="K145">
        <f ca="1"/>
        <v>29.5</v>
      </c>
      <c r="L145">
        <f ca="1"/>
        <v>629</v>
      </c>
      <c r="N145">
        <f ca="1"/>
        <v>97</v>
      </c>
      <c r="O145">
        <f ca="1"/>
        <v>31</v>
      </c>
      <c r="Q145">
        <f ca="1"/>
        <v>102.5</v>
      </c>
      <c r="R145">
        <f ca="1"/>
        <v>115</v>
      </c>
    </row>
    <row r="146" spans="11:18" x14ac:dyDescent="0.2">
      <c r="K146">
        <f ca="1"/>
        <v>58</v>
      </c>
      <c r="L146">
        <f ca="1"/>
        <v>620</v>
      </c>
      <c r="N146">
        <f ca="1"/>
        <v>46.5</v>
      </c>
      <c r="O146">
        <f ca="1"/>
        <v>231</v>
      </c>
      <c r="Q146">
        <f ca="1"/>
        <v>39</v>
      </c>
      <c r="R146">
        <f ca="1"/>
        <v>174</v>
      </c>
    </row>
    <row r="147" spans="11:18" x14ac:dyDescent="0.2">
      <c r="K147">
        <f ca="1"/>
        <v>81</v>
      </c>
      <c r="L147">
        <f ca="1"/>
        <v>71</v>
      </c>
      <c r="N147">
        <f ca="1"/>
        <v>82</v>
      </c>
      <c r="O147">
        <f ca="1"/>
        <v>73</v>
      </c>
      <c r="Q147">
        <f ca="1"/>
        <v>63</v>
      </c>
      <c r="R147">
        <f ca="1"/>
        <v>49</v>
      </c>
    </row>
    <row r="148" spans="11:18" x14ac:dyDescent="0.2">
      <c r="K148">
        <f ca="1"/>
        <v>91.5</v>
      </c>
      <c r="L148">
        <f ca="1"/>
        <v>6</v>
      </c>
      <c r="N148">
        <f ca="1"/>
        <v>38.5</v>
      </c>
      <c r="O148">
        <f ca="1"/>
        <v>229</v>
      </c>
      <c r="Q148">
        <f ca="1"/>
        <v>55.5</v>
      </c>
      <c r="R148">
        <f ca="1"/>
        <v>46</v>
      </c>
    </row>
    <row r="149" spans="11:18" x14ac:dyDescent="0.2">
      <c r="K149">
        <f ca="1"/>
        <v>124</v>
      </c>
      <c r="L149">
        <f ca="1"/>
        <v>82</v>
      </c>
      <c r="N149">
        <f ca="1"/>
        <v>63</v>
      </c>
      <c r="O149">
        <f ca="1"/>
        <v>44</v>
      </c>
      <c r="Q149">
        <f ca="1"/>
        <v>124</v>
      </c>
      <c r="R149">
        <f ca="1"/>
        <v>31</v>
      </c>
    </row>
    <row r="150" spans="11:18" x14ac:dyDescent="0.2">
      <c r="K150">
        <f ca="1"/>
        <v>125.5</v>
      </c>
      <c r="L150">
        <f ca="1"/>
        <v>280</v>
      </c>
      <c r="N150">
        <f ca="1"/>
        <v>117</v>
      </c>
      <c r="O150">
        <f ca="1"/>
        <v>30</v>
      </c>
      <c r="Q150">
        <f ca="1"/>
        <v>120.5</v>
      </c>
      <c r="R150">
        <f ca="1"/>
        <v>63</v>
      </c>
    </row>
    <row r="151" spans="11:18" x14ac:dyDescent="0.2">
      <c r="K151">
        <f ca="1"/>
        <v>101.5</v>
      </c>
      <c r="L151">
        <f ca="1"/>
        <v>334</v>
      </c>
      <c r="N151">
        <f ca="1"/>
        <v>61</v>
      </c>
      <c r="O151">
        <f ca="1"/>
        <v>169</v>
      </c>
      <c r="Q151">
        <f ca="1"/>
        <v>107</v>
      </c>
      <c r="R151">
        <f ca="1"/>
        <v>68</v>
      </c>
    </row>
    <row r="152" spans="11:18" x14ac:dyDescent="0.2">
      <c r="K152">
        <f ca="1"/>
        <v>72</v>
      </c>
      <c r="L152">
        <f ca="1"/>
        <v>204</v>
      </c>
      <c r="N152">
        <f ca="1"/>
        <v>80.5</v>
      </c>
      <c r="O152">
        <f ca="1"/>
        <v>381</v>
      </c>
      <c r="Q152">
        <f ca="1"/>
        <v>103</v>
      </c>
      <c r="R152">
        <f ca="1"/>
        <v>105</v>
      </c>
    </row>
    <row r="153" spans="11:18" x14ac:dyDescent="0.2">
      <c r="K153">
        <f ca="1"/>
        <v>31.5</v>
      </c>
      <c r="L153">
        <f ca="1"/>
        <v>756</v>
      </c>
      <c r="N153">
        <f ca="1"/>
        <v>135</v>
      </c>
      <c r="O153">
        <f ca="1"/>
        <v>7</v>
      </c>
      <c r="Q153">
        <f ca="1"/>
        <v>132</v>
      </c>
      <c r="R153">
        <f ca="1"/>
        <v>15</v>
      </c>
    </row>
    <row r="154" spans="11:18" x14ac:dyDescent="0.2">
      <c r="K154">
        <f ca="1"/>
        <v>106</v>
      </c>
      <c r="L154">
        <f ca="1"/>
        <v>177</v>
      </c>
      <c r="N154">
        <f ca="1"/>
        <v>128.5</v>
      </c>
      <c r="O154">
        <f ca="1"/>
        <v>10</v>
      </c>
      <c r="Q154">
        <f ca="1"/>
        <v>58</v>
      </c>
      <c r="R154">
        <f ca="1"/>
        <v>105</v>
      </c>
    </row>
    <row r="155" spans="11:18" x14ac:dyDescent="0.2">
      <c r="K155">
        <f ca="1"/>
        <v>93</v>
      </c>
      <c r="L155">
        <f ca="1"/>
        <v>3</v>
      </c>
      <c r="N155">
        <f ca="1"/>
        <v>112</v>
      </c>
      <c r="O155">
        <f ca="1"/>
        <v>170</v>
      </c>
      <c r="Q155">
        <f ca="1"/>
        <v>85.5</v>
      </c>
      <c r="R155">
        <f ca="1"/>
        <v>12</v>
      </c>
    </row>
    <row r="156" spans="11:18" x14ac:dyDescent="0.2">
      <c r="K156">
        <f ca="1"/>
        <v>116.5</v>
      </c>
      <c r="L156">
        <f ca="1"/>
        <v>27</v>
      </c>
      <c r="N156">
        <f ca="1"/>
        <v>96</v>
      </c>
      <c r="O156">
        <f ca="1"/>
        <v>163</v>
      </c>
      <c r="Q156">
        <f ca="1"/>
        <v>164</v>
      </c>
      <c r="R156">
        <f ca="1"/>
        <v>2</v>
      </c>
    </row>
    <row r="157" spans="11:18" x14ac:dyDescent="0.2">
      <c r="K157">
        <f ca="1"/>
        <v>80.5</v>
      </c>
      <c r="L157">
        <f ca="1"/>
        <v>411</v>
      </c>
      <c r="N157">
        <f ca="1"/>
        <v>47.5</v>
      </c>
      <c r="O157">
        <f ca="1"/>
        <v>110</v>
      </c>
      <c r="Q157">
        <f ca="1"/>
        <v>59.5</v>
      </c>
      <c r="R157">
        <f ca="1"/>
        <v>34</v>
      </c>
    </row>
    <row r="158" spans="11:18" x14ac:dyDescent="0.2">
      <c r="K158">
        <f ca="1"/>
        <v>138</v>
      </c>
      <c r="L158">
        <f ca="1"/>
        <v>28</v>
      </c>
      <c r="N158">
        <f ca="1"/>
        <v>52.5</v>
      </c>
      <c r="O158">
        <f ca="1"/>
        <v>117</v>
      </c>
      <c r="Q158">
        <f ca="1"/>
        <v>60.5</v>
      </c>
      <c r="R158">
        <f ca="1"/>
        <v>75</v>
      </c>
    </row>
    <row r="159" spans="11:18" x14ac:dyDescent="0.2">
      <c r="K159">
        <f ca="1"/>
        <v>52.5</v>
      </c>
      <c r="L159">
        <f ca="1"/>
        <v>206</v>
      </c>
      <c r="N159">
        <f ca="1"/>
        <v>31.5</v>
      </c>
      <c r="O159">
        <f ca="1"/>
        <v>486</v>
      </c>
      <c r="Q159">
        <f ca="1"/>
        <v>56</v>
      </c>
      <c r="R159">
        <f ca="1"/>
        <v>234</v>
      </c>
    </row>
    <row r="160" spans="11:18" x14ac:dyDescent="0.2">
      <c r="K160">
        <f ca="1"/>
        <v>86</v>
      </c>
      <c r="L160">
        <f ca="1"/>
        <v>45</v>
      </c>
      <c r="N160">
        <f ca="1"/>
        <v>113</v>
      </c>
      <c r="O160">
        <f ca="1"/>
        <v>47</v>
      </c>
      <c r="Q160">
        <f ca="1"/>
        <v>119</v>
      </c>
      <c r="R160">
        <f ca="1"/>
        <v>13</v>
      </c>
    </row>
    <row r="161" spans="11:18" x14ac:dyDescent="0.2">
      <c r="K161">
        <f ca="1"/>
        <v>97</v>
      </c>
      <c r="L161">
        <f ca="1"/>
        <v>33</v>
      </c>
      <c r="N161">
        <f ca="1"/>
        <v>53</v>
      </c>
      <c r="O161">
        <f ca="1"/>
        <v>78</v>
      </c>
      <c r="Q161">
        <f ca="1"/>
        <v>102</v>
      </c>
      <c r="R161">
        <f ca="1"/>
        <v>189</v>
      </c>
    </row>
    <row r="162" spans="11:18" x14ac:dyDescent="0.2">
      <c r="K162">
        <f ca="1"/>
        <v>46.5</v>
      </c>
      <c r="L162">
        <f ca="1"/>
        <v>421</v>
      </c>
      <c r="N162">
        <f ca="1"/>
        <v>51.5</v>
      </c>
      <c r="O162">
        <f ca="1"/>
        <v>47</v>
      </c>
      <c r="Q162">
        <f ca="1"/>
        <v>112</v>
      </c>
      <c r="R162">
        <f ca="1"/>
        <v>40</v>
      </c>
    </row>
    <row r="163" spans="11:18" x14ac:dyDescent="0.2">
      <c r="K163">
        <f ca="1"/>
        <v>153</v>
      </c>
      <c r="L163">
        <f ca="1"/>
        <v>2</v>
      </c>
      <c r="N163">
        <f ca="1"/>
        <v>54.5</v>
      </c>
      <c r="O163">
        <f ca="1"/>
        <v>42</v>
      </c>
      <c r="Q163">
        <f ca="1"/>
        <v>119.5</v>
      </c>
      <c r="R163">
        <f ca="1"/>
        <v>9</v>
      </c>
    </row>
    <row r="164" spans="11:18" x14ac:dyDescent="0.2">
      <c r="K164">
        <f ca="1"/>
        <v>57.5</v>
      </c>
      <c r="L164">
        <f ca="1"/>
        <v>42</v>
      </c>
      <c r="N164">
        <f ca="1"/>
        <v>162</v>
      </c>
      <c r="O164">
        <f ca="1"/>
        <v>15</v>
      </c>
      <c r="Q164">
        <f ca="1"/>
        <v>113.5</v>
      </c>
      <c r="R164">
        <f ca="1"/>
        <v>15</v>
      </c>
    </row>
    <row r="165" spans="11:18" x14ac:dyDescent="0.2">
      <c r="K165">
        <f ca="1"/>
        <v>82</v>
      </c>
      <c r="L165">
        <f ca="1"/>
        <v>95</v>
      </c>
      <c r="N165">
        <f ca="1"/>
        <v>47</v>
      </c>
      <c r="O165">
        <f ca="1"/>
        <v>509</v>
      </c>
      <c r="Q165">
        <f ca="1"/>
        <v>130</v>
      </c>
      <c r="R165">
        <f ca="1"/>
        <v>15</v>
      </c>
    </row>
    <row r="166" spans="11:18" x14ac:dyDescent="0.2">
      <c r="K166">
        <f ca="1"/>
        <v>59</v>
      </c>
      <c r="L166">
        <f ca="1"/>
        <v>57</v>
      </c>
      <c r="N166">
        <f ca="1"/>
        <v>61.5</v>
      </c>
      <c r="O166">
        <f ca="1"/>
        <v>110</v>
      </c>
      <c r="Q166">
        <f ca="1"/>
        <v>146.5</v>
      </c>
      <c r="R166">
        <f ca="1"/>
        <v>4</v>
      </c>
    </row>
    <row r="167" spans="11:18" x14ac:dyDescent="0.2">
      <c r="K167">
        <f ca="1"/>
        <v>161</v>
      </c>
      <c r="L167">
        <f ca="1"/>
        <v>15</v>
      </c>
      <c r="N167">
        <f ca="1"/>
        <v>49.5</v>
      </c>
      <c r="O167">
        <f ca="1"/>
        <v>103</v>
      </c>
      <c r="Q167">
        <f ca="1"/>
        <v>109</v>
      </c>
      <c r="R167">
        <f ca="1"/>
        <v>56</v>
      </c>
    </row>
    <row r="168" spans="11:18" x14ac:dyDescent="0.2">
      <c r="K168">
        <f ca="1"/>
        <v>54.5</v>
      </c>
      <c r="L168">
        <f ca="1"/>
        <v>104</v>
      </c>
      <c r="N168">
        <f ca="1"/>
        <v>141.5</v>
      </c>
      <c r="O168">
        <f ca="1"/>
        <v>9</v>
      </c>
      <c r="Q168">
        <f ca="1"/>
        <v>112.5</v>
      </c>
      <c r="R168">
        <f ca="1"/>
        <v>27</v>
      </c>
    </row>
    <row r="169" spans="11:18" x14ac:dyDescent="0.2">
      <c r="K169">
        <f ca="1"/>
        <v>38.5</v>
      </c>
      <c r="L169">
        <f ca="1"/>
        <v>402</v>
      </c>
      <c r="N169">
        <f ca="1"/>
        <v>29.5</v>
      </c>
      <c r="O169">
        <f ca="1"/>
        <v>250</v>
      </c>
      <c r="Q169">
        <f ca="1"/>
        <v>99</v>
      </c>
      <c r="R169">
        <f ca="1"/>
        <v>4</v>
      </c>
    </row>
    <row r="170" spans="11:18" x14ac:dyDescent="0.2">
      <c r="K170">
        <f ca="1"/>
        <v>49.5</v>
      </c>
      <c r="L170">
        <f ca="1"/>
        <v>213</v>
      </c>
      <c r="N170">
        <f ca="1"/>
        <v>109</v>
      </c>
      <c r="O170">
        <f ca="1"/>
        <v>27</v>
      </c>
      <c r="Q170">
        <f ca="1"/>
        <v>108</v>
      </c>
      <c r="R170">
        <f ca="1"/>
        <v>84</v>
      </c>
    </row>
    <row r="171" spans="11:18" x14ac:dyDescent="0.2">
      <c r="K171">
        <f ca="1"/>
        <v>64</v>
      </c>
      <c r="L171">
        <f ca="1"/>
        <v>49</v>
      </c>
      <c r="N171">
        <f ca="1"/>
        <v>107.5</v>
      </c>
      <c r="O171">
        <f ca="1"/>
        <v>79</v>
      </c>
      <c r="Q171">
        <f ca="1"/>
        <v>66</v>
      </c>
      <c r="R171">
        <f ca="1"/>
        <v>36</v>
      </c>
    </row>
    <row r="172" spans="11:18" x14ac:dyDescent="0.2">
      <c r="K172">
        <f ca="1"/>
        <v>67</v>
      </c>
      <c r="L172">
        <f ca="1"/>
        <v>22</v>
      </c>
      <c r="N172">
        <f ca="1"/>
        <v>132.5</v>
      </c>
      <c r="O172">
        <f ca="1"/>
        <v>35</v>
      </c>
      <c r="Q172">
        <f ca="1"/>
        <v>205</v>
      </c>
      <c r="R172">
        <f ca="1"/>
        <v>2</v>
      </c>
    </row>
    <row r="173" spans="11:18" x14ac:dyDescent="0.2">
      <c r="K173">
        <f ca="1"/>
        <v>63</v>
      </c>
      <c r="L173">
        <f ca="1"/>
        <v>96</v>
      </c>
      <c r="N173">
        <f ca="1"/>
        <v>220.5</v>
      </c>
      <c r="O173">
        <f ca="1"/>
        <v>10</v>
      </c>
      <c r="Q173">
        <f ca="1"/>
        <v>73.5</v>
      </c>
      <c r="R173">
        <f ca="1"/>
        <v>9</v>
      </c>
    </row>
    <row r="174" spans="11:18" x14ac:dyDescent="0.2">
      <c r="K174">
        <f ca="1"/>
        <v>117</v>
      </c>
      <c r="L174">
        <f ca="1"/>
        <v>44</v>
      </c>
      <c r="N174">
        <f ca="1"/>
        <v>54</v>
      </c>
      <c r="O174">
        <f ca="1"/>
        <v>58</v>
      </c>
      <c r="Q174">
        <f ca="1"/>
        <v>103.5</v>
      </c>
      <c r="R174">
        <f ca="1"/>
        <v>44</v>
      </c>
    </row>
    <row r="175" spans="11:18" x14ac:dyDescent="0.2">
      <c r="K175">
        <f ca="1"/>
        <v>123.5</v>
      </c>
      <c r="L175">
        <f ca="1"/>
        <v>12</v>
      </c>
      <c r="N175">
        <f ca="1"/>
        <v>84</v>
      </c>
      <c r="O175">
        <f ca="1"/>
        <v>47</v>
      </c>
      <c r="Q175">
        <f ca="1"/>
        <v>107.5</v>
      </c>
      <c r="R175">
        <f ca="1"/>
        <v>46</v>
      </c>
    </row>
    <row r="176" spans="11:18" x14ac:dyDescent="0.2">
      <c r="K176">
        <f ca="1"/>
        <v>55</v>
      </c>
      <c r="L176">
        <f ca="1"/>
        <v>169</v>
      </c>
      <c r="N176">
        <f ca="1"/>
        <v>68.5</v>
      </c>
      <c r="O176">
        <f ca="1"/>
        <v>10</v>
      </c>
      <c r="Q176">
        <f ca="1"/>
        <v>81</v>
      </c>
      <c r="R176">
        <f ca="1"/>
        <v>17</v>
      </c>
    </row>
    <row r="177" spans="11:18" x14ac:dyDescent="0.2">
      <c r="K177">
        <f ca="1"/>
        <v>135</v>
      </c>
      <c r="L177">
        <f ca="1"/>
        <v>15</v>
      </c>
      <c r="N177">
        <f ca="1"/>
        <v>126.5</v>
      </c>
      <c r="O177">
        <f ca="1"/>
        <v>13</v>
      </c>
      <c r="Q177">
        <f ca="1"/>
        <v>54</v>
      </c>
      <c r="R177">
        <f ca="1"/>
        <v>92</v>
      </c>
    </row>
    <row r="178" spans="11:18" x14ac:dyDescent="0.2">
      <c r="K178">
        <f ca="1"/>
        <v>128.5</v>
      </c>
      <c r="L178">
        <f ca="1"/>
        <v>23</v>
      </c>
      <c r="N178">
        <f ca="1"/>
        <v>72.5</v>
      </c>
      <c r="O178">
        <f ca="1"/>
        <v>87</v>
      </c>
      <c r="Q178">
        <f ca="1"/>
        <v>61.5</v>
      </c>
      <c r="R178">
        <f ca="1"/>
        <v>42</v>
      </c>
    </row>
    <row r="179" spans="11:18" x14ac:dyDescent="0.2">
      <c r="K179">
        <f ca="1"/>
        <v>112</v>
      </c>
      <c r="L179">
        <f ca="1"/>
        <v>215</v>
      </c>
      <c r="N179">
        <f ca="1"/>
        <v>55</v>
      </c>
      <c r="O179">
        <f ca="1"/>
        <v>88</v>
      </c>
      <c r="Q179">
        <f ca="1"/>
        <v>115.5</v>
      </c>
      <c r="R179">
        <f ca="1"/>
        <v>10</v>
      </c>
    </row>
    <row r="180" spans="11:18" x14ac:dyDescent="0.2">
      <c r="K180">
        <f ca="1"/>
        <v>43.5</v>
      </c>
      <c r="L180">
        <f ca="1"/>
        <v>485</v>
      </c>
      <c r="N180">
        <f ca="1"/>
        <v>43.5</v>
      </c>
      <c r="O180">
        <f ca="1"/>
        <v>261</v>
      </c>
      <c r="Q180">
        <f ca="1"/>
        <v>101</v>
      </c>
      <c r="R180">
        <f ca="1"/>
        <v>126</v>
      </c>
    </row>
    <row r="181" spans="11:18" x14ac:dyDescent="0.2">
      <c r="K181">
        <f ca="1"/>
        <v>96</v>
      </c>
      <c r="L181">
        <f ca="1"/>
        <v>167</v>
      </c>
      <c r="N181">
        <f ca="1"/>
        <v>165</v>
      </c>
      <c r="O181">
        <f ca="1"/>
        <v>5</v>
      </c>
      <c r="Q181">
        <f ca="1"/>
        <v>53</v>
      </c>
      <c r="R181">
        <f ca="1"/>
        <v>128</v>
      </c>
    </row>
    <row r="182" spans="11:18" x14ac:dyDescent="0.2">
      <c r="K182">
        <f ca="1"/>
        <v>68</v>
      </c>
      <c r="L182">
        <f ca="1"/>
        <v>47</v>
      </c>
      <c r="N182">
        <f ca="1"/>
        <v>108.5</v>
      </c>
      <c r="O182">
        <f ca="1"/>
        <v>41</v>
      </c>
      <c r="Q182">
        <f ca="1"/>
        <v>64.5</v>
      </c>
      <c r="R182">
        <f ca="1"/>
        <v>40</v>
      </c>
    </row>
    <row r="183" spans="11:18" x14ac:dyDescent="0.2">
      <c r="K183">
        <f ca="1"/>
        <v>55.5</v>
      </c>
      <c r="L183">
        <f ca="1"/>
        <v>68</v>
      </c>
      <c r="N183">
        <f ca="1"/>
        <v>161</v>
      </c>
      <c r="O183">
        <f ca="1"/>
        <v>13</v>
      </c>
      <c r="Q183">
        <f ca="1"/>
        <v>66.5</v>
      </c>
      <c r="R183">
        <f ca="1"/>
        <v>24</v>
      </c>
    </row>
    <row r="184" spans="11:18" x14ac:dyDescent="0.2">
      <c r="K184">
        <f ca="1"/>
        <v>113</v>
      </c>
      <c r="L184">
        <f ca="1"/>
        <v>70</v>
      </c>
      <c r="N184">
        <f ca="1"/>
        <v>68</v>
      </c>
      <c r="O184">
        <f ca="1"/>
        <v>11</v>
      </c>
      <c r="Q184">
        <f ca="1"/>
        <v>57</v>
      </c>
      <c r="R184">
        <f ca="1"/>
        <v>82</v>
      </c>
    </row>
    <row r="185" spans="11:18" x14ac:dyDescent="0.2">
      <c r="K185">
        <f ca="1"/>
        <v>53</v>
      </c>
      <c r="L185">
        <f ca="1"/>
        <v>208</v>
      </c>
      <c r="N185">
        <f ca="1"/>
        <v>133.5</v>
      </c>
      <c r="O185">
        <f ca="1"/>
        <v>3</v>
      </c>
      <c r="Q185">
        <f ca="1"/>
        <v>65.5</v>
      </c>
      <c r="R185">
        <f ca="1"/>
        <v>43</v>
      </c>
    </row>
    <row r="186" spans="11:18" x14ac:dyDescent="0.2">
      <c r="K186">
        <f ca="1"/>
        <v>51.5</v>
      </c>
      <c r="L186">
        <f ca="1"/>
        <v>115</v>
      </c>
      <c r="N186">
        <f ca="1"/>
        <v>165.5</v>
      </c>
      <c r="O186">
        <f ca="1"/>
        <v>10</v>
      </c>
      <c r="Q186">
        <f ca="1"/>
        <v>128</v>
      </c>
      <c r="R186">
        <f ca="1"/>
        <v>18</v>
      </c>
    </row>
    <row r="187" spans="11:18" x14ac:dyDescent="0.2">
      <c r="K187">
        <f ca="1"/>
        <v>85.5</v>
      </c>
      <c r="L187">
        <f ca="1"/>
        <v>40</v>
      </c>
      <c r="N187">
        <f ca="1"/>
        <v>106</v>
      </c>
      <c r="O187">
        <f ca="1"/>
        <v>84</v>
      </c>
      <c r="Q187">
        <f ca="1"/>
        <v>88</v>
      </c>
      <c r="R187">
        <f ca="1"/>
        <v>8</v>
      </c>
    </row>
    <row r="188" spans="11:18" x14ac:dyDescent="0.2">
      <c r="K188">
        <f ca="1"/>
        <v>164</v>
      </c>
      <c r="L188">
        <f ca="1"/>
        <v>2</v>
      </c>
      <c r="N188">
        <f ca="1"/>
        <v>55.5</v>
      </c>
      <c r="O188">
        <f ca="1"/>
        <v>19</v>
      </c>
      <c r="Q188">
        <f ca="1"/>
        <v>113</v>
      </c>
      <c r="R188">
        <f ca="1"/>
        <v>21</v>
      </c>
    </row>
    <row r="189" spans="11:18" x14ac:dyDescent="0.2">
      <c r="K189">
        <f ca="1"/>
        <v>59.5</v>
      </c>
      <c r="L189">
        <f ca="1"/>
        <v>35</v>
      </c>
      <c r="N189">
        <f ca="1"/>
        <v>138.5</v>
      </c>
      <c r="O189">
        <f ca="1"/>
        <v>23</v>
      </c>
      <c r="Q189">
        <f ca="1"/>
        <v>110</v>
      </c>
      <c r="R189">
        <f ca="1"/>
        <v>48</v>
      </c>
    </row>
    <row r="190" spans="11:18" x14ac:dyDescent="0.2">
      <c r="K190">
        <f ca="1"/>
        <v>162</v>
      </c>
      <c r="L190">
        <f ca="1"/>
        <v>17</v>
      </c>
      <c r="N190">
        <f ca="1"/>
        <v>86</v>
      </c>
      <c r="O190">
        <f ca="1"/>
        <v>35</v>
      </c>
      <c r="Q190">
        <f ca="1"/>
        <v>101.5</v>
      </c>
      <c r="R190">
        <f ca="1"/>
        <v>48</v>
      </c>
    </row>
    <row r="191" spans="11:18" x14ac:dyDescent="0.2">
      <c r="K191">
        <f ca="1"/>
        <v>119</v>
      </c>
      <c r="L191">
        <f ca="1"/>
        <v>14</v>
      </c>
      <c r="N191">
        <f ca="1"/>
        <v>121.5</v>
      </c>
      <c r="O191">
        <f ca="1"/>
        <v>22</v>
      </c>
      <c r="Q191">
        <f ca="1"/>
        <v>129</v>
      </c>
      <c r="R191">
        <f ca="1"/>
        <v>15</v>
      </c>
    </row>
    <row r="192" spans="11:18" x14ac:dyDescent="0.2">
      <c r="K192">
        <f ca="1"/>
        <v>61.5</v>
      </c>
      <c r="L192">
        <f ca="1"/>
        <v>154</v>
      </c>
      <c r="N192">
        <f ca="1"/>
        <v>114.5</v>
      </c>
      <c r="O192">
        <f ca="1"/>
        <v>6</v>
      </c>
      <c r="Q192">
        <f ca="1"/>
        <v>94.5</v>
      </c>
      <c r="R192">
        <f ca="1"/>
        <v>4</v>
      </c>
    </row>
    <row r="193" spans="11:18" x14ac:dyDescent="0.2">
      <c r="K193">
        <f ca="1"/>
        <v>119.5</v>
      </c>
      <c r="L193">
        <f ca="1"/>
        <v>10</v>
      </c>
      <c r="N193">
        <f ca="1"/>
        <v>114</v>
      </c>
      <c r="O193">
        <f ca="1"/>
        <v>58</v>
      </c>
      <c r="Q193">
        <f ca="1"/>
        <v>221.5</v>
      </c>
      <c r="R193">
        <f ca="1"/>
        <v>1</v>
      </c>
    </row>
    <row r="194" spans="11:18" x14ac:dyDescent="0.2">
      <c r="K194">
        <f ca="1"/>
        <v>113.5</v>
      </c>
      <c r="L194">
        <f ca="1"/>
        <v>16</v>
      </c>
      <c r="N194">
        <f ca="1"/>
        <v>71</v>
      </c>
      <c r="O194">
        <f ca="1"/>
        <v>13</v>
      </c>
      <c r="Q194">
        <f ca="1"/>
        <v>51.5</v>
      </c>
      <c r="R194">
        <f ca="1"/>
        <v>67</v>
      </c>
    </row>
    <row r="195" spans="11:18" x14ac:dyDescent="0.2">
      <c r="K195">
        <f ca="1"/>
        <v>141.5</v>
      </c>
      <c r="L195">
        <f ca="1"/>
        <v>12</v>
      </c>
      <c r="N195">
        <f ca="1"/>
        <v>132</v>
      </c>
      <c r="O195">
        <f ca="1"/>
        <v>69</v>
      </c>
      <c r="Q195">
        <f ca="1"/>
        <v>131</v>
      </c>
      <c r="R195">
        <f ca="1"/>
        <v>9</v>
      </c>
    </row>
    <row r="196" spans="11:18" x14ac:dyDescent="0.2">
      <c r="K196">
        <f ca="1"/>
        <v>146.5</v>
      </c>
      <c r="L196">
        <f ca="1"/>
        <v>4</v>
      </c>
      <c r="N196">
        <f ca="1"/>
        <v>126</v>
      </c>
      <c r="O196">
        <f ca="1"/>
        <v>48</v>
      </c>
      <c r="Q196">
        <f ca="1"/>
        <v>123.5</v>
      </c>
      <c r="R196">
        <f ca="1"/>
        <v>12</v>
      </c>
    </row>
    <row r="197" spans="11:18" x14ac:dyDescent="0.2">
      <c r="K197">
        <f ca="1"/>
        <v>109</v>
      </c>
      <c r="L197">
        <f ca="1"/>
        <v>87</v>
      </c>
      <c r="N197">
        <f ca="1"/>
        <v>74.5</v>
      </c>
      <c r="O197">
        <f ca="1"/>
        <v>43</v>
      </c>
      <c r="Q197">
        <f ca="1"/>
        <v>160</v>
      </c>
      <c r="R197">
        <f ca="1"/>
        <v>5</v>
      </c>
    </row>
    <row r="198" spans="11:18" x14ac:dyDescent="0.2">
      <c r="K198">
        <f ca="1"/>
        <v>112.5</v>
      </c>
      <c r="L198">
        <f ca="1"/>
        <v>39</v>
      </c>
      <c r="N198">
        <f ca="1"/>
        <v>133</v>
      </c>
      <c r="O198">
        <f ca="1"/>
        <v>14</v>
      </c>
      <c r="Q198">
        <f ca="1"/>
        <v>89</v>
      </c>
      <c r="R198">
        <f ca="1"/>
        <v>7</v>
      </c>
    </row>
    <row r="199" spans="11:18" x14ac:dyDescent="0.2">
      <c r="K199">
        <f ca="1"/>
        <v>99</v>
      </c>
      <c r="L199">
        <f ca="1"/>
        <v>5</v>
      </c>
      <c r="N199">
        <f ca="1"/>
        <v>96.5</v>
      </c>
      <c r="O199">
        <f ca="1"/>
        <v>80</v>
      </c>
      <c r="Q199">
        <f ca="1"/>
        <v>144</v>
      </c>
      <c r="R199">
        <f ca="1"/>
        <v>5</v>
      </c>
    </row>
    <row r="200" spans="11:18" x14ac:dyDescent="0.2">
      <c r="K200">
        <f ca="1"/>
        <v>107.5</v>
      </c>
      <c r="L200">
        <f ca="1"/>
        <v>131</v>
      </c>
      <c r="N200">
        <f ca="1"/>
        <v>128</v>
      </c>
      <c r="O200">
        <f ca="1"/>
        <v>65</v>
      </c>
      <c r="Q200">
        <f ca="1"/>
        <v>87</v>
      </c>
      <c r="R200">
        <f ca="1"/>
        <v>8</v>
      </c>
    </row>
    <row r="201" spans="11:18" x14ac:dyDescent="0.2">
      <c r="K201">
        <f ca="1"/>
        <v>132.5</v>
      </c>
      <c r="L201">
        <f ca="1"/>
        <v>44</v>
      </c>
      <c r="N201">
        <f ca="1"/>
        <v>136.5</v>
      </c>
      <c r="O201">
        <f ca="1"/>
        <v>23</v>
      </c>
      <c r="Q201">
        <f ca="1"/>
        <v>104.5</v>
      </c>
      <c r="R201">
        <f ca="1"/>
        <v>88</v>
      </c>
    </row>
    <row r="202" spans="11:18" x14ac:dyDescent="0.2">
      <c r="K202">
        <f ca="1"/>
        <v>220.5</v>
      </c>
      <c r="L202">
        <f ca="1"/>
        <v>11</v>
      </c>
      <c r="N202">
        <f ca="1"/>
        <v>112.5</v>
      </c>
      <c r="O202">
        <f ca="1"/>
        <v>10</v>
      </c>
      <c r="Q202">
        <f ca="1"/>
        <v>85</v>
      </c>
      <c r="R202">
        <f ca="1"/>
        <v>12</v>
      </c>
    </row>
    <row r="203" spans="11:18" x14ac:dyDescent="0.2">
      <c r="K203">
        <f ca="1"/>
        <v>54</v>
      </c>
      <c r="L203">
        <f ca="1"/>
        <v>151</v>
      </c>
      <c r="N203">
        <f ca="1"/>
        <v>129.5</v>
      </c>
      <c r="O203">
        <f ca="1"/>
        <v>5</v>
      </c>
      <c r="Q203">
        <f ca="1"/>
        <v>139</v>
      </c>
      <c r="R203">
        <f ca="1"/>
        <v>4</v>
      </c>
    </row>
    <row r="204" spans="11:18" x14ac:dyDescent="0.2">
      <c r="K204">
        <f ca="1"/>
        <v>84</v>
      </c>
      <c r="L204">
        <f ca="1"/>
        <v>65</v>
      </c>
      <c r="N204">
        <f ca="1"/>
        <v>98.5</v>
      </c>
      <c r="O204">
        <f ca="1"/>
        <v>31</v>
      </c>
      <c r="Q204">
        <f ca="1"/>
        <v>80</v>
      </c>
      <c r="R204">
        <f ca="1"/>
        <v>36</v>
      </c>
    </row>
    <row r="205" spans="11:18" x14ac:dyDescent="0.2">
      <c r="K205">
        <f ca="1"/>
        <v>69</v>
      </c>
      <c r="L205">
        <f ca="1"/>
        <v>23</v>
      </c>
      <c r="N205">
        <f ca="1"/>
        <v>115</v>
      </c>
      <c r="O205">
        <f ca="1"/>
        <v>3</v>
      </c>
      <c r="Q205">
        <f ca="1"/>
        <v>81.5</v>
      </c>
      <c r="R205">
        <f ca="1"/>
        <v>8</v>
      </c>
    </row>
    <row r="206" spans="11:18" x14ac:dyDescent="0.2">
      <c r="K206">
        <f ca="1"/>
        <v>66</v>
      </c>
      <c r="L206">
        <f ca="1"/>
        <v>94</v>
      </c>
      <c r="N206">
        <f ca="1"/>
        <v>65.5</v>
      </c>
      <c r="O206">
        <f ca="1"/>
        <v>34</v>
      </c>
      <c r="Q206">
        <f ca="1"/>
        <v>92</v>
      </c>
      <c r="R206">
        <f ca="1"/>
        <v>3</v>
      </c>
    </row>
    <row r="207" spans="11:18" x14ac:dyDescent="0.2">
      <c r="K207">
        <f ca="1"/>
        <v>68.5</v>
      </c>
      <c r="L207">
        <f ca="1"/>
        <v>20</v>
      </c>
      <c r="N207">
        <f ca="1"/>
        <v>70.5</v>
      </c>
      <c r="O207">
        <f ca="1"/>
        <v>30</v>
      </c>
      <c r="Q207">
        <f ca="1"/>
        <v>170.5</v>
      </c>
      <c r="R207">
        <f ca="1"/>
        <v>1</v>
      </c>
    </row>
    <row r="208" spans="11:18" x14ac:dyDescent="0.2">
      <c r="K208">
        <f ca="1"/>
        <v>205</v>
      </c>
      <c r="L208">
        <f ca="1"/>
        <v>2</v>
      </c>
      <c r="N208">
        <f ca="1"/>
        <v>140.5</v>
      </c>
      <c r="O208">
        <f ca="1"/>
        <v>42</v>
      </c>
      <c r="Q208">
        <f ca="1"/>
        <v>83</v>
      </c>
      <c r="R208">
        <f ca="1"/>
        <v>21</v>
      </c>
    </row>
    <row r="209" spans="11:18" x14ac:dyDescent="0.2">
      <c r="K209">
        <f ca="1"/>
        <v>126.5</v>
      </c>
      <c r="L209">
        <f ca="1"/>
        <v>23</v>
      </c>
      <c r="N209">
        <f ca="1"/>
        <v>220</v>
      </c>
      <c r="O209">
        <f ca="1"/>
        <v>42</v>
      </c>
      <c r="Q209">
        <f ca="1"/>
        <v>76.5</v>
      </c>
      <c r="R209">
        <f ca="1"/>
        <v>7</v>
      </c>
    </row>
    <row r="210" spans="11:18" x14ac:dyDescent="0.2">
      <c r="K210">
        <f ca="1"/>
        <v>73.5</v>
      </c>
      <c r="L210">
        <f ca="1"/>
        <v>11</v>
      </c>
      <c r="N210">
        <f ca="1"/>
        <v>200.5</v>
      </c>
      <c r="O210">
        <f ca="1"/>
        <v>18</v>
      </c>
      <c r="Q210">
        <f ca="1"/>
        <v>78</v>
      </c>
      <c r="R210">
        <f ca="1"/>
        <v>5</v>
      </c>
    </row>
    <row r="211" spans="11:18" x14ac:dyDescent="0.2">
      <c r="K211">
        <f ca="1"/>
        <v>72.5</v>
      </c>
      <c r="L211">
        <f ca="1"/>
        <v>101</v>
      </c>
      <c r="N211">
        <f ca="1"/>
        <v>115.5</v>
      </c>
      <c r="O211">
        <f ca="1"/>
        <v>3</v>
      </c>
      <c r="Q211">
        <f ca="1"/>
        <v>210</v>
      </c>
      <c r="R211">
        <f ca="1"/>
        <v>2</v>
      </c>
    </row>
    <row r="212" spans="11:18" x14ac:dyDescent="0.2">
      <c r="K212">
        <f ca="1"/>
        <v>165</v>
      </c>
      <c r="L212">
        <f ca="1"/>
        <v>6</v>
      </c>
      <c r="N212">
        <f ca="1"/>
        <v>117.5</v>
      </c>
      <c r="O212">
        <f ca="1"/>
        <v>13</v>
      </c>
      <c r="Q212">
        <f ca="1"/>
        <v>71</v>
      </c>
      <c r="R212">
        <f ca="1"/>
        <v>14</v>
      </c>
    </row>
    <row r="213" spans="11:18" x14ac:dyDescent="0.2">
      <c r="K213">
        <f ca="1"/>
        <v>108.5</v>
      </c>
      <c r="L213">
        <f ca="1"/>
        <v>87</v>
      </c>
      <c r="N213">
        <f ca="1"/>
        <v>148</v>
      </c>
      <c r="O213">
        <f ca="1"/>
        <v>5</v>
      </c>
      <c r="Q213">
        <f ca="1"/>
        <v>180</v>
      </c>
      <c r="R213">
        <f ca="1"/>
        <v>1</v>
      </c>
    </row>
    <row r="214" spans="11:18" x14ac:dyDescent="0.2">
      <c r="K214">
        <f ca="1"/>
        <v>115.5</v>
      </c>
      <c r="L214">
        <f ca="1"/>
        <v>12</v>
      </c>
      <c r="N214">
        <f ca="1"/>
        <v>137</v>
      </c>
      <c r="O214">
        <f ca="1"/>
        <v>28</v>
      </c>
      <c r="Q214">
        <f ca="1"/>
        <v>122</v>
      </c>
      <c r="R214">
        <f ca="1"/>
        <v>57</v>
      </c>
    </row>
    <row r="215" spans="11:18" x14ac:dyDescent="0.2">
      <c r="K215">
        <f ca="1"/>
        <v>64.5</v>
      </c>
      <c r="L215">
        <f ca="1"/>
        <v>45</v>
      </c>
      <c r="N215">
        <f ca="1"/>
        <v>85.5</v>
      </c>
      <c r="O215">
        <f ca="1"/>
        <v>26</v>
      </c>
      <c r="Q215">
        <f ca="1"/>
        <v>125.5</v>
      </c>
      <c r="R215">
        <f ca="1"/>
        <v>24</v>
      </c>
    </row>
    <row r="216" spans="11:18" x14ac:dyDescent="0.2">
      <c r="K216">
        <f ca="1"/>
        <v>66.5</v>
      </c>
      <c r="L216">
        <f ca="1"/>
        <v>30</v>
      </c>
      <c r="N216">
        <f ca="1"/>
        <v>130.5</v>
      </c>
      <c r="O216">
        <f ca="1"/>
        <v>14</v>
      </c>
      <c r="Q216">
        <f ca="1"/>
        <v>125</v>
      </c>
      <c r="R216">
        <f ca="1"/>
        <v>44</v>
      </c>
    </row>
    <row r="217" spans="11:18" x14ac:dyDescent="0.2">
      <c r="K217">
        <f ca="1"/>
        <v>65.5</v>
      </c>
      <c r="L217">
        <f ca="1"/>
        <v>79</v>
      </c>
      <c r="N217">
        <f ca="1"/>
        <v>136</v>
      </c>
      <c r="O217">
        <f ca="1"/>
        <v>2</v>
      </c>
      <c r="Q217">
        <f ca="1"/>
        <v>160.5</v>
      </c>
      <c r="R217">
        <f ca="1"/>
        <v>2</v>
      </c>
    </row>
    <row r="218" spans="11:18" x14ac:dyDescent="0.2">
      <c r="K218">
        <f ca="1"/>
        <v>133.5</v>
      </c>
      <c r="L218">
        <f ca="1"/>
        <v>7</v>
      </c>
      <c r="N218">
        <f ca="1"/>
        <v>66</v>
      </c>
      <c r="O218">
        <f ca="1"/>
        <v>52</v>
      </c>
      <c r="Q218">
        <f ca="1"/>
        <v>118</v>
      </c>
      <c r="R218">
        <f ca="1"/>
        <v>15</v>
      </c>
    </row>
    <row r="219" spans="11:18" x14ac:dyDescent="0.2">
      <c r="K219">
        <f ca="1"/>
        <v>128</v>
      </c>
      <c r="L219">
        <f ca="1"/>
        <v>82</v>
      </c>
      <c r="N219">
        <f ca="1"/>
        <v>127</v>
      </c>
      <c r="O219">
        <f ca="1"/>
        <v>25</v>
      </c>
      <c r="Q219">
        <f ca="1"/>
        <v>114.5</v>
      </c>
      <c r="R219">
        <f ca="1"/>
        <v>8</v>
      </c>
    </row>
    <row r="220" spans="11:18" x14ac:dyDescent="0.2">
      <c r="K220">
        <f ca="1"/>
        <v>165.5</v>
      </c>
      <c r="L220">
        <f ca="1"/>
        <v>12</v>
      </c>
      <c r="N220">
        <f ca="1"/>
        <v>73</v>
      </c>
      <c r="O220">
        <f ca="1"/>
        <v>28</v>
      </c>
      <c r="Q220">
        <f ca="1"/>
        <v>75</v>
      </c>
      <c r="R220">
        <f ca="1"/>
        <v>11</v>
      </c>
    </row>
    <row r="221" spans="11:18" x14ac:dyDescent="0.2">
      <c r="K221">
        <f ca="1"/>
        <v>88</v>
      </c>
      <c r="L221">
        <f ca="1"/>
        <v>7</v>
      </c>
      <c r="N221">
        <f ca="1"/>
        <v>39.5</v>
      </c>
      <c r="O221">
        <f ca="1"/>
        <v>32</v>
      </c>
      <c r="Q221">
        <f ca="1"/>
        <v>115</v>
      </c>
      <c r="R221">
        <f ca="1"/>
        <v>29</v>
      </c>
    </row>
    <row r="222" spans="11:18" x14ac:dyDescent="0.2">
      <c r="K222">
        <f ca="1"/>
        <v>138.5</v>
      </c>
      <c r="L222">
        <f ca="1"/>
        <v>30</v>
      </c>
      <c r="N222">
        <f ca="1"/>
        <v>148.5</v>
      </c>
      <c r="O222">
        <f ca="1"/>
        <v>4</v>
      </c>
      <c r="Q222">
        <f ca="1"/>
        <v>82</v>
      </c>
      <c r="R222">
        <f ca="1"/>
        <v>21</v>
      </c>
    </row>
    <row r="223" spans="11:18" x14ac:dyDescent="0.2">
      <c r="K223">
        <f ca="1"/>
        <v>129</v>
      </c>
      <c r="L223">
        <f ca="1"/>
        <v>18</v>
      </c>
      <c r="N223">
        <f ca="1"/>
        <v>69</v>
      </c>
      <c r="O223">
        <f ca="1"/>
        <v>5</v>
      </c>
      <c r="Q223">
        <f ca="1"/>
        <v>70</v>
      </c>
      <c r="R223">
        <f ca="1"/>
        <v>36</v>
      </c>
    </row>
    <row r="224" spans="11:18" x14ac:dyDescent="0.2">
      <c r="K224">
        <f ca="1"/>
        <v>121.5</v>
      </c>
      <c r="L224">
        <f ca="1"/>
        <v>45</v>
      </c>
      <c r="N224">
        <f ca="1"/>
        <v>75</v>
      </c>
      <c r="O224">
        <f ca="1"/>
        <v>13</v>
      </c>
      <c r="Q224">
        <f ca="1"/>
        <v>163</v>
      </c>
      <c r="R224">
        <f ca="1"/>
        <v>3</v>
      </c>
    </row>
    <row r="225" spans="11:18" x14ac:dyDescent="0.2">
      <c r="K225">
        <f ca="1"/>
        <v>94.5</v>
      </c>
      <c r="L225">
        <f ca="1"/>
        <v>4</v>
      </c>
      <c r="N225">
        <f ca="1"/>
        <v>109.5</v>
      </c>
      <c r="O225">
        <f ca="1"/>
        <v>12</v>
      </c>
      <c r="Q225">
        <f ca="1"/>
        <v>179</v>
      </c>
      <c r="R225">
        <f ca="1"/>
        <v>1</v>
      </c>
    </row>
    <row r="226" spans="11:18" x14ac:dyDescent="0.2">
      <c r="K226">
        <f ca="1"/>
        <v>221.5</v>
      </c>
      <c r="L226">
        <f ca="1"/>
        <v>1</v>
      </c>
      <c r="N226">
        <f ca="1"/>
        <v>129</v>
      </c>
      <c r="O226">
        <f ca="1"/>
        <v>4</v>
      </c>
      <c r="Q226">
        <f ca="1"/>
        <v>63.5</v>
      </c>
      <c r="R226">
        <f ca="1"/>
        <v>25</v>
      </c>
    </row>
    <row r="227" spans="11:18" x14ac:dyDescent="0.2">
      <c r="K227">
        <f ca="1"/>
        <v>131</v>
      </c>
      <c r="L227">
        <f ca="1"/>
        <v>18</v>
      </c>
      <c r="N227">
        <f ca="1"/>
        <v>66.5</v>
      </c>
      <c r="O227">
        <f ca="1"/>
        <v>7</v>
      </c>
      <c r="Q227">
        <f ca="1"/>
        <v>129.5</v>
      </c>
      <c r="R227">
        <f ca="1"/>
        <v>8</v>
      </c>
    </row>
    <row r="228" spans="11:18" x14ac:dyDescent="0.2">
      <c r="K228">
        <f ca="1"/>
        <v>160</v>
      </c>
      <c r="L228">
        <f ca="1"/>
        <v>5</v>
      </c>
      <c r="N228">
        <f ca="1"/>
        <v>131</v>
      </c>
      <c r="O228">
        <f ca="1"/>
        <v>8</v>
      </c>
      <c r="Q228">
        <f ca="1"/>
        <v>131.5</v>
      </c>
      <c r="R228">
        <f ca="1"/>
        <v>5</v>
      </c>
    </row>
    <row r="229" spans="11:18" x14ac:dyDescent="0.2">
      <c r="K229">
        <f ca="1"/>
        <v>89</v>
      </c>
      <c r="L229">
        <f ca="1"/>
        <v>6</v>
      </c>
      <c r="N229">
        <f ca="1"/>
        <v>124.5</v>
      </c>
      <c r="O229">
        <f ca="1"/>
        <v>15</v>
      </c>
      <c r="Q229">
        <f ca="1"/>
        <v>122.5</v>
      </c>
      <c r="R229">
        <f ca="1"/>
        <v>33</v>
      </c>
    </row>
    <row r="230" spans="11:18" x14ac:dyDescent="0.2">
      <c r="K230">
        <f ca="1"/>
        <v>144</v>
      </c>
      <c r="L230">
        <f ca="1"/>
        <v>5</v>
      </c>
      <c r="N230">
        <f ca="1"/>
        <v>87</v>
      </c>
      <c r="O230">
        <f ca="1"/>
        <v>1</v>
      </c>
      <c r="Q230">
        <f ca="1"/>
        <v>77</v>
      </c>
      <c r="R230">
        <f ca="1"/>
        <v>9</v>
      </c>
    </row>
    <row r="231" spans="11:18" x14ac:dyDescent="0.2">
      <c r="K231">
        <f ca="1"/>
        <v>87</v>
      </c>
      <c r="L231">
        <f ca="1"/>
        <v>9</v>
      </c>
      <c r="N231">
        <f ca="1"/>
        <v>162.5</v>
      </c>
      <c r="O231">
        <f ca="1"/>
        <v>18</v>
      </c>
      <c r="Q231">
        <f ca="1"/>
        <v>72</v>
      </c>
      <c r="R231">
        <f ca="1"/>
        <v>23</v>
      </c>
    </row>
    <row r="232" spans="11:18" x14ac:dyDescent="0.2">
      <c r="K232">
        <f ca="1"/>
        <v>114.5</v>
      </c>
      <c r="L232">
        <f ca="1"/>
        <v>15</v>
      </c>
      <c r="N232">
        <f ca="1"/>
        <v>160.5</v>
      </c>
      <c r="O232">
        <f ca="1"/>
        <v>6</v>
      </c>
      <c r="Q232">
        <f ca="1"/>
        <v>149</v>
      </c>
      <c r="R232">
        <f ca="1"/>
        <v>4</v>
      </c>
    </row>
    <row r="233" spans="11:18" x14ac:dyDescent="0.2">
      <c r="K233">
        <f ca="1"/>
        <v>132</v>
      </c>
      <c r="L233">
        <f ca="1"/>
        <v>82</v>
      </c>
      <c r="N233">
        <f ca="1"/>
        <v>141</v>
      </c>
      <c r="O233">
        <f ca="1"/>
        <v>3</v>
      </c>
      <c r="Q233">
        <f ca="1"/>
        <v>145</v>
      </c>
      <c r="R233">
        <f ca="1"/>
        <v>5</v>
      </c>
    </row>
    <row r="234" spans="11:18" x14ac:dyDescent="0.2">
      <c r="K234">
        <f ca="1"/>
        <v>111</v>
      </c>
      <c r="L234">
        <f ca="1"/>
        <v>23</v>
      </c>
      <c r="N234">
        <f ca="1"/>
        <v>69.5</v>
      </c>
      <c r="O234">
        <f ca="1"/>
        <v>2</v>
      </c>
      <c r="Q234">
        <f ca="1"/>
        <v>124.5</v>
      </c>
      <c r="R234">
        <f ca="1"/>
        <v>19</v>
      </c>
    </row>
    <row r="235" spans="11:18" x14ac:dyDescent="0.2">
      <c r="K235">
        <f ca="1"/>
        <v>114</v>
      </c>
      <c r="L235">
        <f ca="1"/>
        <v>83</v>
      </c>
      <c r="N235">
        <f ca="1"/>
        <v>78</v>
      </c>
      <c r="O235">
        <f ca="1"/>
        <v>1</v>
      </c>
      <c r="Q235">
        <f ca="1"/>
        <v>109.5</v>
      </c>
      <c r="R235">
        <f ca="1"/>
        <v>35</v>
      </c>
    </row>
    <row r="236" spans="11:18" x14ac:dyDescent="0.2">
      <c r="K236">
        <f ca="1"/>
        <v>71</v>
      </c>
      <c r="L236">
        <f ca="1"/>
        <v>28</v>
      </c>
      <c r="N236">
        <f ca="1"/>
        <v>118</v>
      </c>
      <c r="O236">
        <f ca="1"/>
        <v>1</v>
      </c>
      <c r="Q236">
        <f ca="1"/>
        <v>127</v>
      </c>
      <c r="R236">
        <f ca="1"/>
        <v>22</v>
      </c>
    </row>
    <row r="237" spans="11:18" x14ac:dyDescent="0.2">
      <c r="K237">
        <f ca="1"/>
        <v>139</v>
      </c>
      <c r="L237">
        <f ca="1"/>
        <v>4</v>
      </c>
      <c r="N237">
        <f ca="1"/>
        <v>142</v>
      </c>
      <c r="O237">
        <f ca="1"/>
        <v>1</v>
      </c>
      <c r="Q237">
        <f ca="1"/>
        <v>154</v>
      </c>
      <c r="R237">
        <f ca="1"/>
        <v>4</v>
      </c>
    </row>
    <row r="238" spans="11:18" x14ac:dyDescent="0.2">
      <c r="K238">
        <f ca="1"/>
        <v>81.5</v>
      </c>
      <c r="L238">
        <f ca="1"/>
        <v>9</v>
      </c>
      <c r="N238">
        <f ca="1"/>
        <v>90</v>
      </c>
      <c r="O238">
        <f ca="1"/>
        <v>2</v>
      </c>
      <c r="Q238">
        <f ca="1"/>
        <v>70.5</v>
      </c>
      <c r="R238">
        <f ca="1"/>
        <v>16</v>
      </c>
    </row>
    <row r="239" spans="11:18" x14ac:dyDescent="0.2">
      <c r="K239">
        <f ca="1"/>
        <v>92.5</v>
      </c>
      <c r="L239">
        <f ca="1"/>
        <v>3</v>
      </c>
      <c r="Q239">
        <f ca="1"/>
        <v>208</v>
      </c>
      <c r="R239">
        <f ca="1"/>
        <v>4</v>
      </c>
    </row>
    <row r="240" spans="11:18" x14ac:dyDescent="0.2">
      <c r="K240">
        <f ca="1"/>
        <v>74.5</v>
      </c>
      <c r="L240">
        <f ca="1"/>
        <v>50</v>
      </c>
      <c r="Q240">
        <f ca="1"/>
        <v>108.5</v>
      </c>
      <c r="R240">
        <f ca="1"/>
        <v>46</v>
      </c>
    </row>
    <row r="241" spans="11:18" x14ac:dyDescent="0.2">
      <c r="K241">
        <f ca="1"/>
        <v>170.5</v>
      </c>
      <c r="L241">
        <f ca="1"/>
        <v>1</v>
      </c>
      <c r="Q241">
        <f ca="1"/>
        <v>69.5</v>
      </c>
      <c r="R241">
        <f ca="1"/>
        <v>11</v>
      </c>
    </row>
    <row r="242" spans="11:18" x14ac:dyDescent="0.2">
      <c r="K242">
        <f ca="1"/>
        <v>133</v>
      </c>
      <c r="L242">
        <f ca="1"/>
        <v>23</v>
      </c>
      <c r="Q242">
        <f ca="1"/>
        <v>84</v>
      </c>
      <c r="R242">
        <f ca="1"/>
        <v>19</v>
      </c>
    </row>
    <row r="243" spans="11:18" x14ac:dyDescent="0.2">
      <c r="K243">
        <f ca="1"/>
        <v>83</v>
      </c>
      <c r="L243">
        <f ca="1"/>
        <v>22</v>
      </c>
      <c r="Q243">
        <f ca="1"/>
        <v>200.5</v>
      </c>
      <c r="R243">
        <f ca="1"/>
        <v>9</v>
      </c>
    </row>
    <row r="244" spans="11:18" x14ac:dyDescent="0.2">
      <c r="K244">
        <f ca="1"/>
        <v>96.5</v>
      </c>
      <c r="L244">
        <f ca="1"/>
        <v>82</v>
      </c>
      <c r="Q244">
        <f ca="1"/>
        <v>68.5</v>
      </c>
      <c r="R244">
        <f ca="1"/>
        <v>7</v>
      </c>
    </row>
    <row r="245" spans="11:18" x14ac:dyDescent="0.2">
      <c r="K245">
        <f ca="1"/>
        <v>76.5</v>
      </c>
      <c r="L245">
        <f ca="1"/>
        <v>7</v>
      </c>
      <c r="Q245">
        <f ca="1"/>
        <v>135</v>
      </c>
      <c r="R245">
        <f ca="1"/>
        <v>8</v>
      </c>
    </row>
    <row r="246" spans="11:18" x14ac:dyDescent="0.2">
      <c r="K246">
        <f ca="1"/>
        <v>78</v>
      </c>
      <c r="L246">
        <f ca="1"/>
        <v>7</v>
      </c>
      <c r="Q246">
        <f ca="1"/>
        <v>69</v>
      </c>
      <c r="R246">
        <f ca="1"/>
        <v>16</v>
      </c>
    </row>
    <row r="247" spans="11:18" x14ac:dyDescent="0.2">
      <c r="K247">
        <f ca="1"/>
        <v>210</v>
      </c>
      <c r="L247">
        <f ca="1"/>
        <v>2</v>
      </c>
      <c r="Q247">
        <f ca="1"/>
        <v>114</v>
      </c>
      <c r="R247">
        <f ca="1"/>
        <v>24</v>
      </c>
    </row>
    <row r="248" spans="11:18" x14ac:dyDescent="0.2">
      <c r="K248">
        <f ca="1"/>
        <v>136.5</v>
      </c>
      <c r="L248">
        <f ca="1"/>
        <v>29</v>
      </c>
      <c r="Q248">
        <f ca="1"/>
        <v>138.5</v>
      </c>
      <c r="R248">
        <f ca="1"/>
        <v>7</v>
      </c>
    </row>
    <row r="249" spans="11:18" x14ac:dyDescent="0.2">
      <c r="K249">
        <f ca="1"/>
        <v>180</v>
      </c>
      <c r="L249">
        <f ca="1"/>
        <v>1</v>
      </c>
      <c r="Q249">
        <f ca="1"/>
        <v>67.5</v>
      </c>
      <c r="R249">
        <f ca="1"/>
        <v>19</v>
      </c>
    </row>
    <row r="250" spans="11:18" x14ac:dyDescent="0.2">
      <c r="K250">
        <f ca="1"/>
        <v>129.5</v>
      </c>
      <c r="L250">
        <f ca="1"/>
        <v>14</v>
      </c>
      <c r="Q250">
        <f ca="1"/>
        <v>79</v>
      </c>
      <c r="R250">
        <f ca="1"/>
        <v>6</v>
      </c>
    </row>
    <row r="251" spans="11:18" x14ac:dyDescent="0.2">
      <c r="K251">
        <f ca="1"/>
        <v>98.5</v>
      </c>
      <c r="L251">
        <f ca="1"/>
        <v>33</v>
      </c>
      <c r="Q251">
        <f ca="1"/>
        <v>134.5</v>
      </c>
      <c r="R251">
        <f ca="1"/>
        <v>4</v>
      </c>
    </row>
    <row r="252" spans="11:18" x14ac:dyDescent="0.2">
      <c r="K252">
        <f ca="1"/>
        <v>160.5</v>
      </c>
      <c r="L252">
        <f ca="1"/>
        <v>8</v>
      </c>
      <c r="Q252">
        <f ca="1"/>
        <v>142.5</v>
      </c>
      <c r="R252">
        <f ca="1"/>
        <v>4</v>
      </c>
    </row>
    <row r="253" spans="11:18" x14ac:dyDescent="0.2">
      <c r="K253">
        <f ca="1"/>
        <v>115</v>
      </c>
      <c r="L253">
        <f ca="1"/>
        <v>35</v>
      </c>
      <c r="Q253">
        <f ca="1"/>
        <v>95</v>
      </c>
      <c r="R253">
        <f ca="1"/>
        <v>3</v>
      </c>
    </row>
    <row r="254" spans="11:18" x14ac:dyDescent="0.2">
      <c r="K254">
        <f ca="1"/>
        <v>118</v>
      </c>
      <c r="L254">
        <f ca="1"/>
        <v>15</v>
      </c>
      <c r="Q254">
        <f ca="1"/>
        <v>216</v>
      </c>
      <c r="R254">
        <f ca="1"/>
        <v>1</v>
      </c>
    </row>
    <row r="255" spans="11:18" x14ac:dyDescent="0.2">
      <c r="K255">
        <f ca="1"/>
        <v>70.5</v>
      </c>
      <c r="L255">
        <f ca="1"/>
        <v>47</v>
      </c>
      <c r="Q255">
        <f ca="1"/>
        <v>111.5</v>
      </c>
      <c r="R255">
        <f ca="1"/>
        <v>16</v>
      </c>
    </row>
    <row r="256" spans="11:18" x14ac:dyDescent="0.2">
      <c r="K256">
        <f ca="1"/>
        <v>75</v>
      </c>
      <c r="L256">
        <f ca="1"/>
        <v>26</v>
      </c>
      <c r="Q256">
        <f ca="1"/>
        <v>75.5</v>
      </c>
      <c r="R256">
        <f ca="1"/>
        <v>8</v>
      </c>
    </row>
    <row r="257" spans="11:18" x14ac:dyDescent="0.2">
      <c r="K257">
        <f ca="1"/>
        <v>163</v>
      </c>
      <c r="L257">
        <f ca="1"/>
        <v>3</v>
      </c>
      <c r="Q257">
        <f ca="1"/>
        <v>153.5</v>
      </c>
      <c r="R257">
        <f ca="1"/>
        <v>3</v>
      </c>
    </row>
    <row r="258" spans="11:18" x14ac:dyDescent="0.2">
      <c r="K258">
        <f ca="1"/>
        <v>220</v>
      </c>
      <c r="L258">
        <f ca="1"/>
        <v>42</v>
      </c>
      <c r="Q258">
        <f ca="1"/>
        <v>230</v>
      </c>
      <c r="R258">
        <f ca="1"/>
        <v>1</v>
      </c>
    </row>
    <row r="259" spans="11:18" x14ac:dyDescent="0.2">
      <c r="K259">
        <f ca="1"/>
        <v>181</v>
      </c>
      <c r="L259">
        <f ca="1"/>
        <v>1</v>
      </c>
      <c r="Q259">
        <f ca="1"/>
        <v>111</v>
      </c>
      <c r="R259">
        <f ca="1"/>
        <v>20</v>
      </c>
    </row>
    <row r="260" spans="11:18" x14ac:dyDescent="0.2">
      <c r="K260">
        <f ca="1"/>
        <v>200.5</v>
      </c>
      <c r="L260">
        <f ca="1"/>
        <v>26</v>
      </c>
      <c r="Q260">
        <f ca="1"/>
        <v>133.5</v>
      </c>
      <c r="R260">
        <f ca="1"/>
        <v>5</v>
      </c>
    </row>
    <row r="261" spans="11:18" x14ac:dyDescent="0.2">
      <c r="K261">
        <f ca="1"/>
        <v>63.5</v>
      </c>
      <c r="L261">
        <f ca="1"/>
        <v>27</v>
      </c>
      <c r="Q261">
        <f ca="1"/>
        <v>133</v>
      </c>
      <c r="R261">
        <f ca="1"/>
        <v>6</v>
      </c>
    </row>
    <row r="262" spans="11:18" x14ac:dyDescent="0.2">
      <c r="K262">
        <f ca="1"/>
        <v>131.5</v>
      </c>
      <c r="L262">
        <f ca="1"/>
        <v>6</v>
      </c>
      <c r="Q262">
        <f ca="1"/>
        <v>136</v>
      </c>
      <c r="R262">
        <f ca="1"/>
        <v>5</v>
      </c>
    </row>
    <row r="263" spans="11:18" x14ac:dyDescent="0.2">
      <c r="K263">
        <f ca="1"/>
        <v>77</v>
      </c>
      <c r="L263">
        <f ca="1"/>
        <v>9</v>
      </c>
      <c r="Q263">
        <f ca="1"/>
        <v>146</v>
      </c>
      <c r="R263">
        <f ca="1"/>
        <v>3</v>
      </c>
    </row>
    <row r="264" spans="11:18" x14ac:dyDescent="0.2">
      <c r="K264">
        <f ca="1"/>
        <v>117.5</v>
      </c>
      <c r="L264">
        <f ca="1"/>
        <v>21</v>
      </c>
      <c r="Q264">
        <f ca="1"/>
        <v>126.5</v>
      </c>
      <c r="R264">
        <f ca="1"/>
        <v>10</v>
      </c>
    </row>
    <row r="265" spans="11:18" x14ac:dyDescent="0.2">
      <c r="K265">
        <f ca="1"/>
        <v>148</v>
      </c>
      <c r="L265">
        <f ca="1"/>
        <v>10</v>
      </c>
      <c r="Q265">
        <f ca="1"/>
        <v>78.5</v>
      </c>
      <c r="R265">
        <f ca="1"/>
        <v>5</v>
      </c>
    </row>
    <row r="266" spans="11:18" x14ac:dyDescent="0.2">
      <c r="K266">
        <f ca="1"/>
        <v>149</v>
      </c>
      <c r="L266">
        <f ca="1"/>
        <v>3</v>
      </c>
      <c r="Q266">
        <f ca="1"/>
        <v>147</v>
      </c>
      <c r="R266">
        <f ca="1"/>
        <v>5</v>
      </c>
    </row>
    <row r="267" spans="11:18" x14ac:dyDescent="0.2">
      <c r="K267">
        <f ca="1"/>
        <v>137</v>
      </c>
      <c r="L267">
        <f ca="1"/>
        <v>33</v>
      </c>
      <c r="Q267">
        <f ca="1"/>
        <v>117.5</v>
      </c>
      <c r="R267">
        <f ca="1"/>
        <v>8</v>
      </c>
    </row>
    <row r="268" spans="11:18" x14ac:dyDescent="0.2">
      <c r="K268">
        <f ca="1"/>
        <v>130.5</v>
      </c>
      <c r="L268">
        <f ca="1"/>
        <v>25</v>
      </c>
      <c r="Q268">
        <f ca="1"/>
        <v>73</v>
      </c>
      <c r="R268">
        <f ca="1"/>
        <v>12</v>
      </c>
    </row>
    <row r="269" spans="11:18" x14ac:dyDescent="0.2">
      <c r="K269">
        <f ca="1"/>
        <v>154</v>
      </c>
      <c r="L269">
        <f ca="1"/>
        <v>5</v>
      </c>
      <c r="Q269">
        <f ca="1"/>
        <v>97</v>
      </c>
      <c r="R269">
        <f ca="1"/>
        <v>4</v>
      </c>
    </row>
    <row r="270" spans="11:18" x14ac:dyDescent="0.2">
      <c r="K270">
        <f ca="1"/>
        <v>136</v>
      </c>
      <c r="L270">
        <f ca="1"/>
        <v>6</v>
      </c>
      <c r="Q270">
        <f ca="1"/>
        <v>130.5</v>
      </c>
      <c r="R270">
        <f ca="1"/>
        <v>10</v>
      </c>
    </row>
    <row r="271" spans="11:18" x14ac:dyDescent="0.2">
      <c r="K271">
        <f ca="1"/>
        <v>145</v>
      </c>
      <c r="L271">
        <f ca="1"/>
        <v>4</v>
      </c>
      <c r="Q271">
        <f ca="1"/>
        <v>72.5</v>
      </c>
      <c r="R271">
        <f ca="1"/>
        <v>15</v>
      </c>
    </row>
    <row r="272" spans="11:18" x14ac:dyDescent="0.2">
      <c r="K272">
        <f ca="1"/>
        <v>127</v>
      </c>
      <c r="L272">
        <f ca="1"/>
        <v>49</v>
      </c>
      <c r="Q272">
        <f ca="1"/>
        <v>127.5</v>
      </c>
      <c r="R272">
        <f ca="1"/>
        <v>9</v>
      </c>
    </row>
    <row r="273" spans="11:18" x14ac:dyDescent="0.2">
      <c r="K273">
        <f ca="1"/>
        <v>124.5</v>
      </c>
      <c r="L273">
        <f ca="1"/>
        <v>34</v>
      </c>
      <c r="Q273">
        <f ca="1"/>
        <v>204</v>
      </c>
      <c r="R273">
        <f ca="1"/>
        <v>5</v>
      </c>
    </row>
    <row r="274" spans="11:18" x14ac:dyDescent="0.2">
      <c r="K274">
        <f ca="1"/>
        <v>109.5</v>
      </c>
      <c r="L274">
        <f ca="1"/>
        <v>51</v>
      </c>
      <c r="Q274">
        <f ca="1"/>
        <v>143.5</v>
      </c>
      <c r="R274">
        <f ca="1"/>
        <v>3</v>
      </c>
    </row>
    <row r="275" spans="11:18" x14ac:dyDescent="0.2">
      <c r="K275">
        <f ca="1"/>
        <v>73</v>
      </c>
      <c r="L275">
        <f ca="1"/>
        <v>40</v>
      </c>
      <c r="Q275">
        <f ca="1"/>
        <v>117</v>
      </c>
      <c r="R275">
        <f ca="1"/>
        <v>14</v>
      </c>
    </row>
    <row r="276" spans="11:18" x14ac:dyDescent="0.2">
      <c r="K276">
        <f ca="1"/>
        <v>208</v>
      </c>
      <c r="L276">
        <f ca="1"/>
        <v>4</v>
      </c>
      <c r="Q276">
        <f ca="1"/>
        <v>87.5</v>
      </c>
      <c r="R276">
        <f ca="1"/>
        <v>3</v>
      </c>
    </row>
    <row r="277" spans="11:18" x14ac:dyDescent="0.2">
      <c r="K277">
        <f ca="1"/>
        <v>67.5</v>
      </c>
      <c r="L277">
        <f ca="1"/>
        <v>18</v>
      </c>
      <c r="Q277">
        <f ca="1"/>
        <v>142</v>
      </c>
      <c r="R277">
        <f ca="1"/>
        <v>8</v>
      </c>
    </row>
    <row r="278" spans="11:18" x14ac:dyDescent="0.2">
      <c r="K278">
        <f ca="1"/>
        <v>79</v>
      </c>
      <c r="L278">
        <f ca="1"/>
        <v>6</v>
      </c>
      <c r="Q278">
        <f ca="1"/>
        <v>148</v>
      </c>
      <c r="R278">
        <f ca="1"/>
        <v>4</v>
      </c>
    </row>
    <row r="279" spans="11:18" x14ac:dyDescent="0.2">
      <c r="K279">
        <f ca="1"/>
        <v>134.5</v>
      </c>
      <c r="L279">
        <f ca="1"/>
        <v>4</v>
      </c>
      <c r="Q279">
        <f ca="1"/>
        <v>128.5</v>
      </c>
      <c r="R279">
        <f ca="1"/>
        <v>14</v>
      </c>
    </row>
    <row r="280" spans="11:18" x14ac:dyDescent="0.2">
      <c r="K280">
        <f ca="1"/>
        <v>142.5</v>
      </c>
      <c r="L280">
        <f ca="1"/>
        <v>4</v>
      </c>
      <c r="Q280">
        <f ca="1"/>
        <v>165.5</v>
      </c>
      <c r="R280">
        <f ca="1"/>
        <v>2</v>
      </c>
    </row>
    <row r="281" spans="11:18" x14ac:dyDescent="0.2">
      <c r="K281">
        <f ca="1"/>
        <v>148.5</v>
      </c>
      <c r="L281">
        <f ca="1"/>
        <v>5</v>
      </c>
      <c r="Q281">
        <f ca="1"/>
        <v>132.5</v>
      </c>
      <c r="R281">
        <f ca="1"/>
        <v>8</v>
      </c>
    </row>
    <row r="282" spans="11:18" x14ac:dyDescent="0.2">
      <c r="K282">
        <f ca="1"/>
        <v>95</v>
      </c>
      <c r="L282">
        <f ca="1"/>
        <v>3</v>
      </c>
      <c r="Q282">
        <f ca="1"/>
        <v>82.5</v>
      </c>
      <c r="R282">
        <f ca="1"/>
        <v>9</v>
      </c>
    </row>
    <row r="283" spans="11:18" x14ac:dyDescent="0.2">
      <c r="K283">
        <f ca="1"/>
        <v>218</v>
      </c>
      <c r="L283">
        <f ca="1"/>
        <v>1</v>
      </c>
      <c r="Q283">
        <f ca="1"/>
        <v>134</v>
      </c>
      <c r="R283">
        <f ca="1"/>
        <v>5</v>
      </c>
    </row>
    <row r="284" spans="11:18" x14ac:dyDescent="0.2">
      <c r="K284">
        <f ca="1"/>
        <v>90</v>
      </c>
      <c r="L284">
        <f ca="1"/>
        <v>7</v>
      </c>
      <c r="Q284">
        <f ca="1"/>
        <v>180.5</v>
      </c>
      <c r="R284">
        <f ca="1"/>
        <v>1</v>
      </c>
    </row>
    <row r="285" spans="11:18" x14ac:dyDescent="0.2">
      <c r="K285">
        <f ca="1"/>
        <v>111.5</v>
      </c>
      <c r="L285">
        <f ca="1"/>
        <v>15</v>
      </c>
      <c r="Q285">
        <f ca="1"/>
        <v>157</v>
      </c>
      <c r="R285">
        <f ca="1"/>
        <v>2</v>
      </c>
    </row>
    <row r="286" spans="11:18" x14ac:dyDescent="0.2">
      <c r="K286">
        <f ca="1"/>
        <v>75.5</v>
      </c>
      <c r="L286">
        <f ca="1"/>
        <v>9</v>
      </c>
      <c r="Q286">
        <f ca="1"/>
        <v>84.5</v>
      </c>
      <c r="R286">
        <f ca="1"/>
        <v>14</v>
      </c>
    </row>
    <row r="287" spans="11:18" x14ac:dyDescent="0.2">
      <c r="K287">
        <f ca="1"/>
        <v>87.5</v>
      </c>
      <c r="L287">
        <f ca="1"/>
        <v>4</v>
      </c>
      <c r="Q287">
        <f ca="1"/>
        <v>90</v>
      </c>
      <c r="R287">
        <f ca="1"/>
        <v>4</v>
      </c>
    </row>
    <row r="288" spans="11:18" x14ac:dyDescent="0.2">
      <c r="K288">
        <f ca="1"/>
        <v>153.5</v>
      </c>
      <c r="L288">
        <f ca="1"/>
        <v>3</v>
      </c>
      <c r="Q288">
        <f ca="1"/>
        <v>98.5</v>
      </c>
      <c r="R288">
        <f ca="1"/>
        <v>2</v>
      </c>
    </row>
    <row r="289" spans="11:18" x14ac:dyDescent="0.2">
      <c r="K289">
        <f ca="1"/>
        <v>230</v>
      </c>
      <c r="L289">
        <f ca="1"/>
        <v>1</v>
      </c>
      <c r="Q289">
        <f ca="1"/>
        <v>118.5</v>
      </c>
      <c r="R289">
        <f ca="1"/>
        <v>6</v>
      </c>
    </row>
    <row r="290" spans="11:18" x14ac:dyDescent="0.2">
      <c r="K290">
        <f ca="1"/>
        <v>146</v>
      </c>
      <c r="L290">
        <f ca="1"/>
        <v>3</v>
      </c>
      <c r="Q290">
        <f ca="1"/>
        <v>92.5</v>
      </c>
      <c r="R290">
        <f ca="1"/>
        <v>2</v>
      </c>
    </row>
    <row r="291" spans="11:18" x14ac:dyDescent="0.2">
      <c r="K291">
        <f ca="1"/>
        <v>78.5</v>
      </c>
      <c r="L291">
        <f ca="1"/>
        <v>4</v>
      </c>
      <c r="Q291">
        <f ca="1"/>
        <v>116.5</v>
      </c>
      <c r="R291">
        <f ca="1"/>
        <v>22</v>
      </c>
    </row>
    <row r="292" spans="11:18" x14ac:dyDescent="0.2">
      <c r="K292">
        <f ca="1"/>
        <v>147</v>
      </c>
      <c r="L292">
        <f ca="1"/>
        <v>6</v>
      </c>
      <c r="Q292">
        <f ca="1"/>
        <v>206.5</v>
      </c>
      <c r="R292">
        <f ca="1"/>
        <v>1</v>
      </c>
    </row>
    <row r="293" spans="11:18" x14ac:dyDescent="0.2">
      <c r="K293">
        <f ca="1"/>
        <v>141</v>
      </c>
      <c r="L293">
        <f ca="1"/>
        <v>9</v>
      </c>
      <c r="Q293">
        <f ca="1"/>
        <v>151.5</v>
      </c>
      <c r="R293">
        <f ca="1"/>
        <v>2</v>
      </c>
    </row>
    <row r="294" spans="11:18" x14ac:dyDescent="0.2">
      <c r="K294">
        <f ca="1"/>
        <v>127.5</v>
      </c>
      <c r="L294">
        <f ca="1"/>
        <v>12</v>
      </c>
      <c r="Q294">
        <f ca="1"/>
        <v>86.5</v>
      </c>
      <c r="R294">
        <f ca="1"/>
        <v>5</v>
      </c>
    </row>
    <row r="295" spans="11:18" x14ac:dyDescent="0.2">
      <c r="K295">
        <f ca="1"/>
        <v>204</v>
      </c>
      <c r="L295">
        <f ca="1"/>
        <v>5</v>
      </c>
      <c r="Q295">
        <f ca="1"/>
        <v>202.5</v>
      </c>
      <c r="R295">
        <f ca="1"/>
        <v>3</v>
      </c>
    </row>
    <row r="296" spans="11:18" x14ac:dyDescent="0.2">
      <c r="K296">
        <f ca="1"/>
        <v>143.5</v>
      </c>
      <c r="L296">
        <f ca="1"/>
        <v>3</v>
      </c>
      <c r="Q296">
        <f ca="1"/>
        <v>203</v>
      </c>
      <c r="R296">
        <f ca="1"/>
        <v>3</v>
      </c>
    </row>
    <row r="297" spans="11:18" x14ac:dyDescent="0.2">
      <c r="K297">
        <f ca="1"/>
        <v>142</v>
      </c>
      <c r="L297">
        <f ca="1"/>
        <v>11</v>
      </c>
      <c r="Q297">
        <f ca="1"/>
        <v>91</v>
      </c>
      <c r="R297">
        <f ca="1"/>
        <v>3</v>
      </c>
    </row>
    <row r="298" spans="11:18" x14ac:dyDescent="0.2">
      <c r="K298">
        <f ca="1"/>
        <v>82.5</v>
      </c>
      <c r="L298">
        <f ca="1"/>
        <v>9</v>
      </c>
      <c r="Q298">
        <f ca="1"/>
        <v>164.5</v>
      </c>
      <c r="R298">
        <f ca="1"/>
        <v>2</v>
      </c>
    </row>
    <row r="299" spans="11:18" x14ac:dyDescent="0.2">
      <c r="K299">
        <f ca="1"/>
        <v>134</v>
      </c>
      <c r="L299">
        <f ca="1"/>
        <v>6</v>
      </c>
      <c r="Q299">
        <f ca="1"/>
        <v>171</v>
      </c>
      <c r="R299">
        <f ca="1"/>
        <v>1</v>
      </c>
    </row>
    <row r="300" spans="11:18" x14ac:dyDescent="0.2">
      <c r="K300">
        <f ca="1"/>
        <v>180.5</v>
      </c>
      <c r="L300">
        <f ca="1"/>
        <v>1</v>
      </c>
      <c r="Q300">
        <f ca="1"/>
        <v>83.5</v>
      </c>
      <c r="R300">
        <f ca="1"/>
        <v>7</v>
      </c>
    </row>
    <row r="301" spans="11:18" x14ac:dyDescent="0.2">
      <c r="K301">
        <f ca="1"/>
        <v>157</v>
      </c>
      <c r="L301">
        <f ca="1"/>
        <v>2</v>
      </c>
      <c r="Q301">
        <f ca="1"/>
        <v>74.5</v>
      </c>
      <c r="R301">
        <f ca="1"/>
        <v>5</v>
      </c>
    </row>
    <row r="302" spans="11:18" x14ac:dyDescent="0.2">
      <c r="K302">
        <f ca="1"/>
        <v>84.5</v>
      </c>
      <c r="L302">
        <f ca="1"/>
        <v>14</v>
      </c>
      <c r="Q302">
        <f ca="1"/>
        <v>214</v>
      </c>
      <c r="R302">
        <f ca="1"/>
        <v>1</v>
      </c>
    </row>
    <row r="303" spans="11:18" x14ac:dyDescent="0.2">
      <c r="K303">
        <f ca="1"/>
        <v>118.5</v>
      </c>
      <c r="L303">
        <f ca="1"/>
        <v>7</v>
      </c>
      <c r="Q303">
        <f ca="1"/>
        <v>95.5</v>
      </c>
      <c r="R303">
        <f ca="1"/>
        <v>2</v>
      </c>
    </row>
    <row r="304" spans="11:18" x14ac:dyDescent="0.2">
      <c r="K304">
        <f ca="1"/>
        <v>97.5</v>
      </c>
      <c r="L304">
        <f ca="1"/>
        <v>1</v>
      </c>
      <c r="Q304">
        <f ca="1"/>
        <v>200</v>
      </c>
      <c r="R304">
        <f ca="1"/>
        <v>3</v>
      </c>
    </row>
    <row r="305" spans="11:18" x14ac:dyDescent="0.2">
      <c r="K305">
        <f ca="1"/>
        <v>69.5</v>
      </c>
      <c r="L305">
        <f ca="1"/>
        <v>15</v>
      </c>
      <c r="Q305">
        <f ca="1"/>
        <v>96.5</v>
      </c>
      <c r="R305">
        <f ca="1"/>
        <v>2</v>
      </c>
    </row>
    <row r="306" spans="11:18" x14ac:dyDescent="0.2">
      <c r="K306">
        <f ca="1"/>
        <v>206.5</v>
      </c>
      <c r="L306">
        <f ca="1"/>
        <v>1</v>
      </c>
      <c r="Q306">
        <f ca="1"/>
        <v>147.5</v>
      </c>
      <c r="R306">
        <f ca="1"/>
        <v>1</v>
      </c>
    </row>
    <row r="307" spans="11:18" x14ac:dyDescent="0.2">
      <c r="K307">
        <f ca="1"/>
        <v>162.5</v>
      </c>
      <c r="L307">
        <f ca="1"/>
        <v>18</v>
      </c>
      <c r="Q307">
        <f ca="1"/>
        <v>203.5</v>
      </c>
      <c r="R307">
        <f ca="1"/>
        <v>1</v>
      </c>
    </row>
    <row r="308" spans="11:18" x14ac:dyDescent="0.2">
      <c r="K308">
        <f ca="1"/>
        <v>151.5</v>
      </c>
      <c r="L308">
        <f ca="1"/>
        <v>2</v>
      </c>
      <c r="Q308">
        <f ca="1"/>
        <v>138</v>
      </c>
      <c r="R308">
        <f ca="1"/>
        <v>4</v>
      </c>
    </row>
    <row r="309" spans="11:18" x14ac:dyDescent="0.2">
      <c r="K309">
        <f ca="1"/>
        <v>88.5</v>
      </c>
      <c r="L309">
        <f ca="1"/>
        <v>6</v>
      </c>
      <c r="Q309">
        <f ca="1"/>
        <v>152.5</v>
      </c>
      <c r="R309">
        <f ca="1"/>
        <v>1</v>
      </c>
    </row>
    <row r="310" spans="11:18" x14ac:dyDescent="0.2">
      <c r="K310">
        <f ca="1"/>
        <v>202.5</v>
      </c>
      <c r="L310">
        <f ca="1"/>
        <v>3</v>
      </c>
      <c r="Q310">
        <f ca="1"/>
        <v>141</v>
      </c>
      <c r="R310">
        <f ca="1"/>
        <v>5</v>
      </c>
    </row>
    <row r="311" spans="11:18" x14ac:dyDescent="0.2">
      <c r="K311">
        <f ca="1"/>
        <v>203</v>
      </c>
      <c r="L311">
        <f ca="1"/>
        <v>3</v>
      </c>
      <c r="Q311">
        <f ca="1"/>
        <v>71.5</v>
      </c>
      <c r="R311">
        <f ca="1"/>
        <v>6</v>
      </c>
    </row>
    <row r="312" spans="11:18" x14ac:dyDescent="0.2">
      <c r="K312">
        <f ca="1"/>
        <v>91</v>
      </c>
      <c r="L312">
        <f ca="1"/>
        <v>4</v>
      </c>
      <c r="Q312">
        <f ca="1"/>
        <v>237</v>
      </c>
      <c r="R312">
        <f ca="1"/>
        <v>1</v>
      </c>
    </row>
    <row r="313" spans="11:18" x14ac:dyDescent="0.2">
      <c r="K313">
        <f ca="1"/>
        <v>164.5</v>
      </c>
      <c r="L313">
        <f ca="1"/>
        <v>2</v>
      </c>
      <c r="Q313">
        <f ca="1"/>
        <v>202</v>
      </c>
      <c r="R313">
        <f ca="1"/>
        <v>2</v>
      </c>
    </row>
    <row r="314" spans="11:18" x14ac:dyDescent="0.2">
      <c r="K314">
        <f ca="1"/>
        <v>171</v>
      </c>
      <c r="L314">
        <f ca="1"/>
        <v>1</v>
      </c>
      <c r="Q314">
        <f ca="1"/>
        <v>240</v>
      </c>
      <c r="R314">
        <f ca="1"/>
        <v>1</v>
      </c>
    </row>
    <row r="315" spans="11:18" x14ac:dyDescent="0.2">
      <c r="K315">
        <f ca="1"/>
        <v>83.5</v>
      </c>
      <c r="L315">
        <f ca="1"/>
        <v>7</v>
      </c>
      <c r="Q315">
        <f ca="1"/>
        <v>77.5</v>
      </c>
      <c r="R315">
        <f ca="1"/>
        <v>6</v>
      </c>
    </row>
    <row r="316" spans="11:18" x14ac:dyDescent="0.2">
      <c r="K316">
        <f ca="1"/>
        <v>214</v>
      </c>
      <c r="L316">
        <f ca="1"/>
        <v>1</v>
      </c>
      <c r="Q316">
        <f ca="1"/>
        <v>93.5</v>
      </c>
      <c r="R316">
        <f ca="1"/>
        <v>2</v>
      </c>
    </row>
    <row r="317" spans="11:18" x14ac:dyDescent="0.2">
      <c r="K317">
        <f ca="1"/>
        <v>95.5</v>
      </c>
      <c r="L317">
        <f ca="1"/>
        <v>2</v>
      </c>
      <c r="Q317">
        <f ca="1"/>
        <v>206</v>
      </c>
      <c r="R317">
        <f ca="1"/>
        <v>2</v>
      </c>
    </row>
    <row r="318" spans="11:18" x14ac:dyDescent="0.2">
      <c r="K318">
        <f ca="1"/>
        <v>147.5</v>
      </c>
      <c r="L318">
        <f ca="1"/>
        <v>1</v>
      </c>
      <c r="Q318">
        <f ca="1"/>
        <v>150</v>
      </c>
      <c r="R318">
        <f ca="1"/>
        <v>1</v>
      </c>
    </row>
    <row r="319" spans="11:18" x14ac:dyDescent="0.2">
      <c r="K319">
        <f ca="1"/>
        <v>203.5</v>
      </c>
      <c r="L319">
        <f ca="1"/>
        <v>1</v>
      </c>
      <c r="Q319">
        <f ca="1"/>
        <v>150.5</v>
      </c>
      <c r="R319">
        <f ca="1"/>
        <v>5</v>
      </c>
    </row>
    <row r="320" spans="11:18" x14ac:dyDescent="0.2">
      <c r="K320">
        <f ca="1"/>
        <v>152.5</v>
      </c>
      <c r="L320">
        <f ca="1"/>
        <v>1</v>
      </c>
      <c r="Q320">
        <f ca="1"/>
        <v>145.5</v>
      </c>
      <c r="R320">
        <f ca="1"/>
        <v>1</v>
      </c>
    </row>
    <row r="321" spans="11:18" x14ac:dyDescent="0.2">
      <c r="K321">
        <f ca="1"/>
        <v>71.5</v>
      </c>
      <c r="L321">
        <f ca="1"/>
        <v>6</v>
      </c>
      <c r="Q321">
        <f ca="1"/>
        <v>234.5</v>
      </c>
      <c r="R321">
        <f ca="1"/>
        <v>1</v>
      </c>
    </row>
    <row r="322" spans="11:18" x14ac:dyDescent="0.2">
      <c r="K322">
        <f ca="1"/>
        <v>237</v>
      </c>
      <c r="L322">
        <f ca="1"/>
        <v>1</v>
      </c>
      <c r="Q322">
        <f ca="1"/>
        <v>184</v>
      </c>
      <c r="R322">
        <f ca="1"/>
        <v>1</v>
      </c>
    </row>
    <row r="323" spans="11:18" x14ac:dyDescent="0.2">
      <c r="K323">
        <f ca="1"/>
        <v>202</v>
      </c>
      <c r="L323">
        <f ca="1"/>
        <v>3</v>
      </c>
      <c r="Q323">
        <f ca="1"/>
        <v>143</v>
      </c>
      <c r="R323">
        <f ca="1"/>
        <v>6</v>
      </c>
    </row>
    <row r="324" spans="11:18" x14ac:dyDescent="0.2">
      <c r="K324">
        <f ca="1"/>
        <v>240</v>
      </c>
      <c r="L324">
        <f ca="1"/>
        <v>1</v>
      </c>
      <c r="Q324">
        <f ca="1"/>
        <v>166</v>
      </c>
      <c r="R324">
        <f ca="1"/>
        <v>1</v>
      </c>
    </row>
    <row r="325" spans="11:18" x14ac:dyDescent="0.2">
      <c r="K325">
        <f ca="1"/>
        <v>79.5</v>
      </c>
      <c r="L325">
        <f ca="1"/>
        <v>5</v>
      </c>
      <c r="Q325">
        <f ca="1"/>
        <v>136.5</v>
      </c>
      <c r="R325">
        <f ca="1"/>
        <v>6</v>
      </c>
    </row>
    <row r="326" spans="11:18" x14ac:dyDescent="0.2">
      <c r="K326">
        <f ca="1"/>
        <v>93.5</v>
      </c>
      <c r="L326">
        <f ca="1"/>
        <v>2</v>
      </c>
      <c r="Q326">
        <f ca="1"/>
        <v>165</v>
      </c>
      <c r="R326">
        <f ca="1"/>
        <v>1</v>
      </c>
    </row>
    <row r="327" spans="11:18" x14ac:dyDescent="0.2">
      <c r="K327">
        <f ca="1"/>
        <v>206</v>
      </c>
      <c r="L327">
        <f ca="1"/>
        <v>2</v>
      </c>
      <c r="Q327">
        <f ca="1"/>
        <v>141.5</v>
      </c>
      <c r="R327">
        <f ca="1"/>
        <v>3</v>
      </c>
    </row>
    <row r="328" spans="11:18" x14ac:dyDescent="0.2">
      <c r="K328">
        <f ca="1"/>
        <v>150</v>
      </c>
      <c r="L328">
        <f ca="1"/>
        <v>1</v>
      </c>
      <c r="Q328">
        <f ca="1"/>
        <v>135.5</v>
      </c>
      <c r="R328">
        <f ca="1"/>
        <v>6</v>
      </c>
    </row>
    <row r="329" spans="11:18" x14ac:dyDescent="0.2">
      <c r="K329">
        <f ca="1"/>
        <v>86.5</v>
      </c>
      <c r="L329">
        <f ca="1"/>
        <v>4</v>
      </c>
      <c r="Q329">
        <f ca="1"/>
        <v>99.5</v>
      </c>
      <c r="R329">
        <f ca="1"/>
        <v>1</v>
      </c>
    </row>
    <row r="330" spans="11:18" x14ac:dyDescent="0.2">
      <c r="K330">
        <f ca="1"/>
        <v>150.5</v>
      </c>
      <c r="L330">
        <f ca="1"/>
        <v>5</v>
      </c>
      <c r="Q330">
        <f ca="1"/>
        <v>137</v>
      </c>
      <c r="R330">
        <f ca="1"/>
        <v>5</v>
      </c>
    </row>
    <row r="331" spans="11:18" x14ac:dyDescent="0.2">
      <c r="K331">
        <f ca="1"/>
        <v>145.5</v>
      </c>
      <c r="L331">
        <f ca="1"/>
        <v>1</v>
      </c>
      <c r="Q331">
        <f ca="1"/>
        <v>212.5</v>
      </c>
      <c r="R331">
        <f ca="1"/>
        <v>1</v>
      </c>
    </row>
    <row r="332" spans="11:18" x14ac:dyDescent="0.2">
      <c r="K332">
        <f ca="1"/>
        <v>77.5</v>
      </c>
      <c r="L332">
        <f ca="1"/>
        <v>5</v>
      </c>
      <c r="Q332">
        <f ca="1"/>
        <v>79.5</v>
      </c>
      <c r="R332">
        <f ca="1"/>
        <v>4</v>
      </c>
    </row>
    <row r="333" spans="11:18" x14ac:dyDescent="0.2">
      <c r="K333">
        <f ca="1"/>
        <v>234.5</v>
      </c>
      <c r="L333">
        <f ca="1"/>
        <v>1</v>
      </c>
      <c r="Q333">
        <f ca="1"/>
        <v>155</v>
      </c>
      <c r="R333">
        <f ca="1"/>
        <v>1</v>
      </c>
    </row>
    <row r="334" spans="11:18" x14ac:dyDescent="0.2">
      <c r="K334">
        <f ca="1"/>
        <v>184</v>
      </c>
      <c r="L334">
        <f ca="1"/>
        <v>1</v>
      </c>
      <c r="Q334">
        <f ca="1"/>
        <v>88.5</v>
      </c>
      <c r="R334">
        <f ca="1"/>
        <v>4</v>
      </c>
    </row>
    <row r="335" spans="11:18" x14ac:dyDescent="0.2">
      <c r="K335">
        <f ca="1"/>
        <v>143</v>
      </c>
      <c r="L335">
        <f ca="1"/>
        <v>6</v>
      </c>
      <c r="Q335">
        <f ca="1"/>
        <v>96</v>
      </c>
      <c r="R335">
        <f ca="1"/>
        <v>4</v>
      </c>
    </row>
    <row r="336" spans="11:18" x14ac:dyDescent="0.2">
      <c r="K336">
        <f ca="1"/>
        <v>166</v>
      </c>
      <c r="L336">
        <f ca="1"/>
        <v>1</v>
      </c>
      <c r="Q336">
        <f ca="1"/>
        <v>90.5</v>
      </c>
      <c r="R336">
        <f ca="1"/>
        <v>2</v>
      </c>
    </row>
    <row r="337" spans="11:18" x14ac:dyDescent="0.2">
      <c r="K337">
        <f ca="1"/>
        <v>135.5</v>
      </c>
      <c r="L337">
        <f ca="1"/>
        <v>5</v>
      </c>
      <c r="Q337">
        <f ca="1"/>
        <v>172</v>
      </c>
      <c r="R337">
        <f ca="1"/>
        <v>1</v>
      </c>
    </row>
    <row r="338" spans="11:18" x14ac:dyDescent="0.2">
      <c r="K338">
        <f ca="1"/>
        <v>99.5</v>
      </c>
      <c r="L338">
        <f ca="1"/>
        <v>1</v>
      </c>
      <c r="Q338">
        <f ca="1"/>
        <v>151</v>
      </c>
      <c r="R338">
        <f ca="1"/>
        <v>1</v>
      </c>
    </row>
    <row r="339" spans="11:18" x14ac:dyDescent="0.2">
      <c r="K339">
        <f ca="1"/>
        <v>212.5</v>
      </c>
      <c r="L339">
        <f ca="1"/>
        <v>1</v>
      </c>
      <c r="Q339">
        <f ca="1"/>
        <v>89.5</v>
      </c>
      <c r="R339">
        <f ca="1"/>
        <v>2</v>
      </c>
    </row>
    <row r="340" spans="11:18" x14ac:dyDescent="0.2">
      <c r="K340">
        <f ca="1"/>
        <v>155</v>
      </c>
      <c r="L340">
        <f ca="1"/>
        <v>1</v>
      </c>
      <c r="Q340">
        <f ca="1"/>
        <v>98</v>
      </c>
      <c r="R340">
        <f ca="1"/>
        <v>2</v>
      </c>
    </row>
    <row r="341" spans="11:18" x14ac:dyDescent="0.2">
      <c r="K341">
        <f ca="1"/>
        <v>172</v>
      </c>
      <c r="L341">
        <f ca="1"/>
        <v>1</v>
      </c>
      <c r="Q341">
        <f ca="1"/>
        <v>210.5</v>
      </c>
      <c r="R341">
        <f ca="1"/>
        <v>1</v>
      </c>
    </row>
    <row r="342" spans="11:18" x14ac:dyDescent="0.2">
      <c r="K342">
        <f ca="1"/>
        <v>151</v>
      </c>
      <c r="L342">
        <f ca="1"/>
        <v>1</v>
      </c>
      <c r="Q342">
        <f ca="1"/>
        <v>207</v>
      </c>
      <c r="R342">
        <f ca="1"/>
        <v>1</v>
      </c>
    </row>
    <row r="343" spans="11:18" x14ac:dyDescent="0.2">
      <c r="K343">
        <f ca="1"/>
        <v>98</v>
      </c>
      <c r="L343">
        <f ca="1"/>
        <v>2</v>
      </c>
      <c r="Q343">
        <f ca="1"/>
        <v>209</v>
      </c>
      <c r="R343">
        <f ca="1"/>
        <v>1</v>
      </c>
    </row>
    <row r="344" spans="11:18" x14ac:dyDescent="0.2">
      <c r="K344">
        <f ca="1"/>
        <v>210.5</v>
      </c>
      <c r="L344">
        <f ca="1"/>
        <v>1</v>
      </c>
      <c r="Q344">
        <f ca="1"/>
        <v>205.5</v>
      </c>
      <c r="R344">
        <f ca="1"/>
        <v>1</v>
      </c>
    </row>
    <row r="345" spans="11:18" x14ac:dyDescent="0.2">
      <c r="K345">
        <f ca="1"/>
        <v>212</v>
      </c>
      <c r="L345">
        <f ca="1"/>
        <v>1</v>
      </c>
      <c r="Q345">
        <f ca="1"/>
        <v>167</v>
      </c>
      <c r="R345">
        <f ca="1"/>
        <v>2</v>
      </c>
    </row>
    <row r="346" spans="11:18" x14ac:dyDescent="0.2">
      <c r="K346">
        <f ca="1"/>
        <v>209</v>
      </c>
      <c r="L346">
        <f ca="1"/>
        <v>1</v>
      </c>
      <c r="Q346">
        <f ca="1"/>
        <v>232.5</v>
      </c>
      <c r="R346">
        <f ca="1"/>
        <v>1</v>
      </c>
    </row>
    <row r="347" spans="11:18" x14ac:dyDescent="0.2">
      <c r="K347">
        <f ca="1"/>
        <v>205.5</v>
      </c>
      <c r="L347">
        <f ca="1"/>
        <v>1</v>
      </c>
      <c r="Q347">
        <f ca="1"/>
        <v>167.5</v>
      </c>
      <c r="R347">
        <f ca="1"/>
        <v>1</v>
      </c>
    </row>
    <row r="348" spans="11:18" x14ac:dyDescent="0.2">
      <c r="K348">
        <f ca="1"/>
        <v>167</v>
      </c>
      <c r="L348">
        <f ca="1"/>
        <v>2</v>
      </c>
      <c r="Q348">
        <f ca="1"/>
        <v>229</v>
      </c>
      <c r="R348">
        <f ca="1"/>
        <v>1</v>
      </c>
    </row>
    <row r="349" spans="11:18" x14ac:dyDescent="0.2">
      <c r="K349">
        <f ca="1"/>
        <v>232.5</v>
      </c>
      <c r="L349">
        <f ca="1"/>
        <v>1</v>
      </c>
      <c r="Q349">
        <f ca="1"/>
        <v>234</v>
      </c>
      <c r="R349">
        <f ca="1"/>
        <v>1</v>
      </c>
    </row>
    <row r="350" spans="11:18" x14ac:dyDescent="0.2">
      <c r="K350">
        <f ca="1"/>
        <v>167.5</v>
      </c>
      <c r="L350">
        <f ca="1"/>
        <v>1</v>
      </c>
      <c r="Q350">
        <f ca="1"/>
        <v>220.5</v>
      </c>
      <c r="R350">
        <f ca="1"/>
        <v>1</v>
      </c>
    </row>
    <row r="351" spans="11:18" x14ac:dyDescent="0.2">
      <c r="K351">
        <f ca="1"/>
        <v>229</v>
      </c>
      <c r="L351">
        <f ca="1"/>
        <v>1</v>
      </c>
      <c r="Q351">
        <f ca="1"/>
        <v>174</v>
      </c>
      <c r="R351">
        <f ca="1"/>
        <v>1</v>
      </c>
    </row>
    <row r="352" spans="11:18" x14ac:dyDescent="0.2">
      <c r="K352">
        <f ca="1"/>
        <v>234</v>
      </c>
      <c r="L352">
        <f ca="1"/>
        <v>1</v>
      </c>
      <c r="Q352">
        <f ca="1"/>
        <v>179.5</v>
      </c>
      <c r="R352">
        <f ca="1"/>
        <v>1</v>
      </c>
    </row>
    <row r="353" spans="11:18" x14ac:dyDescent="0.2">
      <c r="K353">
        <f ca="1"/>
        <v>90.5</v>
      </c>
      <c r="L353">
        <f ca="1"/>
        <v>1</v>
      </c>
      <c r="Q353">
        <f ca="1"/>
        <v>166.5</v>
      </c>
      <c r="R353">
        <f ca="1"/>
        <v>1</v>
      </c>
    </row>
    <row r="354" spans="11:18" x14ac:dyDescent="0.2">
      <c r="K354">
        <f ca="1"/>
        <v>174</v>
      </c>
      <c r="L354">
        <f ca="1"/>
        <v>1</v>
      </c>
      <c r="Q354">
        <f ca="1"/>
        <v>144.5</v>
      </c>
      <c r="R354">
        <f ca="1"/>
        <v>3</v>
      </c>
    </row>
    <row r="355" spans="11:18" x14ac:dyDescent="0.2">
      <c r="K355">
        <f ca="1"/>
        <v>89.5</v>
      </c>
      <c r="L355">
        <f ca="1"/>
        <v>2</v>
      </c>
      <c r="Q355">
        <f ca="1"/>
        <v>162</v>
      </c>
      <c r="R355">
        <f ca="1"/>
        <v>2</v>
      </c>
    </row>
    <row r="356" spans="11:18" x14ac:dyDescent="0.2">
      <c r="K356">
        <f ca="1"/>
        <v>179.5</v>
      </c>
      <c r="L356">
        <f ca="1"/>
        <v>1</v>
      </c>
      <c r="Q356">
        <f ca="1"/>
        <v>155.5</v>
      </c>
      <c r="R356">
        <f ca="1"/>
        <v>1</v>
      </c>
    </row>
    <row r="357" spans="11:18" x14ac:dyDescent="0.2">
      <c r="K357">
        <f ca="1"/>
        <v>166.5</v>
      </c>
      <c r="L357">
        <f ca="1"/>
        <v>1</v>
      </c>
      <c r="Q357">
        <f ca="1"/>
        <v>216.5</v>
      </c>
      <c r="R357">
        <f ca="1"/>
        <v>1</v>
      </c>
    </row>
    <row r="358" spans="11:18" x14ac:dyDescent="0.2">
      <c r="K358">
        <f ca="1"/>
        <v>144.5</v>
      </c>
      <c r="L358">
        <f ca="1"/>
        <v>3</v>
      </c>
      <c r="Q358">
        <f ca="1"/>
        <v>157.5</v>
      </c>
      <c r="R358">
        <f ca="1"/>
        <v>1</v>
      </c>
    </row>
    <row r="359" spans="11:18" x14ac:dyDescent="0.2">
      <c r="K359">
        <f ca="1"/>
        <v>155.5</v>
      </c>
      <c r="L359">
        <f ca="1"/>
        <v>1</v>
      </c>
      <c r="Q359">
        <f ca="1"/>
        <v>94</v>
      </c>
      <c r="R359">
        <f ca="1"/>
        <v>1</v>
      </c>
    </row>
    <row r="360" spans="11:18" x14ac:dyDescent="0.2">
      <c r="K360">
        <f ca="1"/>
        <v>216.5</v>
      </c>
      <c r="L360">
        <f ca="1"/>
        <v>1</v>
      </c>
      <c r="Q360">
        <f ca="1"/>
        <v>156.5</v>
      </c>
      <c r="R360">
        <f ca="1"/>
        <v>1</v>
      </c>
    </row>
    <row r="361" spans="11:18" x14ac:dyDescent="0.2">
      <c r="K361">
        <f ca="1"/>
        <v>157.5</v>
      </c>
      <c r="L361">
        <f ca="1"/>
        <v>1</v>
      </c>
      <c r="Q361">
        <f ca="1"/>
        <v>228</v>
      </c>
      <c r="R361">
        <f ca="1"/>
        <v>1</v>
      </c>
    </row>
    <row r="362" spans="11:18" x14ac:dyDescent="0.2">
      <c r="K362">
        <f ca="1"/>
        <v>92</v>
      </c>
      <c r="L362">
        <f ca="1"/>
        <v>2</v>
      </c>
      <c r="Q362">
        <f ca="1"/>
        <v>201</v>
      </c>
      <c r="R362">
        <f ca="1"/>
        <v>1</v>
      </c>
    </row>
    <row r="363" spans="11:18" x14ac:dyDescent="0.2">
      <c r="K363">
        <f ca="1"/>
        <v>94</v>
      </c>
      <c r="L363">
        <f ca="1"/>
        <v>1</v>
      </c>
      <c r="Q363">
        <f ca="1"/>
        <v>217</v>
      </c>
      <c r="R363">
        <f ca="1"/>
        <v>1</v>
      </c>
    </row>
    <row r="364" spans="11:18" x14ac:dyDescent="0.2">
      <c r="K364">
        <f ca="1"/>
        <v>156.5</v>
      </c>
      <c r="L364">
        <f ca="1"/>
        <v>1</v>
      </c>
      <c r="Q364">
        <f ca="1"/>
        <v>225.5</v>
      </c>
      <c r="R364">
        <f ca="1"/>
        <v>1</v>
      </c>
    </row>
    <row r="365" spans="11:18" x14ac:dyDescent="0.2">
      <c r="K365">
        <f ca="1"/>
        <v>228</v>
      </c>
      <c r="L365">
        <f ca="1"/>
        <v>1</v>
      </c>
      <c r="Q365">
        <f ca="1"/>
        <v>0</v>
      </c>
      <c r="R365">
        <f ca="1"/>
        <v>0</v>
      </c>
    </row>
    <row r="366" spans="11:18" x14ac:dyDescent="0.2">
      <c r="K366">
        <f ca="1"/>
        <v>201</v>
      </c>
      <c r="L366">
        <f ca="1"/>
        <v>2</v>
      </c>
      <c r="Q366">
        <f ca="1"/>
        <v>0</v>
      </c>
      <c r="R366">
        <f ca="1"/>
        <v>0</v>
      </c>
    </row>
    <row r="367" spans="11:18" x14ac:dyDescent="0.2">
      <c r="K367">
        <f ca="1"/>
        <v>217</v>
      </c>
      <c r="L367">
        <f ca="1"/>
        <v>1</v>
      </c>
      <c r="Q367">
        <f ca="1"/>
        <v>0</v>
      </c>
      <c r="R367">
        <f ca="1"/>
        <v>0</v>
      </c>
    </row>
    <row r="368" spans="11:18" x14ac:dyDescent="0.2">
      <c r="K368">
        <f ca="1"/>
        <v>225.5</v>
      </c>
      <c r="L368">
        <f ca="1"/>
        <v>1</v>
      </c>
      <c r="Q368">
        <f ca="1"/>
        <v>0</v>
      </c>
      <c r="R368">
        <f ca="1"/>
        <v>0</v>
      </c>
    </row>
    <row r="369" spans="17:18" x14ac:dyDescent="0.2">
      <c r="Q369">
        <f ca="1"/>
        <v>0</v>
      </c>
      <c r="R369">
        <f ca="1"/>
        <v>0</v>
      </c>
    </row>
    <row r="370" spans="17:18" x14ac:dyDescent="0.2">
      <c r="Q370">
        <f ca="1"/>
        <v>0</v>
      </c>
      <c r="R370">
        <f ca="1"/>
        <v>0</v>
      </c>
    </row>
    <row r="371" spans="17:18" x14ac:dyDescent="0.2">
      <c r="Q371">
        <f ca="1"/>
        <v>0</v>
      </c>
      <c r="R371">
        <f ca="1"/>
        <v>0</v>
      </c>
    </row>
    <row r="372" spans="17:18" x14ac:dyDescent="0.2">
      <c r="Q372">
        <f ca="1"/>
        <v>0</v>
      </c>
      <c r="R372">
        <f ca="1"/>
        <v>0</v>
      </c>
    </row>
    <row r="373" spans="17:18" x14ac:dyDescent="0.2">
      <c r="Q373">
        <f ca="1"/>
        <v>0</v>
      </c>
      <c r="R373">
        <f ca="1"/>
        <v>0</v>
      </c>
    </row>
    <row r="374" spans="17:18" x14ac:dyDescent="0.2">
      <c r="Q374">
        <f ca="1"/>
        <v>0</v>
      </c>
      <c r="R374">
        <f ca="1"/>
        <v>0</v>
      </c>
    </row>
    <row r="375" spans="17:18" x14ac:dyDescent="0.2">
      <c r="Q375">
        <f ca="1"/>
        <v>0</v>
      </c>
      <c r="R375">
        <f ca="1"/>
        <v>0</v>
      </c>
    </row>
    <row r="376" spans="17:18" x14ac:dyDescent="0.2">
      <c r="Q376">
        <f ca="1"/>
        <v>0</v>
      </c>
      <c r="R376">
        <f ca="1"/>
        <v>0</v>
      </c>
    </row>
    <row r="377" spans="17:18" x14ac:dyDescent="0.2">
      <c r="Q377">
        <f ca="1"/>
        <v>0</v>
      </c>
      <c r="R377">
        <f ca="1"/>
        <v>0</v>
      </c>
    </row>
    <row r="378" spans="17:18" x14ac:dyDescent="0.2">
      <c r="Q378">
        <f ca="1"/>
        <v>0</v>
      </c>
      <c r="R378">
        <f ca="1"/>
        <v>0</v>
      </c>
    </row>
    <row r="379" spans="17:18" x14ac:dyDescent="0.2">
      <c r="Q379">
        <f ca="1"/>
        <v>0</v>
      </c>
      <c r="R379">
        <f ca="1"/>
        <v>0</v>
      </c>
    </row>
    <row r="380" spans="17:18" x14ac:dyDescent="0.2">
      <c r="Q380">
        <f ca="1"/>
        <v>0</v>
      </c>
      <c r="R380">
        <f ca="1"/>
        <v>0</v>
      </c>
    </row>
    <row r="381" spans="17:18" x14ac:dyDescent="0.2">
      <c r="Q381">
        <f ca="1"/>
        <v>0</v>
      </c>
      <c r="R381">
        <f ca="1"/>
        <v>0</v>
      </c>
    </row>
    <row r="382" spans="17:18" x14ac:dyDescent="0.2">
      <c r="Q382">
        <f ca="1"/>
        <v>0</v>
      </c>
      <c r="R382">
        <f ca="1"/>
        <v>0</v>
      </c>
    </row>
    <row r="383" spans="17:18" x14ac:dyDescent="0.2">
      <c r="Q383">
        <f ca="1"/>
        <v>0</v>
      </c>
      <c r="R383">
        <f ca="1"/>
        <v>0</v>
      </c>
    </row>
    <row r="384" spans="17:18" x14ac:dyDescent="0.2">
      <c r="Q384">
        <f ca="1"/>
        <v>0</v>
      </c>
      <c r="R384">
        <f ca="1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AC4D-8C15-D444-99D0-583C7AE39C56}">
  <sheetPr codeName="Sheet9">
    <tabColor theme="1" tint="0.14999847407452621"/>
  </sheetPr>
  <dimension ref="A1"/>
  <sheetViews>
    <sheetView workbookViewId="0">
      <selection activeCell="O47" sqref="O4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bg_0</vt:lpstr>
      <vt:lpstr>bg_1</vt:lpstr>
      <vt:lpstr>fg_0</vt:lpstr>
      <vt:lpstr>Winlines</vt:lpstr>
      <vt:lpstr>Paytable</vt:lpstr>
      <vt:lpstr>GameData</vt:lpstr>
      <vt:lpstr>Total Game</vt:lpstr>
      <vt:lpstr>Basegame Calculation</vt:lpstr>
      <vt:lpstr>Freegame Calculation</vt:lpstr>
      <vt:lpstr>Report Print</vt:lpstr>
      <vt:lpstr>Stats</vt:lpstr>
      <vt:lpstr>POV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2025-02-16T20:00:37Z</dcterms:modified>
</cp:coreProperties>
</file>