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/>
  <mc:AlternateContent xmlns:mc="http://schemas.openxmlformats.org/markup-compatibility/2006">
    <mc:Choice Requires="x15">
      <x15ac:absPath xmlns:x15ac="http://schemas.microsoft.com/office/spreadsheetml/2010/11/ac" url="https://langara-my.sharepoint.com/personal/mpalominovieir00_mylangara_ca/Documents/CLASES/T1 Data Analysis and Stat Infer/Team project DANA/PHASE 2 - Submition/"/>
    </mc:Choice>
  </mc:AlternateContent>
  <xr:revisionPtr revIDLastSave="73" documentId="8_{74BF8B9E-3E94-4B28-B752-8A912B69C5E2}" xr6:coauthVersionLast="47" xr6:coauthVersionMax="47" xr10:uidLastSave="{C40AC46E-C178-47A0-87D7-5EBAECD7C386}"/>
  <bookViews>
    <workbookView xWindow="-108" yWindow="-108" windowWidth="23256" windowHeight="12456" xr2:uid="{719A0FB1-7238-4A35-BEFC-45E6B456BDCE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3" i="1"/>
  <c r="L12" i="1"/>
  <c r="L11" i="1"/>
  <c r="L10" i="1"/>
  <c r="L9" i="1"/>
  <c r="L8" i="1"/>
  <c r="L7" i="1"/>
  <c r="L6" i="1"/>
  <c r="L5" i="1"/>
  <c r="L4" i="1"/>
  <c r="L3" i="1"/>
  <c r="H33" i="1"/>
  <c r="I17" i="1" s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I13" i="1" s="1"/>
  <c r="H12" i="1"/>
  <c r="H11" i="1"/>
  <c r="H10" i="1"/>
  <c r="H9" i="1"/>
  <c r="H8" i="1"/>
  <c r="H7" i="1"/>
  <c r="H6" i="1"/>
  <c r="H5" i="1"/>
  <c r="H4" i="1"/>
  <c r="H3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B3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I18" i="1" l="1"/>
  <c r="I3" i="1"/>
  <c r="I19" i="1"/>
  <c r="I20" i="1"/>
  <c r="I5" i="1"/>
  <c r="I21" i="1"/>
  <c r="I6" i="1"/>
  <c r="I22" i="1"/>
  <c r="I7" i="1"/>
  <c r="I23" i="1"/>
  <c r="I8" i="1"/>
  <c r="I24" i="1"/>
  <c r="I4" i="1"/>
  <c r="I25" i="1"/>
  <c r="I10" i="1"/>
  <c r="I26" i="1"/>
  <c r="I11" i="1"/>
  <c r="I27" i="1"/>
  <c r="I12" i="1"/>
  <c r="I28" i="1"/>
  <c r="I9" i="1"/>
  <c r="I29" i="1"/>
  <c r="I14" i="1"/>
  <c r="I30" i="1"/>
  <c r="I31" i="1"/>
  <c r="I32" i="1"/>
  <c r="I15" i="1"/>
  <c r="I16" i="1"/>
  <c r="J3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</calcChain>
</file>

<file path=xl/sharedStrings.xml><?xml version="1.0" encoding="utf-8"?>
<sst xmlns="http://schemas.openxmlformats.org/spreadsheetml/2006/main" count="120" uniqueCount="59">
  <si>
    <t>FEATURES COMPARISON</t>
  </si>
  <si>
    <t>RF</t>
  </si>
  <si>
    <t>% Explanation</t>
  </si>
  <si>
    <t>% Running</t>
  </si>
  <si>
    <t>SVM</t>
  </si>
  <si>
    <t>Explanation</t>
  </si>
  <si>
    <t>Absolute value</t>
  </si>
  <si>
    <t>RF in SVM</t>
  </si>
  <si>
    <t>SVM in RF</t>
  </si>
  <si>
    <t>Anion.gap</t>
  </si>
  <si>
    <t>Heart.Rate</t>
  </si>
  <si>
    <t>age</t>
  </si>
  <si>
    <t>Prothrombin.time</t>
  </si>
  <si>
    <t>GCS...Eye.Opening</t>
  </si>
  <si>
    <t>Creatinine..serum.</t>
  </si>
  <si>
    <t>ConsolidatedRespiratoryRate</t>
  </si>
  <si>
    <t>Heart.rate.Alarm...High</t>
  </si>
  <si>
    <t>INR</t>
  </si>
  <si>
    <t>Hematocrit</t>
  </si>
  <si>
    <t>AvgBloodPressureSystolic</t>
  </si>
  <si>
    <t>AvgBloodPressureDiastolic</t>
  </si>
  <si>
    <t>SpO2.Desat.Limit</t>
  </si>
  <si>
    <t>PulmonaryDisease</t>
  </si>
  <si>
    <t>Platelet.Count</t>
  </si>
  <si>
    <t>Diastolic</t>
  </si>
  <si>
    <t>Glucose..whole.blood.</t>
  </si>
  <si>
    <t>Bicarbonate</t>
  </si>
  <si>
    <t>AvgHemoglobin</t>
  </si>
  <si>
    <t>Systolic</t>
  </si>
  <si>
    <t>INTENSECTION</t>
  </si>
  <si>
    <t>Heart.Rate.Alarm...Low</t>
  </si>
  <si>
    <t>MUST Features / Common</t>
  </si>
  <si>
    <t>Stroke</t>
  </si>
  <si>
    <t>Fibrillation</t>
  </si>
  <si>
    <t>Dementia</t>
  </si>
  <si>
    <t>Hyperlipidemia</t>
  </si>
  <si>
    <t>Not in other model</t>
  </si>
  <si>
    <t>Myocardial</t>
  </si>
  <si>
    <t>gender</t>
  </si>
  <si>
    <t>Comb_DS</t>
  </si>
  <si>
    <t>Thrombosis</t>
  </si>
  <si>
    <t>Rupture</t>
  </si>
  <si>
    <t>TOTAL</t>
  </si>
  <si>
    <t>RF All Features</t>
  </si>
  <si>
    <t>Classification</t>
  </si>
  <si>
    <t>Report:</t>
  </si>
  <si>
    <t>Balanced</t>
  </si>
  <si>
    <t>Data</t>
  </si>
  <si>
    <t>&amp;</t>
  </si>
  <si>
    <t>Uncalibrated</t>
  </si>
  <si>
    <t>precision</t>
  </si>
  <si>
    <t>recall</t>
  </si>
  <si>
    <t>f1-score</t>
  </si>
  <si>
    <t>support</t>
  </si>
  <si>
    <t>Alive</t>
  </si>
  <si>
    <t>Death</t>
  </si>
  <si>
    <t>accuracy</t>
  </si>
  <si>
    <t>macro</t>
  </si>
  <si>
    <t>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</si>
</sst>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2" borderId="0" xfId="0" applyFont="1" applyFill="1"/>
    <xf numFmtId="164" fontId="0" fillId="0" borderId="0" xfId="0" applyNumberForma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1" xfId="0" applyFont="1" applyFill="1" applyBorder="1"/>
    <xf numFmtId="0" fontId="0" fillId="0" borderId="1" xfId="0" applyBorder="1"/>
    <xf numFmtId="164" fontId="0" fillId="0" borderId="1" xfId="0" applyNumberFormat="1" applyBorder="1"/>
    <xf numFmtId="9" fontId="0" fillId="0" borderId="1" xfId="1" applyFont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9" fontId="2" fillId="2" borderId="1" xfId="1" applyFont="1" applyFill="1" applyBorder="1"/>
    <xf numFmtId="9" fontId="0" fillId="0" borderId="1" xfId="0" applyNumberFormat="1" applyBorder="1"/>
    <xf numFmtId="9" fontId="2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6236-7A12-436F-B104-9FD2FF12E075}">
  <dimension ref="A1:P33"/>
  <sheetViews>
    <sheetView tabSelected="1" topLeftCell="A9" workbookViewId="0">
      <selection activeCell="L17" sqref="L17"/>
    </sheetView>
  </sheetViews>
  <sheetFormatPr defaultRowHeight="14.45"/>
  <cols>
    <col min="1" max="1" width="32.28515625" customWidth="1"/>
    <col min="6" max="6" width="22.85546875" bestFit="1" customWidth="1"/>
    <col min="7" max="7" width="9.140625" customWidth="1"/>
    <col min="8" max="8" width="8.85546875" customWidth="1"/>
    <col min="9" max="10" width="4.7109375" customWidth="1"/>
    <col min="12" max="12" width="24.5703125" customWidth="1"/>
    <col min="13" max="13" width="14.7109375" customWidth="1"/>
    <col min="16" max="16" width="25.140625" customWidth="1"/>
  </cols>
  <sheetData>
    <row r="1" spans="1:16">
      <c r="L1" t="s">
        <v>0</v>
      </c>
    </row>
    <row r="2" spans="1:16">
      <c r="A2" s="7" t="s">
        <v>1</v>
      </c>
      <c r="B2" s="7" t="s">
        <v>2</v>
      </c>
      <c r="C2" s="7" t="s">
        <v>3</v>
      </c>
      <c r="F2" s="7" t="s">
        <v>4</v>
      </c>
      <c r="G2" s="7" t="s">
        <v>5</v>
      </c>
      <c r="H2" s="7" t="s">
        <v>6</v>
      </c>
      <c r="I2" s="7" t="s">
        <v>2</v>
      </c>
      <c r="J2" s="7" t="s">
        <v>3</v>
      </c>
      <c r="L2" t="s">
        <v>7</v>
      </c>
      <c r="M2" t="s">
        <v>8</v>
      </c>
    </row>
    <row r="3" spans="1:16">
      <c r="A3" s="8" t="s">
        <v>9</v>
      </c>
      <c r="B3" s="9">
        <v>0.11851200000000001</v>
      </c>
      <c r="C3" s="10">
        <f>+B3</f>
        <v>0.11851200000000001</v>
      </c>
      <c r="F3" s="8" t="s">
        <v>9</v>
      </c>
      <c r="G3" s="8">
        <v>3.0608E-2</v>
      </c>
      <c r="H3" s="8">
        <f>+ABS(G3)</f>
        <v>3.0608E-2</v>
      </c>
      <c r="I3" s="10">
        <f>+H3/$H$33</f>
        <v>0.17739757388184699</v>
      </c>
      <c r="J3" s="14">
        <f>+I3</f>
        <v>0.17739757388184699</v>
      </c>
      <c r="L3" t="str">
        <f>IFERROR(VLOOKUP(A3,$F$3:$F$13,1,0), "Not in other model")</f>
        <v>Anion.gap</v>
      </c>
      <c r="M3" t="str">
        <f>IFERROR(VLOOKUP(F3,$A$3:$A$16,1,0), "Not in other model")</f>
        <v>Anion.gap</v>
      </c>
    </row>
    <row r="4" spans="1:16">
      <c r="A4" s="8" t="s">
        <v>10</v>
      </c>
      <c r="B4" s="9">
        <v>9.0581999999999996E-2</v>
      </c>
      <c r="C4" s="10">
        <f>+C3+B4</f>
        <v>0.209094</v>
      </c>
      <c r="F4" s="8" t="s">
        <v>11</v>
      </c>
      <c r="G4" s="8">
        <v>2.4319E-2</v>
      </c>
      <c r="H4" s="8">
        <f t="shared" ref="H4:H32" si="0">+ABS(G4)</f>
        <v>2.4319E-2</v>
      </c>
      <c r="I4" s="10">
        <f t="shared" ref="I4:I32" si="1">+H4/$H$33</f>
        <v>0.14094784367592253</v>
      </c>
      <c r="J4" s="14">
        <f>+I4+J3</f>
        <v>0.31834541755776952</v>
      </c>
      <c r="L4" t="str">
        <f t="shared" ref="L4:L13" si="2">IFERROR(VLOOKUP(A4,$F$3:$F$13,1,0), "Not in other model")</f>
        <v>Heart.Rate</v>
      </c>
      <c r="M4" t="str">
        <f t="shared" ref="M4:M16" si="3">IFERROR(VLOOKUP(F4,$A$3:$A$16,1,0), "Not in other model")</f>
        <v>age</v>
      </c>
    </row>
    <row r="5" spans="1:16">
      <c r="A5" s="8" t="s">
        <v>12</v>
      </c>
      <c r="B5" s="9">
        <v>8.4775000000000003E-2</v>
      </c>
      <c r="C5" s="10">
        <f t="shared" ref="C5:C32" si="4">+C4+B5</f>
        <v>0.29386899999999999</v>
      </c>
      <c r="F5" s="8" t="s">
        <v>13</v>
      </c>
      <c r="G5" s="8">
        <v>2.2117000000000001E-2</v>
      </c>
      <c r="H5" s="8">
        <f t="shared" si="0"/>
        <v>2.2117000000000001E-2</v>
      </c>
      <c r="I5" s="10">
        <f t="shared" si="1"/>
        <v>0.12818551168141695</v>
      </c>
      <c r="J5" s="14">
        <f t="shared" ref="J5:J14" si="5">+I5+J4</f>
        <v>0.44653092923918647</v>
      </c>
      <c r="L5" t="str">
        <f t="shared" si="2"/>
        <v>Not in other model</v>
      </c>
      <c r="M5" t="str">
        <f t="shared" si="3"/>
        <v>Not in other model</v>
      </c>
    </row>
    <row r="6" spans="1:16">
      <c r="A6" s="8" t="s">
        <v>14</v>
      </c>
      <c r="B6" s="9">
        <v>7.6115000000000002E-2</v>
      </c>
      <c r="C6" s="10">
        <f t="shared" si="4"/>
        <v>0.36998399999999998</v>
      </c>
      <c r="F6" s="8" t="s">
        <v>10</v>
      </c>
      <c r="G6" s="8">
        <v>9.9579999999999998E-3</v>
      </c>
      <c r="H6" s="8">
        <f t="shared" si="0"/>
        <v>9.9579999999999998E-3</v>
      </c>
      <c r="I6" s="10">
        <f t="shared" si="1"/>
        <v>5.7714487739003922E-2</v>
      </c>
      <c r="J6" s="14">
        <f t="shared" si="5"/>
        <v>0.50424541697819036</v>
      </c>
      <c r="L6" t="str">
        <f t="shared" si="2"/>
        <v>Creatinine..serum.</v>
      </c>
      <c r="M6" t="str">
        <f t="shared" si="3"/>
        <v>Heart.Rate</v>
      </c>
    </row>
    <row r="7" spans="1:16">
      <c r="A7" s="8" t="s">
        <v>15</v>
      </c>
      <c r="B7" s="9">
        <v>6.6671999999999995E-2</v>
      </c>
      <c r="C7" s="10">
        <f t="shared" si="4"/>
        <v>0.43665599999999999</v>
      </c>
      <c r="F7" s="8" t="s">
        <v>16</v>
      </c>
      <c r="G7" s="8">
        <v>-9.6439999999999998E-3</v>
      </c>
      <c r="H7" s="8">
        <f t="shared" si="0"/>
        <v>9.6439999999999998E-3</v>
      </c>
      <c r="I7" s="10">
        <f t="shared" si="1"/>
        <v>5.5894609334701133E-2</v>
      </c>
      <c r="J7" s="14">
        <f t="shared" si="5"/>
        <v>0.5601400263128915</v>
      </c>
      <c r="L7" t="str">
        <f t="shared" si="2"/>
        <v>ConsolidatedRespiratoryRate</v>
      </c>
      <c r="M7" t="str">
        <f t="shared" si="3"/>
        <v>Not in other model</v>
      </c>
    </row>
    <row r="8" spans="1:16">
      <c r="A8" s="8" t="s">
        <v>17</v>
      </c>
      <c r="B8" s="9">
        <v>5.7366E-2</v>
      </c>
      <c r="C8" s="10">
        <f t="shared" si="4"/>
        <v>0.49402199999999996</v>
      </c>
      <c r="F8" s="8" t="s">
        <v>18</v>
      </c>
      <c r="G8" s="8">
        <v>-9.5390000000000006E-3</v>
      </c>
      <c r="H8" s="8">
        <f t="shared" si="0"/>
        <v>9.5390000000000006E-3</v>
      </c>
      <c r="I8" s="10">
        <f t="shared" si="1"/>
        <v>5.5286051269568037E-2</v>
      </c>
      <c r="J8" s="14">
        <f t="shared" si="5"/>
        <v>0.6154260775824596</v>
      </c>
      <c r="L8" t="str">
        <f t="shared" si="2"/>
        <v>Not in other model</v>
      </c>
      <c r="M8" t="str">
        <f t="shared" si="3"/>
        <v>Hematocrit</v>
      </c>
    </row>
    <row r="9" spans="1:16">
      <c r="A9" s="8" t="s">
        <v>19</v>
      </c>
      <c r="B9" s="9">
        <v>5.2788000000000002E-2</v>
      </c>
      <c r="C9" s="10">
        <f t="shared" si="4"/>
        <v>0.54681000000000002</v>
      </c>
      <c r="F9" s="8" t="s">
        <v>15</v>
      </c>
      <c r="G9" s="8">
        <v>8.1759999999999992E-3</v>
      </c>
      <c r="H9" s="8">
        <f t="shared" si="0"/>
        <v>8.1759999999999992E-3</v>
      </c>
      <c r="I9" s="10">
        <f t="shared" si="1"/>
        <v>4.7386388005030734E-2</v>
      </c>
      <c r="J9" s="14">
        <f t="shared" si="5"/>
        <v>0.6628124655874903</v>
      </c>
      <c r="L9" t="str">
        <f t="shared" si="2"/>
        <v>Not in other model</v>
      </c>
      <c r="M9" t="str">
        <f t="shared" si="3"/>
        <v>ConsolidatedRespiratoryRate</v>
      </c>
    </row>
    <row r="10" spans="1:16">
      <c r="A10" s="8" t="s">
        <v>20</v>
      </c>
      <c r="B10" s="9">
        <v>4.9069000000000002E-2</v>
      </c>
      <c r="C10" s="10">
        <f t="shared" si="4"/>
        <v>0.59587900000000005</v>
      </c>
      <c r="F10" s="8" t="s">
        <v>21</v>
      </c>
      <c r="G10" s="8">
        <v>-7.3379999999999999E-3</v>
      </c>
      <c r="H10" s="8">
        <f t="shared" si="0"/>
        <v>7.3379999999999999E-3</v>
      </c>
      <c r="I10" s="10">
        <f t="shared" si="1"/>
        <v>4.252951506615895E-2</v>
      </c>
      <c r="J10" s="14">
        <f t="shared" si="5"/>
        <v>0.70534198065364928</v>
      </c>
      <c r="L10" t="str">
        <f t="shared" si="2"/>
        <v>Not in other model</v>
      </c>
      <c r="M10" t="str">
        <f t="shared" si="3"/>
        <v>Not in other model</v>
      </c>
    </row>
    <row r="11" spans="1:16">
      <c r="A11" s="8" t="s">
        <v>11</v>
      </c>
      <c r="B11" s="9">
        <v>4.7987000000000002E-2</v>
      </c>
      <c r="C11" s="10">
        <f t="shared" si="4"/>
        <v>0.64386600000000005</v>
      </c>
      <c r="F11" s="8" t="s">
        <v>22</v>
      </c>
      <c r="G11" s="8">
        <v>-6.6039999999999996E-3</v>
      </c>
      <c r="H11" s="8">
        <f t="shared" si="0"/>
        <v>6.6039999999999996E-3</v>
      </c>
      <c r="I11" s="10">
        <f t="shared" si="1"/>
        <v>3.8275404401323751E-2</v>
      </c>
      <c r="J11" s="14">
        <f t="shared" si="5"/>
        <v>0.74361738505497299</v>
      </c>
      <c r="L11" t="str">
        <f t="shared" si="2"/>
        <v>age</v>
      </c>
      <c r="M11" t="str">
        <f t="shared" si="3"/>
        <v>Not in other model</v>
      </c>
    </row>
    <row r="12" spans="1:16">
      <c r="A12" s="8" t="s">
        <v>23</v>
      </c>
      <c r="B12" s="9">
        <v>4.0378999999999998E-2</v>
      </c>
      <c r="C12" s="10">
        <f t="shared" si="4"/>
        <v>0.68424499999999999</v>
      </c>
      <c r="F12" s="8" t="s">
        <v>24</v>
      </c>
      <c r="G12" s="8">
        <v>5.5560000000000002E-3</v>
      </c>
      <c r="H12" s="8">
        <f t="shared" si="0"/>
        <v>5.5560000000000002E-3</v>
      </c>
      <c r="I12" s="10">
        <f t="shared" si="1"/>
        <v>3.2201415332185762E-2</v>
      </c>
      <c r="J12" s="14">
        <f t="shared" si="5"/>
        <v>0.77581880038715878</v>
      </c>
      <c r="L12" t="str">
        <f t="shared" si="2"/>
        <v>Not in other model</v>
      </c>
      <c r="M12" t="str">
        <f t="shared" si="3"/>
        <v>Not in other model</v>
      </c>
    </row>
    <row r="13" spans="1:16">
      <c r="A13" s="8" t="s">
        <v>25</v>
      </c>
      <c r="B13" s="9">
        <v>3.9872999999999999E-2</v>
      </c>
      <c r="C13" s="10">
        <f t="shared" si="4"/>
        <v>0.72411800000000004</v>
      </c>
      <c r="F13" s="11" t="s">
        <v>14</v>
      </c>
      <c r="G13" s="11">
        <v>5.4510000000000001E-3</v>
      </c>
      <c r="H13" s="11">
        <f t="shared" si="0"/>
        <v>5.4510000000000001E-3</v>
      </c>
      <c r="I13" s="15">
        <f t="shared" si="1"/>
        <v>3.159285726705266E-2</v>
      </c>
      <c r="J13" s="15">
        <f t="shared" si="5"/>
        <v>0.80741165765421141</v>
      </c>
      <c r="L13" t="str">
        <f t="shared" si="2"/>
        <v>Not in other model</v>
      </c>
      <c r="M13" t="str">
        <f t="shared" si="3"/>
        <v>Creatinine..serum.</v>
      </c>
    </row>
    <row r="14" spans="1:16">
      <c r="A14" s="8" t="s">
        <v>26</v>
      </c>
      <c r="B14" s="9">
        <v>3.6315E-2</v>
      </c>
      <c r="C14" s="10">
        <f t="shared" si="4"/>
        <v>0.76043300000000003</v>
      </c>
      <c r="F14" t="s">
        <v>26</v>
      </c>
      <c r="G14">
        <v>-3.8779999999999999E-3</v>
      </c>
      <c r="H14">
        <f t="shared" si="0"/>
        <v>3.8779999999999999E-3</v>
      </c>
      <c r="I14" s="1">
        <f t="shared" si="1"/>
        <v>2.2476077872249169E-2</v>
      </c>
      <c r="J14" s="2">
        <f t="shared" si="5"/>
        <v>0.82988773552646056</v>
      </c>
      <c r="M14" t="str">
        <f t="shared" si="3"/>
        <v>Bicarbonate</v>
      </c>
    </row>
    <row r="15" spans="1:16">
      <c r="A15" s="8" t="s">
        <v>27</v>
      </c>
      <c r="B15" s="9">
        <v>3.5084999999999998E-2</v>
      </c>
      <c r="C15" s="10">
        <f t="shared" si="4"/>
        <v>0.79551800000000006</v>
      </c>
      <c r="F15" t="s">
        <v>28</v>
      </c>
      <c r="G15">
        <v>3.669E-3</v>
      </c>
      <c r="H15">
        <f t="shared" si="0"/>
        <v>3.669E-3</v>
      </c>
      <c r="I15" s="1">
        <f t="shared" si="1"/>
        <v>2.1264757533079475E-2</v>
      </c>
      <c r="M15" t="str">
        <f t="shared" si="3"/>
        <v>Not in other model</v>
      </c>
      <c r="P15" t="s">
        <v>29</v>
      </c>
    </row>
    <row r="16" spans="1:16">
      <c r="A16" s="11" t="s">
        <v>18</v>
      </c>
      <c r="B16" s="12">
        <v>3.3723999999999997E-2</v>
      </c>
      <c r="C16" s="13">
        <f t="shared" si="4"/>
        <v>0.82924200000000003</v>
      </c>
      <c r="D16" s="3"/>
      <c r="F16" t="s">
        <v>27</v>
      </c>
      <c r="G16">
        <v>-3.2490000000000002E-3</v>
      </c>
      <c r="H16">
        <f t="shared" si="0"/>
        <v>3.2490000000000002E-3</v>
      </c>
      <c r="I16" s="1">
        <f t="shared" si="1"/>
        <v>1.8830525272547076E-2</v>
      </c>
      <c r="M16" t="str">
        <f t="shared" si="3"/>
        <v>AvgHemoglobin</v>
      </c>
    </row>
    <row r="17" spans="1:16">
      <c r="A17" t="s">
        <v>13</v>
      </c>
      <c r="B17" s="4">
        <v>2.9277000000000001E-2</v>
      </c>
      <c r="C17" s="1">
        <f t="shared" si="4"/>
        <v>0.85851900000000003</v>
      </c>
      <c r="F17" t="s">
        <v>19</v>
      </c>
      <c r="G17">
        <v>3.1449999999999998E-3</v>
      </c>
      <c r="H17">
        <f t="shared" si="0"/>
        <v>3.1449999999999998E-3</v>
      </c>
      <c r="I17" s="1">
        <f t="shared" si="1"/>
        <v>1.8227762998510477E-2</v>
      </c>
    </row>
    <row r="18" spans="1:16">
      <c r="A18" t="s">
        <v>21</v>
      </c>
      <c r="B18" s="4">
        <v>2.7826E-2</v>
      </c>
      <c r="C18" s="1">
        <f t="shared" si="4"/>
        <v>0.88634500000000005</v>
      </c>
      <c r="F18" t="s">
        <v>30</v>
      </c>
      <c r="G18">
        <v>-3.0400000000000002E-3</v>
      </c>
      <c r="H18">
        <f t="shared" si="0"/>
        <v>3.0400000000000002E-3</v>
      </c>
      <c r="I18" s="1">
        <f t="shared" si="1"/>
        <v>1.7619204933377378E-2</v>
      </c>
      <c r="P18" s="7" t="s">
        <v>31</v>
      </c>
    </row>
    <row r="19" spans="1:16">
      <c r="A19" t="s">
        <v>16</v>
      </c>
      <c r="B19" s="4">
        <v>2.2069999999999999E-2</v>
      </c>
      <c r="C19" s="1">
        <f t="shared" si="4"/>
        <v>0.90841500000000008</v>
      </c>
      <c r="F19" t="s">
        <v>20</v>
      </c>
      <c r="G19">
        <v>-2.725E-3</v>
      </c>
      <c r="H19">
        <f t="shared" si="0"/>
        <v>2.725E-3</v>
      </c>
      <c r="I19" s="1">
        <f t="shared" si="1"/>
        <v>1.5793530737978078E-2</v>
      </c>
      <c r="L19" t="s">
        <v>1</v>
      </c>
      <c r="M19" t="s">
        <v>4</v>
      </c>
      <c r="P19" s="8" t="s">
        <v>9</v>
      </c>
    </row>
    <row r="20" spans="1:16">
      <c r="A20" t="s">
        <v>28</v>
      </c>
      <c r="B20" s="4">
        <v>1.5417999999999999E-2</v>
      </c>
      <c r="C20" s="1">
        <f t="shared" si="4"/>
        <v>0.92383300000000013</v>
      </c>
      <c r="F20" t="s">
        <v>32</v>
      </c>
      <c r="G20">
        <v>-2.4109999999999999E-3</v>
      </c>
      <c r="H20">
        <f t="shared" si="0"/>
        <v>2.4109999999999999E-3</v>
      </c>
      <c r="I20" s="1">
        <f t="shared" si="1"/>
        <v>1.3973652333675283E-2</v>
      </c>
      <c r="L20" t="s">
        <v>9</v>
      </c>
      <c r="M20" t="s">
        <v>9</v>
      </c>
      <c r="P20" s="8" t="s">
        <v>10</v>
      </c>
    </row>
    <row r="21" spans="1:16">
      <c r="A21" t="s">
        <v>33</v>
      </c>
      <c r="B21" s="4">
        <v>1.4971999999999999E-2</v>
      </c>
      <c r="C21" s="1">
        <f t="shared" si="4"/>
        <v>0.93880500000000011</v>
      </c>
      <c r="F21" t="s">
        <v>34</v>
      </c>
      <c r="G21">
        <v>-1.7819999999999999E-3</v>
      </c>
      <c r="H21">
        <f t="shared" si="0"/>
        <v>1.7819999999999999E-3</v>
      </c>
      <c r="I21" s="1">
        <f t="shared" si="1"/>
        <v>1.0328099733973186E-2</v>
      </c>
      <c r="L21" t="s">
        <v>10</v>
      </c>
      <c r="M21" t="s">
        <v>11</v>
      </c>
      <c r="P21" s="8" t="s">
        <v>14</v>
      </c>
    </row>
    <row r="22" spans="1:16">
      <c r="A22" t="s">
        <v>35</v>
      </c>
      <c r="B22" s="4">
        <v>1.2192E-2</v>
      </c>
      <c r="C22" s="1">
        <f t="shared" si="4"/>
        <v>0.95099700000000009</v>
      </c>
      <c r="F22" t="s">
        <v>35</v>
      </c>
      <c r="G22">
        <v>1.7819999999999999E-3</v>
      </c>
      <c r="H22">
        <f t="shared" si="0"/>
        <v>1.7819999999999999E-3</v>
      </c>
      <c r="I22" s="1">
        <f t="shared" si="1"/>
        <v>1.0328099733973186E-2</v>
      </c>
      <c r="L22" t="s">
        <v>36</v>
      </c>
      <c r="M22" t="s">
        <v>36</v>
      </c>
      <c r="P22" s="8" t="s">
        <v>15</v>
      </c>
    </row>
    <row r="23" spans="1:16">
      <c r="A23" t="s">
        <v>37</v>
      </c>
      <c r="B23" s="4">
        <v>9.6790000000000001E-3</v>
      </c>
      <c r="C23" s="1">
        <f t="shared" si="4"/>
        <v>0.96067600000000009</v>
      </c>
      <c r="F23" t="s">
        <v>38</v>
      </c>
      <c r="G23">
        <v>-1.7819999999999999E-3</v>
      </c>
      <c r="H23">
        <f t="shared" si="0"/>
        <v>1.7819999999999999E-3</v>
      </c>
      <c r="I23" s="1">
        <f t="shared" si="1"/>
        <v>1.0328099733973186E-2</v>
      </c>
      <c r="L23" t="s">
        <v>14</v>
      </c>
      <c r="M23" t="s">
        <v>10</v>
      </c>
      <c r="P23" s="8" t="s">
        <v>11</v>
      </c>
    </row>
    <row r="24" spans="1:16">
      <c r="A24" t="s">
        <v>30</v>
      </c>
      <c r="B24" s="4">
        <v>8.345E-3</v>
      </c>
      <c r="C24" s="1">
        <f t="shared" si="4"/>
        <v>0.96902100000000013</v>
      </c>
      <c r="F24" t="s">
        <v>37</v>
      </c>
      <c r="G24">
        <v>-1.4679999999999999E-3</v>
      </c>
      <c r="H24">
        <f t="shared" si="0"/>
        <v>1.4679999999999999E-3</v>
      </c>
      <c r="I24" s="1">
        <f t="shared" si="1"/>
        <v>8.5082213296703915E-3</v>
      </c>
      <c r="L24" t="s">
        <v>15</v>
      </c>
      <c r="M24" t="s">
        <v>36</v>
      </c>
      <c r="P24" s="8" t="s">
        <v>18</v>
      </c>
    </row>
    <row r="25" spans="1:16">
      <c r="A25" t="s">
        <v>24</v>
      </c>
      <c r="B25" s="4">
        <v>7.4409999999999997E-3</v>
      </c>
      <c r="C25" s="1">
        <f t="shared" si="4"/>
        <v>0.97646200000000016</v>
      </c>
      <c r="F25" t="s">
        <v>23</v>
      </c>
      <c r="G25">
        <v>-1.3630000000000001E-3</v>
      </c>
      <c r="H25">
        <f t="shared" si="0"/>
        <v>1.3630000000000001E-3</v>
      </c>
      <c r="I25" s="1">
        <f t="shared" si="1"/>
        <v>7.8996632645372926E-3</v>
      </c>
      <c r="L25" t="s">
        <v>11</v>
      </c>
      <c r="M25" t="s">
        <v>18</v>
      </c>
      <c r="P25" s="8" t="s">
        <v>26</v>
      </c>
    </row>
    <row r="26" spans="1:16">
      <c r="A26" t="s">
        <v>22</v>
      </c>
      <c r="B26" s="4">
        <v>6.9030000000000003E-3</v>
      </c>
      <c r="C26" s="1">
        <f t="shared" si="4"/>
        <v>0.98336500000000016</v>
      </c>
      <c r="F26" t="s">
        <v>12</v>
      </c>
      <c r="G26">
        <v>9.4300000000000004E-4</v>
      </c>
      <c r="H26">
        <f t="shared" si="0"/>
        <v>9.4300000000000004E-4</v>
      </c>
      <c r="I26" s="1">
        <f t="shared" si="1"/>
        <v>5.4654310040048908E-3</v>
      </c>
      <c r="M26" t="s">
        <v>15</v>
      </c>
      <c r="P26" s="8" t="s">
        <v>27</v>
      </c>
    </row>
    <row r="27" spans="1:16">
      <c r="A27" t="s">
        <v>38</v>
      </c>
      <c r="B27" s="4">
        <v>6.1840000000000003E-3</v>
      </c>
      <c r="C27" s="1">
        <f t="shared" si="4"/>
        <v>0.98954900000000012</v>
      </c>
      <c r="F27" t="s">
        <v>17</v>
      </c>
      <c r="G27">
        <v>-8.3900000000000001E-4</v>
      </c>
      <c r="H27">
        <f t="shared" si="0"/>
        <v>8.3900000000000001E-4</v>
      </c>
      <c r="I27" s="1">
        <f t="shared" si="1"/>
        <v>4.8626687299682964E-3</v>
      </c>
      <c r="M27" t="s">
        <v>36</v>
      </c>
    </row>
    <row r="28" spans="1:16">
      <c r="A28" t="s">
        <v>34</v>
      </c>
      <c r="B28" s="4">
        <v>5.6220000000000003E-3</v>
      </c>
      <c r="C28" s="1">
        <f t="shared" si="4"/>
        <v>0.99517100000000014</v>
      </c>
      <c r="F28" t="s">
        <v>39</v>
      </c>
      <c r="G28">
        <v>6.29E-4</v>
      </c>
      <c r="H28">
        <f t="shared" si="0"/>
        <v>6.29E-4</v>
      </c>
      <c r="I28" s="1">
        <f t="shared" si="1"/>
        <v>3.645552599702096E-3</v>
      </c>
      <c r="M28" t="s">
        <v>36</v>
      </c>
    </row>
    <row r="29" spans="1:16">
      <c r="A29" t="s">
        <v>39</v>
      </c>
      <c r="B29" s="4">
        <v>2.6319999999999998E-3</v>
      </c>
      <c r="C29" s="1">
        <f t="shared" si="4"/>
        <v>0.99780300000000011</v>
      </c>
      <c r="F29" t="s">
        <v>33</v>
      </c>
      <c r="G29">
        <v>3.1399999999999999E-4</v>
      </c>
      <c r="H29">
        <f t="shared" si="0"/>
        <v>3.1399999999999999E-4</v>
      </c>
      <c r="I29" s="1">
        <f t="shared" si="1"/>
        <v>1.8198784043027951E-3</v>
      </c>
      <c r="M29" t="s">
        <v>36</v>
      </c>
    </row>
    <row r="30" spans="1:16">
      <c r="A30" t="s">
        <v>32</v>
      </c>
      <c r="B30" s="4">
        <v>2.1970000000000002E-3</v>
      </c>
      <c r="C30" s="1">
        <f t="shared" si="4"/>
        <v>1</v>
      </c>
      <c r="F30" t="s">
        <v>25</v>
      </c>
      <c r="G30">
        <v>-2.1000000000000001E-4</v>
      </c>
      <c r="H30">
        <f t="shared" si="0"/>
        <v>2.1000000000000001E-4</v>
      </c>
      <c r="I30" s="1">
        <f t="shared" si="1"/>
        <v>1.2171161302662005E-3</v>
      </c>
      <c r="M30" t="s">
        <v>14</v>
      </c>
    </row>
    <row r="31" spans="1:16">
      <c r="A31" t="s">
        <v>40</v>
      </c>
      <c r="B31" s="4">
        <v>0</v>
      </c>
      <c r="C31" s="1">
        <f t="shared" si="4"/>
        <v>1</v>
      </c>
      <c r="F31" t="s">
        <v>40</v>
      </c>
      <c r="G31">
        <v>0</v>
      </c>
      <c r="H31">
        <f t="shared" si="0"/>
        <v>0</v>
      </c>
      <c r="I31" s="1">
        <f t="shared" si="1"/>
        <v>0</v>
      </c>
      <c r="M31" t="s">
        <v>26</v>
      </c>
    </row>
    <row r="32" spans="1:16">
      <c r="A32" t="s">
        <v>41</v>
      </c>
      <c r="B32" s="4">
        <v>0</v>
      </c>
      <c r="C32" s="1">
        <f t="shared" si="4"/>
        <v>1</v>
      </c>
      <c r="F32" t="s">
        <v>41</v>
      </c>
      <c r="G32">
        <v>0</v>
      </c>
      <c r="H32">
        <f t="shared" si="0"/>
        <v>0</v>
      </c>
      <c r="I32" s="1">
        <f t="shared" si="1"/>
        <v>0</v>
      </c>
      <c r="M32" t="s">
        <v>36</v>
      </c>
    </row>
    <row r="33" spans="2:13">
      <c r="B33" s="1">
        <f>SUM(B3:B32)</f>
        <v>1</v>
      </c>
      <c r="G33" t="s">
        <v>42</v>
      </c>
      <c r="H33" s="3">
        <f>SUM(H3:H32)</f>
        <v>0.17253900000000003</v>
      </c>
      <c r="M33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CE32-40AD-4DAE-B385-0FBF3D086284}">
  <dimension ref="B4:G16"/>
  <sheetViews>
    <sheetView workbookViewId="0">
      <selection activeCell="D19" sqref="D19"/>
    </sheetView>
  </sheetViews>
  <sheetFormatPr defaultRowHeight="14.45"/>
  <sheetData>
    <row r="4" spans="2:7">
      <c r="B4" t="s">
        <v>43</v>
      </c>
    </row>
    <row r="8" spans="2:7">
      <c r="B8" s="6" t="s">
        <v>44</v>
      </c>
      <c r="C8" t="s">
        <v>45</v>
      </c>
      <c r="D8" t="s">
        <v>46</v>
      </c>
      <c r="E8" t="s">
        <v>47</v>
      </c>
      <c r="F8" t="s">
        <v>48</v>
      </c>
      <c r="G8" t="s">
        <v>49</v>
      </c>
    </row>
    <row r="9" spans="2:7">
      <c r="B9" s="6"/>
      <c r="C9" t="s">
        <v>50</v>
      </c>
      <c r="D9" t="s">
        <v>51</v>
      </c>
      <c r="E9" t="s">
        <v>52</v>
      </c>
      <c r="F9" t="s">
        <v>53</v>
      </c>
    </row>
    <row r="10" spans="2:7">
      <c r="B10" s="5"/>
    </row>
    <row r="11" spans="2:7">
      <c r="B11" t="s">
        <v>54</v>
      </c>
      <c r="C11">
        <v>0.87</v>
      </c>
      <c r="D11">
        <v>0.77</v>
      </c>
      <c r="E11">
        <v>0.81</v>
      </c>
      <c r="F11">
        <v>159</v>
      </c>
    </row>
    <row r="12" spans="2:7">
      <c r="B12" t="s">
        <v>55</v>
      </c>
      <c r="C12">
        <v>0.79</v>
      </c>
      <c r="D12">
        <v>0.88</v>
      </c>
      <c r="E12">
        <v>0.83</v>
      </c>
      <c r="F12">
        <v>159</v>
      </c>
    </row>
    <row r="13" spans="2:7">
      <c r="B13" s="5"/>
    </row>
    <row r="14" spans="2:7">
      <c r="B14" t="s">
        <v>56</v>
      </c>
      <c r="E14">
        <v>0.82</v>
      </c>
      <c r="F14">
        <v>318</v>
      </c>
    </row>
    <row r="15" spans="2:7">
      <c r="B15" t="s">
        <v>57</v>
      </c>
      <c r="C15">
        <v>0.83</v>
      </c>
      <c r="D15">
        <v>0.82</v>
      </c>
      <c r="E15">
        <v>0.82</v>
      </c>
      <c r="F15">
        <v>318</v>
      </c>
    </row>
    <row r="16" spans="2:7">
      <c r="B16" s="6" t="s">
        <v>58</v>
      </c>
      <c r="C16">
        <v>0.83</v>
      </c>
      <c r="D16">
        <v>0.82</v>
      </c>
      <c r="E16">
        <v>0.82</v>
      </c>
      <c r="F16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Palomino</dc:creator>
  <cp:keywords/>
  <dc:description/>
  <cp:lastModifiedBy>Sandaru Welikala</cp:lastModifiedBy>
  <cp:revision/>
  <dcterms:created xsi:type="dcterms:W3CDTF">2024-03-29T21:43:29Z</dcterms:created>
  <dcterms:modified xsi:type="dcterms:W3CDTF">2024-03-31T04:15:29Z</dcterms:modified>
  <cp:category/>
  <cp:contentStatus/>
</cp:coreProperties>
</file>