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49BEE03-3B1F-46F8-AFB2-2EF916DEF7AD}" xr6:coauthVersionLast="47" xr6:coauthVersionMax="47" xr10:uidLastSave="{00000000-0000-0000-0000-000000000000}"/>
  <bookViews>
    <workbookView xWindow="-110" yWindow="-110" windowWidth="19420" windowHeight="10300" activeTab="1" xr2:uid="{5420CA30-D77E-45ED-B887-FF1235676BC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2" i="2" l="1"/>
  <c r="J11" i="2"/>
  <c r="J10" i="2"/>
  <c r="J9" i="2"/>
  <c r="J8" i="2"/>
  <c r="J7" i="2"/>
  <c r="J6" i="2"/>
  <c r="J5" i="2"/>
  <c r="J4" i="2"/>
  <c r="J3" i="2"/>
  <c r="I9" i="2"/>
  <c r="I12" i="2"/>
  <c r="I11" i="2"/>
  <c r="I10" i="2"/>
  <c r="I8" i="2"/>
  <c r="I7" i="2"/>
  <c r="I6" i="2"/>
  <c r="I5" i="2"/>
  <c r="I3" i="2"/>
  <c r="I4" i="2"/>
  <c r="H12" i="2"/>
  <c r="H11" i="2"/>
  <c r="H10" i="2"/>
  <c r="H9" i="2"/>
  <c r="H8" i="2"/>
  <c r="H7" i="2"/>
  <c r="H6" i="2"/>
  <c r="H5" i="2"/>
  <c r="H4" i="2"/>
  <c r="H3" i="2"/>
  <c r="O28" i="1"/>
  <c r="O27" i="1"/>
  <c r="O24" i="1"/>
  <c r="O23" i="1"/>
  <c r="O21" i="1"/>
  <c r="O22" i="1"/>
  <c r="O20" i="1"/>
  <c r="E47" i="1"/>
  <c r="D47" i="1"/>
  <c r="C47" i="1"/>
  <c r="B47" i="1"/>
  <c r="T7" i="1"/>
  <c r="T6" i="1"/>
  <c r="T5" i="1"/>
  <c r="T4" i="1"/>
  <c r="S17" i="1"/>
  <c r="S11" i="1"/>
  <c r="S12" i="1"/>
  <c r="S15" i="1"/>
  <c r="S16" i="1"/>
  <c r="S14" i="1"/>
  <c r="S13" i="1"/>
  <c r="S9" i="1"/>
  <c r="S10" i="1"/>
  <c r="S8" i="1"/>
  <c r="S4" i="1"/>
  <c r="S7" i="1"/>
  <c r="S6" i="1"/>
  <c r="S5" i="1"/>
</calcChain>
</file>

<file path=xl/sharedStrings.xml><?xml version="1.0" encoding="utf-8"?>
<sst xmlns="http://schemas.openxmlformats.org/spreadsheetml/2006/main" count="139" uniqueCount="89">
  <si>
    <t>State/UT</t>
  </si>
  <si>
    <t>Population</t>
  </si>
  <si>
    <t>Male Population</t>
  </si>
  <si>
    <t>Female Population</t>
  </si>
  <si>
    <t>Uttar Pradesh</t>
  </si>
  <si>
    <t>Maharashtra</t>
  </si>
  <si>
    <t>Bihar</t>
  </si>
  <si>
    <t>West Bengal</t>
  </si>
  <si>
    <t>Madhya Pradesh</t>
  </si>
  <si>
    <t>Tamil Nadu</t>
  </si>
  <si>
    <t>Rajasthan</t>
  </si>
  <si>
    <t>Karnataka</t>
  </si>
  <si>
    <t>Gujarat</t>
  </si>
  <si>
    <t>Andhra Pradesh</t>
  </si>
  <si>
    <t>Odisha</t>
  </si>
  <si>
    <t>Telangana</t>
  </si>
  <si>
    <t>Kerala</t>
  </si>
  <si>
    <t>Jharkhand</t>
  </si>
  <si>
    <t>Assam</t>
  </si>
  <si>
    <t>Punjab</t>
  </si>
  <si>
    <t>Chhattisgarh</t>
  </si>
  <si>
    <t>Haryana</t>
  </si>
  <si>
    <t>Delhi</t>
  </si>
  <si>
    <t>Jammu &amp; Kashmir</t>
  </si>
  <si>
    <t>Uttarakhand</t>
  </si>
  <si>
    <t>Himachal Pradesh</t>
  </si>
  <si>
    <t>Meghalaya</t>
  </si>
  <si>
    <t>Manipur</t>
  </si>
  <si>
    <t>Nagaland</t>
  </si>
  <si>
    <t>Goa</t>
  </si>
  <si>
    <t>Arunachal Pradesh</t>
  </si>
  <si>
    <t>Mizoram</t>
  </si>
  <si>
    <t>Sikkim</t>
  </si>
  <si>
    <t>Andaman &amp; Nicobar</t>
  </si>
  <si>
    <t>Dadra &amp; Nagar Haveli and Daman &amp; Diu</t>
  </si>
  <si>
    <t>Lakshadweep</t>
  </si>
  <si>
    <t>Calculate the total population of all states and union territories.</t>
  </si>
  <si>
    <t>Count the total number of states and union territories in the table.</t>
  </si>
  <si>
    <t>Find the average population of all states and union territories.</t>
  </si>
  <si>
    <t>Questions</t>
  </si>
  <si>
    <t>Answer</t>
  </si>
  <si>
    <t>Gender Ratio</t>
  </si>
  <si>
    <t>Calculate the total population of states with a Gender ratio greater than 950.</t>
  </si>
  <si>
    <t>Find the average population of states with a Gender ratio less than 950.</t>
  </si>
  <si>
    <t>Count the number of states and union territories with a population exceeding 50000000</t>
  </si>
  <si>
    <t>Calculate the total population of states where the Gender ratio is greater than 950 and the population is less than 50000000</t>
  </si>
  <si>
    <t>Find the average population of states where the male population is greater than 10000000 and the Gender ratio is less than 950.</t>
  </si>
  <si>
    <t>Count the number of states with a male population greater than 20000000 and a female population greater than 20000000</t>
  </si>
  <si>
    <t>Find minimum gender ratio from above list</t>
  </si>
  <si>
    <t>Find maximum gender ratio from above table</t>
  </si>
  <si>
    <r>
      <t xml:space="preserve">Find the population of </t>
    </r>
    <r>
      <rPr>
        <b/>
        <sz val="11"/>
        <color theme="1"/>
        <rFont val="Aptos Narrow"/>
        <family val="2"/>
        <scheme val="minor"/>
      </rPr>
      <t>Kerala</t>
    </r>
    <r>
      <rPr>
        <sz val="11"/>
        <color theme="1"/>
        <rFont val="Aptos Narrow"/>
        <family val="2"/>
        <scheme val="minor"/>
      </rPr>
      <t xml:space="preserve"> using VLOOKUP.</t>
    </r>
  </si>
  <si>
    <r>
      <t xml:space="preserve">Retrieve the male population of </t>
    </r>
    <r>
      <rPr>
        <b/>
        <sz val="11"/>
        <color theme="1"/>
        <rFont val="Aptos Narrow"/>
        <family val="2"/>
        <scheme val="minor"/>
      </rPr>
      <t>Maharashtra</t>
    </r>
    <r>
      <rPr>
        <sz val="11"/>
        <color theme="1"/>
        <rFont val="Aptos Narrow"/>
        <family val="2"/>
        <scheme val="minor"/>
      </rPr>
      <t>.</t>
    </r>
  </si>
  <si>
    <r>
      <t xml:space="preserve">Find the female population of </t>
    </r>
    <r>
      <rPr>
        <b/>
        <sz val="11"/>
        <color theme="1"/>
        <rFont val="Aptos Narrow"/>
        <family val="2"/>
        <scheme val="minor"/>
      </rPr>
      <t>Tamil Nadu</t>
    </r>
    <r>
      <rPr>
        <sz val="11"/>
        <color theme="1"/>
        <rFont val="Aptos Narrow"/>
        <family val="2"/>
        <scheme val="minor"/>
      </rPr>
      <t>.</t>
    </r>
  </si>
  <si>
    <r>
      <t xml:space="preserve">What is the sex ratio of </t>
    </r>
    <r>
      <rPr>
        <b/>
        <sz val="11"/>
        <color theme="1"/>
        <rFont val="Aptos Narrow"/>
        <family val="2"/>
        <scheme val="minor"/>
      </rPr>
      <t>Rajasthan</t>
    </r>
    <r>
      <rPr>
        <sz val="11"/>
        <color theme="1"/>
        <rFont val="Aptos Narrow"/>
        <family val="2"/>
        <scheme val="minor"/>
      </rPr>
      <t>?</t>
    </r>
  </si>
  <si>
    <r>
      <t xml:space="preserve">Verify if VLOOKUP treats </t>
    </r>
    <r>
      <rPr>
        <b/>
        <sz val="11"/>
        <color theme="1"/>
        <rFont val="Aptos Narrow"/>
        <family val="2"/>
        <scheme val="minor"/>
      </rPr>
      <t>"Kerala"</t>
    </r>
    <r>
      <rPr>
        <sz val="11"/>
        <color theme="1"/>
        <rFont val="Aptos Narrow"/>
        <family val="2"/>
        <scheme val="minor"/>
      </rPr>
      <t xml:space="preserve"> and </t>
    </r>
    <r>
      <rPr>
        <b/>
        <sz val="11"/>
        <color theme="1"/>
        <rFont val="Aptos Narrow"/>
        <family val="2"/>
        <scheme val="minor"/>
      </rPr>
      <t>"KERALA"</t>
    </r>
    <r>
      <rPr>
        <sz val="11"/>
        <color theme="1"/>
        <rFont val="Aptos Narrow"/>
        <family val="2"/>
        <scheme val="minor"/>
      </rPr>
      <t xml:space="preserve"> as the same for population lookup.</t>
    </r>
  </si>
  <si>
    <t>How many states/UT's have population less than 60000000</t>
  </si>
  <si>
    <t>Find the sex ratio of the state with the maximum population.</t>
  </si>
  <si>
    <t>KERALA</t>
  </si>
  <si>
    <r>
      <t xml:space="preserve">Find what Percentage of total population belongs to </t>
    </r>
    <r>
      <rPr>
        <b/>
        <sz val="11"/>
        <color theme="1"/>
        <rFont val="Aptos Narrow"/>
        <family val="2"/>
        <scheme val="minor"/>
      </rPr>
      <t>Uttar Pradesh.</t>
    </r>
  </si>
  <si>
    <t>Find what Percentage of total population is Male population.</t>
  </si>
  <si>
    <t>State</t>
  </si>
  <si>
    <t>Male population</t>
  </si>
  <si>
    <t>Female Popualtion</t>
  </si>
  <si>
    <t xml:space="preserve">Student Data </t>
  </si>
  <si>
    <t>Name</t>
  </si>
  <si>
    <t>S.no</t>
  </si>
  <si>
    <t>English</t>
  </si>
  <si>
    <t>Math</t>
  </si>
  <si>
    <t>Science</t>
  </si>
  <si>
    <t>S.S.T</t>
  </si>
  <si>
    <t>Hindi</t>
  </si>
  <si>
    <t>Total</t>
  </si>
  <si>
    <t>Percentage</t>
  </si>
  <si>
    <t>Average</t>
  </si>
  <si>
    <t>Grade</t>
  </si>
  <si>
    <t>Harsh</t>
  </si>
  <si>
    <t>Sumit</t>
  </si>
  <si>
    <t>Sagar</t>
  </si>
  <si>
    <t>Riya</t>
  </si>
  <si>
    <t>Tina</t>
  </si>
  <si>
    <t>Shiv</t>
  </si>
  <si>
    <t>Boby</t>
  </si>
  <si>
    <t>Aryan</t>
  </si>
  <si>
    <t>Siya</t>
  </si>
  <si>
    <t>Amit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</si>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</sst>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i/>
      <sz val="2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5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0" fillId="0" borderId="8" xfId="0" applyBorder="1"/>
    <xf numFmtId="0" fontId="0" fillId="0" borderId="9" xfId="0" applyBorder="1"/>
    <xf numFmtId="0" fontId="0" fillId="0" borderId="13" xfId="0" applyBorder="1"/>
    <xf numFmtId="0" fontId="1" fillId="0" borderId="2" xfId="0" applyFont="1" applyBorder="1"/>
    <xf numFmtId="3" fontId="0" fillId="0" borderId="8" xfId="0" applyNumberFormat="1" applyBorder="1"/>
    <xf numFmtId="1" fontId="0" fillId="0" borderId="13" xfId="0" applyNumberFormat="1" applyBorder="1"/>
    <xf numFmtId="164" fontId="0" fillId="0" borderId="8" xfId="0" applyNumberFormat="1" applyBorder="1"/>
    <xf numFmtId="2" fontId="0" fillId="0" borderId="8" xfId="0" applyNumberFormat="1" applyBorder="1"/>
    <xf numFmtId="10" fontId="0" fillId="0" borderId="9" xfId="0" applyNumberFormat="1" applyBorder="1"/>
    <xf numFmtId="1" fontId="0" fillId="0" borderId="8" xfId="0" applyNumberFormat="1" applyBorder="1"/>
    <xf numFmtId="3" fontId="0" fillId="0" borderId="0" xfId="0" applyNumberFormat="1"/>
    <xf numFmtId="0" fontId="2" fillId="3" borderId="25" xfId="0" applyFont="1" applyFill="1" applyBorder="1" applyAlignment="1">
      <alignment horizontal="center" vertical="center" wrapText="1"/>
    </xf>
    <xf numFmtId="0" fontId="0" fillId="2" borderId="25" xfId="0" applyFill="1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2" fillId="3" borderId="23" xfId="0" applyFont="1" applyFill="1" applyBorder="1" applyAlignment="1">
      <alignment horizontal="center" vertical="center" wrapText="1"/>
    </xf>
    <xf numFmtId="3" fontId="0" fillId="2" borderId="23" xfId="0" applyNumberFormat="1" applyFill="1" applyBorder="1" applyAlignment="1">
      <alignment vertical="center" wrapText="1"/>
    </xf>
    <xf numFmtId="3" fontId="0" fillId="0" borderId="23" xfId="0" applyNumberFormat="1" applyBorder="1" applyAlignment="1">
      <alignment vertical="center" wrapText="1"/>
    </xf>
    <xf numFmtId="0" fontId="2" fillId="3" borderId="24" xfId="0" applyFont="1" applyFill="1" applyBorder="1" applyAlignment="1">
      <alignment horizontal="center" vertical="center" wrapText="1"/>
    </xf>
    <xf numFmtId="0" fontId="0" fillId="2" borderId="24" xfId="0" applyFill="1" applyBorder="1" applyAlignment="1">
      <alignment vertical="center" wrapText="1"/>
    </xf>
    <xf numFmtId="0" fontId="0" fillId="0" borderId="24" xfId="0" applyBorder="1" applyAlignment="1">
      <alignment vertical="center" wrapText="1"/>
    </xf>
    <xf numFmtId="3" fontId="0" fillId="0" borderId="24" xfId="0" applyNumberFormat="1" applyBorder="1" applyAlignment="1">
      <alignment vertical="center" wrapText="1"/>
    </xf>
    <xf numFmtId="2" fontId="0" fillId="0" borderId="0" xfId="0" applyNumberFormat="1"/>
    <xf numFmtId="0" fontId="1" fillId="0" borderId="4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0" fillId="0" borderId="3" xfId="0" applyBorder="1"/>
    <xf numFmtId="0" fontId="0" fillId="0" borderId="1" xfId="0" applyBorder="1"/>
    <xf numFmtId="0" fontId="0" fillId="0" borderId="6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4" fillId="0" borderId="0" xfId="1" applyNumberFormat="1" applyFont="1" applyAlignment="1">
      <alignment horizontal="center"/>
    </xf>
    <xf numFmtId="0" fontId="0" fillId="0" borderId="0" xfId="1" applyNumberFormat="1" applyFont="1" applyAlignment="1">
      <alignment horizontal="center"/>
    </xf>
  </cellXfs>
  <cellStyles count="2">
    <cellStyle name="Currency" xfId="1" builtinId="4"/>
    <cellStyle name="Normal" xfId="0" builtinId="0"/>
  </cellStyles>
  <dxfs count="18"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Sheet2!$C$1:$C$2</c:f>
              <c:strCache>
                <c:ptCount val="2"/>
                <c:pt idx="0">
                  <c:v>Student Data </c:v>
                </c:pt>
                <c:pt idx="1">
                  <c:v>English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7AA-4AF8-AC47-0464F51C889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7AA-4AF8-AC47-0464F51C889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F7AA-4AF8-AC47-0464F51C889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F7AA-4AF8-AC47-0464F51C8899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F7AA-4AF8-AC47-0464F51C8899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F7AA-4AF8-AC47-0464F51C8899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F7AA-4AF8-AC47-0464F51C8899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F7AA-4AF8-AC47-0464F51C8899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F7AA-4AF8-AC47-0464F51C8899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F7AA-4AF8-AC47-0464F51C8899}"/>
              </c:ext>
            </c:extLst>
          </c:dPt>
          <c:cat>
            <c:multiLvlStrRef>
              <c:f>Sheet2!$A$3:$B$12</c:f>
              <c:multiLvlStrCache>
                <c:ptCount val="10"/>
                <c:lvl>
                  <c:pt idx="0">
                    <c:v>Harsh</c:v>
                  </c:pt>
                  <c:pt idx="1">
                    <c:v>Sumit</c:v>
                  </c:pt>
                  <c:pt idx="2">
                    <c:v>Riya</c:v>
                  </c:pt>
                  <c:pt idx="3">
                    <c:v>Sagar</c:v>
                  </c:pt>
                  <c:pt idx="4">
                    <c:v>Tina</c:v>
                  </c:pt>
                  <c:pt idx="5">
                    <c:v>Siya</c:v>
                  </c:pt>
                  <c:pt idx="6">
                    <c:v>Shiv</c:v>
                  </c:pt>
                  <c:pt idx="7">
                    <c:v>Amit</c:v>
                  </c:pt>
                  <c:pt idx="8">
                    <c:v>Boby</c:v>
                  </c:pt>
                  <c:pt idx="9">
                    <c:v>Aryan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</c:multiLvlStrCache>
            </c:multiLvlStrRef>
          </c:cat>
          <c:val>
            <c:numRef>
              <c:f>Sheet2!$C$3:$C$12</c:f>
              <c:numCache>
                <c:formatCode>General</c:formatCode>
                <c:ptCount val="10"/>
                <c:pt idx="0">
                  <c:v>75</c:v>
                </c:pt>
                <c:pt idx="1">
                  <c:v>39</c:v>
                </c:pt>
                <c:pt idx="2">
                  <c:v>67</c:v>
                </c:pt>
                <c:pt idx="3">
                  <c:v>82</c:v>
                </c:pt>
                <c:pt idx="4">
                  <c:v>64</c:v>
                </c:pt>
                <c:pt idx="5">
                  <c:v>56</c:v>
                </c:pt>
                <c:pt idx="6">
                  <c:v>36</c:v>
                </c:pt>
                <c:pt idx="7">
                  <c:v>47</c:v>
                </c:pt>
                <c:pt idx="8">
                  <c:v>74</c:v>
                </c:pt>
                <c:pt idx="9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4F-4D37-AE31-D782D6D2085B}"/>
            </c:ext>
          </c:extLst>
        </c:ser>
        <c:ser>
          <c:idx val="1"/>
          <c:order val="1"/>
          <c:tx>
            <c:strRef>
              <c:f>Sheet2!$D$1:$D$2</c:f>
              <c:strCache>
                <c:ptCount val="2"/>
                <c:pt idx="0">
                  <c:v>Student Data </c:v>
                </c:pt>
                <c:pt idx="1">
                  <c:v>Math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F7AA-4AF8-AC47-0464F51C889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F7AA-4AF8-AC47-0464F51C889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F7AA-4AF8-AC47-0464F51C889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F7AA-4AF8-AC47-0464F51C8899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F7AA-4AF8-AC47-0464F51C8899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F7AA-4AF8-AC47-0464F51C8899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F7AA-4AF8-AC47-0464F51C8899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F7AA-4AF8-AC47-0464F51C8899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F7AA-4AF8-AC47-0464F51C8899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F7AA-4AF8-AC47-0464F51C8899}"/>
              </c:ext>
            </c:extLst>
          </c:dPt>
          <c:cat>
            <c:multiLvlStrRef>
              <c:f>Sheet2!$A$3:$B$12</c:f>
              <c:multiLvlStrCache>
                <c:ptCount val="10"/>
                <c:lvl>
                  <c:pt idx="0">
                    <c:v>Harsh</c:v>
                  </c:pt>
                  <c:pt idx="1">
                    <c:v>Sumit</c:v>
                  </c:pt>
                  <c:pt idx="2">
                    <c:v>Riya</c:v>
                  </c:pt>
                  <c:pt idx="3">
                    <c:v>Sagar</c:v>
                  </c:pt>
                  <c:pt idx="4">
                    <c:v>Tina</c:v>
                  </c:pt>
                  <c:pt idx="5">
                    <c:v>Siya</c:v>
                  </c:pt>
                  <c:pt idx="6">
                    <c:v>Shiv</c:v>
                  </c:pt>
                  <c:pt idx="7">
                    <c:v>Amit</c:v>
                  </c:pt>
                  <c:pt idx="8">
                    <c:v>Boby</c:v>
                  </c:pt>
                  <c:pt idx="9">
                    <c:v>Aryan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</c:multiLvlStrCache>
            </c:multiLvlStrRef>
          </c:cat>
          <c:val>
            <c:numRef>
              <c:f>Sheet2!$D$3:$D$12</c:f>
              <c:numCache>
                <c:formatCode>General</c:formatCode>
                <c:ptCount val="10"/>
                <c:pt idx="0">
                  <c:v>57</c:v>
                </c:pt>
                <c:pt idx="1">
                  <c:v>76</c:v>
                </c:pt>
                <c:pt idx="2">
                  <c:v>39</c:v>
                </c:pt>
                <c:pt idx="3">
                  <c:v>61</c:v>
                </c:pt>
                <c:pt idx="4">
                  <c:v>59</c:v>
                </c:pt>
                <c:pt idx="5">
                  <c:v>45</c:v>
                </c:pt>
                <c:pt idx="6">
                  <c:v>66</c:v>
                </c:pt>
                <c:pt idx="7">
                  <c:v>74</c:v>
                </c:pt>
                <c:pt idx="8">
                  <c:v>86</c:v>
                </c:pt>
                <c:pt idx="9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4F-4D37-AE31-D782D6D2085B}"/>
            </c:ext>
          </c:extLst>
        </c:ser>
        <c:ser>
          <c:idx val="2"/>
          <c:order val="2"/>
          <c:tx>
            <c:strRef>
              <c:f>Sheet2!$E$1:$E$2</c:f>
              <c:strCache>
                <c:ptCount val="2"/>
                <c:pt idx="0">
                  <c:v>Student Data </c:v>
                </c:pt>
                <c:pt idx="1">
                  <c:v>Science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F7AA-4AF8-AC47-0464F51C889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F7AA-4AF8-AC47-0464F51C889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D-F7AA-4AF8-AC47-0464F51C889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F-F7AA-4AF8-AC47-0464F51C8899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1-F7AA-4AF8-AC47-0464F51C8899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3-F7AA-4AF8-AC47-0464F51C8899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5-F7AA-4AF8-AC47-0464F51C8899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7-F7AA-4AF8-AC47-0464F51C8899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9-F7AA-4AF8-AC47-0464F51C8899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B-F7AA-4AF8-AC47-0464F51C8899}"/>
              </c:ext>
            </c:extLst>
          </c:dPt>
          <c:cat>
            <c:multiLvlStrRef>
              <c:f>Sheet2!$A$3:$B$12</c:f>
              <c:multiLvlStrCache>
                <c:ptCount val="10"/>
                <c:lvl>
                  <c:pt idx="0">
                    <c:v>Harsh</c:v>
                  </c:pt>
                  <c:pt idx="1">
                    <c:v>Sumit</c:v>
                  </c:pt>
                  <c:pt idx="2">
                    <c:v>Riya</c:v>
                  </c:pt>
                  <c:pt idx="3">
                    <c:v>Sagar</c:v>
                  </c:pt>
                  <c:pt idx="4">
                    <c:v>Tina</c:v>
                  </c:pt>
                  <c:pt idx="5">
                    <c:v>Siya</c:v>
                  </c:pt>
                  <c:pt idx="6">
                    <c:v>Shiv</c:v>
                  </c:pt>
                  <c:pt idx="7">
                    <c:v>Amit</c:v>
                  </c:pt>
                  <c:pt idx="8">
                    <c:v>Boby</c:v>
                  </c:pt>
                  <c:pt idx="9">
                    <c:v>Aryan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</c:multiLvlStrCache>
            </c:multiLvlStrRef>
          </c:cat>
          <c:val>
            <c:numRef>
              <c:f>Sheet2!$E$3:$E$12</c:f>
              <c:numCache>
                <c:formatCode>General</c:formatCode>
                <c:ptCount val="10"/>
                <c:pt idx="0">
                  <c:v>64</c:v>
                </c:pt>
                <c:pt idx="1">
                  <c:v>56</c:v>
                </c:pt>
                <c:pt idx="2">
                  <c:v>76</c:v>
                </c:pt>
                <c:pt idx="3">
                  <c:v>52</c:v>
                </c:pt>
                <c:pt idx="4">
                  <c:v>96</c:v>
                </c:pt>
                <c:pt idx="5">
                  <c:v>71</c:v>
                </c:pt>
                <c:pt idx="6">
                  <c:v>43</c:v>
                </c:pt>
                <c:pt idx="7">
                  <c:v>66</c:v>
                </c:pt>
                <c:pt idx="8">
                  <c:v>49</c:v>
                </c:pt>
                <c:pt idx="9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94F-4D37-AE31-D782D6D2085B}"/>
            </c:ext>
          </c:extLst>
        </c:ser>
        <c:ser>
          <c:idx val="3"/>
          <c:order val="3"/>
          <c:tx>
            <c:strRef>
              <c:f>Sheet2!$F$1:$F$2</c:f>
              <c:strCache>
                <c:ptCount val="2"/>
                <c:pt idx="0">
                  <c:v>Student Data </c:v>
                </c:pt>
                <c:pt idx="1">
                  <c:v>S.S.T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D-F7AA-4AF8-AC47-0464F51C889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F-F7AA-4AF8-AC47-0464F51C889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1-F7AA-4AF8-AC47-0464F51C889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3-F7AA-4AF8-AC47-0464F51C8899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5-F7AA-4AF8-AC47-0464F51C8899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7-F7AA-4AF8-AC47-0464F51C8899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9-F7AA-4AF8-AC47-0464F51C8899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B-F7AA-4AF8-AC47-0464F51C8899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D-F7AA-4AF8-AC47-0464F51C8899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F-F7AA-4AF8-AC47-0464F51C8899}"/>
              </c:ext>
            </c:extLst>
          </c:dPt>
          <c:cat>
            <c:multiLvlStrRef>
              <c:f>Sheet2!$A$3:$B$12</c:f>
              <c:multiLvlStrCache>
                <c:ptCount val="10"/>
                <c:lvl>
                  <c:pt idx="0">
                    <c:v>Harsh</c:v>
                  </c:pt>
                  <c:pt idx="1">
                    <c:v>Sumit</c:v>
                  </c:pt>
                  <c:pt idx="2">
                    <c:v>Riya</c:v>
                  </c:pt>
                  <c:pt idx="3">
                    <c:v>Sagar</c:v>
                  </c:pt>
                  <c:pt idx="4">
                    <c:v>Tina</c:v>
                  </c:pt>
                  <c:pt idx="5">
                    <c:v>Siya</c:v>
                  </c:pt>
                  <c:pt idx="6">
                    <c:v>Shiv</c:v>
                  </c:pt>
                  <c:pt idx="7">
                    <c:v>Amit</c:v>
                  </c:pt>
                  <c:pt idx="8">
                    <c:v>Boby</c:v>
                  </c:pt>
                  <c:pt idx="9">
                    <c:v>Aryan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</c:multiLvlStrCache>
            </c:multiLvlStrRef>
          </c:cat>
          <c:val>
            <c:numRef>
              <c:f>Sheet2!$F$3:$F$12</c:f>
              <c:numCache>
                <c:formatCode>General</c:formatCode>
                <c:ptCount val="10"/>
                <c:pt idx="0">
                  <c:v>61</c:v>
                </c:pt>
                <c:pt idx="1">
                  <c:v>67</c:v>
                </c:pt>
                <c:pt idx="2">
                  <c:v>43</c:v>
                </c:pt>
                <c:pt idx="3">
                  <c:v>76</c:v>
                </c:pt>
                <c:pt idx="4">
                  <c:v>85</c:v>
                </c:pt>
                <c:pt idx="5">
                  <c:v>37</c:v>
                </c:pt>
                <c:pt idx="6">
                  <c:v>74</c:v>
                </c:pt>
                <c:pt idx="7">
                  <c:v>50</c:v>
                </c:pt>
                <c:pt idx="8">
                  <c:v>56</c:v>
                </c:pt>
                <c:pt idx="9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94F-4D37-AE31-D782D6D2085B}"/>
            </c:ext>
          </c:extLst>
        </c:ser>
        <c:ser>
          <c:idx val="4"/>
          <c:order val="4"/>
          <c:tx>
            <c:strRef>
              <c:f>Sheet2!$G$1:$G$2</c:f>
              <c:strCache>
                <c:ptCount val="2"/>
                <c:pt idx="0">
                  <c:v>Student Data </c:v>
                </c:pt>
                <c:pt idx="1">
                  <c:v>Hindi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1-F7AA-4AF8-AC47-0464F51C889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3-F7AA-4AF8-AC47-0464F51C889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5-F7AA-4AF8-AC47-0464F51C889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7-F7AA-4AF8-AC47-0464F51C8899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9-F7AA-4AF8-AC47-0464F51C8899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B-F7AA-4AF8-AC47-0464F51C8899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D-F7AA-4AF8-AC47-0464F51C8899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F-F7AA-4AF8-AC47-0464F51C8899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1-F7AA-4AF8-AC47-0464F51C8899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3-F7AA-4AF8-AC47-0464F51C8899}"/>
              </c:ext>
            </c:extLst>
          </c:dPt>
          <c:cat>
            <c:multiLvlStrRef>
              <c:f>Sheet2!$A$3:$B$12</c:f>
              <c:multiLvlStrCache>
                <c:ptCount val="10"/>
                <c:lvl>
                  <c:pt idx="0">
                    <c:v>Harsh</c:v>
                  </c:pt>
                  <c:pt idx="1">
                    <c:v>Sumit</c:v>
                  </c:pt>
                  <c:pt idx="2">
                    <c:v>Riya</c:v>
                  </c:pt>
                  <c:pt idx="3">
                    <c:v>Sagar</c:v>
                  </c:pt>
                  <c:pt idx="4">
                    <c:v>Tina</c:v>
                  </c:pt>
                  <c:pt idx="5">
                    <c:v>Siya</c:v>
                  </c:pt>
                  <c:pt idx="6">
                    <c:v>Shiv</c:v>
                  </c:pt>
                  <c:pt idx="7">
                    <c:v>Amit</c:v>
                  </c:pt>
                  <c:pt idx="8">
                    <c:v>Boby</c:v>
                  </c:pt>
                  <c:pt idx="9">
                    <c:v>Aryan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</c:multiLvlStrCache>
            </c:multiLvlStrRef>
          </c:cat>
          <c:val>
            <c:numRef>
              <c:f>Sheet2!$G$3:$G$12</c:f>
              <c:numCache>
                <c:formatCode>General</c:formatCode>
                <c:ptCount val="10"/>
                <c:pt idx="0">
                  <c:v>79</c:v>
                </c:pt>
                <c:pt idx="1">
                  <c:v>76</c:v>
                </c:pt>
                <c:pt idx="2">
                  <c:v>89</c:v>
                </c:pt>
                <c:pt idx="3">
                  <c:v>92</c:v>
                </c:pt>
                <c:pt idx="4">
                  <c:v>98</c:v>
                </c:pt>
                <c:pt idx="5">
                  <c:v>65</c:v>
                </c:pt>
                <c:pt idx="6">
                  <c:v>76</c:v>
                </c:pt>
                <c:pt idx="7">
                  <c:v>45</c:v>
                </c:pt>
                <c:pt idx="8">
                  <c:v>89</c:v>
                </c:pt>
                <c:pt idx="9">
                  <c:v>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94F-4D37-AE31-D782D6D2085B}"/>
            </c:ext>
          </c:extLst>
        </c:ser>
        <c:ser>
          <c:idx val="5"/>
          <c:order val="5"/>
          <c:tx>
            <c:strRef>
              <c:f>Sheet2!$H$1:$H$2</c:f>
              <c:strCache>
                <c:ptCount val="2"/>
                <c:pt idx="0">
                  <c:v>Student Data </c:v>
                </c:pt>
                <c:pt idx="1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5-F7AA-4AF8-AC47-0464F51C889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7-F7AA-4AF8-AC47-0464F51C889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9-F7AA-4AF8-AC47-0464F51C889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B-F7AA-4AF8-AC47-0464F51C8899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D-F7AA-4AF8-AC47-0464F51C8899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F-F7AA-4AF8-AC47-0464F51C8899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1-F7AA-4AF8-AC47-0464F51C8899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3-F7AA-4AF8-AC47-0464F51C8899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5-F7AA-4AF8-AC47-0464F51C8899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7-F7AA-4AF8-AC47-0464F51C8899}"/>
              </c:ext>
            </c:extLst>
          </c:dPt>
          <c:cat>
            <c:multiLvlStrRef>
              <c:f>Sheet2!$A$3:$B$12</c:f>
              <c:multiLvlStrCache>
                <c:ptCount val="10"/>
                <c:lvl>
                  <c:pt idx="0">
                    <c:v>Harsh</c:v>
                  </c:pt>
                  <c:pt idx="1">
                    <c:v>Sumit</c:v>
                  </c:pt>
                  <c:pt idx="2">
                    <c:v>Riya</c:v>
                  </c:pt>
                  <c:pt idx="3">
                    <c:v>Sagar</c:v>
                  </c:pt>
                  <c:pt idx="4">
                    <c:v>Tina</c:v>
                  </c:pt>
                  <c:pt idx="5">
                    <c:v>Siya</c:v>
                  </c:pt>
                  <c:pt idx="6">
                    <c:v>Shiv</c:v>
                  </c:pt>
                  <c:pt idx="7">
                    <c:v>Amit</c:v>
                  </c:pt>
                  <c:pt idx="8">
                    <c:v>Boby</c:v>
                  </c:pt>
                  <c:pt idx="9">
                    <c:v>Aryan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</c:multiLvlStrCache>
            </c:multiLvlStrRef>
          </c:cat>
          <c:val>
            <c:numRef>
              <c:f>Sheet2!$H$3:$H$12</c:f>
              <c:numCache>
                <c:formatCode>General</c:formatCode>
                <c:ptCount val="10"/>
                <c:pt idx="0">
                  <c:v>336</c:v>
                </c:pt>
                <c:pt idx="1">
                  <c:v>314</c:v>
                </c:pt>
                <c:pt idx="2">
                  <c:v>314</c:v>
                </c:pt>
                <c:pt idx="3">
                  <c:v>363</c:v>
                </c:pt>
                <c:pt idx="4">
                  <c:v>402</c:v>
                </c:pt>
                <c:pt idx="5">
                  <c:v>274</c:v>
                </c:pt>
                <c:pt idx="6">
                  <c:v>295</c:v>
                </c:pt>
                <c:pt idx="7">
                  <c:v>282</c:v>
                </c:pt>
                <c:pt idx="8">
                  <c:v>354</c:v>
                </c:pt>
                <c:pt idx="9">
                  <c:v>275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94F-4D37-AE31-D782D6D2085B}"/>
            </c:ext>
          </c:extLst>
        </c:ser>
        <c:ser>
          <c:idx val="6"/>
          <c:order val="6"/>
          <c:tx>
            <c:strRef>
              <c:f>Sheet2!$I$1:$I$2</c:f>
              <c:strCache>
                <c:ptCount val="2"/>
                <c:pt idx="0">
                  <c:v>Student Data </c:v>
                </c:pt>
                <c:pt idx="1">
                  <c:v>Percentage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9-F7AA-4AF8-AC47-0464F51C889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B-F7AA-4AF8-AC47-0464F51C889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D-F7AA-4AF8-AC47-0464F51C889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F-F7AA-4AF8-AC47-0464F51C8899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1-F7AA-4AF8-AC47-0464F51C8899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3-F7AA-4AF8-AC47-0464F51C8899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5-F7AA-4AF8-AC47-0464F51C8899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7-F7AA-4AF8-AC47-0464F51C8899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9-F7AA-4AF8-AC47-0464F51C8899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B-F7AA-4AF8-AC47-0464F51C8899}"/>
              </c:ext>
            </c:extLst>
          </c:dPt>
          <c:cat>
            <c:multiLvlStrRef>
              <c:f>Sheet2!$A$3:$B$12</c:f>
              <c:multiLvlStrCache>
                <c:ptCount val="10"/>
                <c:lvl>
                  <c:pt idx="0">
                    <c:v>Harsh</c:v>
                  </c:pt>
                  <c:pt idx="1">
                    <c:v>Sumit</c:v>
                  </c:pt>
                  <c:pt idx="2">
                    <c:v>Riya</c:v>
                  </c:pt>
                  <c:pt idx="3">
                    <c:v>Sagar</c:v>
                  </c:pt>
                  <c:pt idx="4">
                    <c:v>Tina</c:v>
                  </c:pt>
                  <c:pt idx="5">
                    <c:v>Siya</c:v>
                  </c:pt>
                  <c:pt idx="6">
                    <c:v>Shiv</c:v>
                  </c:pt>
                  <c:pt idx="7">
                    <c:v>Amit</c:v>
                  </c:pt>
                  <c:pt idx="8">
                    <c:v>Boby</c:v>
                  </c:pt>
                  <c:pt idx="9">
                    <c:v>Aryan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</c:multiLvlStrCache>
            </c:multiLvlStrRef>
          </c:cat>
          <c:val>
            <c:numRef>
              <c:f>Sheet2!$I$3:$I$12</c:f>
              <c:numCache>
                <c:formatCode>General</c:formatCode>
                <c:ptCount val="10"/>
                <c:pt idx="0">
                  <c:v>67.2</c:v>
                </c:pt>
                <c:pt idx="1">
                  <c:v>62.8</c:v>
                </c:pt>
                <c:pt idx="2">
                  <c:v>62.8</c:v>
                </c:pt>
                <c:pt idx="3">
                  <c:v>72.599999999999994</c:v>
                </c:pt>
                <c:pt idx="4">
                  <c:v>80.400000000000006</c:v>
                </c:pt>
                <c:pt idx="5">
                  <c:v>54.8</c:v>
                </c:pt>
                <c:pt idx="6" formatCode="0.00">
                  <c:v>59</c:v>
                </c:pt>
                <c:pt idx="7">
                  <c:v>56.4</c:v>
                </c:pt>
                <c:pt idx="8">
                  <c:v>70.8</c:v>
                </c:pt>
                <c:pt idx="9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94F-4D37-AE31-D782D6D2085B}"/>
            </c:ext>
          </c:extLst>
        </c:ser>
        <c:ser>
          <c:idx val="7"/>
          <c:order val="7"/>
          <c:tx>
            <c:strRef>
              <c:f>Sheet2!$J$1:$J$2</c:f>
              <c:strCache>
                <c:ptCount val="2"/>
                <c:pt idx="0">
                  <c:v>Student Data </c:v>
                </c:pt>
                <c:pt idx="1">
                  <c:v>Average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D-F7AA-4AF8-AC47-0464F51C889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F-F7AA-4AF8-AC47-0464F51C889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91-F7AA-4AF8-AC47-0464F51C889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93-F7AA-4AF8-AC47-0464F51C8899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95-F7AA-4AF8-AC47-0464F51C8899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97-F7AA-4AF8-AC47-0464F51C8899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99-F7AA-4AF8-AC47-0464F51C8899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9B-F7AA-4AF8-AC47-0464F51C8899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9D-F7AA-4AF8-AC47-0464F51C8899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9F-F7AA-4AF8-AC47-0464F51C8899}"/>
              </c:ext>
            </c:extLst>
          </c:dPt>
          <c:cat>
            <c:multiLvlStrRef>
              <c:f>Sheet2!$A$3:$B$12</c:f>
              <c:multiLvlStrCache>
                <c:ptCount val="10"/>
                <c:lvl>
                  <c:pt idx="0">
                    <c:v>Harsh</c:v>
                  </c:pt>
                  <c:pt idx="1">
                    <c:v>Sumit</c:v>
                  </c:pt>
                  <c:pt idx="2">
                    <c:v>Riya</c:v>
                  </c:pt>
                  <c:pt idx="3">
                    <c:v>Sagar</c:v>
                  </c:pt>
                  <c:pt idx="4">
                    <c:v>Tina</c:v>
                  </c:pt>
                  <c:pt idx="5">
                    <c:v>Siya</c:v>
                  </c:pt>
                  <c:pt idx="6">
                    <c:v>Shiv</c:v>
                  </c:pt>
                  <c:pt idx="7">
                    <c:v>Amit</c:v>
                  </c:pt>
                  <c:pt idx="8">
                    <c:v>Boby</c:v>
                  </c:pt>
                  <c:pt idx="9">
                    <c:v>Aryan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</c:multiLvlStrCache>
            </c:multiLvlStrRef>
          </c:cat>
          <c:val>
            <c:numRef>
              <c:f>Sheet2!$J$3:$J$12</c:f>
              <c:numCache>
                <c:formatCode>General</c:formatCode>
                <c:ptCount val="10"/>
                <c:pt idx="0">
                  <c:v>67.2</c:v>
                </c:pt>
                <c:pt idx="1">
                  <c:v>62.8</c:v>
                </c:pt>
                <c:pt idx="2">
                  <c:v>62.8</c:v>
                </c:pt>
                <c:pt idx="3">
                  <c:v>72.599999999999994</c:v>
                </c:pt>
                <c:pt idx="4">
                  <c:v>80.400000000000006</c:v>
                </c:pt>
                <c:pt idx="5">
                  <c:v>54.8</c:v>
                </c:pt>
                <c:pt idx="6" formatCode="0.00">
                  <c:v>59</c:v>
                </c:pt>
                <c:pt idx="7">
                  <c:v>56.4</c:v>
                </c:pt>
                <c:pt idx="8">
                  <c:v>70.8</c:v>
                </c:pt>
                <c:pt idx="9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94F-4D37-AE31-D782D6D2085B}"/>
            </c:ext>
          </c:extLst>
        </c:ser>
        <c:ser>
          <c:idx val="8"/>
          <c:order val="8"/>
          <c:tx>
            <c:strRef>
              <c:f>Sheet2!$K$1:$K$2</c:f>
              <c:strCache>
                <c:ptCount val="2"/>
                <c:pt idx="0">
                  <c:v>Student Data </c:v>
                </c:pt>
                <c:pt idx="1">
                  <c:v>Grade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A1-F7AA-4AF8-AC47-0464F51C889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A3-F7AA-4AF8-AC47-0464F51C889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A5-F7AA-4AF8-AC47-0464F51C889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A7-F7AA-4AF8-AC47-0464F51C8899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A9-F7AA-4AF8-AC47-0464F51C8899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AB-F7AA-4AF8-AC47-0464F51C8899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AD-F7AA-4AF8-AC47-0464F51C8899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AF-F7AA-4AF8-AC47-0464F51C8899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B1-F7AA-4AF8-AC47-0464F51C8899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B3-F7AA-4AF8-AC47-0464F51C8899}"/>
              </c:ext>
            </c:extLst>
          </c:dPt>
          <c:cat>
            <c:multiLvlStrRef>
              <c:f>Sheet2!$A$3:$B$12</c:f>
              <c:multiLvlStrCache>
                <c:ptCount val="10"/>
                <c:lvl>
                  <c:pt idx="0">
                    <c:v>Harsh</c:v>
                  </c:pt>
                  <c:pt idx="1">
                    <c:v>Sumit</c:v>
                  </c:pt>
                  <c:pt idx="2">
                    <c:v>Riya</c:v>
                  </c:pt>
                  <c:pt idx="3">
                    <c:v>Sagar</c:v>
                  </c:pt>
                  <c:pt idx="4">
                    <c:v>Tina</c:v>
                  </c:pt>
                  <c:pt idx="5">
                    <c:v>Siya</c:v>
                  </c:pt>
                  <c:pt idx="6">
                    <c:v>Shiv</c:v>
                  </c:pt>
                  <c:pt idx="7">
                    <c:v>Amit</c:v>
                  </c:pt>
                  <c:pt idx="8">
                    <c:v>Boby</c:v>
                  </c:pt>
                  <c:pt idx="9">
                    <c:v>Aryan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</c:multiLvlStrCache>
            </c:multiLvlStrRef>
          </c:cat>
          <c:val>
            <c:numRef>
              <c:f>Sheet2!$K$3:$K$12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94F-4D37-AE31-D782D6D208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Sheet2!$L$1:$L$2</c15:sqref>
                        </c15:formulaRef>
                      </c:ext>
                    </c:extLst>
                    <c:strCache>
                      <c:ptCount val="2"/>
                      <c:pt idx="0">
                        <c:v>Student Data </c:v>
                      </c:pt>
                      <c:pt idx="1">
                        <c:v>Grade</c:v>
                      </c:pt>
                    </c:strCache>
                  </c:strRef>
                </c:tx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1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B5-F7AA-4AF8-AC47-0464F51C8899}"/>
                    </c:ext>
                  </c:extLst>
                </c:dPt>
                <c:dPt>
                  <c:idx val="1"/>
                  <c:bubble3D val="0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B7-F7AA-4AF8-AC47-0464F51C8899}"/>
                    </c:ext>
                  </c:extLst>
                </c:dPt>
                <c:dPt>
                  <c:idx val="2"/>
                  <c:bubble3D val="0"/>
                  <c:spPr>
                    <a:gradFill rotWithShape="1">
                      <a:gsLst>
                        <a:gs pos="0">
                          <a:schemeClr val="accent3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B9-F7AA-4AF8-AC47-0464F51C8899}"/>
                    </c:ext>
                  </c:extLst>
                </c:dPt>
                <c:dPt>
                  <c:idx val="3"/>
                  <c:bubble3D val="0"/>
                  <c:spPr>
                    <a:gradFill rotWithShape="1">
                      <a:gsLst>
                        <a:gs pos="0">
                          <a:schemeClr val="accent4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BB-F7AA-4AF8-AC47-0464F51C8899}"/>
                    </c:ext>
                  </c:extLst>
                </c:dPt>
                <c:dPt>
                  <c:idx val="4"/>
                  <c:bubble3D val="0"/>
                  <c:spPr>
                    <a:gradFill rotWithShape="1">
                      <a:gsLst>
                        <a:gs pos="0">
                          <a:schemeClr val="accent5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5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5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BD-F7AA-4AF8-AC47-0464F51C8899}"/>
                    </c:ext>
                  </c:extLst>
                </c:dPt>
                <c:dPt>
                  <c:idx val="5"/>
                  <c:bubble3D val="0"/>
                  <c:spPr>
                    <a:gradFill rotWithShape="1">
                      <a:gsLst>
                        <a:gs pos="0">
                          <a:schemeClr val="accent6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BF-F7AA-4AF8-AC47-0464F51C8899}"/>
                    </c:ext>
                  </c:extLst>
                </c:dPt>
                <c:dPt>
                  <c:idx val="6"/>
                  <c:bubble3D val="0"/>
                  <c:spPr>
                    <a:gradFill rotWithShape="1">
                      <a:gsLst>
                        <a:gs pos="0">
                          <a:schemeClr val="accent1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C1-F7AA-4AF8-AC47-0464F51C8899}"/>
                    </c:ext>
                  </c:extLst>
                </c:dPt>
                <c:dPt>
                  <c:idx val="7"/>
                  <c:bubble3D val="0"/>
                  <c:spPr>
                    <a:gradFill rotWithShape="1">
                      <a:gsLst>
                        <a:gs pos="0">
                          <a:schemeClr val="accent2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C3-F7AA-4AF8-AC47-0464F51C8899}"/>
                    </c:ext>
                  </c:extLst>
                </c:dPt>
                <c:dPt>
                  <c:idx val="8"/>
                  <c:bubble3D val="0"/>
                  <c:spPr>
                    <a:gradFill rotWithShape="1">
                      <a:gsLst>
                        <a:gs pos="0">
                          <a:schemeClr val="accent3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C5-F7AA-4AF8-AC47-0464F51C8899}"/>
                    </c:ext>
                  </c:extLst>
                </c:dPt>
                <c:dPt>
                  <c:idx val="9"/>
                  <c:bubble3D val="0"/>
                  <c:spPr>
                    <a:gradFill rotWithShape="1">
                      <a:gsLst>
                        <a:gs pos="0">
                          <a:schemeClr val="accent4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C7-F7AA-4AF8-AC47-0464F51C8899}"/>
                    </c:ext>
                  </c:extLst>
                </c:dPt>
                <c:cat>
                  <c:multiLvlStrRef>
                    <c:extLst>
                      <c:ext uri="{02D57815-91ED-43cb-92C2-25804820EDAC}">
                        <c15:formulaRef>
                          <c15:sqref>Sheet2!$A$3:$B$12</c15:sqref>
                        </c15:formulaRef>
                      </c:ext>
                    </c:extLst>
                    <c:multiLvlStrCache>
                      <c:ptCount val="10"/>
                      <c:lvl>
                        <c:pt idx="0">
                          <c:v>Harsh</c:v>
                        </c:pt>
                        <c:pt idx="1">
                          <c:v>Sumit</c:v>
                        </c:pt>
                        <c:pt idx="2">
                          <c:v>Riya</c:v>
                        </c:pt>
                        <c:pt idx="3">
                          <c:v>Sagar</c:v>
                        </c:pt>
                        <c:pt idx="4">
                          <c:v>Tina</c:v>
                        </c:pt>
                        <c:pt idx="5">
                          <c:v>Siya</c:v>
                        </c:pt>
                        <c:pt idx="6">
                          <c:v>Shiv</c:v>
                        </c:pt>
                        <c:pt idx="7">
                          <c:v>Amit</c:v>
                        </c:pt>
                        <c:pt idx="8">
                          <c:v>Boby</c:v>
                        </c:pt>
                        <c:pt idx="9">
                          <c:v>Aryan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  <c:pt idx="6">
                          <c:v>7</c:v>
                        </c:pt>
                        <c:pt idx="7">
                          <c:v>8</c:v>
                        </c:pt>
                        <c:pt idx="8">
                          <c:v>9</c:v>
                        </c:pt>
                        <c:pt idx="9">
                          <c:v>10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Sheet2!$L$3:$L$12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9-F94F-4D37-AE31-D782D6D2085B}"/>
                  </c:ext>
                </c:extLst>
              </c15:ser>
            </c15:filteredPieSeries>
            <c15:filteredPi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Sheet2!$M$1:$M$2</c15:sqref>
                        </c15:formulaRef>
                      </c:ext>
                    </c:extLst>
                    <c:strCache>
                      <c:ptCount val="2"/>
                      <c:pt idx="0">
                        <c:v>Student Data </c:v>
                      </c:pt>
                      <c:pt idx="1">
                        <c:v>Grade</c:v>
                      </c:pt>
                    </c:strCache>
                  </c:strRef>
                </c:tx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1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C9-F7AA-4AF8-AC47-0464F51C8899}"/>
                    </c:ext>
                  </c:extLst>
                </c:dPt>
                <c:dPt>
                  <c:idx val="1"/>
                  <c:bubble3D val="0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CB-F7AA-4AF8-AC47-0464F51C8899}"/>
                    </c:ext>
                  </c:extLst>
                </c:dPt>
                <c:dPt>
                  <c:idx val="2"/>
                  <c:bubble3D val="0"/>
                  <c:spPr>
                    <a:gradFill rotWithShape="1">
                      <a:gsLst>
                        <a:gs pos="0">
                          <a:schemeClr val="accent3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CD-F7AA-4AF8-AC47-0464F51C8899}"/>
                    </c:ext>
                  </c:extLst>
                </c:dPt>
                <c:dPt>
                  <c:idx val="3"/>
                  <c:bubble3D val="0"/>
                  <c:spPr>
                    <a:gradFill rotWithShape="1">
                      <a:gsLst>
                        <a:gs pos="0">
                          <a:schemeClr val="accent4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CF-F7AA-4AF8-AC47-0464F51C8899}"/>
                    </c:ext>
                  </c:extLst>
                </c:dPt>
                <c:dPt>
                  <c:idx val="4"/>
                  <c:bubble3D val="0"/>
                  <c:spPr>
                    <a:gradFill rotWithShape="1">
                      <a:gsLst>
                        <a:gs pos="0">
                          <a:schemeClr val="accent5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5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5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D1-F7AA-4AF8-AC47-0464F51C8899}"/>
                    </c:ext>
                  </c:extLst>
                </c:dPt>
                <c:dPt>
                  <c:idx val="5"/>
                  <c:bubble3D val="0"/>
                  <c:spPr>
                    <a:gradFill rotWithShape="1">
                      <a:gsLst>
                        <a:gs pos="0">
                          <a:schemeClr val="accent6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D3-F7AA-4AF8-AC47-0464F51C8899}"/>
                    </c:ext>
                  </c:extLst>
                </c:dPt>
                <c:dPt>
                  <c:idx val="6"/>
                  <c:bubble3D val="0"/>
                  <c:spPr>
                    <a:gradFill rotWithShape="1">
                      <a:gsLst>
                        <a:gs pos="0">
                          <a:schemeClr val="accent1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D5-F7AA-4AF8-AC47-0464F51C8899}"/>
                    </c:ext>
                  </c:extLst>
                </c:dPt>
                <c:dPt>
                  <c:idx val="7"/>
                  <c:bubble3D val="0"/>
                  <c:spPr>
                    <a:gradFill rotWithShape="1">
                      <a:gsLst>
                        <a:gs pos="0">
                          <a:schemeClr val="accent2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D7-F7AA-4AF8-AC47-0464F51C8899}"/>
                    </c:ext>
                  </c:extLst>
                </c:dPt>
                <c:dPt>
                  <c:idx val="8"/>
                  <c:bubble3D val="0"/>
                  <c:spPr>
                    <a:gradFill rotWithShape="1">
                      <a:gsLst>
                        <a:gs pos="0">
                          <a:schemeClr val="accent3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D9-F7AA-4AF8-AC47-0464F51C8899}"/>
                    </c:ext>
                  </c:extLst>
                </c:dPt>
                <c:dPt>
                  <c:idx val="9"/>
                  <c:bubble3D val="0"/>
                  <c:spPr>
                    <a:gradFill rotWithShape="1">
                      <a:gsLst>
                        <a:gs pos="0">
                          <a:schemeClr val="accent4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DB-F7AA-4AF8-AC47-0464F51C8899}"/>
                    </c:ext>
                  </c:extLst>
                </c:dPt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Sheet2!$A$3:$B$12</c15:sqref>
                        </c15:formulaRef>
                      </c:ext>
                    </c:extLst>
                    <c:multiLvlStrCache>
                      <c:ptCount val="10"/>
                      <c:lvl>
                        <c:pt idx="0">
                          <c:v>Harsh</c:v>
                        </c:pt>
                        <c:pt idx="1">
                          <c:v>Sumit</c:v>
                        </c:pt>
                        <c:pt idx="2">
                          <c:v>Riya</c:v>
                        </c:pt>
                        <c:pt idx="3">
                          <c:v>Sagar</c:v>
                        </c:pt>
                        <c:pt idx="4">
                          <c:v>Tina</c:v>
                        </c:pt>
                        <c:pt idx="5">
                          <c:v>Siya</c:v>
                        </c:pt>
                        <c:pt idx="6">
                          <c:v>Shiv</c:v>
                        </c:pt>
                        <c:pt idx="7">
                          <c:v>Amit</c:v>
                        </c:pt>
                        <c:pt idx="8">
                          <c:v>Boby</c:v>
                        </c:pt>
                        <c:pt idx="9">
                          <c:v>Aryan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  <c:pt idx="6">
                          <c:v>7</c:v>
                        </c:pt>
                        <c:pt idx="7">
                          <c:v>8</c:v>
                        </c:pt>
                        <c:pt idx="8">
                          <c:v>9</c:v>
                        </c:pt>
                        <c:pt idx="9">
                          <c:v>10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Sheet2!$M$3:$M$12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F94F-4D37-AE31-D782D6D2085B}"/>
                  </c:ext>
                </c:extLst>
              </c15:ser>
            </c15:filteredPieSeries>
            <c15:filteredPi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Sheet2!$N$1:$N$2</c15:sqref>
                        </c15:formulaRef>
                      </c:ext>
                    </c:extLst>
                    <c:strCache>
                      <c:ptCount val="2"/>
                      <c:pt idx="0">
                        <c:v>Student Data </c:v>
                      </c:pt>
                      <c:pt idx="1">
                        <c:v>Grade</c:v>
                      </c:pt>
                    </c:strCache>
                  </c:strRef>
                </c:tx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1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DD-F7AA-4AF8-AC47-0464F51C8899}"/>
                    </c:ext>
                  </c:extLst>
                </c:dPt>
                <c:dPt>
                  <c:idx val="1"/>
                  <c:bubble3D val="0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DF-F7AA-4AF8-AC47-0464F51C8899}"/>
                    </c:ext>
                  </c:extLst>
                </c:dPt>
                <c:dPt>
                  <c:idx val="2"/>
                  <c:bubble3D val="0"/>
                  <c:spPr>
                    <a:gradFill rotWithShape="1">
                      <a:gsLst>
                        <a:gs pos="0">
                          <a:schemeClr val="accent3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E1-F7AA-4AF8-AC47-0464F51C8899}"/>
                    </c:ext>
                  </c:extLst>
                </c:dPt>
                <c:dPt>
                  <c:idx val="3"/>
                  <c:bubble3D val="0"/>
                  <c:spPr>
                    <a:gradFill rotWithShape="1">
                      <a:gsLst>
                        <a:gs pos="0">
                          <a:schemeClr val="accent4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E3-F7AA-4AF8-AC47-0464F51C8899}"/>
                    </c:ext>
                  </c:extLst>
                </c:dPt>
                <c:dPt>
                  <c:idx val="4"/>
                  <c:bubble3D val="0"/>
                  <c:spPr>
                    <a:gradFill rotWithShape="1">
                      <a:gsLst>
                        <a:gs pos="0">
                          <a:schemeClr val="accent5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5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5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E5-F7AA-4AF8-AC47-0464F51C8899}"/>
                    </c:ext>
                  </c:extLst>
                </c:dPt>
                <c:dPt>
                  <c:idx val="5"/>
                  <c:bubble3D val="0"/>
                  <c:spPr>
                    <a:gradFill rotWithShape="1">
                      <a:gsLst>
                        <a:gs pos="0">
                          <a:schemeClr val="accent6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E7-F7AA-4AF8-AC47-0464F51C8899}"/>
                    </c:ext>
                  </c:extLst>
                </c:dPt>
                <c:dPt>
                  <c:idx val="6"/>
                  <c:bubble3D val="0"/>
                  <c:spPr>
                    <a:gradFill rotWithShape="1">
                      <a:gsLst>
                        <a:gs pos="0">
                          <a:schemeClr val="accent1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E9-F7AA-4AF8-AC47-0464F51C8899}"/>
                    </c:ext>
                  </c:extLst>
                </c:dPt>
                <c:dPt>
                  <c:idx val="7"/>
                  <c:bubble3D val="0"/>
                  <c:spPr>
                    <a:gradFill rotWithShape="1">
                      <a:gsLst>
                        <a:gs pos="0">
                          <a:schemeClr val="accent2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EB-F7AA-4AF8-AC47-0464F51C8899}"/>
                    </c:ext>
                  </c:extLst>
                </c:dPt>
                <c:dPt>
                  <c:idx val="8"/>
                  <c:bubble3D val="0"/>
                  <c:spPr>
                    <a:gradFill rotWithShape="1">
                      <a:gsLst>
                        <a:gs pos="0">
                          <a:schemeClr val="accent3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ED-F7AA-4AF8-AC47-0464F51C8899}"/>
                    </c:ext>
                  </c:extLst>
                </c:dPt>
                <c:dPt>
                  <c:idx val="9"/>
                  <c:bubble3D val="0"/>
                  <c:spPr>
                    <a:gradFill rotWithShape="1">
                      <a:gsLst>
                        <a:gs pos="0">
                          <a:schemeClr val="accent4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EF-F7AA-4AF8-AC47-0464F51C8899}"/>
                    </c:ext>
                  </c:extLst>
                </c:dPt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Sheet2!$A$3:$B$12</c15:sqref>
                        </c15:formulaRef>
                      </c:ext>
                    </c:extLst>
                    <c:multiLvlStrCache>
                      <c:ptCount val="10"/>
                      <c:lvl>
                        <c:pt idx="0">
                          <c:v>Harsh</c:v>
                        </c:pt>
                        <c:pt idx="1">
                          <c:v>Sumit</c:v>
                        </c:pt>
                        <c:pt idx="2">
                          <c:v>Riya</c:v>
                        </c:pt>
                        <c:pt idx="3">
                          <c:v>Sagar</c:v>
                        </c:pt>
                        <c:pt idx="4">
                          <c:v>Tina</c:v>
                        </c:pt>
                        <c:pt idx="5">
                          <c:v>Siya</c:v>
                        </c:pt>
                        <c:pt idx="6">
                          <c:v>Shiv</c:v>
                        </c:pt>
                        <c:pt idx="7">
                          <c:v>Amit</c:v>
                        </c:pt>
                        <c:pt idx="8">
                          <c:v>Boby</c:v>
                        </c:pt>
                        <c:pt idx="9">
                          <c:v>Aryan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  <c:pt idx="6">
                          <c:v>7</c:v>
                        </c:pt>
                        <c:pt idx="7">
                          <c:v>8</c:v>
                        </c:pt>
                        <c:pt idx="8">
                          <c:v>9</c:v>
                        </c:pt>
                        <c:pt idx="9">
                          <c:v>10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Sheet2!$N$3:$N$12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F94F-4D37-AE31-D782D6D2085B}"/>
                  </c:ext>
                </c:extLst>
              </c15:ser>
            </c15:filteredPieSeries>
            <c15:filteredPi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Sheet2!$O$1:$O$2</c15:sqref>
                        </c15:formulaRef>
                      </c:ext>
                    </c:extLst>
                    <c:strCache>
                      <c:ptCount val="2"/>
                      <c:pt idx="0">
                        <c:v>Student Data </c:v>
                      </c:pt>
                      <c:pt idx="1">
                        <c:v>Grade</c:v>
                      </c:pt>
                    </c:strCache>
                  </c:strRef>
                </c:tx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1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F1-F7AA-4AF8-AC47-0464F51C8899}"/>
                    </c:ext>
                  </c:extLst>
                </c:dPt>
                <c:dPt>
                  <c:idx val="1"/>
                  <c:bubble3D val="0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F3-F7AA-4AF8-AC47-0464F51C8899}"/>
                    </c:ext>
                  </c:extLst>
                </c:dPt>
                <c:dPt>
                  <c:idx val="2"/>
                  <c:bubble3D val="0"/>
                  <c:spPr>
                    <a:gradFill rotWithShape="1">
                      <a:gsLst>
                        <a:gs pos="0">
                          <a:schemeClr val="accent3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F5-F7AA-4AF8-AC47-0464F51C8899}"/>
                    </c:ext>
                  </c:extLst>
                </c:dPt>
                <c:dPt>
                  <c:idx val="3"/>
                  <c:bubble3D val="0"/>
                  <c:spPr>
                    <a:gradFill rotWithShape="1">
                      <a:gsLst>
                        <a:gs pos="0">
                          <a:schemeClr val="accent4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F7-F7AA-4AF8-AC47-0464F51C8899}"/>
                    </c:ext>
                  </c:extLst>
                </c:dPt>
                <c:dPt>
                  <c:idx val="4"/>
                  <c:bubble3D val="0"/>
                  <c:spPr>
                    <a:gradFill rotWithShape="1">
                      <a:gsLst>
                        <a:gs pos="0">
                          <a:schemeClr val="accent5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5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5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F9-F7AA-4AF8-AC47-0464F51C8899}"/>
                    </c:ext>
                  </c:extLst>
                </c:dPt>
                <c:dPt>
                  <c:idx val="5"/>
                  <c:bubble3D val="0"/>
                  <c:spPr>
                    <a:gradFill rotWithShape="1">
                      <a:gsLst>
                        <a:gs pos="0">
                          <a:schemeClr val="accent6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FB-F7AA-4AF8-AC47-0464F51C8899}"/>
                    </c:ext>
                  </c:extLst>
                </c:dPt>
                <c:dPt>
                  <c:idx val="6"/>
                  <c:bubble3D val="0"/>
                  <c:spPr>
                    <a:gradFill rotWithShape="1">
                      <a:gsLst>
                        <a:gs pos="0">
                          <a:schemeClr val="accent1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FD-F7AA-4AF8-AC47-0464F51C8899}"/>
                    </c:ext>
                  </c:extLst>
                </c:dPt>
                <c:dPt>
                  <c:idx val="7"/>
                  <c:bubble3D val="0"/>
                  <c:spPr>
                    <a:gradFill rotWithShape="1">
                      <a:gsLst>
                        <a:gs pos="0">
                          <a:schemeClr val="accent2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FF-F7AA-4AF8-AC47-0464F51C8899}"/>
                    </c:ext>
                  </c:extLst>
                </c:dPt>
                <c:dPt>
                  <c:idx val="8"/>
                  <c:bubble3D val="0"/>
                  <c:spPr>
                    <a:gradFill rotWithShape="1">
                      <a:gsLst>
                        <a:gs pos="0">
                          <a:schemeClr val="accent3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01-F7AA-4AF8-AC47-0464F51C8899}"/>
                    </c:ext>
                  </c:extLst>
                </c:dPt>
                <c:dPt>
                  <c:idx val="9"/>
                  <c:bubble3D val="0"/>
                  <c:spPr>
                    <a:gradFill rotWithShape="1">
                      <a:gsLst>
                        <a:gs pos="0">
                          <a:schemeClr val="accent4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03-F7AA-4AF8-AC47-0464F51C8899}"/>
                    </c:ext>
                  </c:extLst>
                </c:dPt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Sheet2!$A$3:$B$12</c15:sqref>
                        </c15:formulaRef>
                      </c:ext>
                    </c:extLst>
                    <c:multiLvlStrCache>
                      <c:ptCount val="10"/>
                      <c:lvl>
                        <c:pt idx="0">
                          <c:v>Harsh</c:v>
                        </c:pt>
                        <c:pt idx="1">
                          <c:v>Sumit</c:v>
                        </c:pt>
                        <c:pt idx="2">
                          <c:v>Riya</c:v>
                        </c:pt>
                        <c:pt idx="3">
                          <c:v>Sagar</c:v>
                        </c:pt>
                        <c:pt idx="4">
                          <c:v>Tina</c:v>
                        </c:pt>
                        <c:pt idx="5">
                          <c:v>Siya</c:v>
                        </c:pt>
                        <c:pt idx="6">
                          <c:v>Shiv</c:v>
                        </c:pt>
                        <c:pt idx="7">
                          <c:v>Amit</c:v>
                        </c:pt>
                        <c:pt idx="8">
                          <c:v>Boby</c:v>
                        </c:pt>
                        <c:pt idx="9">
                          <c:v>Aryan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  <c:pt idx="6">
                          <c:v>7</c:v>
                        </c:pt>
                        <c:pt idx="7">
                          <c:v>8</c:v>
                        </c:pt>
                        <c:pt idx="8">
                          <c:v>9</c:v>
                        </c:pt>
                        <c:pt idx="9">
                          <c:v>10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Sheet2!$O$3:$O$12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F94F-4D37-AE31-D782D6D2085B}"/>
                  </c:ext>
                </c:extLst>
              </c15:ser>
            </c15:filteredPieSeries>
            <c15:filteredPi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Sheet2!$P$1:$P$2</c15:sqref>
                        </c15:formulaRef>
                      </c:ext>
                    </c:extLst>
                    <c:strCache>
                      <c:ptCount val="2"/>
                      <c:pt idx="0">
                        <c:v>Student Data </c:v>
                      </c:pt>
                      <c:pt idx="1">
                        <c:v>Grade</c:v>
                      </c:pt>
                    </c:strCache>
                  </c:strRef>
                </c:tx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1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05-F7AA-4AF8-AC47-0464F51C8899}"/>
                    </c:ext>
                  </c:extLst>
                </c:dPt>
                <c:dPt>
                  <c:idx val="1"/>
                  <c:bubble3D val="0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07-F7AA-4AF8-AC47-0464F51C8899}"/>
                    </c:ext>
                  </c:extLst>
                </c:dPt>
                <c:dPt>
                  <c:idx val="2"/>
                  <c:bubble3D val="0"/>
                  <c:spPr>
                    <a:gradFill rotWithShape="1">
                      <a:gsLst>
                        <a:gs pos="0">
                          <a:schemeClr val="accent3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09-F7AA-4AF8-AC47-0464F51C8899}"/>
                    </c:ext>
                  </c:extLst>
                </c:dPt>
                <c:dPt>
                  <c:idx val="3"/>
                  <c:bubble3D val="0"/>
                  <c:spPr>
                    <a:gradFill rotWithShape="1">
                      <a:gsLst>
                        <a:gs pos="0">
                          <a:schemeClr val="accent4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0B-F7AA-4AF8-AC47-0464F51C8899}"/>
                    </c:ext>
                  </c:extLst>
                </c:dPt>
                <c:dPt>
                  <c:idx val="4"/>
                  <c:bubble3D val="0"/>
                  <c:spPr>
                    <a:gradFill rotWithShape="1">
                      <a:gsLst>
                        <a:gs pos="0">
                          <a:schemeClr val="accent5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5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5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0D-F7AA-4AF8-AC47-0464F51C8899}"/>
                    </c:ext>
                  </c:extLst>
                </c:dPt>
                <c:dPt>
                  <c:idx val="5"/>
                  <c:bubble3D val="0"/>
                  <c:spPr>
                    <a:gradFill rotWithShape="1">
                      <a:gsLst>
                        <a:gs pos="0">
                          <a:schemeClr val="accent6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0F-F7AA-4AF8-AC47-0464F51C8899}"/>
                    </c:ext>
                  </c:extLst>
                </c:dPt>
                <c:dPt>
                  <c:idx val="6"/>
                  <c:bubble3D val="0"/>
                  <c:spPr>
                    <a:gradFill rotWithShape="1">
                      <a:gsLst>
                        <a:gs pos="0">
                          <a:schemeClr val="accent1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11-F7AA-4AF8-AC47-0464F51C8899}"/>
                    </c:ext>
                  </c:extLst>
                </c:dPt>
                <c:dPt>
                  <c:idx val="7"/>
                  <c:bubble3D val="0"/>
                  <c:spPr>
                    <a:gradFill rotWithShape="1">
                      <a:gsLst>
                        <a:gs pos="0">
                          <a:schemeClr val="accent2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13-F7AA-4AF8-AC47-0464F51C8899}"/>
                    </c:ext>
                  </c:extLst>
                </c:dPt>
                <c:dPt>
                  <c:idx val="8"/>
                  <c:bubble3D val="0"/>
                  <c:spPr>
                    <a:gradFill rotWithShape="1">
                      <a:gsLst>
                        <a:gs pos="0">
                          <a:schemeClr val="accent3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15-F7AA-4AF8-AC47-0464F51C8899}"/>
                    </c:ext>
                  </c:extLst>
                </c:dPt>
                <c:dPt>
                  <c:idx val="9"/>
                  <c:bubble3D val="0"/>
                  <c:spPr>
                    <a:gradFill rotWithShape="1">
                      <a:gsLst>
                        <a:gs pos="0">
                          <a:schemeClr val="accent4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17-F7AA-4AF8-AC47-0464F51C8899}"/>
                    </c:ext>
                  </c:extLst>
                </c:dPt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Sheet2!$A$3:$B$12</c15:sqref>
                        </c15:formulaRef>
                      </c:ext>
                    </c:extLst>
                    <c:multiLvlStrCache>
                      <c:ptCount val="10"/>
                      <c:lvl>
                        <c:pt idx="0">
                          <c:v>Harsh</c:v>
                        </c:pt>
                        <c:pt idx="1">
                          <c:v>Sumit</c:v>
                        </c:pt>
                        <c:pt idx="2">
                          <c:v>Riya</c:v>
                        </c:pt>
                        <c:pt idx="3">
                          <c:v>Sagar</c:v>
                        </c:pt>
                        <c:pt idx="4">
                          <c:v>Tina</c:v>
                        </c:pt>
                        <c:pt idx="5">
                          <c:v>Siya</c:v>
                        </c:pt>
                        <c:pt idx="6">
                          <c:v>Shiv</c:v>
                        </c:pt>
                        <c:pt idx="7">
                          <c:v>Amit</c:v>
                        </c:pt>
                        <c:pt idx="8">
                          <c:v>Boby</c:v>
                        </c:pt>
                        <c:pt idx="9">
                          <c:v>Aryan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  <c:pt idx="6">
                          <c:v>7</c:v>
                        </c:pt>
                        <c:pt idx="7">
                          <c:v>8</c:v>
                        </c:pt>
                        <c:pt idx="8">
                          <c:v>9</c:v>
                        </c:pt>
                        <c:pt idx="9">
                          <c:v>10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Sheet2!$P$3:$P$12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F94F-4D37-AE31-D782D6D2085B}"/>
                  </c:ext>
                </c:extLst>
              </c15:ser>
            </c15:filteredPieSeries>
            <c15:filteredPi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Sheet2!$Q$1:$Q$2</c15:sqref>
                        </c15:formulaRef>
                      </c:ext>
                    </c:extLst>
                    <c:strCache>
                      <c:ptCount val="2"/>
                      <c:pt idx="0">
                        <c:v>Student Data </c:v>
                      </c:pt>
                      <c:pt idx="1">
                        <c:v>Grade</c:v>
                      </c:pt>
                    </c:strCache>
                  </c:strRef>
                </c:tx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1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19-F7AA-4AF8-AC47-0464F51C8899}"/>
                    </c:ext>
                  </c:extLst>
                </c:dPt>
                <c:dPt>
                  <c:idx val="1"/>
                  <c:bubble3D val="0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1B-F7AA-4AF8-AC47-0464F51C8899}"/>
                    </c:ext>
                  </c:extLst>
                </c:dPt>
                <c:dPt>
                  <c:idx val="2"/>
                  <c:bubble3D val="0"/>
                  <c:spPr>
                    <a:gradFill rotWithShape="1">
                      <a:gsLst>
                        <a:gs pos="0">
                          <a:schemeClr val="accent3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1D-F7AA-4AF8-AC47-0464F51C8899}"/>
                    </c:ext>
                  </c:extLst>
                </c:dPt>
                <c:dPt>
                  <c:idx val="3"/>
                  <c:bubble3D val="0"/>
                  <c:spPr>
                    <a:gradFill rotWithShape="1">
                      <a:gsLst>
                        <a:gs pos="0">
                          <a:schemeClr val="accent4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1F-F7AA-4AF8-AC47-0464F51C8899}"/>
                    </c:ext>
                  </c:extLst>
                </c:dPt>
                <c:dPt>
                  <c:idx val="4"/>
                  <c:bubble3D val="0"/>
                  <c:spPr>
                    <a:gradFill rotWithShape="1">
                      <a:gsLst>
                        <a:gs pos="0">
                          <a:schemeClr val="accent5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5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5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21-F7AA-4AF8-AC47-0464F51C8899}"/>
                    </c:ext>
                  </c:extLst>
                </c:dPt>
                <c:dPt>
                  <c:idx val="5"/>
                  <c:bubble3D val="0"/>
                  <c:spPr>
                    <a:gradFill rotWithShape="1">
                      <a:gsLst>
                        <a:gs pos="0">
                          <a:schemeClr val="accent6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23-F7AA-4AF8-AC47-0464F51C8899}"/>
                    </c:ext>
                  </c:extLst>
                </c:dPt>
                <c:dPt>
                  <c:idx val="6"/>
                  <c:bubble3D val="0"/>
                  <c:spPr>
                    <a:gradFill rotWithShape="1">
                      <a:gsLst>
                        <a:gs pos="0">
                          <a:schemeClr val="accent1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25-F7AA-4AF8-AC47-0464F51C8899}"/>
                    </c:ext>
                  </c:extLst>
                </c:dPt>
                <c:dPt>
                  <c:idx val="7"/>
                  <c:bubble3D val="0"/>
                  <c:spPr>
                    <a:gradFill rotWithShape="1">
                      <a:gsLst>
                        <a:gs pos="0">
                          <a:schemeClr val="accent2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27-F7AA-4AF8-AC47-0464F51C8899}"/>
                    </c:ext>
                  </c:extLst>
                </c:dPt>
                <c:dPt>
                  <c:idx val="8"/>
                  <c:bubble3D val="0"/>
                  <c:spPr>
                    <a:gradFill rotWithShape="1">
                      <a:gsLst>
                        <a:gs pos="0">
                          <a:schemeClr val="accent3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29-F7AA-4AF8-AC47-0464F51C8899}"/>
                    </c:ext>
                  </c:extLst>
                </c:dPt>
                <c:dPt>
                  <c:idx val="9"/>
                  <c:bubble3D val="0"/>
                  <c:spPr>
                    <a:gradFill rotWithShape="1">
                      <a:gsLst>
                        <a:gs pos="0">
                          <a:schemeClr val="accent4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2B-F7AA-4AF8-AC47-0464F51C8899}"/>
                    </c:ext>
                  </c:extLst>
                </c:dPt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Sheet2!$A$3:$B$12</c15:sqref>
                        </c15:formulaRef>
                      </c:ext>
                    </c:extLst>
                    <c:multiLvlStrCache>
                      <c:ptCount val="10"/>
                      <c:lvl>
                        <c:pt idx="0">
                          <c:v>Harsh</c:v>
                        </c:pt>
                        <c:pt idx="1">
                          <c:v>Sumit</c:v>
                        </c:pt>
                        <c:pt idx="2">
                          <c:v>Riya</c:v>
                        </c:pt>
                        <c:pt idx="3">
                          <c:v>Sagar</c:v>
                        </c:pt>
                        <c:pt idx="4">
                          <c:v>Tina</c:v>
                        </c:pt>
                        <c:pt idx="5">
                          <c:v>Siya</c:v>
                        </c:pt>
                        <c:pt idx="6">
                          <c:v>Shiv</c:v>
                        </c:pt>
                        <c:pt idx="7">
                          <c:v>Amit</c:v>
                        </c:pt>
                        <c:pt idx="8">
                          <c:v>Boby</c:v>
                        </c:pt>
                        <c:pt idx="9">
                          <c:v>Aryan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  <c:pt idx="6">
                          <c:v>7</c:v>
                        </c:pt>
                        <c:pt idx="7">
                          <c:v>8</c:v>
                        </c:pt>
                        <c:pt idx="8">
                          <c:v>9</c:v>
                        </c:pt>
                        <c:pt idx="9">
                          <c:v>10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Sheet2!$Q$3:$Q$12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F94F-4D37-AE31-D782D6D2085B}"/>
                  </c:ext>
                </c:extLst>
              </c15:ser>
            </c15:filteredPieSeries>
            <c15:filteredPi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Sheet2!$R$1:$R$2</c15:sqref>
                        </c15:formulaRef>
                      </c:ext>
                    </c:extLst>
                    <c:strCache>
                      <c:ptCount val="2"/>
                      <c:pt idx="0">
                        <c:v>Student Data </c:v>
                      </c:pt>
                      <c:pt idx="1">
                        <c:v>Grade</c:v>
                      </c:pt>
                    </c:strCache>
                  </c:strRef>
                </c:tx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1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2D-F7AA-4AF8-AC47-0464F51C8899}"/>
                    </c:ext>
                  </c:extLst>
                </c:dPt>
                <c:dPt>
                  <c:idx val="1"/>
                  <c:bubble3D val="0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2F-F7AA-4AF8-AC47-0464F51C8899}"/>
                    </c:ext>
                  </c:extLst>
                </c:dPt>
                <c:dPt>
                  <c:idx val="2"/>
                  <c:bubble3D val="0"/>
                  <c:spPr>
                    <a:gradFill rotWithShape="1">
                      <a:gsLst>
                        <a:gs pos="0">
                          <a:schemeClr val="accent3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31-F7AA-4AF8-AC47-0464F51C8899}"/>
                    </c:ext>
                  </c:extLst>
                </c:dPt>
                <c:dPt>
                  <c:idx val="3"/>
                  <c:bubble3D val="0"/>
                  <c:spPr>
                    <a:gradFill rotWithShape="1">
                      <a:gsLst>
                        <a:gs pos="0">
                          <a:schemeClr val="accent4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33-F7AA-4AF8-AC47-0464F51C8899}"/>
                    </c:ext>
                  </c:extLst>
                </c:dPt>
                <c:dPt>
                  <c:idx val="4"/>
                  <c:bubble3D val="0"/>
                  <c:spPr>
                    <a:gradFill rotWithShape="1">
                      <a:gsLst>
                        <a:gs pos="0">
                          <a:schemeClr val="accent5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5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5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35-F7AA-4AF8-AC47-0464F51C8899}"/>
                    </c:ext>
                  </c:extLst>
                </c:dPt>
                <c:dPt>
                  <c:idx val="5"/>
                  <c:bubble3D val="0"/>
                  <c:spPr>
                    <a:gradFill rotWithShape="1">
                      <a:gsLst>
                        <a:gs pos="0">
                          <a:schemeClr val="accent6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37-F7AA-4AF8-AC47-0464F51C8899}"/>
                    </c:ext>
                  </c:extLst>
                </c:dPt>
                <c:dPt>
                  <c:idx val="6"/>
                  <c:bubble3D val="0"/>
                  <c:spPr>
                    <a:gradFill rotWithShape="1">
                      <a:gsLst>
                        <a:gs pos="0">
                          <a:schemeClr val="accent1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39-F7AA-4AF8-AC47-0464F51C8899}"/>
                    </c:ext>
                  </c:extLst>
                </c:dPt>
                <c:dPt>
                  <c:idx val="7"/>
                  <c:bubble3D val="0"/>
                  <c:spPr>
                    <a:gradFill rotWithShape="1">
                      <a:gsLst>
                        <a:gs pos="0">
                          <a:schemeClr val="accent2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3B-F7AA-4AF8-AC47-0464F51C8899}"/>
                    </c:ext>
                  </c:extLst>
                </c:dPt>
                <c:dPt>
                  <c:idx val="8"/>
                  <c:bubble3D val="0"/>
                  <c:spPr>
                    <a:gradFill rotWithShape="1">
                      <a:gsLst>
                        <a:gs pos="0">
                          <a:schemeClr val="accent3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3D-F7AA-4AF8-AC47-0464F51C8899}"/>
                    </c:ext>
                  </c:extLst>
                </c:dPt>
                <c:dPt>
                  <c:idx val="9"/>
                  <c:bubble3D val="0"/>
                  <c:spPr>
                    <a:gradFill rotWithShape="1">
                      <a:gsLst>
                        <a:gs pos="0">
                          <a:schemeClr val="accent4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3F-F7AA-4AF8-AC47-0464F51C8899}"/>
                    </c:ext>
                  </c:extLst>
                </c:dPt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Sheet2!$A$3:$B$12</c15:sqref>
                        </c15:formulaRef>
                      </c:ext>
                    </c:extLst>
                    <c:multiLvlStrCache>
                      <c:ptCount val="10"/>
                      <c:lvl>
                        <c:pt idx="0">
                          <c:v>Harsh</c:v>
                        </c:pt>
                        <c:pt idx="1">
                          <c:v>Sumit</c:v>
                        </c:pt>
                        <c:pt idx="2">
                          <c:v>Riya</c:v>
                        </c:pt>
                        <c:pt idx="3">
                          <c:v>Sagar</c:v>
                        </c:pt>
                        <c:pt idx="4">
                          <c:v>Tina</c:v>
                        </c:pt>
                        <c:pt idx="5">
                          <c:v>Siya</c:v>
                        </c:pt>
                        <c:pt idx="6">
                          <c:v>Shiv</c:v>
                        </c:pt>
                        <c:pt idx="7">
                          <c:v>Amit</c:v>
                        </c:pt>
                        <c:pt idx="8">
                          <c:v>Boby</c:v>
                        </c:pt>
                        <c:pt idx="9">
                          <c:v>Aryan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  <c:pt idx="6">
                          <c:v>7</c:v>
                        </c:pt>
                        <c:pt idx="7">
                          <c:v>8</c:v>
                        </c:pt>
                        <c:pt idx="8">
                          <c:v>9</c:v>
                        </c:pt>
                        <c:pt idx="9">
                          <c:v>10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Sheet2!$R$3:$R$12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F94F-4D37-AE31-D782D6D2085B}"/>
                  </c:ext>
                </c:extLst>
              </c15:ser>
            </c15:filteredPieSeries>
            <c15:filteredPi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Sheet2!$S$1:$S$2</c15:sqref>
                        </c15:formulaRef>
                      </c:ext>
                    </c:extLst>
                    <c:strCache>
                      <c:ptCount val="2"/>
                      <c:pt idx="0">
                        <c:v>Student Data </c:v>
                      </c:pt>
                      <c:pt idx="1">
                        <c:v>Grade</c:v>
                      </c:pt>
                    </c:strCache>
                  </c:strRef>
                </c:tx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1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41-F7AA-4AF8-AC47-0464F51C8899}"/>
                    </c:ext>
                  </c:extLst>
                </c:dPt>
                <c:dPt>
                  <c:idx val="1"/>
                  <c:bubble3D val="0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43-F7AA-4AF8-AC47-0464F51C8899}"/>
                    </c:ext>
                  </c:extLst>
                </c:dPt>
                <c:dPt>
                  <c:idx val="2"/>
                  <c:bubble3D val="0"/>
                  <c:spPr>
                    <a:gradFill rotWithShape="1">
                      <a:gsLst>
                        <a:gs pos="0">
                          <a:schemeClr val="accent3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45-F7AA-4AF8-AC47-0464F51C8899}"/>
                    </c:ext>
                  </c:extLst>
                </c:dPt>
                <c:dPt>
                  <c:idx val="3"/>
                  <c:bubble3D val="0"/>
                  <c:spPr>
                    <a:gradFill rotWithShape="1">
                      <a:gsLst>
                        <a:gs pos="0">
                          <a:schemeClr val="accent4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47-F7AA-4AF8-AC47-0464F51C8899}"/>
                    </c:ext>
                  </c:extLst>
                </c:dPt>
                <c:dPt>
                  <c:idx val="4"/>
                  <c:bubble3D val="0"/>
                  <c:spPr>
                    <a:gradFill rotWithShape="1">
                      <a:gsLst>
                        <a:gs pos="0">
                          <a:schemeClr val="accent5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5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5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49-F7AA-4AF8-AC47-0464F51C8899}"/>
                    </c:ext>
                  </c:extLst>
                </c:dPt>
                <c:dPt>
                  <c:idx val="5"/>
                  <c:bubble3D val="0"/>
                  <c:spPr>
                    <a:gradFill rotWithShape="1">
                      <a:gsLst>
                        <a:gs pos="0">
                          <a:schemeClr val="accent6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4B-F7AA-4AF8-AC47-0464F51C8899}"/>
                    </c:ext>
                  </c:extLst>
                </c:dPt>
                <c:dPt>
                  <c:idx val="6"/>
                  <c:bubble3D val="0"/>
                  <c:spPr>
                    <a:gradFill rotWithShape="1">
                      <a:gsLst>
                        <a:gs pos="0">
                          <a:schemeClr val="accent1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4D-F7AA-4AF8-AC47-0464F51C8899}"/>
                    </c:ext>
                  </c:extLst>
                </c:dPt>
                <c:dPt>
                  <c:idx val="7"/>
                  <c:bubble3D val="0"/>
                  <c:spPr>
                    <a:gradFill rotWithShape="1">
                      <a:gsLst>
                        <a:gs pos="0">
                          <a:schemeClr val="accent2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4F-F7AA-4AF8-AC47-0464F51C8899}"/>
                    </c:ext>
                  </c:extLst>
                </c:dPt>
                <c:dPt>
                  <c:idx val="8"/>
                  <c:bubble3D val="0"/>
                  <c:spPr>
                    <a:gradFill rotWithShape="1">
                      <a:gsLst>
                        <a:gs pos="0">
                          <a:schemeClr val="accent3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51-F7AA-4AF8-AC47-0464F51C8899}"/>
                    </c:ext>
                  </c:extLst>
                </c:dPt>
                <c:dPt>
                  <c:idx val="9"/>
                  <c:bubble3D val="0"/>
                  <c:spPr>
                    <a:gradFill rotWithShape="1">
                      <a:gsLst>
                        <a:gs pos="0">
                          <a:schemeClr val="accent4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53-F7AA-4AF8-AC47-0464F51C8899}"/>
                    </c:ext>
                  </c:extLst>
                </c:dPt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Sheet2!$A$3:$B$12</c15:sqref>
                        </c15:formulaRef>
                      </c:ext>
                    </c:extLst>
                    <c:multiLvlStrCache>
                      <c:ptCount val="10"/>
                      <c:lvl>
                        <c:pt idx="0">
                          <c:v>Harsh</c:v>
                        </c:pt>
                        <c:pt idx="1">
                          <c:v>Sumit</c:v>
                        </c:pt>
                        <c:pt idx="2">
                          <c:v>Riya</c:v>
                        </c:pt>
                        <c:pt idx="3">
                          <c:v>Sagar</c:v>
                        </c:pt>
                        <c:pt idx="4">
                          <c:v>Tina</c:v>
                        </c:pt>
                        <c:pt idx="5">
                          <c:v>Siya</c:v>
                        </c:pt>
                        <c:pt idx="6">
                          <c:v>Shiv</c:v>
                        </c:pt>
                        <c:pt idx="7">
                          <c:v>Amit</c:v>
                        </c:pt>
                        <c:pt idx="8">
                          <c:v>Boby</c:v>
                        </c:pt>
                        <c:pt idx="9">
                          <c:v>Aryan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  <c:pt idx="6">
                          <c:v>7</c:v>
                        </c:pt>
                        <c:pt idx="7">
                          <c:v>8</c:v>
                        </c:pt>
                        <c:pt idx="8">
                          <c:v>9</c:v>
                        </c:pt>
                        <c:pt idx="9">
                          <c:v>10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Sheet2!$S$3:$S$12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F94F-4D37-AE31-D782D6D2085B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117475</xdr:colOff>
      <xdr:row>12</xdr:row>
      <xdr:rowOff>95250</xdr:rowOff>
    </xdr:from>
    <xdr:to>
      <xdr:col>10</xdr:col>
      <xdr:colOff>193675</xdr:colOff>
      <xdr:row>27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A48A735-7A2A-CDBB-9FC5-DF688E29E3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FFC3C6-18A4-4344-90FF-CD4759D3805A}" name="Table1" displayName="Table1" ref="A1:E35" totalsRowCount="1" headerRowDxfId="17" dataDxfId="16">
  <autoFilter ref="A1:E34" xr:uid="{3AFFC3C6-18A4-4344-90FF-CD4759D3805A}"/>
  <sortState xmlns:xlrd2="http://schemas.microsoft.com/office/spreadsheetml/2017/richdata2" ref="A2:E34">
    <sortCondition ref="A2:A34"/>
  </sortState>
  <tableColumns count="5">
    <tableColumn id="1" xr3:uid="{E25E3956-D0C9-45A3-895D-EAB4252DF3DF}" name="State/UT" dataDxfId="15" totalsRowDxfId="14"/>
    <tableColumn id="2" xr3:uid="{4B38E1E1-D2D5-4529-B9F2-6F684D17A92B}" name="Population" dataDxfId="13" totalsRowDxfId="12"/>
    <tableColumn id="3" xr3:uid="{5A9C2790-E40F-4FEE-906B-09582599F13C}" name="Male Population" dataDxfId="11" totalsRowDxfId="10"/>
    <tableColumn id="4" xr3:uid="{82E5FD13-3138-4E2E-8DF0-818FD60F669F}" name="Female Population" dataDxfId="9" totalsRowDxfId="8"/>
    <tableColumn id="5" xr3:uid="{D40EB250-9A3E-4D0B-B1BE-7764D318C900}" name="Gender Ratio" dataDxfId="7" totalsRow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7C55E-4FC6-451A-825F-EE54C60E19DA}">
  <dimension ref="A1:AH47"/>
  <sheetViews>
    <sheetView topLeftCell="A38" workbookViewId="0">
      <selection activeCell="H44" sqref="H44"/>
    </sheetView>
  </sheetViews>
  <sheetFormatPr defaultRowHeight="14.5" x14ac:dyDescent="0.35"/>
  <cols>
    <col min="1" max="1" width="16.54296875" bestFit="1" customWidth="1"/>
    <col min="2" max="2" width="10" bestFit="1" customWidth="1"/>
    <col min="3" max="3" width="13.6328125" bestFit="1" customWidth="1"/>
    <col min="4" max="4" width="16.08984375" bestFit="1" customWidth="1"/>
    <col min="5" max="5" width="9.90625" bestFit="1" customWidth="1"/>
    <col min="6" max="6" width="10.90625" bestFit="1" customWidth="1"/>
    <col min="7" max="7" width="9.90625" bestFit="1" customWidth="1"/>
    <col min="8" max="8" width="8.1796875" bestFit="1" customWidth="1"/>
    <col min="9" max="9" width="9.90625" bestFit="1" customWidth="1"/>
    <col min="10" max="10" width="8.90625" bestFit="1" customWidth="1"/>
    <col min="11" max="12" width="9.90625" bestFit="1" customWidth="1"/>
    <col min="13" max="13" width="8.90625" bestFit="1" customWidth="1"/>
    <col min="14" max="17" width="9.90625" bestFit="1" customWidth="1"/>
    <col min="18" max="18" width="7.54296875" bestFit="1" customWidth="1"/>
    <col min="19" max="19" width="14.1796875" bestFit="1" customWidth="1"/>
    <col min="20" max="20" width="11.08984375" bestFit="1" customWidth="1"/>
    <col min="21" max="24" width="8.90625" bestFit="1" customWidth="1"/>
    <col min="25" max="27" width="9.90625" bestFit="1" customWidth="1"/>
    <col min="28" max="28" width="7.36328125" bestFit="1" customWidth="1"/>
    <col min="29" max="30" width="9.90625" bestFit="1" customWidth="1"/>
    <col min="31" max="31" width="8.90625" bestFit="1" customWidth="1"/>
    <col min="32" max="32" width="10.90625" bestFit="1" customWidth="1"/>
    <col min="33" max="34" width="9.90625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41</v>
      </c>
    </row>
    <row r="2" spans="1:20" ht="15" thickBot="1" x14ac:dyDescent="0.4">
      <c r="A2" s="2" t="s">
        <v>33</v>
      </c>
      <c r="B2" s="3">
        <v>380581</v>
      </c>
      <c r="C2" s="3">
        <v>202871</v>
      </c>
      <c r="D2" s="3">
        <v>177710</v>
      </c>
      <c r="E2" s="2">
        <v>876</v>
      </c>
    </row>
    <row r="3" spans="1:20" ht="15" thickBot="1" x14ac:dyDescent="0.4">
      <c r="A3" s="2" t="s">
        <v>13</v>
      </c>
      <c r="B3" s="3">
        <v>49386799</v>
      </c>
      <c r="C3" s="3">
        <v>24831408</v>
      </c>
      <c r="D3" s="3">
        <v>24555391</v>
      </c>
      <c r="E3" s="2">
        <v>989</v>
      </c>
      <c r="G3" s="41" t="s">
        <v>39</v>
      </c>
      <c r="H3" s="42"/>
      <c r="I3" s="42"/>
      <c r="J3" s="42"/>
      <c r="K3" s="42"/>
      <c r="L3" s="42"/>
      <c r="M3" s="42"/>
      <c r="N3" s="42"/>
      <c r="O3" s="42"/>
      <c r="P3" s="42"/>
      <c r="Q3" s="42"/>
      <c r="R3" s="43"/>
      <c r="S3" s="7" t="s">
        <v>40</v>
      </c>
    </row>
    <row r="4" spans="1:20" x14ac:dyDescent="0.35">
      <c r="A4" s="2" t="s">
        <v>30</v>
      </c>
      <c r="B4" s="3">
        <v>1383727</v>
      </c>
      <c r="C4" s="3">
        <v>713912</v>
      </c>
      <c r="D4" s="3">
        <v>669815</v>
      </c>
      <c r="E4" s="2">
        <v>938</v>
      </c>
      <c r="G4" s="47" t="s">
        <v>36</v>
      </c>
      <c r="H4" s="48"/>
      <c r="I4" s="48"/>
      <c r="J4" s="48"/>
      <c r="K4" s="48"/>
      <c r="L4" s="48"/>
      <c r="M4" s="48"/>
      <c r="N4" s="48"/>
      <c r="O4" s="48"/>
      <c r="P4" s="48"/>
      <c r="Q4" s="48"/>
      <c r="R4" s="49"/>
      <c r="S4" s="9">
        <f>SUM(Table1[Population])</f>
        <v>1208264978</v>
      </c>
      <c r="T4" s="14">
        <f>SUM(Table1[Population])</f>
        <v>1208264978</v>
      </c>
    </row>
    <row r="5" spans="1:20" x14ac:dyDescent="0.35">
      <c r="A5" s="2" t="s">
        <v>18</v>
      </c>
      <c r="B5" s="3">
        <v>31205576</v>
      </c>
      <c r="C5" s="3">
        <v>15939443</v>
      </c>
      <c r="D5" s="3">
        <v>15266133</v>
      </c>
      <c r="E5" s="2">
        <v>958</v>
      </c>
      <c r="G5" s="29" t="s">
        <v>37</v>
      </c>
      <c r="H5" s="30"/>
      <c r="I5" s="30"/>
      <c r="J5" s="30"/>
      <c r="K5" s="30"/>
      <c r="L5" s="30"/>
      <c r="M5" s="30"/>
      <c r="N5" s="30"/>
      <c r="O5" s="30"/>
      <c r="P5" s="30"/>
      <c r="Q5" s="30"/>
      <c r="R5" s="31"/>
      <c r="S5" s="4">
        <f>COUNT(Table1[Population])</f>
        <v>33</v>
      </c>
      <c r="T5">
        <f>COUNT(Table1[Population])</f>
        <v>33</v>
      </c>
    </row>
    <row r="6" spans="1:20" x14ac:dyDescent="0.35">
      <c r="A6" s="2" t="s">
        <v>6</v>
      </c>
      <c r="B6" s="3">
        <v>104099452</v>
      </c>
      <c r="C6" s="3">
        <v>54278157</v>
      </c>
      <c r="D6" s="3">
        <v>49821295</v>
      </c>
      <c r="E6" s="2">
        <v>919</v>
      </c>
      <c r="G6" s="29" t="s">
        <v>38</v>
      </c>
      <c r="H6" s="30"/>
      <c r="I6" s="30"/>
      <c r="J6" s="30"/>
      <c r="K6" s="30"/>
      <c r="L6" s="30"/>
      <c r="M6" s="30"/>
      <c r="N6" s="30"/>
      <c r="O6" s="30"/>
      <c r="P6" s="30"/>
      <c r="Q6" s="30"/>
      <c r="R6" s="31"/>
      <c r="S6" s="4">
        <f>AVERAGE(Table1[Population])</f>
        <v>36614090.242424242</v>
      </c>
      <c r="T6">
        <f>AVERAGE(Table1[Population])</f>
        <v>36614090.242424242</v>
      </c>
    </row>
    <row r="7" spans="1:20" x14ac:dyDescent="0.35">
      <c r="A7" s="2" t="s">
        <v>20</v>
      </c>
      <c r="B7" s="3">
        <v>25545198</v>
      </c>
      <c r="C7" s="3">
        <v>12827915</v>
      </c>
      <c r="D7" s="3">
        <v>12717283</v>
      </c>
      <c r="E7" s="2">
        <v>992</v>
      </c>
      <c r="G7" s="29" t="s">
        <v>42</v>
      </c>
      <c r="H7" s="30"/>
      <c r="I7" s="30"/>
      <c r="J7" s="30"/>
      <c r="K7" s="30"/>
      <c r="L7" s="30"/>
      <c r="M7" s="30"/>
      <c r="N7" s="30"/>
      <c r="O7" s="30"/>
      <c r="P7" s="30"/>
      <c r="Q7" s="30"/>
      <c r="R7" s="31"/>
      <c r="S7" s="8">
        <f>SUMIF(Table1[Gender Ratio],"&gt;950",Table1[Population])</f>
        <v>378671998</v>
      </c>
      <c r="T7">
        <f ca="1">SUMIF(Table1[Gender Ratio],"&gt;950",B5:B34)</f>
        <v>732586185</v>
      </c>
    </row>
    <row r="8" spans="1:20" ht="29" x14ac:dyDescent="0.35">
      <c r="A8" s="2" t="s">
        <v>34</v>
      </c>
      <c r="B8" s="3">
        <v>585764</v>
      </c>
      <c r="C8" s="3">
        <v>344669</v>
      </c>
      <c r="D8" s="3">
        <v>241095</v>
      </c>
      <c r="E8" s="2">
        <v>700</v>
      </c>
      <c r="G8" s="29" t="s">
        <v>44</v>
      </c>
      <c r="H8" s="30"/>
      <c r="I8" s="30"/>
      <c r="J8" s="30"/>
      <c r="K8" s="30"/>
      <c r="L8" s="30"/>
      <c r="M8" s="30"/>
      <c r="N8" s="30"/>
      <c r="O8" s="30"/>
      <c r="P8" s="30"/>
      <c r="Q8" s="30"/>
      <c r="R8" s="31"/>
      <c r="S8" s="4">
        <f>COUNTIF(Table1[Population],"&gt;50000000")</f>
        <v>9</v>
      </c>
    </row>
    <row r="9" spans="1:20" x14ac:dyDescent="0.35">
      <c r="A9" s="2" t="s">
        <v>22</v>
      </c>
      <c r="B9" s="3">
        <v>16787941</v>
      </c>
      <c r="C9" s="3">
        <v>8987326</v>
      </c>
      <c r="D9" s="3">
        <v>7800615</v>
      </c>
      <c r="E9" s="2">
        <v>868</v>
      </c>
      <c r="G9" s="29" t="s">
        <v>43</v>
      </c>
      <c r="H9" s="30"/>
      <c r="I9" s="30"/>
      <c r="J9" s="30"/>
      <c r="K9" s="30"/>
      <c r="L9" s="30"/>
      <c r="M9" s="30"/>
      <c r="N9" s="30"/>
      <c r="O9" s="30"/>
      <c r="P9" s="30"/>
      <c r="Q9" s="30"/>
      <c r="R9" s="31"/>
      <c r="S9" s="10">
        <f>AVERAGEIF(Table1[Gender Ratio],"&gt;950",Table1[Population])</f>
        <v>25244799.866666667</v>
      </c>
    </row>
    <row r="10" spans="1:20" x14ac:dyDescent="0.35">
      <c r="A10" s="2" t="s">
        <v>29</v>
      </c>
      <c r="B10" s="3">
        <v>1458545</v>
      </c>
      <c r="C10" s="3">
        <v>739140</v>
      </c>
      <c r="D10" s="3">
        <v>719405</v>
      </c>
      <c r="E10" s="2">
        <v>973</v>
      </c>
      <c r="G10" s="29" t="s">
        <v>45</v>
      </c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1"/>
      <c r="S10" s="11">
        <f>SUMIF(Table1[Gender Ratio],"&lt;950",Table1[Population])</f>
        <v>738316865</v>
      </c>
    </row>
    <row r="11" spans="1:20" x14ac:dyDescent="0.35">
      <c r="A11" s="2" t="s">
        <v>12</v>
      </c>
      <c r="B11" s="3">
        <v>60439692</v>
      </c>
      <c r="C11" s="3">
        <v>31491260</v>
      </c>
      <c r="D11" s="3">
        <v>28948432</v>
      </c>
      <c r="E11" s="2">
        <v>920</v>
      </c>
      <c r="G11" s="29" t="s">
        <v>47</v>
      </c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1"/>
      <c r="S11" s="4">
        <f>COUNTIFS(Table1[Male Population],"&gt;20000000",Table1[Female Population],"&gt;20000000")</f>
        <v>11</v>
      </c>
    </row>
    <row r="12" spans="1:20" x14ac:dyDescent="0.35">
      <c r="A12" s="2" t="s">
        <v>21</v>
      </c>
      <c r="B12" s="3">
        <v>25351462</v>
      </c>
      <c r="C12" s="3">
        <v>13494734</v>
      </c>
      <c r="D12" s="3">
        <v>11856728</v>
      </c>
      <c r="E12" s="2">
        <v>879</v>
      </c>
      <c r="G12" s="29" t="s">
        <v>46</v>
      </c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1"/>
      <c r="S12" s="4">
        <f>AVERAGEIFS(Table1[Population],Table1[Male Population],"&gt;10000000",Table1[Gender Ratio],"&lt;950")</f>
        <v>78220444.222222224</v>
      </c>
    </row>
    <row r="13" spans="1:20" x14ac:dyDescent="0.35">
      <c r="A13" s="2" t="s">
        <v>25</v>
      </c>
      <c r="B13" s="3">
        <v>6864602</v>
      </c>
      <c r="C13" s="3">
        <v>3481873</v>
      </c>
      <c r="D13" s="3">
        <v>3382729</v>
      </c>
      <c r="E13" s="2">
        <v>972</v>
      </c>
      <c r="G13" s="29" t="s">
        <v>49</v>
      </c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1"/>
      <c r="S13" s="4">
        <f>MAX(Table1[Gender Ratio])</f>
        <v>1084</v>
      </c>
    </row>
    <row r="14" spans="1:20" x14ac:dyDescent="0.35">
      <c r="A14" s="2" t="s">
        <v>23</v>
      </c>
      <c r="B14" s="3">
        <v>12541302</v>
      </c>
      <c r="C14" s="3">
        <v>6640662</v>
      </c>
      <c r="D14" s="3">
        <v>5900640</v>
      </c>
      <c r="E14" s="2">
        <v>889</v>
      </c>
      <c r="G14" s="29" t="s">
        <v>48</v>
      </c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1"/>
      <c r="S14" s="4">
        <f>MIN(Table1[Gender Ratio])</f>
        <v>700</v>
      </c>
    </row>
    <row r="15" spans="1:20" x14ac:dyDescent="0.35">
      <c r="A15" s="2" t="s">
        <v>17</v>
      </c>
      <c r="B15" s="3">
        <v>32988134</v>
      </c>
      <c r="C15" s="3">
        <v>16930315</v>
      </c>
      <c r="D15" s="3">
        <v>16057819</v>
      </c>
      <c r="E15" s="2">
        <v>948</v>
      </c>
      <c r="G15" s="29" t="s">
        <v>55</v>
      </c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1"/>
      <c r="S15" s="13">
        <f>SUMIF(Table1[Population],"&gt;60000000")</f>
        <v>842419506</v>
      </c>
    </row>
    <row r="16" spans="1:20" x14ac:dyDescent="0.35">
      <c r="A16" s="2" t="s">
        <v>11</v>
      </c>
      <c r="B16" s="3">
        <v>61095297</v>
      </c>
      <c r="C16" s="3">
        <v>30966657</v>
      </c>
      <c r="D16" s="3">
        <v>30128640</v>
      </c>
      <c r="E16" s="2">
        <v>973</v>
      </c>
      <c r="G16" s="29" t="s">
        <v>58</v>
      </c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1"/>
      <c r="S16" s="11">
        <f>B32/S4*100</f>
        <v>16.537129242191774</v>
      </c>
    </row>
    <row r="17" spans="1:19" ht="15" thickBot="1" x14ac:dyDescent="0.4">
      <c r="A17" s="2" t="s">
        <v>16</v>
      </c>
      <c r="B17" s="3">
        <v>33406061</v>
      </c>
      <c r="C17" s="3">
        <v>16027412</v>
      </c>
      <c r="D17" s="3">
        <v>17378649</v>
      </c>
      <c r="E17" s="3">
        <v>1084</v>
      </c>
      <c r="G17" s="32" t="s">
        <v>59</v>
      </c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4"/>
      <c r="S17" s="12">
        <f>S4/Table1[Male Population]</f>
        <v>75.387403655686896</v>
      </c>
    </row>
    <row r="18" spans="1:19" ht="15" thickBot="1" x14ac:dyDescent="0.4">
      <c r="A18" s="2" t="s">
        <v>35</v>
      </c>
      <c r="B18" s="3">
        <v>64473</v>
      </c>
      <c r="C18" s="3">
        <v>33123</v>
      </c>
      <c r="D18" s="3">
        <v>31350</v>
      </c>
      <c r="E18" s="2">
        <v>947</v>
      </c>
    </row>
    <row r="19" spans="1:19" ht="15" thickBot="1" x14ac:dyDescent="0.4">
      <c r="A19" s="2" t="s">
        <v>8</v>
      </c>
      <c r="B19" s="3">
        <v>72626809</v>
      </c>
      <c r="C19" s="3">
        <v>37612306</v>
      </c>
      <c r="D19" s="3">
        <v>35014503</v>
      </c>
      <c r="E19" s="2">
        <v>931</v>
      </c>
      <c r="G19" s="35"/>
      <c r="H19" s="36"/>
      <c r="I19" s="36"/>
      <c r="J19" s="36"/>
      <c r="K19" s="36"/>
      <c r="L19" s="36"/>
      <c r="M19" s="36"/>
      <c r="N19" s="37"/>
      <c r="O19" s="7" t="s">
        <v>40</v>
      </c>
    </row>
    <row r="20" spans="1:19" x14ac:dyDescent="0.35">
      <c r="A20" s="2" t="s">
        <v>5</v>
      </c>
      <c r="B20" s="3">
        <v>112374333</v>
      </c>
      <c r="C20" s="3">
        <v>58243056</v>
      </c>
      <c r="D20" s="3">
        <v>54131277</v>
      </c>
      <c r="E20" s="2">
        <v>931</v>
      </c>
      <c r="G20" s="44" t="s">
        <v>50</v>
      </c>
      <c r="H20" s="45"/>
      <c r="I20" s="45"/>
      <c r="J20" s="45"/>
      <c r="K20" s="45"/>
      <c r="L20" s="45"/>
      <c r="M20" s="45"/>
      <c r="N20" s="46"/>
      <c r="O20" s="6">
        <f>VLOOKUP(A17,Table1[[#Headers],[#Data]],2,0)</f>
        <v>33406061</v>
      </c>
    </row>
    <row r="21" spans="1:19" x14ac:dyDescent="0.35">
      <c r="A21" s="2" t="s">
        <v>27</v>
      </c>
      <c r="B21" s="3">
        <v>2570390</v>
      </c>
      <c r="C21" s="3">
        <v>1290171</v>
      </c>
      <c r="D21" s="3">
        <v>1280219</v>
      </c>
      <c r="E21" s="2">
        <v>992</v>
      </c>
      <c r="G21" s="29" t="s">
        <v>51</v>
      </c>
      <c r="H21" s="30"/>
      <c r="I21" s="30"/>
      <c r="J21" s="30"/>
      <c r="K21" s="30"/>
      <c r="L21" s="30"/>
      <c r="M21" s="30"/>
      <c r="N21" s="31"/>
      <c r="O21" s="4">
        <f>VLOOKUP(A20,Table1[[#Headers],[#Data]],3,0)</f>
        <v>58243056</v>
      </c>
    </row>
    <row r="22" spans="1:19" x14ac:dyDescent="0.35">
      <c r="A22" s="2" t="s">
        <v>26</v>
      </c>
      <c r="B22" s="3">
        <v>2966889</v>
      </c>
      <c r="C22" s="3">
        <v>1491832</v>
      </c>
      <c r="D22" s="3">
        <v>1475057</v>
      </c>
      <c r="E22" s="2">
        <v>989</v>
      </c>
      <c r="G22" s="29" t="s">
        <v>52</v>
      </c>
      <c r="H22" s="30"/>
      <c r="I22" s="30"/>
      <c r="J22" s="30"/>
      <c r="K22" s="30"/>
      <c r="L22" s="30"/>
      <c r="M22" s="30"/>
      <c r="N22" s="31"/>
      <c r="O22" s="4">
        <f>VLOOKUP(A29,Table1[[#Headers],[#Data]],4,0)</f>
        <v>36009055</v>
      </c>
    </row>
    <row r="23" spans="1:19" x14ac:dyDescent="0.35">
      <c r="A23" s="2" t="s">
        <v>31</v>
      </c>
      <c r="B23" s="3">
        <v>1097206</v>
      </c>
      <c r="C23" s="3">
        <v>555339</v>
      </c>
      <c r="D23" s="3">
        <v>541867</v>
      </c>
      <c r="E23" s="2">
        <v>976</v>
      </c>
      <c r="G23" s="29" t="s">
        <v>53</v>
      </c>
      <c r="H23" s="30"/>
      <c r="I23" s="30"/>
      <c r="J23" s="30"/>
      <c r="K23" s="30"/>
      <c r="L23" s="30"/>
      <c r="M23" s="30"/>
      <c r="N23" s="31"/>
      <c r="O23" s="4">
        <f>VLOOKUP(A27,Table1[[#Headers],[#Data]],5,0)</f>
        <v>928</v>
      </c>
    </row>
    <row r="24" spans="1:19" x14ac:dyDescent="0.35">
      <c r="A24" s="2" t="s">
        <v>28</v>
      </c>
      <c r="B24" s="3">
        <v>1978502</v>
      </c>
      <c r="C24" s="3">
        <v>1024649</v>
      </c>
      <c r="D24" s="3">
        <v>953853</v>
      </c>
      <c r="E24" s="2">
        <v>931</v>
      </c>
      <c r="G24" s="29" t="s">
        <v>56</v>
      </c>
      <c r="H24" s="30"/>
      <c r="I24" s="30"/>
      <c r="J24" s="30"/>
      <c r="K24" s="30"/>
      <c r="L24" s="30"/>
      <c r="M24" s="30"/>
      <c r="N24" s="31"/>
      <c r="O24" s="4">
        <f>VLOOKUP(A32,Table1[[#Headers],[#Data]],5,0)</f>
        <v>912</v>
      </c>
    </row>
    <row r="25" spans="1:19" x14ac:dyDescent="0.35">
      <c r="A25" s="2" t="s">
        <v>14</v>
      </c>
      <c r="B25" s="3">
        <v>41974218</v>
      </c>
      <c r="C25" s="3">
        <v>21212136</v>
      </c>
      <c r="D25" s="3">
        <v>20762082</v>
      </c>
      <c r="E25" s="2">
        <v>979</v>
      </c>
      <c r="G25" s="38"/>
      <c r="H25" s="39"/>
      <c r="I25" s="39"/>
      <c r="J25" s="39"/>
      <c r="K25" s="39"/>
      <c r="L25" s="39"/>
      <c r="M25" s="39"/>
      <c r="N25" s="40"/>
    </row>
    <row r="26" spans="1:19" x14ac:dyDescent="0.35">
      <c r="A26" s="2" t="s">
        <v>19</v>
      </c>
      <c r="B26" s="3">
        <v>27743338</v>
      </c>
      <c r="C26" s="3">
        <v>14639465</v>
      </c>
      <c r="D26" s="3">
        <v>13103873</v>
      </c>
      <c r="E26" s="2">
        <v>895</v>
      </c>
      <c r="G26" s="29" t="s">
        <v>54</v>
      </c>
      <c r="H26" s="30"/>
      <c r="I26" s="30"/>
      <c r="J26" s="30"/>
      <c r="K26" s="30"/>
      <c r="L26" s="30"/>
      <c r="M26" s="30"/>
      <c r="N26" s="31"/>
      <c r="O26" s="4"/>
    </row>
    <row r="27" spans="1:19" x14ac:dyDescent="0.35">
      <c r="A27" s="2" t="s">
        <v>10</v>
      </c>
      <c r="B27" s="3">
        <v>68548437</v>
      </c>
      <c r="C27" s="3">
        <v>35550997</v>
      </c>
      <c r="D27" s="3">
        <v>32997440</v>
      </c>
      <c r="E27" s="2">
        <v>928</v>
      </c>
      <c r="G27" s="38" t="s">
        <v>16</v>
      </c>
      <c r="H27" s="39"/>
      <c r="I27" s="39"/>
      <c r="J27" s="39"/>
      <c r="K27" s="39"/>
      <c r="L27" s="39"/>
      <c r="M27" s="39"/>
      <c r="N27" s="40"/>
      <c r="O27" s="4">
        <f>VLOOKUP(A17,Table1[[#Headers],[#Data]],2,0)</f>
        <v>33406061</v>
      </c>
    </row>
    <row r="28" spans="1:19" ht="15" thickBot="1" x14ac:dyDescent="0.4">
      <c r="A28" s="2" t="s">
        <v>32</v>
      </c>
      <c r="B28" s="3">
        <v>610577</v>
      </c>
      <c r="C28" s="3">
        <v>323070</v>
      </c>
      <c r="D28" s="3">
        <v>287507</v>
      </c>
      <c r="E28" s="2">
        <v>890</v>
      </c>
      <c r="G28" s="26" t="s">
        <v>57</v>
      </c>
      <c r="H28" s="27"/>
      <c r="I28" s="27"/>
      <c r="J28" s="27"/>
      <c r="K28" s="27"/>
      <c r="L28" s="27"/>
      <c r="M28" s="27"/>
      <c r="N28" s="28"/>
      <c r="O28" s="5">
        <f>VLOOKUP("KERALA",Table1[[#Headers],[#Data]],2,0)</f>
        <v>33406061</v>
      </c>
    </row>
    <row r="29" spans="1:19" x14ac:dyDescent="0.35">
      <c r="A29" s="2" t="s">
        <v>9</v>
      </c>
      <c r="B29" s="3">
        <v>72147030</v>
      </c>
      <c r="C29" s="3">
        <v>36137975</v>
      </c>
      <c r="D29" s="3">
        <v>36009055</v>
      </c>
      <c r="E29" s="2">
        <v>996</v>
      </c>
    </row>
    <row r="30" spans="1:19" x14ac:dyDescent="0.35">
      <c r="A30" s="2" t="s">
        <v>15</v>
      </c>
      <c r="B30" s="3">
        <v>35193978</v>
      </c>
      <c r="C30" s="3">
        <v>17611633</v>
      </c>
      <c r="D30" s="3">
        <v>17582345</v>
      </c>
      <c r="E30" s="2">
        <v>998</v>
      </c>
    </row>
    <row r="31" spans="1:19" x14ac:dyDescent="0.35">
      <c r="A31" s="2" t="s">
        <v>32</v>
      </c>
      <c r="B31" s="3">
        <v>3673917</v>
      </c>
      <c r="C31" s="3">
        <v>1874376</v>
      </c>
      <c r="D31" s="3">
        <v>1799541</v>
      </c>
      <c r="E31" s="2">
        <v>960</v>
      </c>
    </row>
    <row r="32" spans="1:19" x14ac:dyDescent="0.35">
      <c r="A32" s="2" t="s">
        <v>4</v>
      </c>
      <c r="B32" s="3">
        <v>199812341</v>
      </c>
      <c r="C32" s="3">
        <v>104596415</v>
      </c>
      <c r="D32" s="3">
        <v>95215926</v>
      </c>
      <c r="E32" s="2">
        <v>912</v>
      </c>
    </row>
    <row r="33" spans="1:34" x14ac:dyDescent="0.35">
      <c r="A33" s="2" t="s">
        <v>24</v>
      </c>
      <c r="B33" s="3">
        <v>10086292</v>
      </c>
      <c r="C33" s="3">
        <v>5137773</v>
      </c>
      <c r="D33" s="3">
        <v>4948519</v>
      </c>
      <c r="E33" s="2">
        <v>963</v>
      </c>
    </row>
    <row r="34" spans="1:34" x14ac:dyDescent="0.35">
      <c r="A34" s="2" t="s">
        <v>7</v>
      </c>
      <c r="B34" s="3">
        <v>91276115</v>
      </c>
      <c r="C34" s="3">
        <v>46809027</v>
      </c>
      <c r="D34" s="3">
        <v>44467088</v>
      </c>
      <c r="E34" s="2">
        <v>950</v>
      </c>
    </row>
    <row r="35" spans="1:34" x14ac:dyDescent="0.35">
      <c r="A35" s="2"/>
      <c r="B35" s="3"/>
      <c r="C35" s="3"/>
      <c r="D35" s="3"/>
      <c r="E35" s="2"/>
    </row>
    <row r="38" spans="1:34" ht="87" x14ac:dyDescent="0.35">
      <c r="A38" s="15" t="s">
        <v>0</v>
      </c>
      <c r="B38" s="16" t="s">
        <v>33</v>
      </c>
      <c r="C38" s="17" t="s">
        <v>13</v>
      </c>
      <c r="D38" s="16" t="s">
        <v>30</v>
      </c>
      <c r="E38" s="17" t="s">
        <v>18</v>
      </c>
      <c r="F38" s="16" t="s">
        <v>6</v>
      </c>
      <c r="G38" s="17" t="s">
        <v>20</v>
      </c>
      <c r="H38" s="16" t="s">
        <v>34</v>
      </c>
      <c r="I38" s="17" t="s">
        <v>22</v>
      </c>
      <c r="J38" s="16" t="s">
        <v>29</v>
      </c>
      <c r="K38" s="17" t="s">
        <v>12</v>
      </c>
      <c r="L38" s="16" t="s">
        <v>21</v>
      </c>
      <c r="M38" s="17" t="s">
        <v>25</v>
      </c>
      <c r="N38" s="16" t="s">
        <v>23</v>
      </c>
      <c r="O38" s="17" t="s">
        <v>17</v>
      </c>
      <c r="P38" s="16" t="s">
        <v>11</v>
      </c>
      <c r="Q38" s="17" t="s">
        <v>16</v>
      </c>
      <c r="R38" s="16" t="s">
        <v>35</v>
      </c>
      <c r="S38" s="17" t="s">
        <v>8</v>
      </c>
      <c r="T38" s="16" t="s">
        <v>5</v>
      </c>
      <c r="U38" s="17" t="s">
        <v>27</v>
      </c>
      <c r="V38" s="16" t="s">
        <v>26</v>
      </c>
      <c r="W38" s="17" t="s">
        <v>31</v>
      </c>
      <c r="X38" s="16" t="s">
        <v>28</v>
      </c>
      <c r="Y38" s="17" t="s">
        <v>14</v>
      </c>
      <c r="Z38" s="16" t="s">
        <v>19</v>
      </c>
      <c r="AA38" s="17" t="s">
        <v>10</v>
      </c>
      <c r="AB38" s="16" t="s">
        <v>32</v>
      </c>
      <c r="AC38" s="17" t="s">
        <v>9</v>
      </c>
      <c r="AD38" s="16" t="s">
        <v>15</v>
      </c>
      <c r="AE38" s="17" t="s">
        <v>32</v>
      </c>
      <c r="AF38" s="16" t="s">
        <v>4</v>
      </c>
      <c r="AG38" s="17" t="s">
        <v>24</v>
      </c>
      <c r="AH38" s="16" t="s">
        <v>7</v>
      </c>
    </row>
    <row r="39" spans="1:34" x14ac:dyDescent="0.35">
      <c r="A39" s="18" t="s">
        <v>1</v>
      </c>
      <c r="B39" s="19">
        <v>380581</v>
      </c>
      <c r="C39" s="20">
        <v>49386799</v>
      </c>
      <c r="D39" s="19">
        <v>1383727</v>
      </c>
      <c r="E39" s="20">
        <v>31205576</v>
      </c>
      <c r="F39" s="19">
        <v>104099452</v>
      </c>
      <c r="G39" s="20">
        <v>25545198</v>
      </c>
      <c r="H39" s="19">
        <v>585764</v>
      </c>
      <c r="I39" s="20">
        <v>16787941</v>
      </c>
      <c r="J39" s="19">
        <v>1458545</v>
      </c>
      <c r="K39" s="20">
        <v>60439692</v>
      </c>
      <c r="L39" s="19">
        <v>25351462</v>
      </c>
      <c r="M39" s="20">
        <v>6864602</v>
      </c>
      <c r="N39" s="19">
        <v>12541302</v>
      </c>
      <c r="O39" s="20">
        <v>32988134</v>
      </c>
      <c r="P39" s="19">
        <v>61095297</v>
      </c>
      <c r="Q39" s="20">
        <v>33406061</v>
      </c>
      <c r="R39" s="19">
        <v>64473</v>
      </c>
      <c r="S39" s="20">
        <v>72626809</v>
      </c>
      <c r="T39" s="19">
        <v>112374333</v>
      </c>
      <c r="U39" s="20">
        <v>2570390</v>
      </c>
      <c r="V39" s="19">
        <v>2966889</v>
      </c>
      <c r="W39" s="20">
        <v>1097206</v>
      </c>
      <c r="X39" s="19">
        <v>1978502</v>
      </c>
      <c r="Y39" s="20">
        <v>41974218</v>
      </c>
      <c r="Z39" s="19">
        <v>27743338</v>
      </c>
      <c r="AA39" s="20">
        <v>68548437</v>
      </c>
      <c r="AB39" s="19">
        <v>610577</v>
      </c>
      <c r="AC39" s="20">
        <v>72147030</v>
      </c>
      <c r="AD39" s="19">
        <v>35193978</v>
      </c>
      <c r="AE39" s="20">
        <v>3673917</v>
      </c>
      <c r="AF39" s="19">
        <v>199812341</v>
      </c>
      <c r="AG39" s="20">
        <v>10086292</v>
      </c>
      <c r="AH39" s="19">
        <v>91276115</v>
      </c>
    </row>
    <row r="40" spans="1:34" x14ac:dyDescent="0.35">
      <c r="A40" s="18" t="s">
        <v>2</v>
      </c>
      <c r="B40" s="19">
        <v>202871</v>
      </c>
      <c r="C40" s="20">
        <v>24831408</v>
      </c>
      <c r="D40" s="19">
        <v>713912</v>
      </c>
      <c r="E40" s="20">
        <v>15939443</v>
      </c>
      <c r="F40" s="19">
        <v>54278157</v>
      </c>
      <c r="G40" s="20">
        <v>12827915</v>
      </c>
      <c r="H40" s="19">
        <v>344669</v>
      </c>
      <c r="I40" s="20">
        <v>8987326</v>
      </c>
      <c r="J40" s="19">
        <v>739140</v>
      </c>
      <c r="K40" s="20">
        <v>31491260</v>
      </c>
      <c r="L40" s="19">
        <v>13494734</v>
      </c>
      <c r="M40" s="20">
        <v>3481873</v>
      </c>
      <c r="N40" s="19">
        <v>6640662</v>
      </c>
      <c r="O40" s="20">
        <v>16930315</v>
      </c>
      <c r="P40" s="19">
        <v>30966657</v>
      </c>
      <c r="Q40" s="20">
        <v>16027412</v>
      </c>
      <c r="R40" s="19">
        <v>33123</v>
      </c>
      <c r="S40" s="20">
        <v>37612306</v>
      </c>
      <c r="T40" s="19">
        <v>58243056</v>
      </c>
      <c r="U40" s="20">
        <v>1290171</v>
      </c>
      <c r="V40" s="19">
        <v>1491832</v>
      </c>
      <c r="W40" s="20">
        <v>555339</v>
      </c>
      <c r="X40" s="19">
        <v>1024649</v>
      </c>
      <c r="Y40" s="20">
        <v>21212136</v>
      </c>
      <c r="Z40" s="19">
        <v>14639465</v>
      </c>
      <c r="AA40" s="20">
        <v>35550997</v>
      </c>
      <c r="AB40" s="19">
        <v>323070</v>
      </c>
      <c r="AC40" s="20">
        <v>36137975</v>
      </c>
      <c r="AD40" s="19">
        <v>17611633</v>
      </c>
      <c r="AE40" s="20">
        <v>1874376</v>
      </c>
      <c r="AF40" s="19">
        <v>104596415</v>
      </c>
      <c r="AG40" s="20">
        <v>5137773</v>
      </c>
      <c r="AH40" s="19">
        <v>46809027</v>
      </c>
    </row>
    <row r="41" spans="1:34" x14ac:dyDescent="0.35">
      <c r="A41" s="18" t="s">
        <v>3</v>
      </c>
      <c r="B41" s="19">
        <v>177710</v>
      </c>
      <c r="C41" s="20">
        <v>24555391</v>
      </c>
      <c r="D41" s="19">
        <v>669815</v>
      </c>
      <c r="E41" s="20">
        <v>15266133</v>
      </c>
      <c r="F41" s="19">
        <v>49821295</v>
      </c>
      <c r="G41" s="20">
        <v>12717283</v>
      </c>
      <c r="H41" s="19">
        <v>241095</v>
      </c>
      <c r="I41" s="20">
        <v>7800615</v>
      </c>
      <c r="J41" s="19">
        <v>719405</v>
      </c>
      <c r="K41" s="20">
        <v>28948432</v>
      </c>
      <c r="L41" s="19">
        <v>11856728</v>
      </c>
      <c r="M41" s="20">
        <v>3382729</v>
      </c>
      <c r="N41" s="19">
        <v>5900640</v>
      </c>
      <c r="O41" s="20">
        <v>16057819</v>
      </c>
      <c r="P41" s="19">
        <v>30128640</v>
      </c>
      <c r="Q41" s="20">
        <v>17378649</v>
      </c>
      <c r="R41" s="19">
        <v>31350</v>
      </c>
      <c r="S41" s="20">
        <v>35014503</v>
      </c>
      <c r="T41" s="19">
        <v>54131277</v>
      </c>
      <c r="U41" s="20">
        <v>1280219</v>
      </c>
      <c r="V41" s="19">
        <v>1475057</v>
      </c>
      <c r="W41" s="20">
        <v>541867</v>
      </c>
      <c r="X41" s="19">
        <v>953853</v>
      </c>
      <c r="Y41" s="20">
        <v>20762082</v>
      </c>
      <c r="Z41" s="19">
        <v>13103873</v>
      </c>
      <c r="AA41" s="20">
        <v>32997440</v>
      </c>
      <c r="AB41" s="19">
        <v>287507</v>
      </c>
      <c r="AC41" s="20">
        <v>36009055</v>
      </c>
      <c r="AD41" s="19">
        <v>17582345</v>
      </c>
      <c r="AE41" s="20">
        <v>1799541</v>
      </c>
      <c r="AF41" s="19">
        <v>95215926</v>
      </c>
      <c r="AG41" s="20">
        <v>4948519</v>
      </c>
      <c r="AH41" s="19">
        <v>44467088</v>
      </c>
    </row>
    <row r="42" spans="1:34" x14ac:dyDescent="0.35">
      <c r="A42" s="21" t="s">
        <v>41</v>
      </c>
      <c r="B42" s="22">
        <v>876</v>
      </c>
      <c r="C42" s="23">
        <v>989</v>
      </c>
      <c r="D42" s="22">
        <v>938</v>
      </c>
      <c r="E42" s="23">
        <v>958</v>
      </c>
      <c r="F42" s="22">
        <v>919</v>
      </c>
      <c r="G42" s="23">
        <v>992</v>
      </c>
      <c r="H42" s="22">
        <v>700</v>
      </c>
      <c r="I42" s="23">
        <v>868</v>
      </c>
      <c r="J42" s="22">
        <v>973</v>
      </c>
      <c r="K42" s="23">
        <v>920</v>
      </c>
      <c r="L42" s="22">
        <v>879</v>
      </c>
      <c r="M42" s="23">
        <v>972</v>
      </c>
      <c r="N42" s="22">
        <v>889</v>
      </c>
      <c r="O42" s="23">
        <v>948</v>
      </c>
      <c r="P42" s="22">
        <v>973</v>
      </c>
      <c r="Q42" s="24">
        <v>1084</v>
      </c>
      <c r="R42" s="22">
        <v>947</v>
      </c>
      <c r="S42" s="23">
        <v>931</v>
      </c>
      <c r="T42" s="22">
        <v>931</v>
      </c>
      <c r="U42" s="23">
        <v>992</v>
      </c>
      <c r="V42" s="22">
        <v>989</v>
      </c>
      <c r="W42" s="23">
        <v>976</v>
      </c>
      <c r="X42" s="22">
        <v>931</v>
      </c>
      <c r="Y42" s="23">
        <v>979</v>
      </c>
      <c r="Z42" s="22">
        <v>895</v>
      </c>
      <c r="AA42" s="23">
        <v>928</v>
      </c>
      <c r="AB42" s="22">
        <v>890</v>
      </c>
      <c r="AC42" s="23">
        <v>996</v>
      </c>
      <c r="AD42" s="22">
        <v>998</v>
      </c>
      <c r="AE42" s="23">
        <v>960</v>
      </c>
      <c r="AF42" s="22">
        <v>912</v>
      </c>
      <c r="AG42" s="23">
        <v>963</v>
      </c>
      <c r="AH42" s="22">
        <v>950</v>
      </c>
    </row>
    <row r="46" spans="1:34" x14ac:dyDescent="0.35">
      <c r="A46" t="s">
        <v>60</v>
      </c>
      <c r="B46" t="s">
        <v>1</v>
      </c>
      <c r="C46" t="s">
        <v>61</v>
      </c>
      <c r="D46" t="s">
        <v>62</v>
      </c>
      <c r="E46" t="s">
        <v>41</v>
      </c>
    </row>
    <row r="47" spans="1:34" x14ac:dyDescent="0.35">
      <c r="A47" t="s">
        <v>21</v>
      </c>
      <c r="B47">
        <f>HLOOKUP(A47,A38:AH42,2,0)</f>
        <v>25351462</v>
      </c>
      <c r="C47">
        <f>HLOOKUP(A47,A38:AH42,3,0)</f>
        <v>13494734</v>
      </c>
      <c r="D47">
        <f>HLOOKUP(A47,A38:AH42,4,0)</f>
        <v>11856728</v>
      </c>
      <c r="E47">
        <f>HLOOKUP(A47,A38:AH42,5,0)</f>
        <v>879</v>
      </c>
    </row>
  </sheetData>
  <mergeCells count="25">
    <mergeCell ref="G3:R3"/>
    <mergeCell ref="G13:R13"/>
    <mergeCell ref="G15:R15"/>
    <mergeCell ref="G20:N20"/>
    <mergeCell ref="G21:N21"/>
    <mergeCell ref="G14:R14"/>
    <mergeCell ref="G4:R4"/>
    <mergeCell ref="G5:R5"/>
    <mergeCell ref="G6:R6"/>
    <mergeCell ref="G7:R7"/>
    <mergeCell ref="G8:R8"/>
    <mergeCell ref="G9:R9"/>
    <mergeCell ref="G10:R10"/>
    <mergeCell ref="G11:R11"/>
    <mergeCell ref="G12:R12"/>
    <mergeCell ref="G28:N28"/>
    <mergeCell ref="G16:R16"/>
    <mergeCell ref="G17:R17"/>
    <mergeCell ref="G19:N19"/>
    <mergeCell ref="G24:N24"/>
    <mergeCell ref="G22:N22"/>
    <mergeCell ref="G23:N23"/>
    <mergeCell ref="G26:N26"/>
    <mergeCell ref="G27:N27"/>
    <mergeCell ref="G25:N25"/>
  </mergeCells>
  <dataValidations count="1">
    <dataValidation type="list" allowBlank="1" showInputMessage="1" showErrorMessage="1" sqref="A47" xr:uid="{F852740F-C541-4371-BC3A-3FFF7EB47CFC}">
      <formula1>$A$38:$AH$38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19628-31DD-446D-9407-FDDFE8962328}">
  <dimension ref="A1:S12"/>
  <sheetViews>
    <sheetView tabSelected="1" workbookViewId="0">
      <selection activeCell="N16" sqref="N16"/>
    </sheetView>
  </sheetViews>
  <sheetFormatPr defaultRowHeight="14.5" x14ac:dyDescent="0.35"/>
  <cols>
    <col min="1" max="1" width="4.36328125" bestFit="1" customWidth="1"/>
    <col min="2" max="2" width="5.6328125" bestFit="1" customWidth="1"/>
    <col min="3" max="3" width="6.54296875" bestFit="1" customWidth="1"/>
    <col min="4" max="4" width="4.90625" bestFit="1" customWidth="1"/>
    <col min="5" max="5" width="7.26953125" bestFit="1" customWidth="1"/>
    <col min="6" max="6" width="4.81640625" bestFit="1" customWidth="1"/>
    <col min="7" max="7" width="5" bestFit="1" customWidth="1"/>
    <col min="8" max="8" width="4.81640625" bestFit="1" customWidth="1"/>
    <col min="9" max="9" width="10.08984375" bestFit="1" customWidth="1"/>
    <col min="10" max="10" width="10.90625" bestFit="1" customWidth="1"/>
    <col min="11" max="11" width="5.7265625" bestFit="1" customWidth="1"/>
  </cols>
  <sheetData>
    <row r="1" spans="1:19" ht="26" x14ac:dyDescent="0.6">
      <c r="A1" s="50" t="s">
        <v>63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</row>
    <row r="2" spans="1:19" x14ac:dyDescent="0.35">
      <c r="A2" t="s">
        <v>65</v>
      </c>
      <c r="B2" t="s">
        <v>64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</row>
    <row r="3" spans="1:19" x14ac:dyDescent="0.35">
      <c r="A3">
        <v>1</v>
      </c>
      <c r="B3" t="s">
        <v>75</v>
      </c>
      <c r="C3">
        <v>75</v>
      </c>
      <c r="D3">
        <v>57</v>
      </c>
      <c r="E3">
        <v>64</v>
      </c>
      <c r="F3">
        <v>61</v>
      </c>
      <c r="G3">
        <v>79</v>
      </c>
      <c r="H3">
        <f t="shared" ref="H3:H12" si="0">SUM(C3:G3)</f>
        <v>336</v>
      </c>
      <c r="I3">
        <f>336*100/500</f>
        <v>67.2</v>
      </c>
      <c r="J3">
        <f>336*100/500</f>
        <v>67.2</v>
      </c>
      <c r="K3" t="s">
        <v>87</v>
      </c>
    </row>
    <row r="4" spans="1:19" x14ac:dyDescent="0.35">
      <c r="A4">
        <v>2</v>
      </c>
      <c r="B4" t="s">
        <v>76</v>
      </c>
      <c r="C4">
        <v>39</v>
      </c>
      <c r="D4">
        <v>76</v>
      </c>
      <c r="E4">
        <v>56</v>
      </c>
      <c r="F4">
        <v>67</v>
      </c>
      <c r="G4">
        <v>76</v>
      </c>
      <c r="H4">
        <f t="shared" si="0"/>
        <v>314</v>
      </c>
      <c r="I4">
        <f>314*100/500</f>
        <v>62.8</v>
      </c>
      <c r="J4">
        <f>314*100/500</f>
        <v>62.8</v>
      </c>
      <c r="K4" t="s">
        <v>87</v>
      </c>
    </row>
    <row r="5" spans="1:19" x14ac:dyDescent="0.35">
      <c r="A5">
        <v>3</v>
      </c>
      <c r="B5" t="s">
        <v>78</v>
      </c>
      <c r="C5">
        <v>67</v>
      </c>
      <c r="D5">
        <v>39</v>
      </c>
      <c r="E5">
        <v>76</v>
      </c>
      <c r="F5">
        <v>43</v>
      </c>
      <c r="G5">
        <v>89</v>
      </c>
      <c r="H5">
        <f t="shared" si="0"/>
        <v>314</v>
      </c>
      <c r="I5">
        <f>314*100/500</f>
        <v>62.8</v>
      </c>
      <c r="J5">
        <f>314*100/500</f>
        <v>62.8</v>
      </c>
      <c r="K5" t="s">
        <v>87</v>
      </c>
    </row>
    <row r="6" spans="1:19" x14ac:dyDescent="0.35">
      <c r="A6">
        <v>4</v>
      </c>
      <c r="B6" t="s">
        <v>77</v>
      </c>
      <c r="C6">
        <v>82</v>
      </c>
      <c r="D6">
        <v>61</v>
      </c>
      <c r="E6">
        <v>52</v>
      </c>
      <c r="F6">
        <v>76</v>
      </c>
      <c r="G6">
        <v>92</v>
      </c>
      <c r="H6">
        <f t="shared" si="0"/>
        <v>363</v>
      </c>
      <c r="I6">
        <f>363*100/500</f>
        <v>72.599999999999994</v>
      </c>
      <c r="J6">
        <f>363*100/500</f>
        <v>72.599999999999994</v>
      </c>
      <c r="K6" t="s">
        <v>86</v>
      </c>
    </row>
    <row r="7" spans="1:19" x14ac:dyDescent="0.35">
      <c r="A7">
        <v>5</v>
      </c>
      <c r="B7" t="s">
        <v>79</v>
      </c>
      <c r="C7">
        <v>64</v>
      </c>
      <c r="D7">
        <v>59</v>
      </c>
      <c r="E7">
        <v>96</v>
      </c>
      <c r="F7">
        <v>85</v>
      </c>
      <c r="G7">
        <v>98</v>
      </c>
      <c r="H7">
        <f t="shared" si="0"/>
        <v>402</v>
      </c>
      <c r="I7">
        <f>402*100/500</f>
        <v>80.400000000000006</v>
      </c>
      <c r="J7">
        <f>402*100/500</f>
        <v>80.400000000000006</v>
      </c>
      <c r="K7" t="s">
        <v>85</v>
      </c>
    </row>
    <row r="8" spans="1:19" x14ac:dyDescent="0.35">
      <c r="A8">
        <v>6</v>
      </c>
      <c r="B8" t="s">
        <v>83</v>
      </c>
      <c r="C8">
        <v>56</v>
      </c>
      <c r="D8">
        <v>45</v>
      </c>
      <c r="E8">
        <v>71</v>
      </c>
      <c r="F8">
        <v>37</v>
      </c>
      <c r="G8">
        <v>65</v>
      </c>
      <c r="H8">
        <f t="shared" si="0"/>
        <v>274</v>
      </c>
      <c r="I8">
        <f>274*100/500</f>
        <v>54.8</v>
      </c>
      <c r="J8">
        <f>274*100/500</f>
        <v>54.8</v>
      </c>
      <c r="K8" t="s">
        <v>88</v>
      </c>
    </row>
    <row r="9" spans="1:19" x14ac:dyDescent="0.35">
      <c r="A9">
        <v>7</v>
      </c>
      <c r="B9" t="s">
        <v>80</v>
      </c>
      <c r="C9">
        <v>36</v>
      </c>
      <c r="D9">
        <v>66</v>
      </c>
      <c r="E9">
        <v>43</v>
      </c>
      <c r="F9">
        <v>74</v>
      </c>
      <c r="G9">
        <v>76</v>
      </c>
      <c r="H9">
        <f t="shared" si="0"/>
        <v>295</v>
      </c>
      <c r="I9" s="25">
        <f>295*100/500</f>
        <v>59</v>
      </c>
      <c r="J9" s="25">
        <f>295*100/500</f>
        <v>59</v>
      </c>
      <c r="K9" t="s">
        <v>88</v>
      </c>
    </row>
    <row r="10" spans="1:19" x14ac:dyDescent="0.35">
      <c r="A10">
        <v>8</v>
      </c>
      <c r="B10" t="s">
        <v>84</v>
      </c>
      <c r="C10">
        <v>47</v>
      </c>
      <c r="D10">
        <v>74</v>
      </c>
      <c r="E10">
        <v>66</v>
      </c>
      <c r="F10">
        <v>50</v>
      </c>
      <c r="G10">
        <v>45</v>
      </c>
      <c r="H10">
        <f t="shared" si="0"/>
        <v>282</v>
      </c>
      <c r="I10">
        <f>282*100/500</f>
        <v>56.4</v>
      </c>
      <c r="J10">
        <f>282*100/500</f>
        <v>56.4</v>
      </c>
      <c r="K10" t="s">
        <v>88</v>
      </c>
    </row>
    <row r="11" spans="1:19" x14ac:dyDescent="0.35">
      <c r="A11">
        <v>9</v>
      </c>
      <c r="B11" t="s">
        <v>81</v>
      </c>
      <c r="C11">
        <v>74</v>
      </c>
      <c r="D11">
        <v>86</v>
      </c>
      <c r="E11">
        <v>49</v>
      </c>
      <c r="F11">
        <v>56</v>
      </c>
      <c r="G11">
        <v>89</v>
      </c>
      <c r="H11">
        <f t="shared" si="0"/>
        <v>354</v>
      </c>
      <c r="I11">
        <f>354*100/500</f>
        <v>70.8</v>
      </c>
      <c r="J11">
        <f>354*100/500</f>
        <v>70.8</v>
      </c>
      <c r="K11" t="s">
        <v>86</v>
      </c>
    </row>
    <row r="12" spans="1:19" x14ac:dyDescent="0.35">
      <c r="A12">
        <v>10</v>
      </c>
      <c r="B12" t="s">
        <v>82</v>
      </c>
      <c r="C12">
        <v>53</v>
      </c>
      <c r="D12">
        <v>44</v>
      </c>
      <c r="E12">
        <v>51</v>
      </c>
      <c r="F12">
        <v>60</v>
      </c>
      <c r="G12">
        <v>67</v>
      </c>
      <c r="H12">
        <f t="shared" si="0"/>
        <v>275</v>
      </c>
      <c r="I12">
        <f>275*100/500</f>
        <v>55</v>
      </c>
      <c r="J12">
        <f>275*100/500</f>
        <v>55</v>
      </c>
      <c r="K12" t="s">
        <v>88</v>
      </c>
    </row>
  </sheetData>
  <mergeCells count="1">
    <mergeCell ref="A1:S1"/>
  </mergeCells>
  <conditionalFormatting sqref="C2:C12">
    <cfRule type="cellIs" dxfId="5" priority="7" operator="greaterThan">
      <formula>59</formula>
    </cfRule>
  </conditionalFormatting>
  <conditionalFormatting sqref="D3:D12">
    <cfRule type="cellIs" dxfId="4" priority="6" operator="lessThan">
      <formula>62.5</formula>
    </cfRule>
  </conditionalFormatting>
  <conditionalFormatting sqref="E2:E12">
    <cfRule type="cellIs" dxfId="3" priority="4" operator="between">
      <formula>56</formula>
      <formula>83</formula>
    </cfRule>
    <cfRule type="cellIs" dxfId="2" priority="5" operator="equal">
      <formula>65</formula>
    </cfRule>
  </conditionalFormatting>
  <conditionalFormatting sqref="F2:F12">
    <cfRule type="cellIs" dxfId="1" priority="3" operator="equal">
      <formula>61</formula>
    </cfRule>
  </conditionalFormatting>
  <conditionalFormatting sqref="G2:G12">
    <cfRule type="cellIs" dxfId="0" priority="2" operator="greaterThan">
      <formula>80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anil22bca005</dc:creator>
  <cp:lastModifiedBy>BIJWASAN</cp:lastModifiedBy>
  <dcterms:created xsi:type="dcterms:W3CDTF">2024-12-15T17:39:50Z</dcterms:created>
  <dcterms:modified xsi:type="dcterms:W3CDTF">2024-12-27T05:03:27Z</dcterms:modified>
</cp:coreProperties>
</file>