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LITERACY INDIA\Documents\piyush kumar5-6\"/>
    </mc:Choice>
  </mc:AlternateContent>
  <xr:revisionPtr revIDLastSave="0" documentId="13_ncr:1_{A7E78C83-DE2F-4211-B9EB-3C8038975DDD}" xr6:coauthVersionLast="47" xr6:coauthVersionMax="47" xr10:uidLastSave="{00000000-0000-0000-0000-000000000000}"/>
  <bookViews>
    <workbookView xWindow="-110" yWindow="-110" windowWidth="19420" windowHeight="10300" xr2:uid="{5420CA30-D77E-45ED-B887-FF1235676BC7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1" i="1" l="1"/>
  <c r="J70" i="1"/>
  <c r="J69" i="1"/>
  <c r="J68" i="1"/>
  <c r="J67" i="1"/>
  <c r="O26" i="1" l="1"/>
  <c r="O24" i="1"/>
  <c r="O23" i="1"/>
  <c r="O22" i="1"/>
  <c r="O20" i="1"/>
  <c r="O21" i="1"/>
  <c r="S17" i="1"/>
  <c r="S16" i="1"/>
  <c r="S15" i="1"/>
  <c r="S14" i="1"/>
  <c r="S13" i="1"/>
  <c r="S12" i="1"/>
  <c r="S11" i="1"/>
  <c r="S8" i="1"/>
  <c r="S10" i="1"/>
  <c r="S9" i="1"/>
  <c r="S6" i="1"/>
  <c r="S7" i="1"/>
  <c r="S5" i="1"/>
  <c r="S4" i="1"/>
</calcChain>
</file>

<file path=xl/sharedStrings.xml><?xml version="1.0" encoding="utf-8"?>
<sst xmlns="http://schemas.openxmlformats.org/spreadsheetml/2006/main" count="139" uniqueCount="67">
  <si>
    <t>State/UT</t>
  </si>
  <si>
    <t>Population</t>
  </si>
  <si>
    <t>Male Population</t>
  </si>
  <si>
    <t>Female Population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</si>
  <si>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</si>
  <si>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</si>
  <si>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</si>
  <si>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</si>
  <si>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</si>
  <si>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</si>
  <si>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</si>
  <si>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</si>
  <si>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</si>
  <si>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</si>
  <si>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</si>
  <si>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Telangana</t>
  </si>
  <si>
    <t>Kerala</t>
  </si>
  <si>
    <t>Jharkhand</t>
  </si>
  <si>
    <t>Assam</t>
  </si>
  <si>
    <t>Punjab</t>
  </si>
  <si>
    <t>Chhattisgarh</t>
  </si>
  <si>
    <t>Haryana</t>
  </si>
  <si>
    <t>Delhi</t>
  </si>
  <si>
    <t>Jammu &amp; Kashmir</t>
  </si>
  <si>
    <t>Uttarakhand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</si>
  <si>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</si>
  <si>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</si>
  <si>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</si>
  <si>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</si>
  <si>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</si>
  <si>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</si>
  <si>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</si>
  <si>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Mizoram</t>
  </si>
  <si>
    <t>Sikkim</t>
  </si>
  <si>
    <t>Andaman &amp; Nicobar</t>
  </si>
  <si>
    <t>Dadra &amp; Nagar Haveli and Daman &amp; Diu</t>
  </si>
  <si>
    <t>Lakshadweep</t>
  </si>
  <si>
    <t>Calculate the total population of all states and union territories.</t>
  </si>
  <si>
    <t>Count the total number of states and union territories in the table.</t>
  </si>
  <si>
    <t>Find the average population of all states and union territories.</t>
  </si>
  <si>
    <t>Questions</t>
  </si>
  <si>
    <t>Answer</t>
  </si>
  <si>
    <t>Gender Ratio</t>
  </si>
  <si>
    <t>Calculate the total population of states with a Gender ratio greater than 950.</t>
  </si>
  <si>
    <t>Find the average population of states with a Gender ratio less than 950.</t>
  </si>
  <si>
    <t>Count the number of states and union territories with a population exceeding 50000000</t>
  </si>
  <si>
    <t>Calculate the total population of states where the Gender ratio is greater than 950 and the population is less than 50000000</t>
  </si>
  <si>
    <t>Find the average population of states where the male population is greater than 10000000 and the Gender ratio is less than 950.</t>
  </si>
  <si>
    <t>Count the number of states with a male population greater than 20000000 and a female population greater than 20000000</t>
  </si>
  <si>
    <t>Find minimum gender ratio from above list</t>
  </si>
  <si>
    <t>Find maximum gender ratio from above table</t>
  </si>
  <si>
    <r>
      <t xml:space="preserve">Find the population of </t>
    </r>
    <r>
      <rPr>
        <b/>
        <sz val="11"/>
        <color theme="1"/>
        <rFont val="Aptos Narrow"/>
        <family val="2"/>
        <scheme val="minor"/>
      </rPr>
      <t>Kerala</t>
    </r>
    <r>
      <rPr>
        <sz val="11"/>
        <color theme="1"/>
        <rFont val="Aptos Narrow"/>
        <family val="2"/>
        <scheme val="minor"/>
      </rPr>
      <t xml:space="preserve"> using VLOOKUP.</t>
    </r>
  </si>
  <si>
    <r>
      <t xml:space="preserve">Retrieve the male population of </t>
    </r>
    <r>
      <rPr>
        <b/>
        <sz val="11"/>
        <color theme="1"/>
        <rFont val="Aptos Narrow"/>
        <family val="2"/>
        <scheme val="minor"/>
      </rPr>
      <t>Maharashtra</t>
    </r>
    <r>
      <rPr>
        <sz val="11"/>
        <color theme="1"/>
        <rFont val="Aptos Narrow"/>
        <family val="2"/>
        <scheme val="minor"/>
      </rPr>
      <t>.</t>
    </r>
  </si>
  <si>
    <r>
      <t xml:space="preserve">Find the female population of </t>
    </r>
    <r>
      <rPr>
        <b/>
        <sz val="11"/>
        <color theme="1"/>
        <rFont val="Aptos Narrow"/>
        <family val="2"/>
        <scheme val="minor"/>
      </rPr>
      <t>Tamil Nadu</t>
    </r>
    <r>
      <rPr>
        <sz val="11"/>
        <color theme="1"/>
        <rFont val="Aptos Narrow"/>
        <family val="2"/>
        <scheme val="minor"/>
      </rPr>
      <t>.</t>
    </r>
  </si>
  <si>
    <r>
      <t xml:space="preserve">What is the sex ratio of </t>
    </r>
    <r>
      <rPr>
        <b/>
        <sz val="11"/>
        <color theme="1"/>
        <rFont val="Aptos Narrow"/>
        <family val="2"/>
        <scheme val="minor"/>
      </rPr>
      <t>Rajasthan</t>
    </r>
    <r>
      <rPr>
        <sz val="11"/>
        <color theme="1"/>
        <rFont val="Aptos Narrow"/>
        <family val="2"/>
        <scheme val="minor"/>
      </rPr>
      <t>?</t>
    </r>
  </si>
  <si>
    <r>
      <t xml:space="preserve">Verify if VLOOKUP treats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as the same for population lookup.</t>
    </r>
  </si>
  <si>
    <t>How many states/UT's have population less than 60000000</t>
  </si>
  <si>
    <t>Vlookup  question</t>
  </si>
  <si>
    <t>Find the sex ratio of the state with the maximum population.</t>
  </si>
  <si>
    <r>
      <t xml:space="preserve">Find what Percentage of total population belongs to </t>
    </r>
    <r>
      <rPr>
        <b/>
        <sz val="11"/>
        <color theme="1"/>
        <rFont val="Aptos Narrow"/>
        <family val="2"/>
        <scheme val="minor"/>
      </rPr>
      <t>Uttar Pradesh.</t>
    </r>
  </si>
  <si>
    <t>Find what Percentage of total population is Male population.</t>
  </si>
  <si>
    <t>Row Labels</t>
  </si>
  <si>
    <t>Grand Total</t>
  </si>
  <si>
    <t>Sum of Gender Ratio</t>
  </si>
  <si>
    <t>Sum of Male Population</t>
  </si>
  <si>
    <t>Sum of Female Population</t>
  </si>
  <si>
    <t>Sum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</si>
</sst>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8" xfId="0" applyBorder="1"/>
    <xf numFmtId="0" fontId="0" fillId="0" borderId="12" xfId="0" applyBorder="1"/>
    <xf numFmtId="0" fontId="1" fillId="0" borderId="2" xfId="0" applyFont="1" applyBorder="1"/>
    <xf numFmtId="1" fontId="0" fillId="0" borderId="12" xfId="0" applyNumberFormat="1" applyBorder="1"/>
    <xf numFmtId="0" fontId="0" fillId="0" borderId="8" xfId="0" quotePrefix="1" applyBorder="1"/>
    <xf numFmtId="0" fontId="2" fillId="3" borderId="24" xfId="0" applyFont="1" applyFill="1" applyBorder="1" applyAlignment="1">
      <alignment horizontal="center" vertical="center" wrapText="1"/>
    </xf>
    <xf numFmtId="0" fontId="0" fillId="2" borderId="24" xfId="0" applyFill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2" fillId="3" borderId="22" xfId="0" applyFont="1" applyFill="1" applyBorder="1" applyAlignment="1">
      <alignment horizontal="center" vertical="center" wrapText="1"/>
    </xf>
    <xf numFmtId="3" fontId="0" fillId="2" borderId="22" xfId="0" applyNumberFormat="1" applyFill="1" applyBorder="1" applyAlignment="1">
      <alignment vertical="center" wrapText="1"/>
    </xf>
    <xf numFmtId="3" fontId="0" fillId="0" borderId="22" xfId="0" applyNumberFormat="1" applyBorder="1" applyAlignment="1">
      <alignment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0" fillId="2" borderId="23" xfId="0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3" fontId="0" fillId="0" borderId="23" xfId="0" applyNumberFormat="1" applyBorder="1" applyAlignment="1">
      <alignment vertical="center" wrapText="1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95250</xdr:rowOff>
    </xdr:from>
    <xdr:to>
      <xdr:col>7</xdr:col>
      <xdr:colOff>231837</xdr:colOff>
      <xdr:row>70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B9C1D1-5272-47DD-AED4-778951D1D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00"/>
          <a:ext cx="6308787" cy="46037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TERACY INDIA" refreshedDate="45656.738604050923" createdVersion="8" refreshedVersion="8" minRefreshableVersion="3" recordCount="33" xr:uid="{981C277F-2939-4C8E-AF0C-FBC568A6B076}">
  <cacheSource type="worksheet">
    <worksheetSource name="Table1"/>
  </cacheSource>
  <cacheFields count="5">
    <cacheField name="State/UT" numFmtId="0">
      <sharedItems count="33">
        <s v="Andaman &amp; Nicobar"/>
        <s v="Andhra Pradesh"/>
        <s v="Arunachal Pradesh"/>
        <s v="Assam"/>
        <s v="Bihar"/>
        <s v="Chhattisgarh"/>
        <s v="Dadra &amp; Nagar Haveli and Daman &amp; Diu"/>
        <s v="Delhi"/>
        <s v="Goa"/>
        <s v="Gujarat"/>
        <s v="Haryana"/>
        <s v="Himachal Pradesh"/>
        <s v="Jammu &amp; Kashmir"/>
        <s v="Jharkhand"/>
        <s v="Karnataka"/>
        <s v="Kerala"/>
        <s v="Lakshadweep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Population" numFmtId="3">
      <sharedItems containsSemiMixedTypes="0" containsString="0" containsNumber="1" containsInteger="1" minValue="64473" maxValue="199812341" count="33">
        <n v="380581"/>
        <n v="49386799"/>
        <n v="1383727"/>
        <n v="31205576"/>
        <n v="104099452"/>
        <n v="25545198"/>
        <n v="585764"/>
        <n v="16787941"/>
        <n v="1458545"/>
        <n v="60439692"/>
        <n v="25351462"/>
        <n v="6864602"/>
        <n v="12541302"/>
        <n v="32988134"/>
        <n v="61095297"/>
        <n v="33406061"/>
        <n v="64473"/>
        <n v="72626809"/>
        <n v="112374333"/>
        <n v="2570390"/>
        <n v="2966889"/>
        <n v="1097206"/>
        <n v="1978502"/>
        <n v="41974218"/>
        <n v="27743338"/>
        <n v="68548437"/>
        <n v="610577"/>
        <n v="72147030"/>
        <n v="35193978"/>
        <n v="3673917"/>
        <n v="199812341"/>
        <n v="10086292"/>
        <n v="91276115"/>
      </sharedItems>
    </cacheField>
    <cacheField name="Male Population" numFmtId="3">
      <sharedItems containsSemiMixedTypes="0" containsString="0" containsNumber="1" containsInteger="1" minValue="33123" maxValue="104596415"/>
    </cacheField>
    <cacheField name="Female Population" numFmtId="3">
      <sharedItems containsSemiMixedTypes="0" containsString="0" containsNumber="1" containsInteger="1" minValue="31350" maxValue="95215926"/>
    </cacheField>
    <cacheField name="Gender Ratio" numFmtId="0">
      <sharedItems containsSemiMixedTypes="0" containsString="0" containsNumber="1" containsInteger="1" minValue="700" maxValue="10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202871"/>
    <n v="177710"/>
    <n v="876"/>
  </r>
  <r>
    <x v="1"/>
    <x v="1"/>
    <n v="24831408"/>
    <n v="24555391"/>
    <n v="989"/>
  </r>
  <r>
    <x v="2"/>
    <x v="2"/>
    <n v="713912"/>
    <n v="669815"/>
    <n v="938"/>
  </r>
  <r>
    <x v="3"/>
    <x v="3"/>
    <n v="15939443"/>
    <n v="15266133"/>
    <n v="958"/>
  </r>
  <r>
    <x v="4"/>
    <x v="4"/>
    <n v="54278157"/>
    <n v="49821295"/>
    <n v="919"/>
  </r>
  <r>
    <x v="5"/>
    <x v="5"/>
    <n v="12827915"/>
    <n v="12717283"/>
    <n v="992"/>
  </r>
  <r>
    <x v="6"/>
    <x v="6"/>
    <n v="344669"/>
    <n v="241095"/>
    <n v="700"/>
  </r>
  <r>
    <x v="7"/>
    <x v="7"/>
    <n v="8987326"/>
    <n v="7800615"/>
    <n v="868"/>
  </r>
  <r>
    <x v="8"/>
    <x v="8"/>
    <n v="739140"/>
    <n v="719405"/>
    <n v="973"/>
  </r>
  <r>
    <x v="9"/>
    <x v="9"/>
    <n v="31491260"/>
    <n v="28948432"/>
    <n v="920"/>
  </r>
  <r>
    <x v="10"/>
    <x v="10"/>
    <n v="13494734"/>
    <n v="11856728"/>
    <n v="879"/>
  </r>
  <r>
    <x v="11"/>
    <x v="11"/>
    <n v="3481873"/>
    <n v="3382729"/>
    <n v="972"/>
  </r>
  <r>
    <x v="12"/>
    <x v="12"/>
    <n v="6640662"/>
    <n v="5900640"/>
    <n v="889"/>
  </r>
  <r>
    <x v="13"/>
    <x v="13"/>
    <n v="16930315"/>
    <n v="16057819"/>
    <n v="948"/>
  </r>
  <r>
    <x v="14"/>
    <x v="14"/>
    <n v="30966657"/>
    <n v="30128640"/>
    <n v="973"/>
  </r>
  <r>
    <x v="15"/>
    <x v="15"/>
    <n v="16027412"/>
    <n v="17378649"/>
    <n v="1084"/>
  </r>
  <r>
    <x v="16"/>
    <x v="16"/>
    <n v="33123"/>
    <n v="31350"/>
    <n v="947"/>
  </r>
  <r>
    <x v="17"/>
    <x v="17"/>
    <n v="37612306"/>
    <n v="35014503"/>
    <n v="931"/>
  </r>
  <r>
    <x v="18"/>
    <x v="18"/>
    <n v="58243056"/>
    <n v="54131277"/>
    <n v="931"/>
  </r>
  <r>
    <x v="19"/>
    <x v="19"/>
    <n v="1290171"/>
    <n v="1280219"/>
    <n v="992"/>
  </r>
  <r>
    <x v="20"/>
    <x v="20"/>
    <n v="1491832"/>
    <n v="1475057"/>
    <n v="989"/>
  </r>
  <r>
    <x v="21"/>
    <x v="21"/>
    <n v="555339"/>
    <n v="541867"/>
    <n v="976"/>
  </r>
  <r>
    <x v="22"/>
    <x v="22"/>
    <n v="1024649"/>
    <n v="953853"/>
    <n v="931"/>
  </r>
  <r>
    <x v="23"/>
    <x v="23"/>
    <n v="21212136"/>
    <n v="20762082"/>
    <n v="979"/>
  </r>
  <r>
    <x v="24"/>
    <x v="24"/>
    <n v="14639465"/>
    <n v="13103873"/>
    <n v="895"/>
  </r>
  <r>
    <x v="25"/>
    <x v="25"/>
    <n v="35550997"/>
    <n v="32997440"/>
    <n v="928"/>
  </r>
  <r>
    <x v="26"/>
    <x v="26"/>
    <n v="323070"/>
    <n v="287507"/>
    <n v="890"/>
  </r>
  <r>
    <x v="27"/>
    <x v="27"/>
    <n v="36137975"/>
    <n v="36009055"/>
    <n v="996"/>
  </r>
  <r>
    <x v="28"/>
    <x v="28"/>
    <n v="17611633"/>
    <n v="17582345"/>
    <n v="998"/>
  </r>
  <r>
    <x v="29"/>
    <x v="29"/>
    <n v="1874376"/>
    <n v="1799541"/>
    <n v="960"/>
  </r>
  <r>
    <x v="30"/>
    <x v="30"/>
    <n v="104596415"/>
    <n v="95215926"/>
    <n v="912"/>
  </r>
  <r>
    <x v="31"/>
    <x v="31"/>
    <n v="5137773"/>
    <n v="4948519"/>
    <n v="963"/>
  </r>
  <r>
    <x v="32"/>
    <x v="32"/>
    <n v="46809027"/>
    <n v="44467088"/>
    <n v="9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7873C-BAEF-425D-A1FC-3F4C524D7F7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7" firstHeaderRow="0" firstDataRow="1" firstDataCol="1"/>
  <pivotFields count="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numFmtId="3" showAll="0">
      <items count="34">
        <item x="16"/>
        <item x="0"/>
        <item x="6"/>
        <item x="26"/>
        <item x="21"/>
        <item x="2"/>
        <item x="8"/>
        <item x="22"/>
        <item x="19"/>
        <item x="20"/>
        <item x="29"/>
        <item x="11"/>
        <item x="31"/>
        <item x="12"/>
        <item x="7"/>
        <item x="10"/>
        <item x="5"/>
        <item x="24"/>
        <item x="3"/>
        <item x="13"/>
        <item x="15"/>
        <item x="28"/>
        <item x="23"/>
        <item x="1"/>
        <item x="9"/>
        <item x="14"/>
        <item x="25"/>
        <item x="27"/>
        <item x="17"/>
        <item x="32"/>
        <item x="4"/>
        <item x="18"/>
        <item x="30"/>
        <item t="default"/>
      </items>
    </pivotField>
    <pivotField dataField="1" numFmtId="3" showAll="0"/>
    <pivotField dataField="1" numFmtId="3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opulation" fld="1" baseField="0" baseItem="0" numFmtId="3"/>
    <dataField name="Sum of Female Population" fld="3" baseField="0" baseItem="0" numFmtId="3"/>
    <dataField name="Sum of Gender Ratio" fld="4" baseField="0" baseItem="0"/>
    <dataField name="Sum of Male Population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FC3C6-18A4-4344-90FF-CD4759D3805A}" name="Table1" displayName="Table1" ref="A1:E35" totalsRowCount="1" headerRowDxfId="11" dataDxfId="10">
  <autoFilter ref="A1:E34" xr:uid="{3AFFC3C6-18A4-4344-90FF-CD4759D3805A}"/>
  <sortState xmlns:xlrd2="http://schemas.microsoft.com/office/spreadsheetml/2017/richdata2" ref="A2:E34">
    <sortCondition ref="A2:A34"/>
  </sortState>
  <tableColumns count="5">
    <tableColumn id="1" xr3:uid="{E25E3956-D0C9-45A3-895D-EAB4252DF3DF}" name="State/UT" dataDxfId="9" totalsRowDxfId="8"/>
    <tableColumn id="2" xr3:uid="{4B38E1E1-D2D5-4529-B9F2-6F684D17A92B}" name="Population" dataDxfId="7" totalsRowDxfId="6"/>
    <tableColumn id="3" xr3:uid="{5A9C2790-E40F-4FEE-906B-09582599F13C}" name="Male Population" dataDxfId="5" totalsRowDxfId="4"/>
    <tableColumn id="4" xr3:uid="{82E5FD13-3138-4E2E-8DF0-818FD60F669F}" name="Female Population" dataDxfId="3" totalsRowDxfId="2"/>
    <tableColumn id="5" xr3:uid="{D40EB250-9A3E-4D0B-B1BE-7764D318C900}" name="Gender Rati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B7BDF-CA86-4F0B-B625-4C522C823927}">
  <dimension ref="A3:E37"/>
  <sheetViews>
    <sheetView tabSelected="1" workbookViewId="0">
      <selection activeCell="A3" sqref="A3"/>
    </sheetView>
  </sheetViews>
  <sheetFormatPr defaultRowHeight="14.5" x14ac:dyDescent="0.35"/>
  <cols>
    <col min="1" max="1" width="32.453125" bestFit="1" customWidth="1"/>
    <col min="2" max="2" width="16.1796875" bestFit="1" customWidth="1"/>
    <col min="3" max="3" width="22.90625" bestFit="1" customWidth="1"/>
    <col min="4" max="4" width="18" bestFit="1" customWidth="1"/>
    <col min="5" max="5" width="20.6328125" bestFit="1" customWidth="1"/>
    <col min="6" max="6" width="18" bestFit="1" customWidth="1"/>
    <col min="7" max="7" width="20.6328125" bestFit="1" customWidth="1"/>
    <col min="8" max="8" width="22.90625" bestFit="1" customWidth="1"/>
    <col min="9" max="9" width="18" bestFit="1" customWidth="1"/>
    <col min="10" max="10" width="20.6328125" bestFit="1" customWidth="1"/>
    <col min="11" max="11" width="22.90625" bestFit="1" customWidth="1"/>
    <col min="12" max="12" width="18" bestFit="1" customWidth="1"/>
    <col min="13" max="13" width="20.6328125" bestFit="1" customWidth="1"/>
    <col min="14" max="14" width="22.90625" bestFit="1" customWidth="1"/>
    <col min="15" max="15" width="18" bestFit="1" customWidth="1"/>
    <col min="16" max="16" width="20.6328125" bestFit="1" customWidth="1"/>
    <col min="17" max="17" width="22.90625" bestFit="1" customWidth="1"/>
    <col min="18" max="18" width="18" bestFit="1" customWidth="1"/>
    <col min="19" max="19" width="20.6328125" bestFit="1" customWidth="1"/>
    <col min="20" max="20" width="22.90625" bestFit="1" customWidth="1"/>
    <col min="21" max="21" width="18" bestFit="1" customWidth="1"/>
    <col min="22" max="22" width="20.6328125" bestFit="1" customWidth="1"/>
    <col min="23" max="23" width="22.90625" bestFit="1" customWidth="1"/>
    <col min="24" max="24" width="18" bestFit="1" customWidth="1"/>
    <col min="25" max="25" width="20.6328125" bestFit="1" customWidth="1"/>
    <col min="26" max="26" width="22.90625" bestFit="1" customWidth="1"/>
    <col min="27" max="27" width="18" bestFit="1" customWidth="1"/>
    <col min="28" max="28" width="20.6328125" bestFit="1" customWidth="1"/>
    <col min="29" max="29" width="22.90625" bestFit="1" customWidth="1"/>
    <col min="30" max="30" width="18" bestFit="1" customWidth="1"/>
    <col min="31" max="31" width="20.6328125" bestFit="1" customWidth="1"/>
    <col min="32" max="32" width="22.90625" bestFit="1" customWidth="1"/>
    <col min="33" max="33" width="18" bestFit="1" customWidth="1"/>
    <col min="34" max="34" width="20.6328125" bestFit="1" customWidth="1"/>
    <col min="35" max="35" width="22.90625" bestFit="1" customWidth="1"/>
    <col min="36" max="36" width="18" bestFit="1" customWidth="1"/>
    <col min="37" max="37" width="20.6328125" bestFit="1" customWidth="1"/>
    <col min="38" max="38" width="22.90625" bestFit="1" customWidth="1"/>
    <col min="39" max="39" width="18" bestFit="1" customWidth="1"/>
    <col min="40" max="40" width="20.6328125" bestFit="1" customWidth="1"/>
    <col min="41" max="41" width="22.90625" bestFit="1" customWidth="1"/>
    <col min="42" max="42" width="18" bestFit="1" customWidth="1"/>
    <col min="43" max="43" width="20.6328125" bestFit="1" customWidth="1"/>
    <col min="44" max="44" width="22.90625" bestFit="1" customWidth="1"/>
    <col min="45" max="45" width="18" bestFit="1" customWidth="1"/>
    <col min="46" max="46" width="20.6328125" bestFit="1" customWidth="1"/>
    <col min="47" max="47" width="22.90625" bestFit="1" customWidth="1"/>
    <col min="48" max="48" width="18" bestFit="1" customWidth="1"/>
    <col min="49" max="49" width="20.6328125" bestFit="1" customWidth="1"/>
    <col min="50" max="50" width="22.90625" bestFit="1" customWidth="1"/>
    <col min="51" max="51" width="18" bestFit="1" customWidth="1"/>
    <col min="52" max="52" width="20.6328125" bestFit="1" customWidth="1"/>
    <col min="53" max="53" width="22.90625" bestFit="1" customWidth="1"/>
    <col min="54" max="54" width="18" bestFit="1" customWidth="1"/>
    <col min="55" max="55" width="20.6328125" bestFit="1" customWidth="1"/>
    <col min="56" max="56" width="22.90625" bestFit="1" customWidth="1"/>
    <col min="57" max="57" width="18" bestFit="1" customWidth="1"/>
    <col min="58" max="58" width="20.6328125" bestFit="1" customWidth="1"/>
    <col min="59" max="59" width="22.90625" bestFit="1" customWidth="1"/>
    <col min="60" max="60" width="18" bestFit="1" customWidth="1"/>
    <col min="61" max="61" width="20.6328125" bestFit="1" customWidth="1"/>
    <col min="62" max="62" width="22.90625" bestFit="1" customWidth="1"/>
    <col min="63" max="63" width="18" bestFit="1" customWidth="1"/>
    <col min="64" max="64" width="20.6328125" bestFit="1" customWidth="1"/>
    <col min="65" max="65" width="22.90625" bestFit="1" customWidth="1"/>
    <col min="66" max="66" width="18" bestFit="1" customWidth="1"/>
    <col min="67" max="67" width="20.6328125" bestFit="1" customWidth="1"/>
    <col min="68" max="68" width="22.90625" bestFit="1" customWidth="1"/>
    <col min="69" max="69" width="18" bestFit="1" customWidth="1"/>
    <col min="70" max="70" width="20.6328125" bestFit="1" customWidth="1"/>
    <col min="71" max="71" width="22.90625" bestFit="1" customWidth="1"/>
    <col min="72" max="72" width="18" bestFit="1" customWidth="1"/>
    <col min="73" max="73" width="20.6328125" bestFit="1" customWidth="1"/>
    <col min="74" max="74" width="22.90625" bestFit="1" customWidth="1"/>
    <col min="75" max="75" width="18" bestFit="1" customWidth="1"/>
    <col min="76" max="76" width="20.6328125" bestFit="1" customWidth="1"/>
    <col min="77" max="77" width="22.90625" bestFit="1" customWidth="1"/>
    <col min="78" max="78" width="18" bestFit="1" customWidth="1"/>
    <col min="79" max="79" width="20.6328125" bestFit="1" customWidth="1"/>
    <col min="80" max="80" width="22.90625" bestFit="1" customWidth="1"/>
    <col min="81" max="81" width="18" bestFit="1" customWidth="1"/>
    <col min="82" max="82" width="20.6328125" bestFit="1" customWidth="1"/>
    <col min="83" max="83" width="22.90625" bestFit="1" customWidth="1"/>
    <col min="84" max="84" width="18" bestFit="1" customWidth="1"/>
    <col min="85" max="85" width="20.6328125" bestFit="1" customWidth="1"/>
    <col min="86" max="86" width="22.90625" bestFit="1" customWidth="1"/>
    <col min="87" max="87" width="18" bestFit="1" customWidth="1"/>
    <col min="88" max="88" width="20.6328125" bestFit="1" customWidth="1"/>
    <col min="89" max="89" width="22.90625" bestFit="1" customWidth="1"/>
    <col min="90" max="90" width="18" bestFit="1" customWidth="1"/>
    <col min="91" max="91" width="20.6328125" bestFit="1" customWidth="1"/>
    <col min="92" max="92" width="22.90625" bestFit="1" customWidth="1"/>
    <col min="93" max="93" width="18" bestFit="1" customWidth="1"/>
    <col min="94" max="94" width="20.6328125" bestFit="1" customWidth="1"/>
    <col min="95" max="95" width="22.90625" bestFit="1" customWidth="1"/>
    <col min="96" max="96" width="18" bestFit="1" customWidth="1"/>
    <col min="97" max="97" width="20.6328125" bestFit="1" customWidth="1"/>
    <col min="98" max="98" width="22.90625" bestFit="1" customWidth="1"/>
    <col min="99" max="99" width="18" bestFit="1" customWidth="1"/>
    <col min="100" max="100" width="20.6328125" bestFit="1" customWidth="1"/>
    <col min="101" max="101" width="27.453125" bestFit="1" customWidth="1"/>
    <col min="102" max="102" width="22.54296875" bestFit="1" customWidth="1"/>
    <col min="103" max="103" width="25.26953125" bestFit="1" customWidth="1"/>
  </cols>
  <sheetData>
    <row r="3" spans="1:5" x14ac:dyDescent="0.35">
      <c r="A3" s="43" t="s">
        <v>61</v>
      </c>
      <c r="B3" t="s">
        <v>66</v>
      </c>
      <c r="C3" t="s">
        <v>65</v>
      </c>
      <c r="D3" t="s">
        <v>63</v>
      </c>
      <c r="E3" t="s">
        <v>64</v>
      </c>
    </row>
    <row r="4" spans="1:5" x14ac:dyDescent="0.35">
      <c r="A4" s="44" t="s">
        <v>34</v>
      </c>
      <c r="B4" s="46">
        <v>380581</v>
      </c>
      <c r="C4" s="46">
        <v>177710</v>
      </c>
      <c r="D4" s="45">
        <v>876</v>
      </c>
      <c r="E4" s="46">
        <v>202871</v>
      </c>
    </row>
    <row r="5" spans="1:5" x14ac:dyDescent="0.35">
      <c r="A5" s="44" t="s">
        <v>13</v>
      </c>
      <c r="B5" s="46">
        <v>49386799</v>
      </c>
      <c r="C5" s="46">
        <v>24555391</v>
      </c>
      <c r="D5" s="45">
        <v>989</v>
      </c>
      <c r="E5" s="46">
        <v>24831408</v>
      </c>
    </row>
    <row r="6" spans="1:5" x14ac:dyDescent="0.35">
      <c r="A6" s="44" t="s">
        <v>31</v>
      </c>
      <c r="B6" s="46">
        <v>1383727</v>
      </c>
      <c r="C6" s="46">
        <v>669815</v>
      </c>
      <c r="D6" s="45">
        <v>938</v>
      </c>
      <c r="E6" s="46">
        <v>713912</v>
      </c>
    </row>
    <row r="7" spans="1:5" x14ac:dyDescent="0.35">
      <c r="A7" s="44" t="s">
        <v>18</v>
      </c>
      <c r="B7" s="46">
        <v>31205576</v>
      </c>
      <c r="C7" s="46">
        <v>15266133</v>
      </c>
      <c r="D7" s="45">
        <v>958</v>
      </c>
      <c r="E7" s="46">
        <v>15939443</v>
      </c>
    </row>
    <row r="8" spans="1:5" x14ac:dyDescent="0.35">
      <c r="A8" s="44" t="s">
        <v>6</v>
      </c>
      <c r="B8" s="46">
        <v>104099452</v>
      </c>
      <c r="C8" s="46">
        <v>49821295</v>
      </c>
      <c r="D8" s="45">
        <v>919</v>
      </c>
      <c r="E8" s="46">
        <v>54278157</v>
      </c>
    </row>
    <row r="9" spans="1:5" x14ac:dyDescent="0.35">
      <c r="A9" s="44" t="s">
        <v>20</v>
      </c>
      <c r="B9" s="46">
        <v>25545198</v>
      </c>
      <c r="C9" s="46">
        <v>12717283</v>
      </c>
      <c r="D9" s="45">
        <v>992</v>
      </c>
      <c r="E9" s="46">
        <v>12827915</v>
      </c>
    </row>
    <row r="10" spans="1:5" x14ac:dyDescent="0.35">
      <c r="A10" s="44" t="s">
        <v>35</v>
      </c>
      <c r="B10" s="46">
        <v>585764</v>
      </c>
      <c r="C10" s="46">
        <v>241095</v>
      </c>
      <c r="D10" s="45">
        <v>700</v>
      </c>
      <c r="E10" s="46">
        <v>344669</v>
      </c>
    </row>
    <row r="11" spans="1:5" x14ac:dyDescent="0.35">
      <c r="A11" s="44" t="s">
        <v>22</v>
      </c>
      <c r="B11" s="46">
        <v>16787941</v>
      </c>
      <c r="C11" s="46">
        <v>7800615</v>
      </c>
      <c r="D11" s="45">
        <v>868</v>
      </c>
      <c r="E11" s="46">
        <v>8987326</v>
      </c>
    </row>
    <row r="12" spans="1:5" x14ac:dyDescent="0.35">
      <c r="A12" s="44" t="s">
        <v>30</v>
      </c>
      <c r="B12" s="46">
        <v>1458545</v>
      </c>
      <c r="C12" s="46">
        <v>719405</v>
      </c>
      <c r="D12" s="45">
        <v>973</v>
      </c>
      <c r="E12" s="46">
        <v>739140</v>
      </c>
    </row>
    <row r="13" spans="1:5" x14ac:dyDescent="0.35">
      <c r="A13" s="44" t="s">
        <v>12</v>
      </c>
      <c r="B13" s="46">
        <v>60439692</v>
      </c>
      <c r="C13" s="46">
        <v>28948432</v>
      </c>
      <c r="D13" s="45">
        <v>920</v>
      </c>
      <c r="E13" s="46">
        <v>31491260</v>
      </c>
    </row>
    <row r="14" spans="1:5" x14ac:dyDescent="0.35">
      <c r="A14" s="44" t="s">
        <v>21</v>
      </c>
      <c r="B14" s="46">
        <v>25351462</v>
      </c>
      <c r="C14" s="46">
        <v>11856728</v>
      </c>
      <c r="D14" s="45">
        <v>879</v>
      </c>
      <c r="E14" s="46">
        <v>13494734</v>
      </c>
    </row>
    <row r="15" spans="1:5" x14ac:dyDescent="0.35">
      <c r="A15" s="44" t="s">
        <v>25</v>
      </c>
      <c r="B15" s="46">
        <v>6864602</v>
      </c>
      <c r="C15" s="46">
        <v>3382729</v>
      </c>
      <c r="D15" s="45">
        <v>972</v>
      </c>
      <c r="E15" s="46">
        <v>3481873</v>
      </c>
    </row>
    <row r="16" spans="1:5" x14ac:dyDescent="0.35">
      <c r="A16" s="44" t="s">
        <v>23</v>
      </c>
      <c r="B16" s="46">
        <v>12541302</v>
      </c>
      <c r="C16" s="46">
        <v>5900640</v>
      </c>
      <c r="D16" s="45">
        <v>889</v>
      </c>
      <c r="E16" s="46">
        <v>6640662</v>
      </c>
    </row>
    <row r="17" spans="1:5" x14ac:dyDescent="0.35">
      <c r="A17" s="44" t="s">
        <v>17</v>
      </c>
      <c r="B17" s="46">
        <v>32988134</v>
      </c>
      <c r="C17" s="46">
        <v>16057819</v>
      </c>
      <c r="D17" s="45">
        <v>948</v>
      </c>
      <c r="E17" s="46">
        <v>16930315</v>
      </c>
    </row>
    <row r="18" spans="1:5" x14ac:dyDescent="0.35">
      <c r="A18" s="44" t="s">
        <v>11</v>
      </c>
      <c r="B18" s="46">
        <v>61095297</v>
      </c>
      <c r="C18" s="46">
        <v>30128640</v>
      </c>
      <c r="D18" s="45">
        <v>973</v>
      </c>
      <c r="E18" s="46">
        <v>30966657</v>
      </c>
    </row>
    <row r="19" spans="1:5" x14ac:dyDescent="0.35">
      <c r="A19" s="44" t="s">
        <v>16</v>
      </c>
      <c r="B19" s="46">
        <v>33406061</v>
      </c>
      <c r="C19" s="46">
        <v>17378649</v>
      </c>
      <c r="D19" s="45">
        <v>1084</v>
      </c>
      <c r="E19" s="46">
        <v>16027412</v>
      </c>
    </row>
    <row r="20" spans="1:5" x14ac:dyDescent="0.35">
      <c r="A20" s="44" t="s">
        <v>36</v>
      </c>
      <c r="B20" s="46">
        <v>64473</v>
      </c>
      <c r="C20" s="46">
        <v>31350</v>
      </c>
      <c r="D20" s="45">
        <v>947</v>
      </c>
      <c r="E20" s="46">
        <v>33123</v>
      </c>
    </row>
    <row r="21" spans="1:5" x14ac:dyDescent="0.35">
      <c r="A21" s="44" t="s">
        <v>8</v>
      </c>
      <c r="B21" s="46">
        <v>72626809</v>
      </c>
      <c r="C21" s="46">
        <v>35014503</v>
      </c>
      <c r="D21" s="45">
        <v>931</v>
      </c>
      <c r="E21" s="46">
        <v>37612306</v>
      </c>
    </row>
    <row r="22" spans="1:5" x14ac:dyDescent="0.35">
      <c r="A22" s="44" t="s">
        <v>5</v>
      </c>
      <c r="B22" s="46">
        <v>112374333</v>
      </c>
      <c r="C22" s="46">
        <v>54131277</v>
      </c>
      <c r="D22" s="45">
        <v>931</v>
      </c>
      <c r="E22" s="46">
        <v>58243056</v>
      </c>
    </row>
    <row r="23" spans="1:5" x14ac:dyDescent="0.35">
      <c r="A23" s="44" t="s">
        <v>28</v>
      </c>
      <c r="B23" s="46">
        <v>2570390</v>
      </c>
      <c r="C23" s="46">
        <v>1280219</v>
      </c>
      <c r="D23" s="45">
        <v>992</v>
      </c>
      <c r="E23" s="46">
        <v>1290171</v>
      </c>
    </row>
    <row r="24" spans="1:5" x14ac:dyDescent="0.35">
      <c r="A24" s="44" t="s">
        <v>27</v>
      </c>
      <c r="B24" s="46">
        <v>2966889</v>
      </c>
      <c r="C24" s="46">
        <v>1475057</v>
      </c>
      <c r="D24" s="45">
        <v>989</v>
      </c>
      <c r="E24" s="46">
        <v>1491832</v>
      </c>
    </row>
    <row r="25" spans="1:5" x14ac:dyDescent="0.35">
      <c r="A25" s="44" t="s">
        <v>32</v>
      </c>
      <c r="B25" s="46">
        <v>1097206</v>
      </c>
      <c r="C25" s="46">
        <v>541867</v>
      </c>
      <c r="D25" s="45">
        <v>976</v>
      </c>
      <c r="E25" s="46">
        <v>555339</v>
      </c>
    </row>
    <row r="26" spans="1:5" x14ac:dyDescent="0.35">
      <c r="A26" s="44" t="s">
        <v>29</v>
      </c>
      <c r="B26" s="46">
        <v>1978502</v>
      </c>
      <c r="C26" s="46">
        <v>953853</v>
      </c>
      <c r="D26" s="45">
        <v>931</v>
      </c>
      <c r="E26" s="46">
        <v>1024649</v>
      </c>
    </row>
    <row r="27" spans="1:5" x14ac:dyDescent="0.35">
      <c r="A27" s="44" t="s">
        <v>14</v>
      </c>
      <c r="B27" s="46">
        <v>41974218</v>
      </c>
      <c r="C27" s="46">
        <v>20762082</v>
      </c>
      <c r="D27" s="45">
        <v>979</v>
      </c>
      <c r="E27" s="46">
        <v>21212136</v>
      </c>
    </row>
    <row r="28" spans="1:5" x14ac:dyDescent="0.35">
      <c r="A28" s="44" t="s">
        <v>19</v>
      </c>
      <c r="B28" s="46">
        <v>27743338</v>
      </c>
      <c r="C28" s="46">
        <v>13103873</v>
      </c>
      <c r="D28" s="45">
        <v>895</v>
      </c>
      <c r="E28" s="46">
        <v>14639465</v>
      </c>
    </row>
    <row r="29" spans="1:5" x14ac:dyDescent="0.35">
      <c r="A29" s="44" t="s">
        <v>10</v>
      </c>
      <c r="B29" s="46">
        <v>68548437</v>
      </c>
      <c r="C29" s="46">
        <v>32997440</v>
      </c>
      <c r="D29" s="45">
        <v>928</v>
      </c>
      <c r="E29" s="46">
        <v>35550997</v>
      </c>
    </row>
    <row r="30" spans="1:5" x14ac:dyDescent="0.35">
      <c r="A30" s="44" t="s">
        <v>33</v>
      </c>
      <c r="B30" s="46">
        <v>610577</v>
      </c>
      <c r="C30" s="46">
        <v>287507</v>
      </c>
      <c r="D30" s="45">
        <v>890</v>
      </c>
      <c r="E30" s="46">
        <v>323070</v>
      </c>
    </row>
    <row r="31" spans="1:5" x14ac:dyDescent="0.35">
      <c r="A31" s="44" t="s">
        <v>9</v>
      </c>
      <c r="B31" s="46">
        <v>72147030</v>
      </c>
      <c r="C31" s="46">
        <v>36009055</v>
      </c>
      <c r="D31" s="45">
        <v>996</v>
      </c>
      <c r="E31" s="46">
        <v>36137975</v>
      </c>
    </row>
    <row r="32" spans="1:5" x14ac:dyDescent="0.35">
      <c r="A32" s="44" t="s">
        <v>15</v>
      </c>
      <c r="B32" s="46">
        <v>35193978</v>
      </c>
      <c r="C32" s="46">
        <v>17582345</v>
      </c>
      <c r="D32" s="45">
        <v>998</v>
      </c>
      <c r="E32" s="46">
        <v>17611633</v>
      </c>
    </row>
    <row r="33" spans="1:5" x14ac:dyDescent="0.35">
      <c r="A33" s="44" t="s">
        <v>26</v>
      </c>
      <c r="B33" s="46">
        <v>3673917</v>
      </c>
      <c r="C33" s="46">
        <v>1799541</v>
      </c>
      <c r="D33" s="45">
        <v>960</v>
      </c>
      <c r="E33" s="46">
        <v>1874376</v>
      </c>
    </row>
    <row r="34" spans="1:5" x14ac:dyDescent="0.35">
      <c r="A34" s="44" t="s">
        <v>4</v>
      </c>
      <c r="B34" s="46">
        <v>199812341</v>
      </c>
      <c r="C34" s="46">
        <v>95215926</v>
      </c>
      <c r="D34" s="45">
        <v>912</v>
      </c>
      <c r="E34" s="46">
        <v>104596415</v>
      </c>
    </row>
    <row r="35" spans="1:5" x14ac:dyDescent="0.35">
      <c r="A35" s="44" t="s">
        <v>24</v>
      </c>
      <c r="B35" s="46">
        <v>10086292</v>
      </c>
      <c r="C35" s="46">
        <v>4948519</v>
      </c>
      <c r="D35" s="45">
        <v>963</v>
      </c>
      <c r="E35" s="46">
        <v>5137773</v>
      </c>
    </row>
    <row r="36" spans="1:5" x14ac:dyDescent="0.35">
      <c r="A36" s="44" t="s">
        <v>7</v>
      </c>
      <c r="B36" s="46">
        <v>91276115</v>
      </c>
      <c r="C36" s="46">
        <v>44467088</v>
      </c>
      <c r="D36" s="45">
        <v>950</v>
      </c>
      <c r="E36" s="46">
        <v>46809027</v>
      </c>
    </row>
    <row r="37" spans="1:5" x14ac:dyDescent="0.35">
      <c r="A37" s="44" t="s">
        <v>62</v>
      </c>
      <c r="B37" s="46">
        <v>1208264978</v>
      </c>
      <c r="C37" s="46">
        <v>586223881</v>
      </c>
      <c r="D37" s="45">
        <v>31046</v>
      </c>
      <c r="E37" s="46">
        <v>622041097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C55E-4FC6-451A-825F-EE54C60E19DA}">
  <dimension ref="A1:AH71"/>
  <sheetViews>
    <sheetView topLeftCell="A2" workbookViewId="0">
      <selection activeCell="A2" sqref="A2:E34"/>
    </sheetView>
  </sheetViews>
  <sheetFormatPr defaultRowHeight="14.5" x14ac:dyDescent="0.35"/>
  <cols>
    <col min="1" max="1" width="16.54296875" bestFit="1" customWidth="1"/>
    <col min="2" max="2" width="10" bestFit="1" customWidth="1"/>
    <col min="3" max="3" width="13.6328125" bestFit="1" customWidth="1"/>
    <col min="4" max="4" width="16.08984375" bestFit="1" customWidth="1"/>
    <col min="5" max="5" width="9.90625" bestFit="1" customWidth="1"/>
    <col min="6" max="6" width="10.90625" bestFit="1" customWidth="1"/>
    <col min="7" max="7" width="9.90625" bestFit="1" customWidth="1"/>
    <col min="8" max="8" width="8.1796875" bestFit="1" customWidth="1"/>
    <col min="9" max="9" width="9.90625" bestFit="1" customWidth="1"/>
    <col min="10" max="10" width="8.90625" bestFit="1" customWidth="1"/>
    <col min="11" max="12" width="9.90625" bestFit="1" customWidth="1"/>
    <col min="13" max="13" width="8.90625" bestFit="1" customWidth="1"/>
    <col min="14" max="17" width="9.90625" bestFit="1" customWidth="1"/>
    <col min="18" max="18" width="7.54296875" bestFit="1" customWidth="1"/>
    <col min="19" max="19" width="14.1796875" bestFit="1" customWidth="1"/>
    <col min="20" max="20" width="10.90625" bestFit="1" customWidth="1"/>
    <col min="21" max="24" width="8.90625" bestFit="1" customWidth="1"/>
    <col min="25" max="27" width="9.90625" bestFit="1" customWidth="1"/>
    <col min="28" max="28" width="7.36328125" bestFit="1" customWidth="1"/>
    <col min="29" max="30" width="9.90625" bestFit="1" customWidth="1"/>
    <col min="31" max="31" width="8.90625" bestFit="1" customWidth="1"/>
    <col min="32" max="32" width="10.90625" bestFit="1" customWidth="1"/>
    <col min="33" max="34" width="9.906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42</v>
      </c>
    </row>
    <row r="2" spans="1:19" ht="15" thickBot="1" x14ac:dyDescent="0.4">
      <c r="A2" s="2" t="s">
        <v>34</v>
      </c>
      <c r="B2" s="3">
        <v>380581</v>
      </c>
      <c r="C2" s="3">
        <v>202871</v>
      </c>
      <c r="D2" s="3">
        <v>177710</v>
      </c>
      <c r="E2" s="2">
        <v>876</v>
      </c>
    </row>
    <row r="3" spans="1:19" ht="15" thickBot="1" x14ac:dyDescent="0.4">
      <c r="A3" s="2" t="s">
        <v>13</v>
      </c>
      <c r="B3" s="3">
        <v>49386799</v>
      </c>
      <c r="C3" s="3">
        <v>24831408</v>
      </c>
      <c r="D3" s="3">
        <v>24555391</v>
      </c>
      <c r="E3" s="2">
        <v>989</v>
      </c>
      <c r="G3" s="34" t="s">
        <v>40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6"/>
      <c r="S3" s="6" t="s">
        <v>41</v>
      </c>
    </row>
    <row r="4" spans="1:19" x14ac:dyDescent="0.35">
      <c r="A4" s="2" t="s">
        <v>31</v>
      </c>
      <c r="B4" s="3">
        <v>1383727</v>
      </c>
      <c r="C4" s="3">
        <v>713912</v>
      </c>
      <c r="D4" s="3">
        <v>669815</v>
      </c>
      <c r="E4" s="2">
        <v>938</v>
      </c>
      <c r="G4" s="40" t="s">
        <v>37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2"/>
      <c r="S4" s="7">
        <f>SUM(Table1[Population])</f>
        <v>1208264978</v>
      </c>
    </row>
    <row r="5" spans="1:19" x14ac:dyDescent="0.35">
      <c r="A5" s="2" t="s">
        <v>18</v>
      </c>
      <c r="B5" s="3">
        <v>31205576</v>
      </c>
      <c r="C5" s="3">
        <v>15939443</v>
      </c>
      <c r="D5" s="3">
        <v>15266133</v>
      </c>
      <c r="E5" s="2">
        <v>958</v>
      </c>
      <c r="G5" s="22" t="s">
        <v>38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  <c r="S5" s="4">
        <f>COUNTA(Table1[Population])</f>
        <v>33</v>
      </c>
    </row>
    <row r="6" spans="1:19" x14ac:dyDescent="0.35">
      <c r="A6" s="2" t="s">
        <v>6</v>
      </c>
      <c r="B6" s="3">
        <v>104099452</v>
      </c>
      <c r="C6" s="3">
        <v>54278157</v>
      </c>
      <c r="D6" s="3">
        <v>49821295</v>
      </c>
      <c r="E6" s="2">
        <v>919</v>
      </c>
      <c r="G6" s="22" t="s">
        <v>39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  <c r="S6" s="4">
        <f>AVERAGE(Table1[Population])</f>
        <v>36614090.242424242</v>
      </c>
    </row>
    <row r="7" spans="1:19" x14ac:dyDescent="0.35">
      <c r="A7" s="2" t="s">
        <v>20</v>
      </c>
      <c r="B7" s="3">
        <v>25545198</v>
      </c>
      <c r="C7" s="3">
        <v>12827915</v>
      </c>
      <c r="D7" s="3">
        <v>12717283</v>
      </c>
      <c r="E7" s="2">
        <v>992</v>
      </c>
      <c r="G7" s="22" t="s">
        <v>43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4"/>
      <c r="S7" s="4">
        <f>SUM(A34:E34)</f>
        <v>182553180</v>
      </c>
    </row>
    <row r="8" spans="1:19" ht="29" x14ac:dyDescent="0.35">
      <c r="A8" s="2" t="s">
        <v>35</v>
      </c>
      <c r="B8" s="3">
        <v>585764</v>
      </c>
      <c r="C8" s="3">
        <v>344669</v>
      </c>
      <c r="D8" s="3">
        <v>241095</v>
      </c>
      <c r="E8" s="2">
        <v>700</v>
      </c>
      <c r="G8" s="22" t="s">
        <v>45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4"/>
      <c r="S8" s="4">
        <f>COUNTIF(Table1[Population],"&gt;50000000")</f>
        <v>9</v>
      </c>
    </row>
    <row r="9" spans="1:19" x14ac:dyDescent="0.35">
      <c r="A9" s="2" t="s">
        <v>22</v>
      </c>
      <c r="B9" s="3">
        <v>16787941</v>
      </c>
      <c r="C9" s="3">
        <v>8987326</v>
      </c>
      <c r="D9" s="3">
        <v>7800615</v>
      </c>
      <c r="E9" s="2">
        <v>868</v>
      </c>
      <c r="G9" s="22" t="s">
        <v>44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4"/>
      <c r="S9" s="4">
        <f>AVERAGEIF(Table1[Gender Ratio],"&gt;950",Table1[Population])</f>
        <v>25244799.866666667</v>
      </c>
    </row>
    <row r="10" spans="1:19" x14ac:dyDescent="0.35">
      <c r="A10" s="2" t="s">
        <v>30</v>
      </c>
      <c r="B10" s="3">
        <v>1458545</v>
      </c>
      <c r="C10" s="3">
        <v>739140</v>
      </c>
      <c r="D10" s="3">
        <v>719405</v>
      </c>
      <c r="E10" s="2">
        <v>973</v>
      </c>
      <c r="G10" s="22" t="s">
        <v>46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4">
        <f>SUMIFS(Table1[Population],Table1[Gender Ratio],"&gt;950",Table1[Population],"&lt;50000000")</f>
        <v>245429671</v>
      </c>
    </row>
    <row r="11" spans="1:19" x14ac:dyDescent="0.35">
      <c r="A11" s="2" t="s">
        <v>12</v>
      </c>
      <c r="B11" s="3">
        <v>60439692</v>
      </c>
      <c r="C11" s="3">
        <v>31491260</v>
      </c>
      <c r="D11" s="3">
        <v>28948432</v>
      </c>
      <c r="E11" s="2">
        <v>920</v>
      </c>
      <c r="G11" s="22" t="s">
        <v>48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8">
        <f>COUNTIFS(Table1[Male Population],"&gt;20000000",Table1[Female Population],"&gt;20000000")</f>
        <v>11</v>
      </c>
    </row>
    <row r="12" spans="1:19" x14ac:dyDescent="0.35">
      <c r="A12" s="2" t="s">
        <v>21</v>
      </c>
      <c r="B12" s="3">
        <v>25351462</v>
      </c>
      <c r="C12" s="3">
        <v>13494734</v>
      </c>
      <c r="D12" s="3">
        <v>11856728</v>
      </c>
      <c r="E12" s="2">
        <v>879</v>
      </c>
      <c r="G12" s="22" t="s">
        <v>47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4">
        <f>AVERAGEIFS(Table1[Population],Table1[Male Population],"&gt;10000000",Table1[Gender Ratio],"&lt;950")</f>
        <v>78220444.222222224</v>
      </c>
    </row>
    <row r="13" spans="1:19" x14ac:dyDescent="0.35">
      <c r="A13" s="2" t="s">
        <v>25</v>
      </c>
      <c r="B13" s="3">
        <v>6864602</v>
      </c>
      <c r="C13" s="3">
        <v>3481873</v>
      </c>
      <c r="D13" s="3">
        <v>3382729</v>
      </c>
      <c r="E13" s="2">
        <v>972</v>
      </c>
      <c r="G13" s="22" t="s">
        <v>50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4">
        <f>MAX(Table1[Gender Ratio])</f>
        <v>1084</v>
      </c>
    </row>
    <row r="14" spans="1:19" x14ac:dyDescent="0.35">
      <c r="A14" s="2" t="s">
        <v>23</v>
      </c>
      <c r="B14" s="3">
        <v>12541302</v>
      </c>
      <c r="C14" s="3">
        <v>6640662</v>
      </c>
      <c r="D14" s="3">
        <v>5900640</v>
      </c>
      <c r="E14" s="2">
        <v>889</v>
      </c>
      <c r="G14" s="22" t="s">
        <v>49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4">
        <f>MIN(Table1[Gender Ratio])</f>
        <v>700</v>
      </c>
    </row>
    <row r="15" spans="1:19" x14ac:dyDescent="0.35">
      <c r="A15" s="2" t="s">
        <v>17</v>
      </c>
      <c r="B15" s="3">
        <v>32988134</v>
      </c>
      <c r="C15" s="3">
        <v>16930315</v>
      </c>
      <c r="D15" s="3">
        <v>16057819</v>
      </c>
      <c r="E15" s="2">
        <v>948</v>
      </c>
      <c r="G15" s="22" t="s">
        <v>56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4">
        <f>COUNT(Table1[Population],600000000)</f>
        <v>34</v>
      </c>
    </row>
    <row r="16" spans="1:19" x14ac:dyDescent="0.35">
      <c r="A16" s="2" t="s">
        <v>11</v>
      </c>
      <c r="B16" s="3">
        <v>61095297</v>
      </c>
      <c r="C16" s="3">
        <v>30966657</v>
      </c>
      <c r="D16" s="3">
        <v>30128640</v>
      </c>
      <c r="E16" s="2">
        <v>973</v>
      </c>
      <c r="G16" s="22" t="s">
        <v>59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4">
        <f>(B32/Table1[Population])*100</f>
        <v>327.05028179173922</v>
      </c>
    </row>
    <row r="17" spans="1:19" ht="15" thickBot="1" x14ac:dyDescent="0.4">
      <c r="A17" s="2" t="s">
        <v>16</v>
      </c>
      <c r="B17" s="3">
        <v>33406061</v>
      </c>
      <c r="C17" s="3">
        <v>16027412</v>
      </c>
      <c r="D17" s="3">
        <v>17378649</v>
      </c>
      <c r="E17" s="3">
        <v>1084</v>
      </c>
      <c r="G17" s="25" t="s">
        <v>60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7"/>
      <c r="S17" s="4">
        <f>(Table1[Male Population]/Table1[Population])*100</f>
        <v>47.977557126534613</v>
      </c>
    </row>
    <row r="18" spans="1:19" ht="15" thickBot="1" x14ac:dyDescent="0.4">
      <c r="A18" s="2" t="s">
        <v>36</v>
      </c>
      <c r="B18" s="3">
        <v>64473</v>
      </c>
      <c r="C18" s="3">
        <v>33123</v>
      </c>
      <c r="D18" s="3">
        <v>31350</v>
      </c>
      <c r="E18" s="2">
        <v>947</v>
      </c>
    </row>
    <row r="19" spans="1:19" ht="15" thickBot="1" x14ac:dyDescent="0.4">
      <c r="A19" s="2" t="s">
        <v>8</v>
      </c>
      <c r="B19" s="3">
        <v>72626809</v>
      </c>
      <c r="C19" s="3">
        <v>37612306</v>
      </c>
      <c r="D19" s="3">
        <v>35014503</v>
      </c>
      <c r="E19" s="2">
        <v>931</v>
      </c>
      <c r="G19" s="28" t="s">
        <v>57</v>
      </c>
      <c r="H19" s="29"/>
      <c r="I19" s="29"/>
      <c r="J19" s="29"/>
      <c r="K19" s="29"/>
      <c r="L19" s="29"/>
      <c r="M19" s="29"/>
      <c r="N19" s="30"/>
      <c r="O19" s="6" t="s">
        <v>41</v>
      </c>
    </row>
    <row r="20" spans="1:19" x14ac:dyDescent="0.35">
      <c r="A20" s="2" t="s">
        <v>5</v>
      </c>
      <c r="B20" s="3">
        <v>112374333</v>
      </c>
      <c r="C20" s="3">
        <v>58243056</v>
      </c>
      <c r="D20" s="3">
        <v>54131277</v>
      </c>
      <c r="E20" s="2">
        <v>931</v>
      </c>
      <c r="G20" s="37" t="s">
        <v>51</v>
      </c>
      <c r="H20" s="38"/>
      <c r="I20" s="38"/>
      <c r="J20" s="38"/>
      <c r="K20" s="38"/>
      <c r="L20" s="38"/>
      <c r="M20" s="38"/>
      <c r="N20" s="39"/>
      <c r="O20" s="5">
        <f>VLOOKUP(A17,Table1[],2,0)</f>
        <v>33406061</v>
      </c>
    </row>
    <row r="21" spans="1:19" x14ac:dyDescent="0.35">
      <c r="A21" s="2" t="s">
        <v>28</v>
      </c>
      <c r="B21" s="3">
        <v>2570390</v>
      </c>
      <c r="C21" s="3">
        <v>1290171</v>
      </c>
      <c r="D21" s="3">
        <v>1280219</v>
      </c>
      <c r="E21" s="2">
        <v>992</v>
      </c>
      <c r="G21" s="22" t="s">
        <v>52</v>
      </c>
      <c r="H21" s="23"/>
      <c r="I21" s="23"/>
      <c r="J21" s="23"/>
      <c r="K21" s="23"/>
      <c r="L21" s="23"/>
      <c r="M21" s="23"/>
      <c r="N21" s="24"/>
      <c r="O21" s="5">
        <f>VLOOKUP(A20,Table1[[#Headers],[#Data]],3,0)</f>
        <v>58243056</v>
      </c>
    </row>
    <row r="22" spans="1:19" x14ac:dyDescent="0.35">
      <c r="A22" s="2" t="s">
        <v>27</v>
      </c>
      <c r="B22" s="3">
        <v>2966889</v>
      </c>
      <c r="C22" s="3">
        <v>1491832</v>
      </c>
      <c r="D22" s="3">
        <v>1475057</v>
      </c>
      <c r="E22" s="2">
        <v>989</v>
      </c>
      <c r="G22" s="22" t="s">
        <v>53</v>
      </c>
      <c r="H22" s="23"/>
      <c r="I22" s="23"/>
      <c r="J22" s="23"/>
      <c r="K22" s="23"/>
      <c r="L22" s="23"/>
      <c r="M22" s="23"/>
      <c r="N22" s="24"/>
      <c r="O22" s="5">
        <f>VLOOKUP(A29,Table1[],5,0)</f>
        <v>996</v>
      </c>
    </row>
    <row r="23" spans="1:19" x14ac:dyDescent="0.35">
      <c r="A23" s="2" t="s">
        <v>32</v>
      </c>
      <c r="B23" s="3">
        <v>1097206</v>
      </c>
      <c r="C23" s="3">
        <v>555339</v>
      </c>
      <c r="D23" s="3">
        <v>541867</v>
      </c>
      <c r="E23" s="2">
        <v>976</v>
      </c>
      <c r="G23" s="22" t="s">
        <v>54</v>
      </c>
      <c r="H23" s="23"/>
      <c r="I23" s="23"/>
      <c r="J23" s="23"/>
      <c r="K23" s="23"/>
      <c r="L23" s="23"/>
      <c r="M23" s="23"/>
      <c r="N23" s="24"/>
      <c r="O23" s="5">
        <f>VLOOKUP(A27,Table1[[#Headers],[#Data]],5,0)</f>
        <v>928</v>
      </c>
    </row>
    <row r="24" spans="1:19" x14ac:dyDescent="0.35">
      <c r="A24" s="2" t="s">
        <v>29</v>
      </c>
      <c r="B24" s="3">
        <v>1978502</v>
      </c>
      <c r="C24" s="3">
        <v>1024649</v>
      </c>
      <c r="D24" s="3">
        <v>953853</v>
      </c>
      <c r="E24" s="2">
        <v>931</v>
      </c>
      <c r="G24" s="22" t="s">
        <v>58</v>
      </c>
      <c r="H24" s="23"/>
      <c r="I24" s="23"/>
      <c r="J24" s="23"/>
      <c r="K24" s="23"/>
      <c r="L24" s="23"/>
      <c r="M24" s="23"/>
      <c r="N24" s="24"/>
      <c r="O24" s="5">
        <f>VLOOKUP(A2:A34,Table1[],5,0)</f>
        <v>931</v>
      </c>
    </row>
    <row r="25" spans="1:19" x14ac:dyDescent="0.35">
      <c r="A25" s="2" t="s">
        <v>14</v>
      </c>
      <c r="B25" s="3">
        <v>41974218</v>
      </c>
      <c r="C25" s="3">
        <v>21212136</v>
      </c>
      <c r="D25" s="3">
        <v>20762082</v>
      </c>
      <c r="E25" s="2">
        <v>979</v>
      </c>
      <c r="G25" s="31"/>
      <c r="H25" s="32"/>
      <c r="I25" s="32"/>
      <c r="J25" s="32"/>
      <c r="K25" s="32"/>
      <c r="L25" s="32"/>
      <c r="M25" s="32"/>
      <c r="N25" s="33"/>
      <c r="O25" s="5"/>
    </row>
    <row r="26" spans="1:19" x14ac:dyDescent="0.35">
      <c r="A26" s="2" t="s">
        <v>19</v>
      </c>
      <c r="B26" s="3">
        <v>27743338</v>
      </c>
      <c r="C26" s="3">
        <v>14639465</v>
      </c>
      <c r="D26" s="3">
        <v>13103873</v>
      </c>
      <c r="E26" s="2">
        <v>895</v>
      </c>
      <c r="G26" s="22" t="s">
        <v>55</v>
      </c>
      <c r="H26" s="23"/>
      <c r="I26" s="23"/>
      <c r="J26" s="23"/>
      <c r="K26" s="23"/>
      <c r="L26" s="23"/>
      <c r="M26" s="23"/>
      <c r="N26" s="24"/>
      <c r="O26" s="5">
        <f>VLOOKUP(A17,Table1[],2,0)</f>
        <v>33406061</v>
      </c>
    </row>
    <row r="27" spans="1:19" x14ac:dyDescent="0.35">
      <c r="A27" s="2" t="s">
        <v>10</v>
      </c>
      <c r="B27" s="3">
        <v>68548437</v>
      </c>
      <c r="C27" s="3">
        <v>35550997</v>
      </c>
      <c r="D27" s="3">
        <v>32997440</v>
      </c>
      <c r="E27" s="2">
        <v>928</v>
      </c>
      <c r="G27" s="31"/>
      <c r="H27" s="32"/>
      <c r="I27" s="32"/>
      <c r="J27" s="32"/>
      <c r="K27" s="32"/>
      <c r="L27" s="32"/>
      <c r="M27" s="32"/>
      <c r="N27" s="33"/>
      <c r="O27" s="5"/>
    </row>
    <row r="28" spans="1:19" ht="15" thickBot="1" x14ac:dyDescent="0.4">
      <c r="A28" s="2" t="s">
        <v>33</v>
      </c>
      <c r="B28" s="3">
        <v>610577</v>
      </c>
      <c r="C28" s="3">
        <v>323070</v>
      </c>
      <c r="D28" s="3">
        <v>287507</v>
      </c>
      <c r="E28" s="2">
        <v>890</v>
      </c>
      <c r="G28" s="19"/>
      <c r="H28" s="20"/>
      <c r="I28" s="20"/>
      <c r="J28" s="20"/>
      <c r="K28" s="20"/>
      <c r="L28" s="20"/>
      <c r="M28" s="20"/>
      <c r="N28" s="21"/>
      <c r="O28" s="5"/>
    </row>
    <row r="29" spans="1:19" x14ac:dyDescent="0.35">
      <c r="A29" s="2" t="s">
        <v>9</v>
      </c>
      <c r="B29" s="3">
        <v>72147030</v>
      </c>
      <c r="C29" s="3">
        <v>36137975</v>
      </c>
      <c r="D29" s="3">
        <v>36009055</v>
      </c>
      <c r="E29" s="2">
        <v>996</v>
      </c>
    </row>
    <row r="30" spans="1:19" x14ac:dyDescent="0.35">
      <c r="A30" s="2" t="s">
        <v>15</v>
      </c>
      <c r="B30" s="3">
        <v>35193978</v>
      </c>
      <c r="C30" s="3">
        <v>17611633</v>
      </c>
      <c r="D30" s="3">
        <v>17582345</v>
      </c>
      <c r="E30" s="2">
        <v>998</v>
      </c>
    </row>
    <row r="31" spans="1:19" x14ac:dyDescent="0.35">
      <c r="A31" s="2" t="s">
        <v>26</v>
      </c>
      <c r="B31" s="3">
        <v>3673917</v>
      </c>
      <c r="C31" s="3">
        <v>1874376</v>
      </c>
      <c r="D31" s="3">
        <v>1799541</v>
      </c>
      <c r="E31" s="2">
        <v>960</v>
      </c>
    </row>
    <row r="32" spans="1:19" x14ac:dyDescent="0.35">
      <c r="A32" s="2" t="s">
        <v>4</v>
      </c>
      <c r="B32" s="3">
        <v>199812341</v>
      </c>
      <c r="C32" s="3">
        <v>104596415</v>
      </c>
      <c r="D32" s="3">
        <v>95215926</v>
      </c>
      <c r="E32" s="2">
        <v>912</v>
      </c>
    </row>
    <row r="33" spans="1:34" x14ac:dyDescent="0.35">
      <c r="A33" s="2" t="s">
        <v>24</v>
      </c>
      <c r="B33" s="3">
        <v>10086292</v>
      </c>
      <c r="C33" s="3">
        <v>5137773</v>
      </c>
      <c r="D33" s="3">
        <v>4948519</v>
      </c>
      <c r="E33" s="2">
        <v>963</v>
      </c>
    </row>
    <row r="34" spans="1:34" x14ac:dyDescent="0.35">
      <c r="A34" s="2" t="s">
        <v>7</v>
      </c>
      <c r="B34" s="3">
        <v>91276115</v>
      </c>
      <c r="C34" s="3">
        <v>46809027</v>
      </c>
      <c r="D34" s="3">
        <v>44467088</v>
      </c>
      <c r="E34" s="2">
        <v>950</v>
      </c>
    </row>
    <row r="35" spans="1:34" x14ac:dyDescent="0.35">
      <c r="A35" s="2"/>
      <c r="B35" s="3"/>
      <c r="C35" s="3"/>
      <c r="D35" s="3"/>
      <c r="E35" s="2"/>
    </row>
    <row r="37" spans="1:34" ht="87" x14ac:dyDescent="0.35">
      <c r="A37" s="9" t="s">
        <v>0</v>
      </c>
      <c r="B37" s="10" t="s">
        <v>34</v>
      </c>
      <c r="C37" s="11" t="s">
        <v>13</v>
      </c>
      <c r="D37" s="10" t="s">
        <v>31</v>
      </c>
      <c r="E37" s="11" t="s">
        <v>18</v>
      </c>
      <c r="F37" s="10" t="s">
        <v>6</v>
      </c>
      <c r="G37" s="11" t="s">
        <v>20</v>
      </c>
      <c r="H37" s="10" t="s">
        <v>35</v>
      </c>
      <c r="I37" s="11" t="s">
        <v>22</v>
      </c>
      <c r="J37" s="10" t="s">
        <v>30</v>
      </c>
      <c r="K37" s="11" t="s">
        <v>12</v>
      </c>
      <c r="L37" s="10" t="s">
        <v>21</v>
      </c>
      <c r="M37" s="11" t="s">
        <v>25</v>
      </c>
      <c r="N37" s="10" t="s">
        <v>23</v>
      </c>
      <c r="O37" s="11" t="s">
        <v>17</v>
      </c>
      <c r="P37" s="10" t="s">
        <v>11</v>
      </c>
      <c r="Q37" s="11" t="s">
        <v>16</v>
      </c>
      <c r="R37" s="10" t="s">
        <v>36</v>
      </c>
      <c r="S37" s="11" t="s">
        <v>8</v>
      </c>
      <c r="T37" s="10" t="s">
        <v>5</v>
      </c>
      <c r="U37" s="11" t="s">
        <v>28</v>
      </c>
      <c r="V37" s="10" t="s">
        <v>27</v>
      </c>
      <c r="W37" s="11" t="s">
        <v>32</v>
      </c>
      <c r="X37" s="10" t="s">
        <v>29</v>
      </c>
      <c r="Y37" s="11" t="s">
        <v>14</v>
      </c>
      <c r="Z37" s="10" t="s">
        <v>19</v>
      </c>
      <c r="AA37" s="11" t="s">
        <v>10</v>
      </c>
      <c r="AB37" s="10" t="s">
        <v>33</v>
      </c>
      <c r="AC37" s="11" t="s">
        <v>9</v>
      </c>
      <c r="AD37" s="10" t="s">
        <v>15</v>
      </c>
      <c r="AE37" s="11" t="s">
        <v>26</v>
      </c>
      <c r="AF37" s="10" t="s">
        <v>4</v>
      </c>
      <c r="AG37" s="11" t="s">
        <v>24</v>
      </c>
      <c r="AH37" s="10" t="s">
        <v>7</v>
      </c>
    </row>
    <row r="38" spans="1:34" x14ac:dyDescent="0.35">
      <c r="A38" s="12" t="s">
        <v>1</v>
      </c>
      <c r="B38" s="13">
        <v>380581</v>
      </c>
      <c r="C38" s="14">
        <v>49386799</v>
      </c>
      <c r="D38" s="13">
        <v>1383727</v>
      </c>
      <c r="E38" s="14">
        <v>31205576</v>
      </c>
      <c r="F38" s="13">
        <v>104099452</v>
      </c>
      <c r="G38" s="14">
        <v>25545198</v>
      </c>
      <c r="H38" s="13">
        <v>585764</v>
      </c>
      <c r="I38" s="14">
        <v>16787941</v>
      </c>
      <c r="J38" s="13">
        <v>1458545</v>
      </c>
      <c r="K38" s="14">
        <v>60439692</v>
      </c>
      <c r="L38" s="13">
        <v>25351462</v>
      </c>
      <c r="M38" s="14">
        <v>6864602</v>
      </c>
      <c r="N38" s="13">
        <v>12541302</v>
      </c>
      <c r="O38" s="14">
        <v>32988134</v>
      </c>
      <c r="P38" s="13">
        <v>61095297</v>
      </c>
      <c r="Q38" s="14">
        <v>33406061</v>
      </c>
      <c r="R38" s="13">
        <v>64473</v>
      </c>
      <c r="S38" s="14">
        <v>72626809</v>
      </c>
      <c r="T38" s="13">
        <v>112374333</v>
      </c>
      <c r="U38" s="14">
        <v>2570390</v>
      </c>
      <c r="V38" s="13">
        <v>2966889</v>
      </c>
      <c r="W38" s="14">
        <v>1097206</v>
      </c>
      <c r="X38" s="13">
        <v>1978502</v>
      </c>
      <c r="Y38" s="14">
        <v>41974218</v>
      </c>
      <c r="Z38" s="13">
        <v>27743338</v>
      </c>
      <c r="AA38" s="14">
        <v>68548437</v>
      </c>
      <c r="AB38" s="13">
        <v>610577</v>
      </c>
      <c r="AC38" s="14">
        <v>72147030</v>
      </c>
      <c r="AD38" s="13">
        <v>35193978</v>
      </c>
      <c r="AE38" s="14">
        <v>3673917</v>
      </c>
      <c r="AF38" s="13">
        <v>199812341</v>
      </c>
      <c r="AG38" s="14">
        <v>10086292</v>
      </c>
      <c r="AH38" s="13">
        <v>91276115</v>
      </c>
    </row>
    <row r="39" spans="1:34" x14ac:dyDescent="0.35">
      <c r="A39" s="12" t="s">
        <v>2</v>
      </c>
      <c r="B39" s="13">
        <v>202871</v>
      </c>
      <c r="C39" s="14">
        <v>24831408</v>
      </c>
      <c r="D39" s="13">
        <v>713912</v>
      </c>
      <c r="E39" s="14">
        <v>15939443</v>
      </c>
      <c r="F39" s="13">
        <v>54278157</v>
      </c>
      <c r="G39" s="14">
        <v>12827915</v>
      </c>
      <c r="H39" s="13">
        <v>344669</v>
      </c>
      <c r="I39" s="14">
        <v>8987326</v>
      </c>
      <c r="J39" s="13">
        <v>739140</v>
      </c>
      <c r="K39" s="14">
        <v>31491260</v>
      </c>
      <c r="L39" s="13">
        <v>13494734</v>
      </c>
      <c r="M39" s="14">
        <v>3481873</v>
      </c>
      <c r="N39" s="13">
        <v>6640662</v>
      </c>
      <c r="O39" s="14">
        <v>16930315</v>
      </c>
      <c r="P39" s="13">
        <v>30966657</v>
      </c>
      <c r="Q39" s="14">
        <v>16027412</v>
      </c>
      <c r="R39" s="13">
        <v>33123</v>
      </c>
      <c r="S39" s="14">
        <v>37612306</v>
      </c>
      <c r="T39" s="13">
        <v>58243056</v>
      </c>
      <c r="U39" s="14">
        <v>1290171</v>
      </c>
      <c r="V39" s="13">
        <v>1491832</v>
      </c>
      <c r="W39" s="14">
        <v>555339</v>
      </c>
      <c r="X39" s="13">
        <v>1024649</v>
      </c>
      <c r="Y39" s="14">
        <v>21212136</v>
      </c>
      <c r="Z39" s="13">
        <v>14639465</v>
      </c>
      <c r="AA39" s="14">
        <v>35550997</v>
      </c>
      <c r="AB39" s="13">
        <v>323070</v>
      </c>
      <c r="AC39" s="14">
        <v>36137975</v>
      </c>
      <c r="AD39" s="13">
        <v>17611633</v>
      </c>
      <c r="AE39" s="14">
        <v>1874376</v>
      </c>
      <c r="AF39" s="13">
        <v>104596415</v>
      </c>
      <c r="AG39" s="14">
        <v>5137773</v>
      </c>
      <c r="AH39" s="13">
        <v>46809027</v>
      </c>
    </row>
    <row r="40" spans="1:34" x14ac:dyDescent="0.35">
      <c r="A40" s="12" t="s">
        <v>3</v>
      </c>
      <c r="B40" s="13">
        <v>177710</v>
      </c>
      <c r="C40" s="14">
        <v>24555391</v>
      </c>
      <c r="D40" s="13">
        <v>669815</v>
      </c>
      <c r="E40" s="14">
        <v>15266133</v>
      </c>
      <c r="F40" s="13">
        <v>49821295</v>
      </c>
      <c r="G40" s="14">
        <v>12717283</v>
      </c>
      <c r="H40" s="13">
        <v>241095</v>
      </c>
      <c r="I40" s="14">
        <v>7800615</v>
      </c>
      <c r="J40" s="13">
        <v>719405</v>
      </c>
      <c r="K40" s="14">
        <v>28948432</v>
      </c>
      <c r="L40" s="13">
        <v>11856728</v>
      </c>
      <c r="M40" s="14">
        <v>3382729</v>
      </c>
      <c r="N40" s="13">
        <v>5900640</v>
      </c>
      <c r="O40" s="14">
        <v>16057819</v>
      </c>
      <c r="P40" s="13">
        <v>30128640</v>
      </c>
      <c r="Q40" s="14">
        <v>17378649</v>
      </c>
      <c r="R40" s="13">
        <v>31350</v>
      </c>
      <c r="S40" s="14">
        <v>35014503</v>
      </c>
      <c r="T40" s="13">
        <v>54131277</v>
      </c>
      <c r="U40" s="14">
        <v>1280219</v>
      </c>
      <c r="V40" s="13">
        <v>1475057</v>
      </c>
      <c r="W40" s="14">
        <v>541867</v>
      </c>
      <c r="X40" s="13">
        <v>953853</v>
      </c>
      <c r="Y40" s="14">
        <v>20762082</v>
      </c>
      <c r="Z40" s="13">
        <v>13103873</v>
      </c>
      <c r="AA40" s="14">
        <v>32997440</v>
      </c>
      <c r="AB40" s="13">
        <v>287507</v>
      </c>
      <c r="AC40" s="14">
        <v>36009055</v>
      </c>
      <c r="AD40" s="13">
        <v>17582345</v>
      </c>
      <c r="AE40" s="14">
        <v>1799541</v>
      </c>
      <c r="AF40" s="13">
        <v>95215926</v>
      </c>
      <c r="AG40" s="14">
        <v>4948519</v>
      </c>
      <c r="AH40" s="13">
        <v>44467088</v>
      </c>
    </row>
    <row r="41" spans="1:34" x14ac:dyDescent="0.35">
      <c r="A41" s="15" t="s">
        <v>42</v>
      </c>
      <c r="B41" s="16">
        <v>876</v>
      </c>
      <c r="C41" s="17">
        <v>989</v>
      </c>
      <c r="D41" s="16">
        <v>938</v>
      </c>
      <c r="E41" s="17">
        <v>958</v>
      </c>
      <c r="F41" s="16">
        <v>919</v>
      </c>
      <c r="G41" s="17">
        <v>992</v>
      </c>
      <c r="H41" s="16">
        <v>700</v>
      </c>
      <c r="I41" s="17">
        <v>868</v>
      </c>
      <c r="J41" s="16">
        <v>973</v>
      </c>
      <c r="K41" s="17">
        <v>920</v>
      </c>
      <c r="L41" s="16">
        <v>879</v>
      </c>
      <c r="M41" s="17">
        <v>972</v>
      </c>
      <c r="N41" s="16">
        <v>889</v>
      </c>
      <c r="O41" s="17">
        <v>948</v>
      </c>
      <c r="P41" s="16">
        <v>973</v>
      </c>
      <c r="Q41" s="18">
        <v>1084</v>
      </c>
      <c r="R41" s="16">
        <v>947</v>
      </c>
      <c r="S41" s="17">
        <v>931</v>
      </c>
      <c r="T41" s="16">
        <v>931</v>
      </c>
      <c r="U41" s="17">
        <v>992</v>
      </c>
      <c r="V41" s="16">
        <v>989</v>
      </c>
      <c r="W41" s="17">
        <v>976</v>
      </c>
      <c r="X41" s="16">
        <v>931</v>
      </c>
      <c r="Y41" s="17">
        <v>979</v>
      </c>
      <c r="Z41" s="16">
        <v>895</v>
      </c>
      <c r="AA41" s="17">
        <v>928</v>
      </c>
      <c r="AB41" s="16">
        <v>890</v>
      </c>
      <c r="AC41" s="17">
        <v>996</v>
      </c>
      <c r="AD41" s="16">
        <v>998</v>
      </c>
      <c r="AE41" s="17">
        <v>960</v>
      </c>
      <c r="AF41" s="16">
        <v>912</v>
      </c>
      <c r="AG41" s="17">
        <v>963</v>
      </c>
      <c r="AH41" s="16">
        <v>950</v>
      </c>
    </row>
    <row r="67" spans="9:10" x14ac:dyDescent="0.35">
      <c r="I67">
        <v>1</v>
      </c>
      <c r="J67">
        <f>HLOOKUP(F37,A37:AH41,5,0)</f>
        <v>919</v>
      </c>
    </row>
    <row r="68" spans="9:10" x14ac:dyDescent="0.35">
      <c r="I68">
        <v>2</v>
      </c>
      <c r="J68">
        <f>HLOOKUP(M37,A37:AH41,3,0)</f>
        <v>3481873</v>
      </c>
    </row>
    <row r="69" spans="9:10" x14ac:dyDescent="0.35">
      <c r="I69">
        <v>3</v>
      </c>
      <c r="J69">
        <f>HLOOKUP(J37,A37:AH41,4,0)</f>
        <v>719405</v>
      </c>
    </row>
    <row r="70" spans="9:10" x14ac:dyDescent="0.35">
      <c r="I70">
        <v>4</v>
      </c>
      <c r="J70">
        <f>HLOOKUP(C37,A37:AH41,5,0)</f>
        <v>989</v>
      </c>
    </row>
    <row r="71" spans="9:10" x14ac:dyDescent="0.35">
      <c r="I71">
        <v>5</v>
      </c>
      <c r="J71">
        <f>HLOOKUP(J37,A37:AH41,2,0)</f>
        <v>1458545</v>
      </c>
    </row>
  </sheetData>
  <mergeCells count="25">
    <mergeCell ref="G3:R3"/>
    <mergeCell ref="G13:R13"/>
    <mergeCell ref="G15:R15"/>
    <mergeCell ref="G20:N20"/>
    <mergeCell ref="G21:N21"/>
    <mergeCell ref="G14:R14"/>
    <mergeCell ref="G4:R4"/>
    <mergeCell ref="G5:R5"/>
    <mergeCell ref="G6:R6"/>
    <mergeCell ref="G7:R7"/>
    <mergeCell ref="G8:R8"/>
    <mergeCell ref="G9:R9"/>
    <mergeCell ref="G10:R10"/>
    <mergeCell ref="G11:R11"/>
    <mergeCell ref="G12:R12"/>
    <mergeCell ref="G28:N28"/>
    <mergeCell ref="G16:R16"/>
    <mergeCell ref="G17:R17"/>
    <mergeCell ref="G19:N19"/>
    <mergeCell ref="G24:N24"/>
    <mergeCell ref="G22:N22"/>
    <mergeCell ref="G23:N23"/>
    <mergeCell ref="G26:N26"/>
    <mergeCell ref="G27:N27"/>
    <mergeCell ref="G25:N2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anil22bca005</dc:creator>
  <cp:lastModifiedBy>LITERACY INDIA</cp:lastModifiedBy>
  <dcterms:created xsi:type="dcterms:W3CDTF">2024-12-15T17:39:50Z</dcterms:created>
  <dcterms:modified xsi:type="dcterms:W3CDTF">2024-12-30T12:23:57Z</dcterms:modified>
</cp:coreProperties>
</file>