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evgenykagan/Dropbox/Teaching JHU/Business Analytics - Spring 2021/Review Sessions &amp; Practice Problems/Week 3/"/>
    </mc:Choice>
  </mc:AlternateContent>
  <xr:revisionPtr revIDLastSave="0" documentId="8_{3190E905-E550-BF43-8696-00AB4017EE2C}" xr6:coauthVersionLast="46" xr6:coauthVersionMax="46" xr10:uidLastSave="{00000000-0000-0000-0000-000000000000}"/>
  <bookViews>
    <workbookView xWindow="0" yWindow="500" windowWidth="28800" windowHeight="15840" xr2:uid="{00000000-000D-0000-FFFF-FFFF00000000}"/>
  </bookViews>
  <sheets>
    <sheet name="Problem 1" sheetId="17" r:id="rId1"/>
    <sheet name="Problem 2a" sheetId="6" r:id="rId2"/>
    <sheet name="Problem 2b" sheetId="8" r:id="rId3"/>
    <sheet name="Problem 2c" sheetId="9" r:id="rId4"/>
    <sheet name="Problem 3" sheetId="18" r:id="rId5"/>
    <sheet name="Problem 4a" sheetId="12" r:id="rId6"/>
    <sheet name="Problem 4b" sheetId="16" r:id="rId7"/>
  </sheets>
  <definedNames>
    <definedName name="solver_adj" localSheetId="0" hidden="1">'Problem 1'!$B$4:$D$6</definedName>
    <definedName name="solver_adj" localSheetId="1" hidden="1">'Problem 2a'!$B$3:$I$3</definedName>
    <definedName name="solver_adj" localSheetId="2" hidden="1">'Problem 2b'!$B$3:$I$3</definedName>
    <definedName name="solver_adj" localSheetId="3" hidden="1">'Problem 2c'!$B$3:$I$3</definedName>
    <definedName name="solver_adj" localSheetId="4" hidden="1">'Problem 3'!$B$3:$U$3</definedName>
    <definedName name="solver_adj" localSheetId="5" hidden="1">'Problem 4a'!$B$4:$D$4,'Problem 4a'!$E$4:$G$4</definedName>
    <definedName name="solver_adj" localSheetId="6" hidden="1">'Problem 4b'!$B$4:$D$4,'Problem 4b'!$E$4:$G$4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0" localSheetId="1" hidden="1">'Problem 2a'!$J$15:$J$16</definedName>
    <definedName name="solver_lhs0" localSheetId="2" hidden="1">'Problem 2b'!$J$15:$J$16</definedName>
    <definedName name="solver_lhs0" localSheetId="3" hidden="1">'Problem 2c'!$J$15:$J$16</definedName>
    <definedName name="solver_lhs1" localSheetId="0" hidden="1">'Problem 1'!$B$12:$B$17</definedName>
    <definedName name="solver_lhs1" localSheetId="1" hidden="1">'Problem 2a'!$B$3:$I$3</definedName>
    <definedName name="solver_lhs1" localSheetId="2" hidden="1">'Problem 2b'!$B$3:$I$3</definedName>
    <definedName name="solver_lhs1" localSheetId="3" hidden="1">'Problem 2c'!$B$3:$I$3</definedName>
    <definedName name="solver_lhs1" localSheetId="4" hidden="1">'Problem 3'!$Q$3:$U$3</definedName>
    <definedName name="solver_lhs1" localSheetId="5" hidden="1">'Problem 4a'!$H$19:$H$27</definedName>
    <definedName name="solver_lhs1" localSheetId="6" hidden="1">'Problem 4b'!$H$19:$H$27</definedName>
    <definedName name="solver_lhs2" localSheetId="1" hidden="1">'Problem 2a'!$J$15:$J$16</definedName>
    <definedName name="solver_lhs2" localSheetId="2" hidden="1">'Problem 2b'!$J$15:$J$17</definedName>
    <definedName name="solver_lhs2" localSheetId="3" hidden="1">'Problem 2c'!$J$15:$J$17</definedName>
    <definedName name="solver_lhs2" localSheetId="4" hidden="1">'Problem 3'!$V$20:$V$24</definedName>
    <definedName name="solver_lhs2" localSheetId="5" hidden="1">'Problem 4a'!$E$4:$G$4</definedName>
    <definedName name="solver_lhs2" localSheetId="6" hidden="1">'Problem 4b'!$E$4:$G$4</definedName>
    <definedName name="solver_lhs3" localSheetId="1" hidden="1">'Problem 2a'!#REF!</definedName>
    <definedName name="solver_lhs3" localSheetId="2" hidden="1">'Problem 2b'!#REF!</definedName>
    <definedName name="solver_lhs3" localSheetId="3" hidden="1">'Problem 2c'!$J$18</definedName>
    <definedName name="solver_lhs3" localSheetId="4" hidden="1">'Problem 3'!$V$25:$V$29</definedName>
    <definedName name="solver_lhs3" localSheetId="5" hidden="1">'Problem 4a'!$E$4:$G$4</definedName>
    <definedName name="solver_lhs3" localSheetId="6" hidden="1">'Problem 4b'!$E$4:$G$4</definedName>
    <definedName name="solver_lhs4" localSheetId="5" hidden="1">'Problem 4a'!$E$4:$G$4</definedName>
    <definedName name="solver_lhs4" localSheetId="6" hidden="1">'Problem 4b'!$E$4:$G$4</definedName>
    <definedName name="solver_lin" localSheetId="0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0" hidden="1">1</definedName>
    <definedName name="solver_num" localSheetId="1" hidden="1">2</definedName>
    <definedName name="solver_num" localSheetId="2" hidden="1">2</definedName>
    <definedName name="solver_num" localSheetId="3" hidden="1">3</definedName>
    <definedName name="solver_num" localSheetId="4" hidden="1">3</definedName>
    <definedName name="solver_num" localSheetId="5" hidden="1">2</definedName>
    <definedName name="solver_num" localSheetId="6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0" hidden="1">'Problem 1'!$B$9</definedName>
    <definedName name="solver_opt" localSheetId="1" hidden="1">'Problem 2a'!$B$10</definedName>
    <definedName name="solver_opt" localSheetId="2" hidden="1">'Problem 2b'!$B$10</definedName>
    <definedName name="solver_opt" localSheetId="3" hidden="1">'Problem 2c'!$B$10</definedName>
    <definedName name="solver_opt" localSheetId="4" hidden="1">'Problem 3'!$B$15</definedName>
    <definedName name="solver_opt" localSheetId="5" hidden="1">'Problem 4a'!$B$14</definedName>
    <definedName name="solver_opt" localSheetId="6" hidden="1">'Problem 4b'!$B$14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0" localSheetId="1" hidden="1">2</definedName>
    <definedName name="solver_rel0" localSheetId="2" hidden="1">2</definedName>
    <definedName name="solver_rel0" localSheetId="3" hidden="1">2</definedName>
    <definedName name="solver_rel1" localSheetId="0" hidden="1">2</definedName>
    <definedName name="solver_rel1" localSheetId="1" hidden="1">5</definedName>
    <definedName name="solver_rel1" localSheetId="2" hidden="1">5</definedName>
    <definedName name="solver_rel1" localSheetId="3" hidden="1">5</definedName>
    <definedName name="solver_rel1" localSheetId="4" hidden="1">5</definedName>
    <definedName name="solver_rel1" localSheetId="5" hidden="1">1</definedName>
    <definedName name="solver_rel1" localSheetId="6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2</definedName>
    <definedName name="solver_rel2" localSheetId="5" hidden="1">5</definedName>
    <definedName name="solver_rel2" localSheetId="6" hidden="1">5</definedName>
    <definedName name="solver_rel3" localSheetId="1" hidden="1">1</definedName>
    <definedName name="solver_rel3" localSheetId="2" hidden="1">1</definedName>
    <definedName name="solver_rel3" localSheetId="3" hidden="1">3</definedName>
    <definedName name="solver_rel3" localSheetId="4" hidden="1">1</definedName>
    <definedName name="solver_rel3" localSheetId="5" hidden="1">5</definedName>
    <definedName name="solver_rel3" localSheetId="6" hidden="1">5</definedName>
    <definedName name="solver_rel4" localSheetId="5" hidden="1">5</definedName>
    <definedName name="solver_rel4" localSheetId="6" hidden="1">5</definedName>
    <definedName name="solver_rhs0" localSheetId="1" hidden="1">'Problem 2a'!$L$15:$L$16</definedName>
    <definedName name="solver_rhs0" localSheetId="2" hidden="1">'Problem 2b'!$L$15:$L$16</definedName>
    <definedName name="solver_rhs0" localSheetId="3" hidden="1">'Problem 2c'!$L$15:$L$16</definedName>
    <definedName name="solver_rhs1" localSheetId="0" hidden="1">'Problem 1'!$D$12:$D$17</definedName>
    <definedName name="solver_rhs1" localSheetId="1" hidden="1">binary</definedName>
    <definedName name="solver_rhs1" localSheetId="2" hidden="1">binary</definedName>
    <definedName name="solver_rhs1" localSheetId="3" hidden="1">binary</definedName>
    <definedName name="solver_rhs1" localSheetId="4" hidden="1">binary</definedName>
    <definedName name="solver_rhs1" localSheetId="5" hidden="1">'Problem 4a'!$J$19:$J$27</definedName>
    <definedName name="solver_rhs1" localSheetId="6" hidden="1">'Problem 4b'!$J$19:$J$27</definedName>
    <definedName name="solver_rhs2" localSheetId="1" hidden="1">'Problem 2a'!$L$15:$L$16</definedName>
    <definedName name="solver_rhs2" localSheetId="2" hidden="1">'Problem 2b'!$L$15:$L$17</definedName>
    <definedName name="solver_rhs2" localSheetId="3" hidden="1">'Problem 2c'!$L$15:$L$17</definedName>
    <definedName name="solver_rhs2" localSheetId="4" hidden="1">'Problem 3'!$X$20:$X$24</definedName>
    <definedName name="solver_rhs2" localSheetId="5" hidden="1">binary</definedName>
    <definedName name="solver_rhs2" localSheetId="6" hidden="1">binary</definedName>
    <definedName name="solver_rhs3" localSheetId="1" hidden="1">'Problem 2a'!#REF!</definedName>
    <definedName name="solver_rhs3" localSheetId="2" hidden="1">'Problem 2b'!#REF!</definedName>
    <definedName name="solver_rhs3" localSheetId="3" hidden="1">'Problem 2c'!$L$18</definedName>
    <definedName name="solver_rhs3" localSheetId="4" hidden="1">'Problem 3'!$X$25:$X$29</definedName>
    <definedName name="solver_rhs3" localSheetId="5" hidden="1">binary</definedName>
    <definedName name="solver_rhs3" localSheetId="6" hidden="1">binary</definedName>
    <definedName name="solver_rhs4" localSheetId="5" hidden="1">binary</definedName>
    <definedName name="solver_rhs4" localSheetId="6" hidden="1">binary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0" hidden="1">2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2</definedName>
    <definedName name="solver_typ" localSheetId="5" hidden="1">1</definedName>
    <definedName name="solver_typ" localSheetId="6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0" hidden="1">2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9" i="18" l="1"/>
  <c r="V29" i="18"/>
  <c r="X28" i="18"/>
  <c r="V28" i="18"/>
  <c r="X27" i="18"/>
  <c r="V27" i="18"/>
  <c r="X26" i="18"/>
  <c r="V26" i="18"/>
  <c r="X25" i="18"/>
  <c r="V25" i="18"/>
  <c r="V24" i="18"/>
  <c r="V23" i="18"/>
  <c r="V22" i="18"/>
  <c r="V21" i="18"/>
  <c r="V20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B15" i="18"/>
  <c r="B9" i="17" l="1"/>
  <c r="B17" i="17"/>
  <c r="B16" i="17"/>
  <c r="B15" i="17"/>
  <c r="B13" i="17"/>
  <c r="B14" i="17"/>
  <c r="B12" i="17"/>
  <c r="J27" i="16" l="1"/>
  <c r="H27" i="16"/>
  <c r="J26" i="16"/>
  <c r="H26" i="16"/>
  <c r="J25" i="16"/>
  <c r="H25" i="16"/>
  <c r="H24" i="16"/>
  <c r="H23" i="16"/>
  <c r="H22" i="16"/>
  <c r="H21" i="16"/>
  <c r="H20" i="16"/>
  <c r="H19" i="16"/>
  <c r="B14" i="16"/>
  <c r="H24" i="12" l="1"/>
  <c r="H23" i="12"/>
  <c r="H22" i="12"/>
  <c r="H20" i="12"/>
  <c r="H21" i="12"/>
  <c r="H25" i="12"/>
  <c r="H26" i="12"/>
  <c r="H27" i="12"/>
  <c r="H19" i="12"/>
  <c r="B14" i="12" l="1"/>
  <c r="J27" i="12" l="1"/>
  <c r="J26" i="12"/>
  <c r="J25" i="12"/>
  <c r="J18" i="9" l="1"/>
  <c r="J17" i="9"/>
  <c r="J16" i="9"/>
  <c r="J15" i="9"/>
  <c r="I14" i="9"/>
  <c r="H14" i="9"/>
  <c r="G14" i="9"/>
  <c r="F14" i="9"/>
  <c r="E14" i="9"/>
  <c r="D14" i="9"/>
  <c r="C14" i="9"/>
  <c r="B14" i="9"/>
  <c r="B10" i="9"/>
  <c r="J17" i="8"/>
  <c r="J16" i="8"/>
  <c r="J15" i="8"/>
  <c r="I14" i="8"/>
  <c r="H14" i="8"/>
  <c r="G14" i="8"/>
  <c r="F14" i="8"/>
  <c r="E14" i="8"/>
  <c r="D14" i="8"/>
  <c r="C14" i="8"/>
  <c r="B14" i="8"/>
  <c r="B10" i="8"/>
  <c r="I18" i="6"/>
  <c r="H18" i="6"/>
  <c r="G18" i="6"/>
  <c r="F18" i="6"/>
  <c r="E18" i="6"/>
  <c r="D18" i="6"/>
  <c r="C18" i="6"/>
  <c r="B18" i="6"/>
  <c r="C19" i="6"/>
  <c r="D19" i="6"/>
  <c r="E19" i="6"/>
  <c r="F19" i="6"/>
  <c r="G19" i="6"/>
  <c r="H19" i="6"/>
  <c r="I19" i="6"/>
  <c r="B19" i="6"/>
  <c r="B10" i="6"/>
  <c r="J16" i="6" l="1"/>
  <c r="J15" i="6"/>
  <c r="I14" i="6"/>
  <c r="H14" i="6"/>
  <c r="G14" i="6"/>
  <c r="F14" i="6"/>
  <c r="E14" i="6"/>
  <c r="D14" i="6"/>
  <c r="C14" i="6"/>
  <c r="B14" i="6"/>
</calcChain>
</file>

<file path=xl/sharedStrings.xml><?xml version="1.0" encoding="utf-8"?>
<sst xmlns="http://schemas.openxmlformats.org/spreadsheetml/2006/main" count="355" uniqueCount="133">
  <si>
    <t>Operator</t>
  </si>
  <si>
    <t>Decision Variables</t>
  </si>
  <si>
    <t>Contraints</t>
  </si>
  <si>
    <t>Coefficients</t>
  </si>
  <si>
    <t>Left Hand</t>
  </si>
  <si>
    <t>Right Hand</t>
  </si>
  <si>
    <t>Checks</t>
  </si>
  <si>
    <t>Contraint Name</t>
  </si>
  <si>
    <t>Objective Function</t>
  </si>
  <si>
    <t>&lt;=</t>
  </si>
  <si>
    <t>Information to Build Objective Function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</si>
  <si>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</si>
  <si>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</si>
  <si>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</si>
  <si>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</si>
  <si>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</si>
  <si>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</si>
  <si>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</si>
  <si>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</si>
  <si>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P1</t>
  </si>
  <si>
    <t>P2</t>
  </si>
  <si>
    <t>P3</t>
  </si>
  <si>
    <t>P4</t>
  </si>
  <si>
    <t>P5</t>
  </si>
  <si>
    <t>P6</t>
  </si>
  <si>
    <t>P7</t>
  </si>
  <si>
    <t>P8</t>
  </si>
  <si>
    <t>Profit (000s):</t>
  </si>
  <si>
    <t>Total Profit</t>
  </si>
  <si>
    <t>Max Scientists</t>
  </si>
  <si>
    <t>Max Budget</t>
  </si>
  <si>
    <t>Profit / Scientists</t>
  </si>
  <si>
    <t>Profit / Expense</t>
  </si>
  <si>
    <t>P2 and P5 Mutually Exclusive</t>
  </si>
  <si>
    <t>Minimum of 2 Consumer Projects</t>
  </si>
  <si>
    <t>&gt;=</t>
  </si>
  <si>
    <t>Decision Variables:</t>
  </si>
  <si>
    <t>Information to Build Objective Function:</t>
  </si>
  <si>
    <t xml:space="preserve">Product I </t>
  </si>
  <si>
    <t xml:space="preserve">Product J </t>
  </si>
  <si>
    <t>Product K</t>
  </si>
  <si>
    <t>Numbers produced</t>
  </si>
  <si>
    <t>I</t>
  </si>
  <si>
    <t>J</t>
  </si>
  <si>
    <t>K</t>
  </si>
  <si>
    <t xml:space="preserve">Product Selection </t>
  </si>
  <si>
    <t>Product</t>
  </si>
  <si>
    <t>Contribution ($)</t>
  </si>
  <si>
    <t>Fixed Cost ($)</t>
  </si>
  <si>
    <t xml:space="preserve">Objective function </t>
  </si>
  <si>
    <t>Total Profits</t>
  </si>
  <si>
    <t>Constraints</t>
  </si>
  <si>
    <t>Constraint Names</t>
  </si>
  <si>
    <t>LHS</t>
  </si>
  <si>
    <t>RHS</t>
  </si>
  <si>
    <t xml:space="preserve">Product I Demand Limit </t>
  </si>
  <si>
    <t xml:space="preserve">Product J Demand Limit </t>
  </si>
  <si>
    <t xml:space="preserve">Product K Demand Limit </t>
  </si>
  <si>
    <t xml:space="preserve">Machine A Hour Limit </t>
  </si>
  <si>
    <t xml:space="preserve">Machine B Hour Limit </t>
  </si>
  <si>
    <t xml:space="preserve">Machine C Hour Limit </t>
  </si>
  <si>
    <t>Product I Linking Constraint</t>
  </si>
  <si>
    <t>Product J Linking Constraint</t>
  </si>
  <si>
    <t>Product K Linking Constraint</t>
  </si>
  <si>
    <t>M</t>
  </si>
  <si>
    <t>X</t>
  </si>
  <si>
    <t>Y</t>
  </si>
  <si>
    <t>Z</t>
  </si>
  <si>
    <t>Client</t>
  </si>
  <si>
    <t>Project Leader</t>
  </si>
  <si>
    <t xml:space="preserve"> Terry</t>
  </si>
  <si>
    <t xml:space="preserve"> Carl</t>
  </si>
  <si>
    <t xml:space="preserve"> Ann</t>
  </si>
  <si>
    <t>Data</t>
  </si>
  <si>
    <t>Obj. fn</t>
  </si>
  <si>
    <t>Client 1</t>
  </si>
  <si>
    <t>Client 2</t>
  </si>
  <si>
    <t>Client 3</t>
  </si>
  <si>
    <t>=</t>
  </si>
  <si>
    <t>Fill 1 with 1</t>
  </si>
  <si>
    <t>Fill 1 with 2</t>
  </si>
  <si>
    <t>Fill 1 with 3</t>
  </si>
  <si>
    <t>Fill 1 with 4</t>
  </si>
  <si>
    <t>Fill 1 with 5</t>
  </si>
  <si>
    <t>Fill 2 with 2</t>
  </si>
  <si>
    <t>Fill 2 with 3</t>
  </si>
  <si>
    <t>Fill 2 with 4</t>
  </si>
  <si>
    <t>Fill 2 with 5</t>
  </si>
  <si>
    <t>Fill 3 with 3</t>
  </si>
  <si>
    <t>Fill 3 with 4</t>
  </si>
  <si>
    <t>Fill 3 with 5</t>
  </si>
  <si>
    <t>Fill 4 with 4</t>
  </si>
  <si>
    <t>Fill 4 with 5</t>
  </si>
  <si>
    <t>Fill 5 with 5</t>
  </si>
  <si>
    <t>Offer 1</t>
  </si>
  <si>
    <t>Offer 2</t>
  </si>
  <si>
    <t>Offer 3</t>
  </si>
  <si>
    <t>Offer 4</t>
  </si>
  <si>
    <t>Offer 5</t>
  </si>
  <si>
    <t>F11</t>
  </si>
  <si>
    <t>F12</t>
  </si>
  <si>
    <t>F13</t>
  </si>
  <si>
    <t>F14</t>
  </si>
  <si>
    <t>F15</t>
  </si>
  <si>
    <t>F22</t>
  </si>
  <si>
    <t>F23</t>
  </si>
  <si>
    <t>F24</t>
  </si>
  <si>
    <t>F25</t>
  </si>
  <si>
    <t>F33</t>
  </si>
  <si>
    <t>F34</t>
  </si>
  <si>
    <t>F35</t>
  </si>
  <si>
    <t>F44</t>
  </si>
  <si>
    <t>F45</t>
  </si>
  <si>
    <t>F55</t>
  </si>
  <si>
    <t>R1</t>
  </si>
  <si>
    <t>R2</t>
  </si>
  <si>
    <t>R3</t>
  </si>
  <si>
    <t>R4</t>
  </si>
  <si>
    <t>R5</t>
  </si>
  <si>
    <t>Category Fixed Cost:</t>
  </si>
  <si>
    <t>Upgrade Costs:</t>
  </si>
  <si>
    <t>M:</t>
  </si>
  <si>
    <t>Cost</t>
  </si>
  <si>
    <t>Cateogry 1 Demand</t>
  </si>
  <si>
    <t>Cateogry 2 Demand</t>
  </si>
  <si>
    <t>Cateogry 3 Demand</t>
  </si>
  <si>
    <t>Cateogry 4 Demand</t>
  </si>
  <si>
    <t>Cateogry 5 Demand</t>
  </si>
  <si>
    <t>Category 1 Linking</t>
  </si>
  <si>
    <t>Category 2 Linking</t>
  </si>
  <si>
    <t>Category 3 Linking</t>
  </si>
  <si>
    <t>Category 4 Linking</t>
  </si>
  <si>
    <t>Category 5 Linking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</si>
</sst>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"/>
    <numFmt numFmtId="165" formatCode="0.0%"/>
    <numFmt numFmtId="170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4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0" xfId="0" applyFont="1"/>
    <xf numFmtId="0" fontId="0" fillId="0" borderId="5" xfId="0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3" fillId="0" borderId="11" xfId="0" applyFont="1" applyBorder="1"/>
    <xf numFmtId="1" fontId="0" fillId="0" borderId="9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8" xfId="0" applyFont="1" applyBorder="1"/>
    <xf numFmtId="0" fontId="0" fillId="0" borderId="9" xfId="0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1" xfId="0" applyBorder="1"/>
    <xf numFmtId="1" fontId="0" fillId="0" borderId="2" xfId="0" applyNumberFormat="1" applyFill="1" applyBorder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4" xfId="0" applyFill="1" applyBorder="1"/>
    <xf numFmtId="1" fontId="0" fillId="0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11" xfId="0" applyFont="1" applyFill="1" applyBorder="1"/>
    <xf numFmtId="0" fontId="1" fillId="0" borderId="7" xfId="0" applyFont="1" applyFill="1" applyBorder="1"/>
    <xf numFmtId="0" fontId="0" fillId="0" borderId="4" xfId="0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11" xfId="0" applyFill="1" applyBorder="1"/>
    <xf numFmtId="0" fontId="0" fillId="0" borderId="2" xfId="0" applyFill="1" applyBorder="1" applyAlignment="1">
      <alignment horizontal="center"/>
    </xf>
    <xf numFmtId="0" fontId="0" fillId="0" borderId="7" xfId="0" applyFill="1" applyBorder="1"/>
    <xf numFmtId="164" fontId="0" fillId="2" borderId="0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43" fontId="0" fillId="3" borderId="0" xfId="1" applyFont="1" applyFill="1" applyAlignment="1">
      <alignment horizontal="center"/>
    </xf>
    <xf numFmtId="165" fontId="0" fillId="3" borderId="0" xfId="2" applyNumberFormat="1" applyFont="1" applyFill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3" fontId="5" fillId="3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3" fontId="0" fillId="2" borderId="0" xfId="0" applyNumberFormat="1" applyFill="1"/>
    <xf numFmtId="3" fontId="5" fillId="0" borderId="0" xfId="0" applyNumberFormat="1" applyFont="1" applyFill="1" applyBorder="1" applyAlignment="1">
      <alignment horizontal="center" vertical="center"/>
    </xf>
    <xf numFmtId="3" fontId="5" fillId="3" borderId="0" xfId="0" applyNumberFormat="1" applyFont="1" applyFill="1" applyBorder="1" applyAlignment="1">
      <alignment vertical="center"/>
    </xf>
    <xf numFmtId="0" fontId="0" fillId="0" borderId="11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3" fontId="0" fillId="0" borderId="0" xfId="0" applyNumberFormat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3" fontId="5" fillId="3" borderId="10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3" fontId="0" fillId="0" borderId="5" xfId="0" applyNumberFormat="1" applyBorder="1" applyAlignment="1">
      <alignment horizontal="center"/>
    </xf>
    <xf numFmtId="3" fontId="0" fillId="3" borderId="6" xfId="0" applyNumberForma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0" fillId="3" borderId="0" xfId="0" applyFill="1" applyBorder="1"/>
    <xf numFmtId="0" fontId="5" fillId="3" borderId="5" xfId="0" applyFont="1" applyFill="1" applyBorder="1" applyAlignment="1">
      <alignment horizontal="center" vertical="center"/>
    </xf>
    <xf numFmtId="0" fontId="0" fillId="3" borderId="5" xfId="0" applyFill="1" applyBorder="1"/>
    <xf numFmtId="0" fontId="0" fillId="0" borderId="6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10" xfId="0" applyFill="1" applyBorder="1"/>
    <xf numFmtId="0" fontId="0" fillId="3" borderId="6" xfId="0" applyFill="1" applyBorder="1"/>
    <xf numFmtId="0" fontId="0" fillId="0" borderId="0" xfId="0" applyAlignment="1">
      <alignment horizontal="center"/>
    </xf>
    <xf numFmtId="1" fontId="0" fillId="4" borderId="0" xfId="0" applyNumberFormat="1" applyFill="1" applyAlignment="1">
      <alignment horizontal="center"/>
    </xf>
    <xf numFmtId="3" fontId="0" fillId="4" borderId="0" xfId="0" applyNumberFormat="1" applyFill="1"/>
    <xf numFmtId="0" fontId="0" fillId="4" borderId="0" xfId="0" applyFill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0" fillId="0" borderId="0" xfId="0" applyBorder="1"/>
    <xf numFmtId="0" fontId="0" fillId="0" borderId="1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2" xfId="0" applyBorder="1"/>
    <xf numFmtId="0" fontId="0" fillId="2" borderId="14" xfId="0" applyFill="1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1" fontId="0" fillId="5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left"/>
    </xf>
    <xf numFmtId="170" fontId="0" fillId="2" borderId="0" xfId="0" applyNumberFormat="1" applyFill="1" applyAlignment="1">
      <alignment horizontal="center"/>
    </xf>
    <xf numFmtId="0" fontId="1" fillId="0" borderId="7" xfId="0" applyFont="1" applyBorder="1"/>
    <xf numFmtId="0" fontId="0" fillId="0" borderId="4" xfId="0" applyBorder="1" applyAlignment="1">
      <alignment horizontal="center"/>
    </xf>
    <xf numFmtId="0" fontId="0" fillId="0" borderId="8" xfId="0" applyBorder="1"/>
    <xf numFmtId="0" fontId="0" fillId="3" borderId="0" xfId="0" applyFill="1" applyAlignment="1">
      <alignment horizontal="center"/>
    </xf>
    <xf numFmtId="0" fontId="0" fillId="3" borderId="0" xfId="0" applyFill="1"/>
    <xf numFmtId="1" fontId="0" fillId="0" borderId="9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BA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17BA-F7C4-A349-8C80-E917580834DA}">
  <dimension ref="A1:I17"/>
  <sheetViews>
    <sheetView tabSelected="1" zoomScale="117" workbookViewId="0">
      <selection activeCell="D15" sqref="D15"/>
    </sheetView>
  </sheetViews>
  <sheetFormatPr baseColWidth="10" defaultRowHeight="15" x14ac:dyDescent="0.2"/>
  <cols>
    <col min="1" max="1" width="12" bestFit="1" customWidth="1"/>
    <col min="6" max="6" width="12" bestFit="1" customWidth="1"/>
  </cols>
  <sheetData>
    <row r="1" spans="1:9" x14ac:dyDescent="0.2">
      <c r="A1" s="124" t="s">
        <v>1</v>
      </c>
      <c r="B1" s="125"/>
      <c r="C1" s="125"/>
      <c r="D1" s="126"/>
      <c r="F1" s="124" t="s">
        <v>73</v>
      </c>
      <c r="G1" s="125"/>
      <c r="H1" s="125"/>
      <c r="I1" s="126"/>
    </row>
    <row r="2" spans="1:9" x14ac:dyDescent="0.2">
      <c r="A2" s="24"/>
      <c r="B2" s="114" t="s">
        <v>68</v>
      </c>
      <c r="C2" s="114"/>
      <c r="D2" s="115"/>
      <c r="F2" s="24"/>
      <c r="G2" s="114" t="s">
        <v>68</v>
      </c>
      <c r="H2" s="114"/>
      <c r="I2" s="115"/>
    </row>
    <row r="3" spans="1:9" x14ac:dyDescent="0.2">
      <c r="A3" s="24" t="s">
        <v>69</v>
      </c>
      <c r="B3" s="111">
        <v>1</v>
      </c>
      <c r="C3" s="111">
        <v>2</v>
      </c>
      <c r="D3" s="112">
        <v>3</v>
      </c>
      <c r="F3" s="24" t="s">
        <v>69</v>
      </c>
      <c r="G3" s="111">
        <v>1</v>
      </c>
      <c r="H3" s="111">
        <v>2</v>
      </c>
      <c r="I3" s="112">
        <v>3</v>
      </c>
    </row>
    <row r="4" spans="1:9" x14ac:dyDescent="0.2">
      <c r="A4" s="24" t="s">
        <v>70</v>
      </c>
      <c r="B4" s="120">
        <v>0</v>
      </c>
      <c r="C4" s="120">
        <v>1</v>
      </c>
      <c r="D4" s="121">
        <v>0</v>
      </c>
      <c r="F4" s="24" t="s">
        <v>70</v>
      </c>
      <c r="G4" s="116">
        <v>10</v>
      </c>
      <c r="H4" s="116">
        <v>15</v>
      </c>
      <c r="I4" s="117">
        <v>9</v>
      </c>
    </row>
    <row r="5" spans="1:9" x14ac:dyDescent="0.2">
      <c r="A5" s="24" t="s">
        <v>71</v>
      </c>
      <c r="B5" s="120">
        <v>0</v>
      </c>
      <c r="C5" s="120">
        <v>0</v>
      </c>
      <c r="D5" s="121">
        <v>1</v>
      </c>
      <c r="F5" s="24" t="s">
        <v>71</v>
      </c>
      <c r="G5" s="116">
        <v>9</v>
      </c>
      <c r="H5" s="116">
        <v>18</v>
      </c>
      <c r="I5" s="117">
        <v>5</v>
      </c>
    </row>
    <row r="6" spans="1:9" ht="16" thickBot="1" x14ac:dyDescent="0.25">
      <c r="A6" s="25" t="s">
        <v>72</v>
      </c>
      <c r="B6" s="122">
        <v>1</v>
      </c>
      <c r="C6" s="122">
        <v>0</v>
      </c>
      <c r="D6" s="123">
        <v>0</v>
      </c>
      <c r="F6" s="25" t="s">
        <v>72</v>
      </c>
      <c r="G6" s="118">
        <v>6</v>
      </c>
      <c r="H6" s="118">
        <v>14</v>
      </c>
      <c r="I6" s="119">
        <v>3</v>
      </c>
    </row>
    <row r="8" spans="1:9" ht="16" thickBot="1" x14ac:dyDescent="0.25"/>
    <row r="9" spans="1:9" ht="16" thickBot="1" x14ac:dyDescent="0.25">
      <c r="A9" s="127" t="s">
        <v>74</v>
      </c>
      <c r="B9" s="128">
        <f>SUMPRODUCT(B4:D6,G4:I6)</f>
        <v>26</v>
      </c>
    </row>
    <row r="10" spans="1:9" ht="16" thickBot="1" x14ac:dyDescent="0.25"/>
    <row r="11" spans="1:9" x14ac:dyDescent="0.2">
      <c r="A11" s="131"/>
      <c r="B11" s="129" t="s">
        <v>53</v>
      </c>
      <c r="C11" s="129" t="s">
        <v>0</v>
      </c>
      <c r="D11" s="130" t="s">
        <v>54</v>
      </c>
    </row>
    <row r="12" spans="1:9" x14ac:dyDescent="0.2">
      <c r="A12" s="24" t="s">
        <v>70</v>
      </c>
      <c r="B12" s="80">
        <f>SUM(B4:D4)</f>
        <v>1</v>
      </c>
      <c r="C12" s="111" t="s">
        <v>78</v>
      </c>
      <c r="D12" s="86">
        <v>1</v>
      </c>
    </row>
    <row r="13" spans="1:9" x14ac:dyDescent="0.2">
      <c r="A13" s="24" t="s">
        <v>71</v>
      </c>
      <c r="B13" s="80">
        <f>SUM(B5:D5)</f>
        <v>1</v>
      </c>
      <c r="C13" s="111" t="s">
        <v>78</v>
      </c>
      <c r="D13" s="86">
        <v>1</v>
      </c>
    </row>
    <row r="14" spans="1:9" x14ac:dyDescent="0.2">
      <c r="A14" s="24" t="s">
        <v>72</v>
      </c>
      <c r="B14" s="80">
        <f>SUM(B6:D6)</f>
        <v>1</v>
      </c>
      <c r="C14" s="111" t="s">
        <v>78</v>
      </c>
      <c r="D14" s="86">
        <v>1</v>
      </c>
    </row>
    <row r="15" spans="1:9" x14ac:dyDescent="0.2">
      <c r="A15" s="24" t="s">
        <v>75</v>
      </c>
      <c r="B15" s="80">
        <f>SUM(B4:B6)</f>
        <v>1</v>
      </c>
      <c r="C15" s="111" t="s">
        <v>78</v>
      </c>
      <c r="D15" s="86">
        <v>1</v>
      </c>
    </row>
    <row r="16" spans="1:9" x14ac:dyDescent="0.2">
      <c r="A16" s="24" t="s">
        <v>76</v>
      </c>
      <c r="B16" s="80">
        <f>SUM(C4:C6)</f>
        <v>1</v>
      </c>
      <c r="C16" s="111" t="s">
        <v>78</v>
      </c>
      <c r="D16" s="86">
        <v>1</v>
      </c>
    </row>
    <row r="17" spans="1:4" ht="16" thickBot="1" x14ac:dyDescent="0.25">
      <c r="A17" s="25" t="s">
        <v>77</v>
      </c>
      <c r="B17" s="82">
        <f>SUM(D4:D6)</f>
        <v>1</v>
      </c>
      <c r="C17" s="113" t="s">
        <v>78</v>
      </c>
      <c r="D17" s="87">
        <v>1</v>
      </c>
    </row>
  </sheetData>
  <mergeCells count="4">
    <mergeCell ref="G2:I2"/>
    <mergeCell ref="F1:I1"/>
    <mergeCell ref="A1:D1"/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zoomScale="130" zoomScaleNormal="130" workbookViewId="0">
      <selection activeCell="A23" sqref="A23"/>
    </sheetView>
  </sheetViews>
  <sheetFormatPr baseColWidth="10" defaultColWidth="8.83203125" defaultRowHeight="15" x14ac:dyDescent="0.2"/>
  <cols>
    <col min="1" max="1" width="29.83203125" style="31" bestFit="1" customWidth="1"/>
    <col min="2" max="9" width="11" style="31" bestFit="1" customWidth="1"/>
    <col min="10" max="11" width="8.83203125" style="31"/>
    <col min="12" max="12" width="10.5" style="31" bestFit="1" customWidth="1"/>
    <col min="13" max="16384" width="8.83203125" style="31"/>
  </cols>
  <sheetData>
    <row r="1" spans="1:12" x14ac:dyDescent="0.2">
      <c r="A1" s="29" t="s">
        <v>1</v>
      </c>
      <c r="B1" s="30" t="s">
        <v>11</v>
      </c>
      <c r="C1" s="30" t="s">
        <v>12</v>
      </c>
      <c r="D1" s="30" t="s">
        <v>13</v>
      </c>
      <c r="E1" s="30" t="s">
        <v>14</v>
      </c>
      <c r="F1" s="30" t="s">
        <v>15</v>
      </c>
      <c r="G1" s="30" t="s">
        <v>16</v>
      </c>
      <c r="H1" s="30" t="s">
        <v>17</v>
      </c>
      <c r="I1" s="30" t="s">
        <v>18</v>
      </c>
    </row>
    <row r="2" spans="1:12" x14ac:dyDescent="0.2"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</row>
    <row r="3" spans="1:12" x14ac:dyDescent="0.2">
      <c r="B3" s="89">
        <v>0</v>
      </c>
      <c r="C3" s="89">
        <v>1</v>
      </c>
      <c r="D3" s="89">
        <v>0</v>
      </c>
      <c r="E3" s="89">
        <v>0</v>
      </c>
      <c r="F3" s="89">
        <v>1</v>
      </c>
      <c r="G3" s="89">
        <v>1</v>
      </c>
      <c r="H3" s="89">
        <v>0</v>
      </c>
      <c r="I3" s="89">
        <v>0</v>
      </c>
    </row>
    <row r="4" spans="1:12" x14ac:dyDescent="0.2">
      <c r="A4" s="2"/>
      <c r="B4" s="2"/>
      <c r="C4" s="2"/>
      <c r="D4" s="2"/>
      <c r="E4" s="2"/>
      <c r="F4" s="2"/>
    </row>
    <row r="5" spans="1:12" x14ac:dyDescent="0.2">
      <c r="A5" s="8" t="s">
        <v>10</v>
      </c>
      <c r="B5" s="2"/>
      <c r="C5" s="2"/>
      <c r="D5" s="2"/>
      <c r="E5" s="2"/>
      <c r="F5" s="2"/>
    </row>
    <row r="6" spans="1:12" x14ac:dyDescent="0.2">
      <c r="A6" s="9" t="s">
        <v>27</v>
      </c>
      <c r="B6" s="7" t="s">
        <v>19</v>
      </c>
      <c r="C6" s="7" t="s">
        <v>20</v>
      </c>
      <c r="D6" s="7" t="s">
        <v>21</v>
      </c>
      <c r="E6" s="7" t="s">
        <v>22</v>
      </c>
      <c r="F6" s="7" t="s">
        <v>23</v>
      </c>
      <c r="G6" s="7" t="s">
        <v>24</v>
      </c>
      <c r="H6" s="7" t="s">
        <v>25</v>
      </c>
      <c r="I6" s="7" t="s">
        <v>26</v>
      </c>
    </row>
    <row r="7" spans="1:12" x14ac:dyDescent="0.2">
      <c r="B7" s="42">
        <v>36</v>
      </c>
      <c r="C7" s="42">
        <v>82</v>
      </c>
      <c r="D7" s="42">
        <v>29</v>
      </c>
      <c r="E7" s="42">
        <v>16</v>
      </c>
      <c r="F7" s="42">
        <v>56</v>
      </c>
      <c r="G7" s="42">
        <v>61</v>
      </c>
      <c r="H7" s="42">
        <v>48</v>
      </c>
      <c r="I7" s="42">
        <v>41</v>
      </c>
    </row>
    <row r="9" spans="1:12" x14ac:dyDescent="0.2">
      <c r="A9" s="29" t="s">
        <v>8</v>
      </c>
    </row>
    <row r="10" spans="1:12" x14ac:dyDescent="0.2">
      <c r="A10" s="31" t="s">
        <v>28</v>
      </c>
      <c r="B10" s="41">
        <f>SUMPRODUCT(B3:I3,B7:I7)</f>
        <v>199</v>
      </c>
      <c r="C10" s="5"/>
      <c r="D10" s="5"/>
      <c r="E10" s="5"/>
      <c r="F10" s="5"/>
    </row>
    <row r="11" spans="1:12" ht="16" thickBot="1" x14ac:dyDescent="0.25">
      <c r="B11" s="2"/>
      <c r="C11" s="2"/>
      <c r="D11" s="2"/>
      <c r="E11" s="2"/>
      <c r="F11" s="2"/>
    </row>
    <row r="12" spans="1:12" ht="16" thickBot="1" x14ac:dyDescent="0.25">
      <c r="A12" s="95" t="s">
        <v>2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7"/>
    </row>
    <row r="13" spans="1:12" x14ac:dyDescent="0.2">
      <c r="A13" s="32" t="s">
        <v>7</v>
      </c>
      <c r="B13" s="92" t="s">
        <v>3</v>
      </c>
      <c r="C13" s="93"/>
      <c r="D13" s="93"/>
      <c r="E13" s="93"/>
      <c r="F13" s="93"/>
      <c r="G13" s="93"/>
      <c r="H13" s="93"/>
      <c r="I13" s="93"/>
      <c r="J13" s="92" t="s">
        <v>6</v>
      </c>
      <c r="K13" s="93"/>
      <c r="L13" s="94"/>
    </row>
    <row r="14" spans="1:12" ht="16" thickBot="1" x14ac:dyDescent="0.25">
      <c r="A14" s="33"/>
      <c r="B14" s="34" t="str">
        <f t="shared" ref="B14:I14" si="0">B2</f>
        <v>P1</v>
      </c>
      <c r="C14" s="28" t="str">
        <f t="shared" si="0"/>
        <v>P2</v>
      </c>
      <c r="D14" s="28" t="str">
        <f t="shared" si="0"/>
        <v>P3</v>
      </c>
      <c r="E14" s="28" t="str">
        <f t="shared" si="0"/>
        <v>P4</v>
      </c>
      <c r="F14" s="28" t="str">
        <f t="shared" si="0"/>
        <v>P5</v>
      </c>
      <c r="G14" s="28" t="str">
        <f t="shared" si="0"/>
        <v>P6</v>
      </c>
      <c r="H14" s="28" t="str">
        <f t="shared" si="0"/>
        <v>P7</v>
      </c>
      <c r="I14" s="28" t="str">
        <f t="shared" si="0"/>
        <v>P8</v>
      </c>
      <c r="J14" s="35" t="s">
        <v>4</v>
      </c>
      <c r="K14" s="36" t="s">
        <v>0</v>
      </c>
      <c r="L14" s="37" t="s">
        <v>5</v>
      </c>
    </row>
    <row r="15" spans="1:12" x14ac:dyDescent="0.2">
      <c r="A15" s="38" t="s">
        <v>29</v>
      </c>
      <c r="B15" s="43">
        <v>7</v>
      </c>
      <c r="C15" s="44">
        <v>9</v>
      </c>
      <c r="D15" s="44">
        <v>8</v>
      </c>
      <c r="E15" s="44">
        <v>4</v>
      </c>
      <c r="F15" s="44">
        <v>7</v>
      </c>
      <c r="G15" s="44">
        <v>6</v>
      </c>
      <c r="H15" s="44">
        <v>8</v>
      </c>
      <c r="I15" s="44">
        <v>5</v>
      </c>
      <c r="J15" s="14">
        <f>SUMPRODUCT(B15:I15,$B$3:$I$3)</f>
        <v>22</v>
      </c>
      <c r="K15" s="39" t="s">
        <v>9</v>
      </c>
      <c r="L15" s="49">
        <v>40</v>
      </c>
    </row>
    <row r="16" spans="1:12" ht="16" thickBot="1" x14ac:dyDescent="0.25">
      <c r="A16" s="40" t="s">
        <v>30</v>
      </c>
      <c r="B16" s="45">
        <v>60</v>
      </c>
      <c r="C16" s="46">
        <v>110</v>
      </c>
      <c r="D16" s="46">
        <v>53</v>
      </c>
      <c r="E16" s="46">
        <v>47</v>
      </c>
      <c r="F16" s="46">
        <v>92</v>
      </c>
      <c r="G16" s="46">
        <v>85</v>
      </c>
      <c r="H16" s="46">
        <v>73</v>
      </c>
      <c r="I16" s="46">
        <v>65</v>
      </c>
      <c r="J16" s="13">
        <f>SUMPRODUCT(B16:I16,$B$3:$I$3)</f>
        <v>287</v>
      </c>
      <c r="K16" s="28" t="s">
        <v>9</v>
      </c>
      <c r="L16" s="50">
        <v>300</v>
      </c>
    </row>
    <row r="18" spans="1:9" x14ac:dyDescent="0.2">
      <c r="A18" s="31" t="s">
        <v>31</v>
      </c>
      <c r="B18" s="47">
        <f>B7/B15</f>
        <v>5.1428571428571432</v>
      </c>
      <c r="C18" s="47">
        <f t="shared" ref="C18:I18" si="1">C7/C15</f>
        <v>9.1111111111111107</v>
      </c>
      <c r="D18" s="47">
        <f t="shared" si="1"/>
        <v>3.625</v>
      </c>
      <c r="E18" s="47">
        <f t="shared" si="1"/>
        <v>4</v>
      </c>
      <c r="F18" s="47">
        <f t="shared" si="1"/>
        <v>8</v>
      </c>
      <c r="G18" s="47">
        <f t="shared" si="1"/>
        <v>10.166666666666666</v>
      </c>
      <c r="H18" s="47">
        <f t="shared" si="1"/>
        <v>6</v>
      </c>
      <c r="I18" s="47">
        <f t="shared" si="1"/>
        <v>8.1999999999999993</v>
      </c>
    </row>
    <row r="19" spans="1:9" x14ac:dyDescent="0.2">
      <c r="A19" s="31" t="s">
        <v>32</v>
      </c>
      <c r="B19" s="48">
        <f>B7/B16</f>
        <v>0.6</v>
      </c>
      <c r="C19" s="48">
        <f t="shared" ref="C19:I19" si="2">C7/C16</f>
        <v>0.74545454545454548</v>
      </c>
      <c r="D19" s="48">
        <f t="shared" si="2"/>
        <v>0.54716981132075471</v>
      </c>
      <c r="E19" s="48">
        <f t="shared" si="2"/>
        <v>0.34042553191489361</v>
      </c>
      <c r="F19" s="48">
        <f t="shared" si="2"/>
        <v>0.60869565217391308</v>
      </c>
      <c r="G19" s="48">
        <f t="shared" si="2"/>
        <v>0.71764705882352942</v>
      </c>
      <c r="H19" s="48">
        <f t="shared" si="2"/>
        <v>0.65753424657534243</v>
      </c>
      <c r="I19" s="48">
        <f t="shared" si="2"/>
        <v>0.63076923076923075</v>
      </c>
    </row>
  </sheetData>
  <mergeCells count="3">
    <mergeCell ref="J13:L13"/>
    <mergeCell ref="B13:I13"/>
    <mergeCell ref="A12:L1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zoomScale="130" zoomScaleNormal="130" workbookViewId="0">
      <selection activeCell="B24" sqref="B24"/>
    </sheetView>
  </sheetViews>
  <sheetFormatPr baseColWidth="10" defaultColWidth="8.83203125" defaultRowHeight="15" x14ac:dyDescent="0.2"/>
  <cols>
    <col min="1" max="1" width="29.83203125" bestFit="1" customWidth="1"/>
    <col min="2" max="9" width="11" bestFit="1" customWidth="1"/>
    <col min="12" max="12" width="10.5" bestFit="1" customWidth="1"/>
  </cols>
  <sheetData>
    <row r="1" spans="1:12" x14ac:dyDescent="0.2">
      <c r="A1" s="3" t="s">
        <v>1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10" t="s">
        <v>17</v>
      </c>
      <c r="I1" s="10" t="s">
        <v>18</v>
      </c>
    </row>
    <row r="2" spans="1:12" x14ac:dyDescent="0.2">
      <c r="B2" s="1" t="s">
        <v>19</v>
      </c>
      <c r="C2" s="7" t="s">
        <v>20</v>
      </c>
      <c r="D2" s="1" t="s">
        <v>21</v>
      </c>
      <c r="E2" s="7" t="s">
        <v>22</v>
      </c>
      <c r="F2" s="1" t="s">
        <v>23</v>
      </c>
      <c r="G2" s="7" t="s">
        <v>24</v>
      </c>
      <c r="H2" s="1" t="s">
        <v>25</v>
      </c>
      <c r="I2" s="7" t="s">
        <v>26</v>
      </c>
    </row>
    <row r="3" spans="1:12" x14ac:dyDescent="0.2">
      <c r="B3" s="89">
        <v>1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1</v>
      </c>
      <c r="I3" s="89">
        <v>0</v>
      </c>
    </row>
    <row r="4" spans="1:12" x14ac:dyDescent="0.2">
      <c r="A4" s="2"/>
      <c r="B4" s="2"/>
      <c r="C4" s="2"/>
      <c r="D4" s="2"/>
      <c r="E4" s="2"/>
      <c r="F4" s="2"/>
    </row>
    <row r="5" spans="1:12" x14ac:dyDescent="0.2">
      <c r="A5" s="8" t="s">
        <v>10</v>
      </c>
      <c r="B5" s="2"/>
      <c r="C5" s="2"/>
      <c r="D5" s="2"/>
      <c r="E5" s="2"/>
      <c r="F5" s="2"/>
    </row>
    <row r="6" spans="1:12" x14ac:dyDescent="0.2">
      <c r="A6" s="9" t="s">
        <v>27</v>
      </c>
      <c r="B6" s="1" t="s">
        <v>19</v>
      </c>
      <c r="C6" s="7" t="s">
        <v>20</v>
      </c>
      <c r="D6" s="1" t="s">
        <v>21</v>
      </c>
      <c r="E6" s="7" t="s">
        <v>22</v>
      </c>
      <c r="F6" s="1" t="s">
        <v>23</v>
      </c>
      <c r="G6" s="7" t="s">
        <v>24</v>
      </c>
      <c r="H6" s="1" t="s">
        <v>25</v>
      </c>
      <c r="I6" s="7" t="s">
        <v>26</v>
      </c>
    </row>
    <row r="7" spans="1:12" x14ac:dyDescent="0.2">
      <c r="B7" s="42">
        <v>36</v>
      </c>
      <c r="C7" s="42">
        <v>82</v>
      </c>
      <c r="D7" s="42">
        <v>29</v>
      </c>
      <c r="E7" s="42">
        <v>16</v>
      </c>
      <c r="F7" s="42">
        <v>56</v>
      </c>
      <c r="G7" s="42">
        <v>61</v>
      </c>
      <c r="H7" s="42">
        <v>48</v>
      </c>
      <c r="I7" s="42">
        <v>41</v>
      </c>
    </row>
    <row r="9" spans="1:12" x14ac:dyDescent="0.2">
      <c r="A9" s="3" t="s">
        <v>8</v>
      </c>
    </row>
    <row r="10" spans="1:12" x14ac:dyDescent="0.2">
      <c r="A10" t="s">
        <v>28</v>
      </c>
      <c r="B10" s="41">
        <f>SUMPRODUCT(B3:I3,B7:I7)</f>
        <v>195</v>
      </c>
      <c r="C10" s="5"/>
      <c r="D10" s="5"/>
      <c r="E10" s="5"/>
      <c r="F10" s="5"/>
    </row>
    <row r="11" spans="1:12" ht="16" thickBot="1" x14ac:dyDescent="0.25">
      <c r="B11" s="2"/>
      <c r="C11" s="2"/>
      <c r="D11" s="2"/>
      <c r="E11" s="2"/>
      <c r="F11" s="2"/>
    </row>
    <row r="12" spans="1:12" ht="16" thickBot="1" x14ac:dyDescent="0.25">
      <c r="A12" s="98" t="s">
        <v>2</v>
      </c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100"/>
    </row>
    <row r="13" spans="1:12" x14ac:dyDescent="0.2">
      <c r="A13" s="11" t="s">
        <v>7</v>
      </c>
      <c r="B13" s="101" t="s">
        <v>3</v>
      </c>
      <c r="C13" s="102"/>
      <c r="D13" s="102"/>
      <c r="E13" s="102"/>
      <c r="F13" s="102"/>
      <c r="G13" s="102"/>
      <c r="H13" s="102"/>
      <c r="I13" s="102"/>
      <c r="J13" s="101" t="s">
        <v>6</v>
      </c>
      <c r="K13" s="102"/>
      <c r="L13" s="103"/>
    </row>
    <row r="14" spans="1:12" ht="16" thickBot="1" x14ac:dyDescent="0.25">
      <c r="A14" s="16"/>
      <c r="B14" s="17" t="str">
        <f t="shared" ref="B14:I14" si="0">B2</f>
        <v>P1</v>
      </c>
      <c r="C14" s="6" t="str">
        <f t="shared" si="0"/>
        <v>P2</v>
      </c>
      <c r="D14" s="6" t="str">
        <f t="shared" si="0"/>
        <v>P3</v>
      </c>
      <c r="E14" s="6" t="str">
        <f t="shared" si="0"/>
        <v>P4</v>
      </c>
      <c r="F14" s="6" t="str">
        <f t="shared" si="0"/>
        <v>P5</v>
      </c>
      <c r="G14" s="6" t="str">
        <f t="shared" si="0"/>
        <v>P6</v>
      </c>
      <c r="H14" s="6" t="str">
        <f t="shared" si="0"/>
        <v>P7</v>
      </c>
      <c r="I14" s="6" t="str">
        <f t="shared" si="0"/>
        <v>P8</v>
      </c>
      <c r="J14" s="18" t="s">
        <v>4</v>
      </c>
      <c r="K14" s="19" t="s">
        <v>0</v>
      </c>
      <c r="L14" s="20" t="s">
        <v>5</v>
      </c>
    </row>
    <row r="15" spans="1:12" x14ac:dyDescent="0.2">
      <c r="A15" s="22" t="s">
        <v>29</v>
      </c>
      <c r="B15" s="43">
        <v>7</v>
      </c>
      <c r="C15" s="44">
        <v>9</v>
      </c>
      <c r="D15" s="44">
        <v>8</v>
      </c>
      <c r="E15" s="44">
        <v>4</v>
      </c>
      <c r="F15" s="44">
        <v>7</v>
      </c>
      <c r="G15" s="44">
        <v>6</v>
      </c>
      <c r="H15" s="44">
        <v>8</v>
      </c>
      <c r="I15" s="51">
        <v>5</v>
      </c>
      <c r="J15" s="14">
        <f>SUMPRODUCT(B15:I15,$B$3:$I$3)</f>
        <v>32</v>
      </c>
      <c r="K15" s="15" t="s">
        <v>9</v>
      </c>
      <c r="L15" s="49">
        <v>40</v>
      </c>
    </row>
    <row r="16" spans="1:12" x14ac:dyDescent="0.2">
      <c r="A16" s="24" t="s">
        <v>30</v>
      </c>
      <c r="B16" s="52">
        <v>60</v>
      </c>
      <c r="C16" s="53">
        <v>110</v>
      </c>
      <c r="D16" s="53">
        <v>53</v>
      </c>
      <c r="E16" s="53">
        <v>47</v>
      </c>
      <c r="F16" s="53">
        <v>92</v>
      </c>
      <c r="G16" s="53">
        <v>85</v>
      </c>
      <c r="H16" s="53">
        <v>73</v>
      </c>
      <c r="I16" s="54">
        <v>65</v>
      </c>
      <c r="J16" s="12">
        <f>SUMPRODUCT(B16:I16,$B$3:$I$3)</f>
        <v>296</v>
      </c>
      <c r="K16" s="6" t="s">
        <v>9</v>
      </c>
      <c r="L16" s="56">
        <v>300</v>
      </c>
    </row>
    <row r="17" spans="1:12" ht="16" thickBot="1" x14ac:dyDescent="0.25">
      <c r="A17" s="25" t="s">
        <v>33</v>
      </c>
      <c r="B17" s="45"/>
      <c r="C17" s="46">
        <v>1</v>
      </c>
      <c r="D17" s="46"/>
      <c r="E17" s="46"/>
      <c r="F17" s="46">
        <v>1</v>
      </c>
      <c r="G17" s="46"/>
      <c r="H17" s="46"/>
      <c r="I17" s="55"/>
      <c r="J17" s="13">
        <f>SUMPRODUCT(B17:I17,$B$3:$I$3)</f>
        <v>1</v>
      </c>
      <c r="K17" s="4" t="s">
        <v>9</v>
      </c>
      <c r="L17" s="55">
        <v>1</v>
      </c>
    </row>
  </sheetData>
  <mergeCells count="3">
    <mergeCell ref="A12:L12"/>
    <mergeCell ref="B13:I13"/>
    <mergeCell ref="J13:L1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zoomScale="130" zoomScaleNormal="130" workbookViewId="0">
      <selection activeCell="B3" sqref="B3:I3"/>
    </sheetView>
  </sheetViews>
  <sheetFormatPr baseColWidth="10" defaultColWidth="8.83203125" defaultRowHeight="15" x14ac:dyDescent="0.2"/>
  <cols>
    <col min="1" max="1" width="29.83203125" bestFit="1" customWidth="1"/>
    <col min="2" max="9" width="11" bestFit="1" customWidth="1"/>
    <col min="12" max="12" width="10.5" bestFit="1" customWidth="1"/>
  </cols>
  <sheetData>
    <row r="1" spans="1:12" x14ac:dyDescent="0.2">
      <c r="A1" s="3" t="s">
        <v>1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10" t="s">
        <v>17</v>
      </c>
      <c r="I1" s="10" t="s">
        <v>18</v>
      </c>
    </row>
    <row r="2" spans="1:12" x14ac:dyDescent="0.2">
      <c r="B2" s="1" t="s">
        <v>19</v>
      </c>
      <c r="C2" s="7" t="s">
        <v>20</v>
      </c>
      <c r="D2" s="1" t="s">
        <v>21</v>
      </c>
      <c r="E2" s="7" t="s">
        <v>22</v>
      </c>
      <c r="F2" s="1" t="s">
        <v>23</v>
      </c>
      <c r="G2" s="7" t="s">
        <v>24</v>
      </c>
      <c r="H2" s="1" t="s">
        <v>25</v>
      </c>
      <c r="I2" s="7" t="s">
        <v>26</v>
      </c>
    </row>
    <row r="3" spans="1:12" x14ac:dyDescent="0.2">
      <c r="B3" s="89">
        <v>0</v>
      </c>
      <c r="C3" s="89">
        <v>1</v>
      </c>
      <c r="D3" s="89">
        <v>0</v>
      </c>
      <c r="E3" s="89">
        <v>0</v>
      </c>
      <c r="F3" s="89">
        <v>0</v>
      </c>
      <c r="G3" s="89">
        <v>1</v>
      </c>
      <c r="H3" s="89">
        <v>1</v>
      </c>
      <c r="I3" s="89">
        <v>0</v>
      </c>
    </row>
    <row r="4" spans="1:12" x14ac:dyDescent="0.2">
      <c r="A4" s="2"/>
      <c r="B4" s="2"/>
      <c r="C4" s="2"/>
      <c r="D4" s="2"/>
      <c r="E4" s="2"/>
      <c r="F4" s="2"/>
    </row>
    <row r="5" spans="1:12" x14ac:dyDescent="0.2">
      <c r="A5" s="8" t="s">
        <v>10</v>
      </c>
      <c r="B5" s="2"/>
      <c r="C5" s="2"/>
      <c r="D5" s="2"/>
      <c r="E5" s="2"/>
      <c r="F5" s="2"/>
    </row>
    <row r="6" spans="1:12" x14ac:dyDescent="0.2">
      <c r="A6" s="9" t="s">
        <v>27</v>
      </c>
      <c r="B6" s="1" t="s">
        <v>19</v>
      </c>
      <c r="C6" s="7" t="s">
        <v>20</v>
      </c>
      <c r="D6" s="1" t="s">
        <v>21</v>
      </c>
      <c r="E6" s="7" t="s">
        <v>22</v>
      </c>
      <c r="F6" s="1" t="s">
        <v>23</v>
      </c>
      <c r="G6" s="7" t="s">
        <v>24</v>
      </c>
      <c r="H6" s="1" t="s">
        <v>25</v>
      </c>
      <c r="I6" s="7" t="s">
        <v>26</v>
      </c>
    </row>
    <row r="7" spans="1:12" x14ac:dyDescent="0.2">
      <c r="B7" s="42">
        <v>36</v>
      </c>
      <c r="C7" s="42">
        <v>82</v>
      </c>
      <c r="D7" s="42">
        <v>29</v>
      </c>
      <c r="E7" s="42">
        <v>16</v>
      </c>
      <c r="F7" s="42">
        <v>56</v>
      </c>
      <c r="G7" s="42">
        <v>61</v>
      </c>
      <c r="H7" s="42">
        <v>48</v>
      </c>
      <c r="I7" s="42">
        <v>41</v>
      </c>
    </row>
    <row r="9" spans="1:12" x14ac:dyDescent="0.2">
      <c r="A9" s="3" t="s">
        <v>8</v>
      </c>
    </row>
    <row r="10" spans="1:12" x14ac:dyDescent="0.2">
      <c r="A10" t="s">
        <v>28</v>
      </c>
      <c r="B10" s="41">
        <f>SUMPRODUCT(B3:I3,B7:I7)</f>
        <v>191</v>
      </c>
      <c r="C10" s="5"/>
      <c r="D10" s="5"/>
      <c r="E10" s="5"/>
      <c r="F10" s="5"/>
    </row>
    <row r="11" spans="1:12" ht="16" thickBot="1" x14ac:dyDescent="0.25">
      <c r="B11" s="2"/>
      <c r="C11" s="2"/>
      <c r="D11" s="2"/>
      <c r="E11" s="2"/>
      <c r="F11" s="2"/>
    </row>
    <row r="12" spans="1:12" ht="16" thickBot="1" x14ac:dyDescent="0.25">
      <c r="A12" s="98" t="s">
        <v>2</v>
      </c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100"/>
    </row>
    <row r="13" spans="1:12" x14ac:dyDescent="0.2">
      <c r="A13" s="11" t="s">
        <v>7</v>
      </c>
      <c r="B13" s="101" t="s">
        <v>3</v>
      </c>
      <c r="C13" s="102"/>
      <c r="D13" s="102"/>
      <c r="E13" s="102"/>
      <c r="F13" s="102"/>
      <c r="G13" s="102"/>
      <c r="H13" s="102"/>
      <c r="I13" s="102"/>
      <c r="J13" s="101" t="s">
        <v>6</v>
      </c>
      <c r="K13" s="102"/>
      <c r="L13" s="103"/>
    </row>
    <row r="14" spans="1:12" ht="16" thickBot="1" x14ac:dyDescent="0.25">
      <c r="A14" s="16"/>
      <c r="B14" s="17" t="str">
        <f t="shared" ref="B14:I14" si="0">B2</f>
        <v>P1</v>
      </c>
      <c r="C14" s="6" t="str">
        <f t="shared" si="0"/>
        <v>P2</v>
      </c>
      <c r="D14" s="6" t="str">
        <f t="shared" si="0"/>
        <v>P3</v>
      </c>
      <c r="E14" s="6" t="str">
        <f t="shared" si="0"/>
        <v>P4</v>
      </c>
      <c r="F14" s="6" t="str">
        <f t="shared" si="0"/>
        <v>P5</v>
      </c>
      <c r="G14" s="6" t="str">
        <f t="shared" si="0"/>
        <v>P6</v>
      </c>
      <c r="H14" s="6" t="str">
        <f t="shared" si="0"/>
        <v>P7</v>
      </c>
      <c r="I14" s="6" t="str">
        <f t="shared" si="0"/>
        <v>P8</v>
      </c>
      <c r="J14" s="18" t="s">
        <v>4</v>
      </c>
      <c r="K14" s="19" t="s">
        <v>0</v>
      </c>
      <c r="L14" s="20" t="s">
        <v>5</v>
      </c>
    </row>
    <row r="15" spans="1:12" x14ac:dyDescent="0.2">
      <c r="A15" s="22" t="s">
        <v>29</v>
      </c>
      <c r="B15" s="43">
        <v>7</v>
      </c>
      <c r="C15" s="44">
        <v>9</v>
      </c>
      <c r="D15" s="44">
        <v>8</v>
      </c>
      <c r="E15" s="44">
        <v>4</v>
      </c>
      <c r="F15" s="44">
        <v>7</v>
      </c>
      <c r="G15" s="44">
        <v>6</v>
      </c>
      <c r="H15" s="44">
        <v>8</v>
      </c>
      <c r="I15" s="51">
        <v>5</v>
      </c>
      <c r="J15" s="23">
        <f>SUMPRODUCT(B15:I15,$B$3:$I$3)</f>
        <v>23</v>
      </c>
      <c r="K15" s="15" t="s">
        <v>9</v>
      </c>
      <c r="L15" s="49">
        <v>40</v>
      </c>
    </row>
    <row r="16" spans="1:12" x14ac:dyDescent="0.2">
      <c r="A16" s="24" t="s">
        <v>30</v>
      </c>
      <c r="B16" s="52">
        <v>60</v>
      </c>
      <c r="C16" s="53">
        <v>110</v>
      </c>
      <c r="D16" s="53">
        <v>53</v>
      </c>
      <c r="E16" s="53">
        <v>47</v>
      </c>
      <c r="F16" s="53">
        <v>92</v>
      </c>
      <c r="G16" s="53">
        <v>85</v>
      </c>
      <c r="H16" s="53">
        <v>73</v>
      </c>
      <c r="I16" s="54">
        <v>65</v>
      </c>
      <c r="J16" s="21">
        <f>SUMPRODUCT(B16:I16,$B$3:$I$3)</f>
        <v>268</v>
      </c>
      <c r="K16" s="6" t="s">
        <v>9</v>
      </c>
      <c r="L16" s="56">
        <v>300</v>
      </c>
    </row>
    <row r="17" spans="1:12" x14ac:dyDescent="0.2">
      <c r="A17" s="24" t="s">
        <v>33</v>
      </c>
      <c r="B17" s="52"/>
      <c r="C17" s="53">
        <v>1</v>
      </c>
      <c r="D17" s="53"/>
      <c r="E17" s="53"/>
      <c r="F17" s="53">
        <v>1</v>
      </c>
      <c r="G17" s="53"/>
      <c r="H17" s="53"/>
      <c r="I17" s="54"/>
      <c r="J17" s="21">
        <f>SUMPRODUCT(B17:I17,$B$3:$I$3)</f>
        <v>1</v>
      </c>
      <c r="K17" s="6" t="s">
        <v>9</v>
      </c>
      <c r="L17" s="54">
        <v>1</v>
      </c>
    </row>
    <row r="18" spans="1:12" ht="16" thickBot="1" x14ac:dyDescent="0.25">
      <c r="A18" s="26" t="s">
        <v>34</v>
      </c>
      <c r="B18" s="45"/>
      <c r="C18" s="46"/>
      <c r="D18" s="46"/>
      <c r="E18" s="46"/>
      <c r="F18" s="46">
        <v>1</v>
      </c>
      <c r="G18" s="46">
        <v>1</v>
      </c>
      <c r="H18" s="46">
        <v>1</v>
      </c>
      <c r="I18" s="55">
        <v>1</v>
      </c>
      <c r="J18" s="27">
        <f>SUMPRODUCT(B18:I18,$B$3:$I$3)</f>
        <v>2</v>
      </c>
      <c r="K18" s="28" t="s">
        <v>35</v>
      </c>
      <c r="L18" s="55">
        <v>2</v>
      </c>
    </row>
  </sheetData>
  <mergeCells count="3">
    <mergeCell ref="A12:L12"/>
    <mergeCell ref="B13:I13"/>
    <mergeCell ref="J13:L13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21A4-94AD-5A45-8F0C-F8F0F9292D91}">
  <dimension ref="A1:X29"/>
  <sheetViews>
    <sheetView zoomScale="89" workbookViewId="0">
      <selection activeCell="F8" sqref="F8"/>
    </sheetView>
  </sheetViews>
  <sheetFormatPr baseColWidth="10" defaultColWidth="8.83203125" defaultRowHeight="15" x14ac:dyDescent="0.2"/>
  <cols>
    <col min="1" max="1" width="29.83203125" bestFit="1" customWidth="1"/>
    <col min="2" max="16" width="11" bestFit="1" customWidth="1"/>
    <col min="17" max="21" width="7.1640625" bestFit="1" customWidth="1"/>
    <col min="24" max="24" width="10.5" bestFit="1" customWidth="1"/>
  </cols>
  <sheetData>
    <row r="1" spans="1:21" x14ac:dyDescent="0.2">
      <c r="A1" s="3" t="s">
        <v>1</v>
      </c>
      <c r="B1" s="88" t="s">
        <v>79</v>
      </c>
      <c r="C1" s="88" t="s">
        <v>80</v>
      </c>
      <c r="D1" s="88" t="s">
        <v>81</v>
      </c>
      <c r="E1" s="88" t="s">
        <v>82</v>
      </c>
      <c r="F1" s="88" t="s">
        <v>83</v>
      </c>
      <c r="G1" s="88" t="s">
        <v>84</v>
      </c>
      <c r="H1" s="88" t="s">
        <v>85</v>
      </c>
      <c r="I1" s="88" t="s">
        <v>86</v>
      </c>
      <c r="J1" s="88" t="s">
        <v>87</v>
      </c>
      <c r="K1" s="88" t="s">
        <v>88</v>
      </c>
      <c r="L1" s="88" t="s">
        <v>89</v>
      </c>
      <c r="M1" s="88" t="s">
        <v>90</v>
      </c>
      <c r="N1" s="88" t="s">
        <v>91</v>
      </c>
      <c r="O1" s="88" t="s">
        <v>92</v>
      </c>
      <c r="P1" s="88" t="s">
        <v>93</v>
      </c>
      <c r="Q1" s="88" t="s">
        <v>94</v>
      </c>
      <c r="R1" s="88" t="s">
        <v>95</v>
      </c>
      <c r="S1" s="88" t="s">
        <v>96</v>
      </c>
      <c r="T1" s="88" t="s">
        <v>97</v>
      </c>
      <c r="U1" s="88" t="s">
        <v>98</v>
      </c>
    </row>
    <row r="2" spans="1:21" x14ac:dyDescent="0.2">
      <c r="B2" s="1" t="s">
        <v>99</v>
      </c>
      <c r="C2" s="1" t="s">
        <v>100</v>
      </c>
      <c r="D2" s="1" t="s">
        <v>101</v>
      </c>
      <c r="E2" s="1" t="s">
        <v>102</v>
      </c>
      <c r="F2" s="1" t="s">
        <v>103</v>
      </c>
      <c r="G2" s="1" t="s">
        <v>104</v>
      </c>
      <c r="H2" s="1" t="s">
        <v>105</v>
      </c>
      <c r="I2" s="1" t="s">
        <v>106</v>
      </c>
      <c r="J2" s="1" t="s">
        <v>107</v>
      </c>
      <c r="K2" s="1" t="s">
        <v>108</v>
      </c>
      <c r="L2" s="1" t="s">
        <v>109</v>
      </c>
      <c r="M2" s="1" t="s">
        <v>110</v>
      </c>
      <c r="N2" s="1" t="s">
        <v>111</v>
      </c>
      <c r="O2" s="1" t="s">
        <v>112</v>
      </c>
      <c r="P2" s="1" t="s">
        <v>113</v>
      </c>
      <c r="Q2" s="1" t="s">
        <v>114</v>
      </c>
      <c r="R2" s="1" t="s">
        <v>115</v>
      </c>
      <c r="S2" s="1" t="s">
        <v>116</v>
      </c>
      <c r="T2" s="1" t="s">
        <v>117</v>
      </c>
      <c r="U2" s="1" t="s">
        <v>118</v>
      </c>
    </row>
    <row r="3" spans="1:21" x14ac:dyDescent="0.2">
      <c r="B3" s="132">
        <v>1000</v>
      </c>
      <c r="C3" s="132">
        <v>0</v>
      </c>
      <c r="D3" s="132">
        <v>0</v>
      </c>
      <c r="E3" s="132">
        <v>0</v>
      </c>
      <c r="F3" s="132">
        <v>0</v>
      </c>
      <c r="G3" s="132">
        <v>2000</v>
      </c>
      <c r="H3" s="132">
        <v>0</v>
      </c>
      <c r="I3" s="132">
        <v>0</v>
      </c>
      <c r="J3" s="132">
        <v>0</v>
      </c>
      <c r="K3" s="132">
        <v>0</v>
      </c>
      <c r="L3" s="132">
        <v>400</v>
      </c>
      <c r="M3" s="132">
        <v>0</v>
      </c>
      <c r="N3" s="132">
        <v>800</v>
      </c>
      <c r="O3" s="132">
        <v>0</v>
      </c>
      <c r="P3" s="132">
        <v>1000</v>
      </c>
      <c r="Q3" s="132">
        <v>1</v>
      </c>
      <c r="R3" s="132">
        <v>1</v>
      </c>
      <c r="S3" s="132">
        <v>0</v>
      </c>
      <c r="T3" s="132">
        <v>1</v>
      </c>
      <c r="U3" s="132">
        <v>1</v>
      </c>
    </row>
    <row r="4" spans="1:21" x14ac:dyDescent="0.2">
      <c r="A4" s="133"/>
      <c r="B4" s="133"/>
      <c r="C4" s="133"/>
      <c r="D4" s="133"/>
      <c r="E4" s="133"/>
      <c r="F4" s="133"/>
    </row>
    <row r="5" spans="1:21" x14ac:dyDescent="0.2">
      <c r="A5" s="134" t="s">
        <v>10</v>
      </c>
      <c r="B5" s="133"/>
      <c r="C5" s="133"/>
      <c r="D5" s="133"/>
      <c r="E5" s="133"/>
      <c r="F5" s="133"/>
    </row>
    <row r="6" spans="1:21" x14ac:dyDescent="0.2">
      <c r="A6" s="135" t="s">
        <v>119</v>
      </c>
      <c r="B6" s="42">
        <v>20000</v>
      </c>
      <c r="C6" s="133"/>
      <c r="D6" s="133"/>
      <c r="E6" s="133"/>
      <c r="F6" s="133"/>
    </row>
    <row r="7" spans="1:21" x14ac:dyDescent="0.2">
      <c r="A7" s="133"/>
      <c r="B7" s="133"/>
      <c r="C7" s="133"/>
      <c r="D7" s="133"/>
      <c r="E7" s="133"/>
      <c r="F7" s="133"/>
    </row>
    <row r="8" spans="1:21" x14ac:dyDescent="0.2">
      <c r="A8" s="135" t="s">
        <v>120</v>
      </c>
      <c r="B8" s="1" t="s">
        <v>99</v>
      </c>
      <c r="C8" s="1" t="s">
        <v>100</v>
      </c>
      <c r="D8" s="1" t="s">
        <v>101</v>
      </c>
      <c r="E8" s="1" t="s">
        <v>102</v>
      </c>
      <c r="F8" s="1" t="s">
        <v>103</v>
      </c>
      <c r="G8" s="1" t="s">
        <v>104</v>
      </c>
      <c r="H8" s="1" t="s">
        <v>105</v>
      </c>
      <c r="I8" s="1" t="s">
        <v>106</v>
      </c>
      <c r="J8" s="1" t="s">
        <v>107</v>
      </c>
      <c r="K8" s="1" t="s">
        <v>108</v>
      </c>
      <c r="L8" s="1" t="s">
        <v>109</v>
      </c>
      <c r="M8" s="1" t="s">
        <v>110</v>
      </c>
      <c r="N8" s="1" t="s">
        <v>111</v>
      </c>
      <c r="O8" s="1" t="s">
        <v>112</v>
      </c>
      <c r="P8" s="1" t="s">
        <v>113</v>
      </c>
    </row>
    <row r="9" spans="1:21" x14ac:dyDescent="0.2">
      <c r="B9" s="42">
        <v>0</v>
      </c>
      <c r="C9" s="42">
        <v>50</v>
      </c>
      <c r="D9" s="42">
        <v>100</v>
      </c>
      <c r="E9" s="42">
        <v>150</v>
      </c>
      <c r="F9" s="42">
        <v>200</v>
      </c>
      <c r="G9" s="42">
        <v>0</v>
      </c>
      <c r="H9" s="42">
        <v>50</v>
      </c>
      <c r="I9" s="42">
        <v>100</v>
      </c>
      <c r="J9" s="42">
        <v>150</v>
      </c>
      <c r="K9" s="42">
        <v>0</v>
      </c>
      <c r="L9" s="42">
        <v>50</v>
      </c>
      <c r="M9" s="42">
        <v>100</v>
      </c>
      <c r="N9" s="42">
        <v>0</v>
      </c>
      <c r="O9" s="42">
        <v>50</v>
      </c>
      <c r="P9" s="42">
        <v>0</v>
      </c>
    </row>
    <row r="11" spans="1:21" x14ac:dyDescent="0.2">
      <c r="A11" s="136"/>
      <c r="B11" s="136"/>
      <c r="C11" s="136"/>
      <c r="D11" s="133"/>
      <c r="E11" s="133"/>
      <c r="F11" s="133"/>
    </row>
    <row r="12" spans="1:21" x14ac:dyDescent="0.2">
      <c r="A12" s="137" t="s">
        <v>121</v>
      </c>
      <c r="B12" s="88">
        <v>10000</v>
      </c>
      <c r="C12" s="136"/>
      <c r="D12" s="133"/>
      <c r="E12" s="133"/>
      <c r="F12" s="133"/>
    </row>
    <row r="13" spans="1:21" x14ac:dyDescent="0.2">
      <c r="A13" s="133"/>
      <c r="B13" s="133"/>
      <c r="C13" s="133"/>
      <c r="D13" s="133"/>
      <c r="E13" s="133"/>
      <c r="F13" s="133"/>
    </row>
    <row r="14" spans="1:21" x14ac:dyDescent="0.2">
      <c r="A14" s="3" t="s">
        <v>8</v>
      </c>
    </row>
    <row r="15" spans="1:21" x14ac:dyDescent="0.2">
      <c r="A15" t="s">
        <v>122</v>
      </c>
      <c r="B15" s="138">
        <f>SUM(Q3:U3)*B6+SUMPRODUCT(B3:P3,B9:P9)</f>
        <v>100000</v>
      </c>
      <c r="C15" s="88"/>
      <c r="D15" s="88"/>
      <c r="E15" s="88"/>
      <c r="F15" s="88"/>
    </row>
    <row r="16" spans="1:21" ht="16" thickBot="1" x14ac:dyDescent="0.25">
      <c r="B16" s="133"/>
      <c r="C16" s="133"/>
      <c r="D16" s="133"/>
      <c r="E16" s="133"/>
      <c r="F16" s="133"/>
    </row>
    <row r="17" spans="1:24" ht="16" thickBot="1" x14ac:dyDescent="0.25">
      <c r="A17" s="98" t="s">
        <v>2</v>
      </c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100"/>
    </row>
    <row r="18" spans="1:24" x14ac:dyDescent="0.2">
      <c r="A18" s="11" t="s">
        <v>7</v>
      </c>
      <c r="B18" s="101" t="s">
        <v>3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3"/>
      <c r="V18" s="101" t="s">
        <v>6</v>
      </c>
      <c r="W18" s="102"/>
      <c r="X18" s="103"/>
    </row>
    <row r="19" spans="1:24" ht="16" thickBot="1" x14ac:dyDescent="0.25">
      <c r="A19" s="139"/>
      <c r="B19" s="140" t="str">
        <f>B2</f>
        <v>F11</v>
      </c>
      <c r="C19" s="4" t="str">
        <f t="shared" ref="C19:U19" si="0">C2</f>
        <v>F12</v>
      </c>
      <c r="D19" s="4" t="str">
        <f t="shared" si="0"/>
        <v>F13</v>
      </c>
      <c r="E19" s="4" t="str">
        <f t="shared" si="0"/>
        <v>F14</v>
      </c>
      <c r="F19" s="4" t="str">
        <f t="shared" si="0"/>
        <v>F15</v>
      </c>
      <c r="G19" s="4" t="str">
        <f t="shared" si="0"/>
        <v>F22</v>
      </c>
      <c r="H19" s="4" t="str">
        <f t="shared" si="0"/>
        <v>F23</v>
      </c>
      <c r="I19" s="4" t="str">
        <f t="shared" si="0"/>
        <v>F24</v>
      </c>
      <c r="J19" s="4" t="str">
        <f t="shared" si="0"/>
        <v>F25</v>
      </c>
      <c r="K19" s="4" t="str">
        <f t="shared" si="0"/>
        <v>F33</v>
      </c>
      <c r="L19" s="4" t="str">
        <f t="shared" si="0"/>
        <v>F34</v>
      </c>
      <c r="M19" s="4" t="str">
        <f t="shared" si="0"/>
        <v>F35</v>
      </c>
      <c r="N19" s="4" t="str">
        <f t="shared" si="0"/>
        <v>F44</v>
      </c>
      <c r="O19" s="4" t="str">
        <f t="shared" si="0"/>
        <v>F45</v>
      </c>
      <c r="P19" s="4" t="str">
        <f t="shared" si="0"/>
        <v>F55</v>
      </c>
      <c r="Q19" s="4" t="str">
        <f t="shared" si="0"/>
        <v>R1</v>
      </c>
      <c r="R19" s="4" t="str">
        <f t="shared" si="0"/>
        <v>R2</v>
      </c>
      <c r="S19" s="4" t="str">
        <f t="shared" si="0"/>
        <v>R3</v>
      </c>
      <c r="T19" s="4" t="str">
        <f t="shared" si="0"/>
        <v>R4</v>
      </c>
      <c r="U19" s="83" t="str">
        <f t="shared" si="0"/>
        <v>R5</v>
      </c>
      <c r="V19" s="140" t="s">
        <v>4</v>
      </c>
      <c r="W19" s="4" t="s">
        <v>0</v>
      </c>
      <c r="X19" s="83" t="s">
        <v>5</v>
      </c>
    </row>
    <row r="20" spans="1:24" x14ac:dyDescent="0.2">
      <c r="A20" s="141" t="s">
        <v>123</v>
      </c>
      <c r="B20" s="52">
        <v>1</v>
      </c>
      <c r="C20" s="142">
        <v>1</v>
      </c>
      <c r="D20" s="142">
        <v>1</v>
      </c>
      <c r="E20" s="142">
        <v>1</v>
      </c>
      <c r="F20" s="142">
        <v>1</v>
      </c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3"/>
      <c r="R20" s="143"/>
      <c r="S20" s="143"/>
      <c r="T20" s="143"/>
      <c r="U20" s="86"/>
      <c r="V20" s="144">
        <f>SUMPRODUCT(B20:U20,$B$3:$U$3)</f>
        <v>1000</v>
      </c>
      <c r="W20" s="88" t="s">
        <v>78</v>
      </c>
      <c r="X20" s="54">
        <v>1000</v>
      </c>
    </row>
    <row r="21" spans="1:24" x14ac:dyDescent="0.2">
      <c r="A21" s="141" t="s">
        <v>124</v>
      </c>
      <c r="B21" s="52"/>
      <c r="C21" s="142"/>
      <c r="D21" s="142"/>
      <c r="E21" s="142"/>
      <c r="F21" s="142"/>
      <c r="G21" s="142">
        <v>1</v>
      </c>
      <c r="H21" s="142">
        <v>1</v>
      </c>
      <c r="I21" s="142">
        <v>1</v>
      </c>
      <c r="J21" s="142">
        <v>1</v>
      </c>
      <c r="K21" s="142"/>
      <c r="L21" s="142"/>
      <c r="M21" s="142"/>
      <c r="N21" s="142"/>
      <c r="O21" s="142"/>
      <c r="P21" s="142"/>
      <c r="Q21" s="143"/>
      <c r="R21" s="143"/>
      <c r="S21" s="143"/>
      <c r="T21" s="143"/>
      <c r="U21" s="86"/>
      <c r="V21" s="144">
        <f t="shared" ref="V21:V29" si="1">SUMPRODUCT(B21:U21,$B$3:$U$3)</f>
        <v>2000</v>
      </c>
      <c r="W21" s="88" t="s">
        <v>78</v>
      </c>
      <c r="X21" s="54">
        <v>2000</v>
      </c>
    </row>
    <row r="22" spans="1:24" x14ac:dyDescent="0.2">
      <c r="A22" s="141" t="s">
        <v>125</v>
      </c>
      <c r="B22" s="52"/>
      <c r="C22" s="142"/>
      <c r="D22" s="142"/>
      <c r="E22" s="142"/>
      <c r="F22" s="142"/>
      <c r="G22" s="142"/>
      <c r="H22" s="142"/>
      <c r="I22" s="142"/>
      <c r="J22" s="142"/>
      <c r="K22" s="142">
        <v>1</v>
      </c>
      <c r="L22" s="142">
        <v>1</v>
      </c>
      <c r="M22" s="142">
        <v>1</v>
      </c>
      <c r="N22" s="142"/>
      <c r="O22" s="142"/>
      <c r="P22" s="142"/>
      <c r="Q22" s="143"/>
      <c r="R22" s="143"/>
      <c r="S22" s="143"/>
      <c r="T22" s="143"/>
      <c r="U22" s="86"/>
      <c r="V22" s="144">
        <f t="shared" si="1"/>
        <v>400</v>
      </c>
      <c r="W22" s="88" t="s">
        <v>78</v>
      </c>
      <c r="X22" s="54">
        <v>400</v>
      </c>
    </row>
    <row r="23" spans="1:24" x14ac:dyDescent="0.2">
      <c r="A23" s="141" t="s">
        <v>126</v>
      </c>
      <c r="B23" s="5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>
        <v>1</v>
      </c>
      <c r="O23" s="142">
        <v>1</v>
      </c>
      <c r="P23" s="142"/>
      <c r="Q23" s="143"/>
      <c r="R23" s="143"/>
      <c r="S23" s="143"/>
      <c r="T23" s="143"/>
      <c r="U23" s="86"/>
      <c r="V23" s="144">
        <f t="shared" si="1"/>
        <v>800</v>
      </c>
      <c r="W23" s="88" t="s">
        <v>78</v>
      </c>
      <c r="X23" s="54">
        <v>800</v>
      </c>
    </row>
    <row r="24" spans="1:24" x14ac:dyDescent="0.2">
      <c r="A24" s="141" t="s">
        <v>127</v>
      </c>
      <c r="B24" s="5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>
        <v>1</v>
      </c>
      <c r="Q24" s="143"/>
      <c r="R24" s="143"/>
      <c r="S24" s="143"/>
      <c r="T24" s="143"/>
      <c r="U24" s="86"/>
      <c r="V24" s="144">
        <f t="shared" si="1"/>
        <v>1000</v>
      </c>
      <c r="W24" s="88" t="s">
        <v>78</v>
      </c>
      <c r="X24" s="54">
        <v>1000</v>
      </c>
    </row>
    <row r="25" spans="1:24" x14ac:dyDescent="0.2">
      <c r="A25" s="141" t="s">
        <v>128</v>
      </c>
      <c r="B25" s="52">
        <v>1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3"/>
      <c r="R25" s="143"/>
      <c r="S25" s="143"/>
      <c r="T25" s="143"/>
      <c r="U25" s="86"/>
      <c r="V25" s="144">
        <f t="shared" si="1"/>
        <v>1000</v>
      </c>
      <c r="W25" s="88" t="s">
        <v>9</v>
      </c>
      <c r="X25" s="54">
        <f>B12*Q3</f>
        <v>10000</v>
      </c>
    </row>
    <row r="26" spans="1:24" x14ac:dyDescent="0.2">
      <c r="A26" s="141" t="s">
        <v>129</v>
      </c>
      <c r="B26" s="52"/>
      <c r="C26" s="142">
        <v>1</v>
      </c>
      <c r="D26" s="142"/>
      <c r="E26" s="142"/>
      <c r="F26" s="142"/>
      <c r="G26" s="142">
        <v>1</v>
      </c>
      <c r="H26" s="142"/>
      <c r="I26" s="142"/>
      <c r="J26" s="142"/>
      <c r="K26" s="142"/>
      <c r="L26" s="142"/>
      <c r="M26" s="142"/>
      <c r="N26" s="142"/>
      <c r="O26" s="142"/>
      <c r="P26" s="142"/>
      <c r="Q26" s="143"/>
      <c r="R26" s="143"/>
      <c r="S26" s="143"/>
      <c r="T26" s="143"/>
      <c r="U26" s="86"/>
      <c r="V26" s="144">
        <f t="shared" si="1"/>
        <v>2000</v>
      </c>
      <c r="W26" s="88" t="s">
        <v>9</v>
      </c>
      <c r="X26" s="54">
        <f>B12*R3</f>
        <v>10000</v>
      </c>
    </row>
    <row r="27" spans="1:24" x14ac:dyDescent="0.2">
      <c r="A27" s="141" t="s">
        <v>130</v>
      </c>
      <c r="B27" s="52"/>
      <c r="C27" s="142"/>
      <c r="D27" s="142">
        <v>1</v>
      </c>
      <c r="E27" s="142"/>
      <c r="F27" s="142"/>
      <c r="G27" s="142"/>
      <c r="H27" s="142">
        <v>1</v>
      </c>
      <c r="I27" s="142"/>
      <c r="J27" s="142"/>
      <c r="K27" s="142">
        <v>1</v>
      </c>
      <c r="L27" s="142"/>
      <c r="M27" s="142"/>
      <c r="N27" s="142"/>
      <c r="O27" s="142"/>
      <c r="P27" s="142"/>
      <c r="Q27" s="143"/>
      <c r="R27" s="143"/>
      <c r="S27" s="143"/>
      <c r="T27" s="143"/>
      <c r="U27" s="86"/>
      <c r="V27" s="144">
        <f t="shared" si="1"/>
        <v>0</v>
      </c>
      <c r="W27" s="88" t="s">
        <v>9</v>
      </c>
      <c r="X27" s="54">
        <f>B12*S3</f>
        <v>0</v>
      </c>
    </row>
    <row r="28" spans="1:24" x14ac:dyDescent="0.2">
      <c r="A28" s="141" t="s">
        <v>131</v>
      </c>
      <c r="B28" s="52"/>
      <c r="C28" s="142"/>
      <c r="D28" s="142"/>
      <c r="E28" s="142">
        <v>1</v>
      </c>
      <c r="F28" s="142"/>
      <c r="G28" s="142"/>
      <c r="H28" s="142"/>
      <c r="I28" s="142">
        <v>1</v>
      </c>
      <c r="J28" s="142"/>
      <c r="K28" s="142"/>
      <c r="L28" s="142">
        <v>1</v>
      </c>
      <c r="M28" s="142"/>
      <c r="N28" s="142">
        <v>1</v>
      </c>
      <c r="O28" s="142"/>
      <c r="P28" s="142"/>
      <c r="Q28" s="143"/>
      <c r="R28" s="143"/>
      <c r="S28" s="143"/>
      <c r="T28" s="143"/>
      <c r="U28" s="86"/>
      <c r="V28" s="144">
        <f t="shared" si="1"/>
        <v>1200</v>
      </c>
      <c r="W28" s="88" t="s">
        <v>9</v>
      </c>
      <c r="X28" s="54">
        <f>B12*T3</f>
        <v>10000</v>
      </c>
    </row>
    <row r="29" spans="1:24" ht="16" thickBot="1" x14ac:dyDescent="0.25">
      <c r="A29" s="66" t="s">
        <v>132</v>
      </c>
      <c r="B29" s="45"/>
      <c r="C29" s="46"/>
      <c r="D29" s="46"/>
      <c r="E29" s="46"/>
      <c r="F29" s="46">
        <v>1</v>
      </c>
      <c r="G29" s="46"/>
      <c r="H29" s="46"/>
      <c r="I29" s="46"/>
      <c r="J29" s="46">
        <v>1</v>
      </c>
      <c r="K29" s="46"/>
      <c r="L29" s="46"/>
      <c r="M29" s="46">
        <v>1</v>
      </c>
      <c r="N29" s="46"/>
      <c r="O29" s="46">
        <v>1</v>
      </c>
      <c r="P29" s="46">
        <v>1</v>
      </c>
      <c r="Q29" s="82"/>
      <c r="R29" s="82"/>
      <c r="S29" s="82"/>
      <c r="T29" s="82"/>
      <c r="U29" s="87"/>
      <c r="V29" s="145">
        <f t="shared" si="1"/>
        <v>1000</v>
      </c>
      <c r="W29" s="4" t="s">
        <v>9</v>
      </c>
      <c r="X29" s="55">
        <f>B12*U3</f>
        <v>10000</v>
      </c>
    </row>
  </sheetData>
  <mergeCells count="3">
    <mergeCell ref="A17:X17"/>
    <mergeCell ref="B18:U18"/>
    <mergeCell ref="V18:X18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F57D-4D02-4B29-9CB3-4F99676522F3}">
  <dimension ref="A1:M27"/>
  <sheetViews>
    <sheetView zoomScale="130" zoomScaleNormal="130" workbookViewId="0">
      <selection activeCell="A15" sqref="A15"/>
    </sheetView>
  </sheetViews>
  <sheetFormatPr baseColWidth="10" defaultColWidth="8.83203125" defaultRowHeight="15" x14ac:dyDescent="0.2"/>
  <cols>
    <col min="1" max="1" width="37.5" bestFit="1" customWidth="1"/>
    <col min="2" max="2" width="15.33203125" bestFit="1" customWidth="1"/>
    <col min="5" max="5" width="9.1640625" bestFit="1" customWidth="1"/>
    <col min="7" max="7" width="11.6640625" bestFit="1" customWidth="1"/>
    <col min="10" max="10" width="9.83203125" bestFit="1" customWidth="1"/>
  </cols>
  <sheetData>
    <row r="1" spans="1:13" x14ac:dyDescent="0.2">
      <c r="A1" s="3" t="s">
        <v>36</v>
      </c>
      <c r="B1" s="104" t="s">
        <v>41</v>
      </c>
      <c r="C1" s="104"/>
      <c r="D1" s="104"/>
      <c r="E1" s="104" t="s">
        <v>45</v>
      </c>
      <c r="F1" s="104"/>
      <c r="G1" s="104"/>
    </row>
    <row r="2" spans="1:13" x14ac:dyDescent="0.2">
      <c r="B2" s="10" t="s">
        <v>38</v>
      </c>
      <c r="C2" s="10" t="s">
        <v>39</v>
      </c>
      <c r="D2" s="10" t="s">
        <v>40</v>
      </c>
      <c r="E2" s="10" t="s">
        <v>38</v>
      </c>
      <c r="F2" s="10" t="s">
        <v>39</v>
      </c>
      <c r="G2" s="10" t="s">
        <v>40</v>
      </c>
    </row>
    <row r="3" spans="1:13" x14ac:dyDescent="0.2">
      <c r="B3" s="10" t="s">
        <v>42</v>
      </c>
      <c r="C3" s="10" t="s">
        <v>43</v>
      </c>
      <c r="D3" s="10" t="s">
        <v>44</v>
      </c>
      <c r="E3" s="10" t="s">
        <v>65</v>
      </c>
      <c r="F3" s="10" t="s">
        <v>66</v>
      </c>
      <c r="G3" s="10" t="s">
        <v>67</v>
      </c>
    </row>
    <row r="4" spans="1:13" x14ac:dyDescent="0.2">
      <c r="B4" s="90">
        <v>290000</v>
      </c>
      <c r="C4" s="90">
        <v>199999.99999999997</v>
      </c>
      <c r="D4" s="90">
        <v>28749.999999114676</v>
      </c>
      <c r="E4" s="91">
        <v>1</v>
      </c>
      <c r="F4" s="91">
        <v>1</v>
      </c>
      <c r="G4" s="91">
        <v>1</v>
      </c>
    </row>
    <row r="6" spans="1:13" x14ac:dyDescent="0.2">
      <c r="A6" s="3" t="s">
        <v>37</v>
      </c>
    </row>
    <row r="7" spans="1:13" x14ac:dyDescent="0.2">
      <c r="B7" s="58" t="s">
        <v>46</v>
      </c>
      <c r="C7" s="59" t="s">
        <v>42</v>
      </c>
      <c r="D7" s="59" t="s">
        <v>43</v>
      </c>
      <c r="E7" s="59" t="s">
        <v>44</v>
      </c>
    </row>
    <row r="8" spans="1:13" x14ac:dyDescent="0.2">
      <c r="B8" s="58" t="s">
        <v>47</v>
      </c>
      <c r="C8" s="61">
        <v>1.2</v>
      </c>
      <c r="D8" s="61">
        <v>1.8</v>
      </c>
      <c r="E8" s="61">
        <v>2.2999999999999998</v>
      </c>
    </row>
    <row r="9" spans="1:13" x14ac:dyDescent="0.2">
      <c r="B9" s="58" t="s">
        <v>48</v>
      </c>
      <c r="C9" s="60">
        <v>60000</v>
      </c>
      <c r="D9" s="60">
        <v>200000</v>
      </c>
      <c r="E9" s="60">
        <v>55000</v>
      </c>
    </row>
    <row r="10" spans="1:13" x14ac:dyDescent="0.2">
      <c r="B10" s="58"/>
      <c r="C10" s="63"/>
      <c r="D10" s="63"/>
      <c r="E10" s="63"/>
    </row>
    <row r="11" spans="1:13" x14ac:dyDescent="0.2">
      <c r="A11" t="s">
        <v>64</v>
      </c>
      <c r="B11" s="64">
        <v>1000000</v>
      </c>
      <c r="C11" s="63"/>
      <c r="D11" s="63"/>
      <c r="E11" s="63"/>
    </row>
    <row r="13" spans="1:13" x14ac:dyDescent="0.2">
      <c r="A13" s="3" t="s">
        <v>49</v>
      </c>
    </row>
    <row r="14" spans="1:13" x14ac:dyDescent="0.2">
      <c r="A14" t="s">
        <v>50</v>
      </c>
      <c r="B14" s="62">
        <f>SUMPRODUCT(B4:D4,C8:E8)-SUMPRODUCT(E4:G4,C9:E9)</f>
        <v>459124.99999796378</v>
      </c>
      <c r="M14" s="59"/>
    </row>
    <row r="15" spans="1:13" ht="16" thickBot="1" x14ac:dyDescent="0.25">
      <c r="M15" s="59"/>
    </row>
    <row r="16" spans="1:13" ht="16" thickBot="1" x14ac:dyDescent="0.25">
      <c r="A16" s="108" t="s">
        <v>51</v>
      </c>
      <c r="B16" s="109"/>
      <c r="C16" s="109"/>
      <c r="D16" s="109"/>
      <c r="E16" s="109"/>
      <c r="F16" s="109"/>
      <c r="G16" s="109"/>
      <c r="H16" s="109"/>
      <c r="I16" s="109"/>
      <c r="J16" s="110"/>
      <c r="M16" s="59"/>
    </row>
    <row r="17" spans="1:10" x14ac:dyDescent="0.2">
      <c r="A17" s="65" t="s">
        <v>52</v>
      </c>
      <c r="B17" s="105" t="s">
        <v>3</v>
      </c>
      <c r="C17" s="106"/>
      <c r="D17" s="106"/>
      <c r="E17" s="106"/>
      <c r="F17" s="106"/>
      <c r="G17" s="107"/>
      <c r="H17" s="22"/>
      <c r="I17" s="67"/>
      <c r="J17" s="68"/>
    </row>
    <row r="18" spans="1:10" ht="16" thickBot="1" x14ac:dyDescent="0.25">
      <c r="A18" s="66"/>
      <c r="B18" s="75" t="s">
        <v>42</v>
      </c>
      <c r="C18" s="76" t="s">
        <v>43</v>
      </c>
      <c r="D18" s="76" t="s">
        <v>44</v>
      </c>
      <c r="E18" s="4" t="s">
        <v>65</v>
      </c>
      <c r="F18" s="4" t="s">
        <v>66</v>
      </c>
      <c r="G18" s="83" t="s">
        <v>67</v>
      </c>
      <c r="H18" s="77" t="s">
        <v>53</v>
      </c>
      <c r="I18" s="78" t="s">
        <v>0</v>
      </c>
      <c r="J18" s="72" t="s">
        <v>54</v>
      </c>
    </row>
    <row r="19" spans="1:10" x14ac:dyDescent="0.2">
      <c r="A19" s="24" t="s">
        <v>55</v>
      </c>
      <c r="B19" s="43">
        <v>1</v>
      </c>
      <c r="C19" s="44"/>
      <c r="D19" s="44"/>
      <c r="E19" s="84"/>
      <c r="F19" s="84"/>
      <c r="G19" s="85"/>
      <c r="H19" s="69">
        <f>SUMPRODUCT($B$4:$G$4,B19:G19)</f>
        <v>290000</v>
      </c>
      <c r="I19" s="6" t="s">
        <v>9</v>
      </c>
      <c r="J19" s="70">
        <v>290000</v>
      </c>
    </row>
    <row r="20" spans="1:10" x14ac:dyDescent="0.2">
      <c r="A20" s="24" t="s">
        <v>56</v>
      </c>
      <c r="B20" s="52"/>
      <c r="C20" s="53">
        <v>1</v>
      </c>
      <c r="D20" s="53"/>
      <c r="E20" s="80"/>
      <c r="F20" s="80"/>
      <c r="G20" s="86"/>
      <c r="H20" s="69">
        <f t="shared" ref="H20:H27" si="0">SUMPRODUCT($B$4:$G$4,B20:G20)</f>
        <v>199999.99999999997</v>
      </c>
      <c r="I20" s="6" t="s">
        <v>9</v>
      </c>
      <c r="J20" s="70">
        <v>200000</v>
      </c>
    </row>
    <row r="21" spans="1:10" x14ac:dyDescent="0.2">
      <c r="A21" s="24" t="s">
        <v>57</v>
      </c>
      <c r="B21" s="52"/>
      <c r="C21" s="53"/>
      <c r="D21" s="53">
        <v>1</v>
      </c>
      <c r="E21" s="80"/>
      <c r="F21" s="80"/>
      <c r="G21" s="86"/>
      <c r="H21" s="69">
        <f t="shared" si="0"/>
        <v>28749.999999114676</v>
      </c>
      <c r="I21" s="6" t="s">
        <v>9</v>
      </c>
      <c r="J21" s="70">
        <v>50000</v>
      </c>
    </row>
    <row r="22" spans="1:10" x14ac:dyDescent="0.2">
      <c r="A22" s="24" t="s">
        <v>58</v>
      </c>
      <c r="B22" s="79">
        <v>3</v>
      </c>
      <c r="C22" s="61">
        <v>4</v>
      </c>
      <c r="D22" s="61">
        <v>8</v>
      </c>
      <c r="E22" s="80"/>
      <c r="F22" s="80"/>
      <c r="G22" s="86"/>
      <c r="H22" s="69">
        <f>SUMPRODUCT($B$4:$G$4,B22:G22)/1000</f>
        <v>1899.9999999929173</v>
      </c>
      <c r="I22" s="6" t="s">
        <v>9</v>
      </c>
      <c r="J22" s="71">
        <v>1900</v>
      </c>
    </row>
    <row r="23" spans="1:10" x14ac:dyDescent="0.2">
      <c r="A23" s="24" t="s">
        <v>59</v>
      </c>
      <c r="B23" s="79">
        <v>3</v>
      </c>
      <c r="C23" s="61">
        <v>4</v>
      </c>
      <c r="D23" s="61">
        <v>6</v>
      </c>
      <c r="E23" s="80"/>
      <c r="F23" s="80"/>
      <c r="G23" s="86"/>
      <c r="H23" s="69">
        <f>SUMPRODUCT($B$4:$G$4,B23:G23)/1000</f>
        <v>1842.4999999946879</v>
      </c>
      <c r="I23" s="6" t="s">
        <v>9</v>
      </c>
      <c r="J23" s="71">
        <v>1900</v>
      </c>
    </row>
    <row r="24" spans="1:10" x14ac:dyDescent="0.2">
      <c r="A24" s="24" t="s">
        <v>60</v>
      </c>
      <c r="B24" s="79">
        <v>2</v>
      </c>
      <c r="C24" s="61">
        <v>3</v>
      </c>
      <c r="D24" s="61">
        <v>10</v>
      </c>
      <c r="E24" s="80"/>
      <c r="F24" s="80"/>
      <c r="G24" s="86"/>
      <c r="H24" s="69">
        <f>SUMPRODUCT($B$4:$G$4,B24:G24)/1000</f>
        <v>1467.4999999911468</v>
      </c>
      <c r="I24" s="6" t="s">
        <v>9</v>
      </c>
      <c r="J24" s="71">
        <v>1900</v>
      </c>
    </row>
    <row r="25" spans="1:10" x14ac:dyDescent="0.2">
      <c r="A25" s="24" t="s">
        <v>61</v>
      </c>
      <c r="B25" s="79">
        <v>1</v>
      </c>
      <c r="C25" s="53"/>
      <c r="D25" s="53"/>
      <c r="E25" s="80"/>
      <c r="F25" s="80"/>
      <c r="G25" s="86"/>
      <c r="H25" s="69">
        <f t="shared" si="0"/>
        <v>290000</v>
      </c>
      <c r="I25" s="6" t="s">
        <v>9</v>
      </c>
      <c r="J25" s="70">
        <f>$B$11*E4</f>
        <v>1000000</v>
      </c>
    </row>
    <row r="26" spans="1:10" x14ac:dyDescent="0.2">
      <c r="A26" s="24" t="s">
        <v>62</v>
      </c>
      <c r="B26" s="52"/>
      <c r="C26" s="61">
        <v>1</v>
      </c>
      <c r="D26" s="53"/>
      <c r="E26" s="80"/>
      <c r="F26" s="80"/>
      <c r="G26" s="86"/>
      <c r="H26" s="69">
        <f t="shared" si="0"/>
        <v>199999.99999999997</v>
      </c>
      <c r="I26" s="6" t="s">
        <v>9</v>
      </c>
      <c r="J26" s="70">
        <f>$B$11*F4</f>
        <v>1000000</v>
      </c>
    </row>
    <row r="27" spans="1:10" ht="16" thickBot="1" x14ac:dyDescent="0.25">
      <c r="A27" s="25" t="s">
        <v>63</v>
      </c>
      <c r="B27" s="45"/>
      <c r="C27" s="46"/>
      <c r="D27" s="81">
        <v>1</v>
      </c>
      <c r="E27" s="82"/>
      <c r="F27" s="82"/>
      <c r="G27" s="87"/>
      <c r="H27" s="73">
        <f t="shared" si="0"/>
        <v>28749.999999114676</v>
      </c>
      <c r="I27" s="4" t="s">
        <v>9</v>
      </c>
      <c r="J27" s="74">
        <f>$B$11*G4</f>
        <v>1000000</v>
      </c>
    </row>
  </sheetData>
  <mergeCells count="4">
    <mergeCell ref="B1:D1"/>
    <mergeCell ref="E1:G1"/>
    <mergeCell ref="B17:G17"/>
    <mergeCell ref="A16:J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80B5-A748-4E28-BDC4-90346D23DF5A}">
  <dimension ref="A1:M27"/>
  <sheetViews>
    <sheetView zoomScale="130" zoomScaleNormal="130" workbookViewId="0">
      <selection activeCell="A9" sqref="A9"/>
    </sheetView>
  </sheetViews>
  <sheetFormatPr baseColWidth="10" defaultColWidth="8.83203125" defaultRowHeight="15" x14ac:dyDescent="0.2"/>
  <cols>
    <col min="1" max="1" width="37.5" bestFit="1" customWidth="1"/>
    <col min="2" max="2" width="15.33203125" bestFit="1" customWidth="1"/>
    <col min="5" max="5" width="9.1640625" bestFit="1" customWidth="1"/>
    <col min="7" max="7" width="11.6640625" bestFit="1" customWidth="1"/>
    <col min="10" max="10" width="9.83203125" bestFit="1" customWidth="1"/>
  </cols>
  <sheetData>
    <row r="1" spans="1:13" x14ac:dyDescent="0.2">
      <c r="A1" s="3" t="s">
        <v>36</v>
      </c>
      <c r="B1" s="104" t="s">
        <v>41</v>
      </c>
      <c r="C1" s="104"/>
      <c r="D1" s="104"/>
      <c r="E1" s="104" t="s">
        <v>45</v>
      </c>
      <c r="F1" s="104"/>
      <c r="G1" s="104"/>
    </row>
    <row r="2" spans="1:13" x14ac:dyDescent="0.2">
      <c r="B2" s="57" t="s">
        <v>38</v>
      </c>
      <c r="C2" s="57" t="s">
        <v>39</v>
      </c>
      <c r="D2" s="57" t="s">
        <v>40</v>
      </c>
      <c r="E2" s="57" t="s">
        <v>38</v>
      </c>
      <c r="F2" s="57" t="s">
        <v>39</v>
      </c>
      <c r="G2" s="57" t="s">
        <v>40</v>
      </c>
    </row>
    <row r="3" spans="1:13" x14ac:dyDescent="0.2">
      <c r="B3" s="57" t="s">
        <v>42</v>
      </c>
      <c r="C3" s="57" t="s">
        <v>43</v>
      </c>
      <c r="D3" s="57" t="s">
        <v>44</v>
      </c>
      <c r="E3" s="57" t="s">
        <v>65</v>
      </c>
      <c r="F3" s="57" t="s">
        <v>66</v>
      </c>
      <c r="G3" s="57" t="s">
        <v>67</v>
      </c>
    </row>
    <row r="4" spans="1:13" x14ac:dyDescent="0.2">
      <c r="B4" s="90">
        <v>290000</v>
      </c>
      <c r="C4" s="90">
        <v>0</v>
      </c>
      <c r="D4" s="90">
        <v>99999.999999999985</v>
      </c>
      <c r="E4" s="91">
        <v>1</v>
      </c>
      <c r="F4" s="91">
        <v>0</v>
      </c>
      <c r="G4" s="91">
        <v>1</v>
      </c>
    </row>
    <row r="6" spans="1:13" x14ac:dyDescent="0.2">
      <c r="A6" s="3" t="s">
        <v>37</v>
      </c>
    </row>
    <row r="7" spans="1:13" x14ac:dyDescent="0.2">
      <c r="B7" s="58" t="s">
        <v>46</v>
      </c>
      <c r="C7" s="59" t="s">
        <v>42</v>
      </c>
      <c r="D7" s="59" t="s">
        <v>43</v>
      </c>
      <c r="E7" s="59" t="s">
        <v>44</v>
      </c>
    </row>
    <row r="8" spans="1:13" x14ac:dyDescent="0.2">
      <c r="B8" s="58" t="s">
        <v>47</v>
      </c>
      <c r="C8" s="61">
        <v>1.2</v>
      </c>
      <c r="D8" s="61">
        <v>1.8</v>
      </c>
      <c r="E8" s="61">
        <v>2.2999999999999998</v>
      </c>
    </row>
    <row r="9" spans="1:13" x14ac:dyDescent="0.2">
      <c r="B9" s="58" t="s">
        <v>48</v>
      </c>
      <c r="C9" s="60">
        <v>60000</v>
      </c>
      <c r="D9" s="60">
        <v>200000</v>
      </c>
      <c r="E9" s="60">
        <v>55000</v>
      </c>
    </row>
    <row r="10" spans="1:13" x14ac:dyDescent="0.2">
      <c r="B10" s="58"/>
      <c r="C10" s="63"/>
      <c r="D10" s="63"/>
      <c r="E10" s="63"/>
    </row>
    <row r="11" spans="1:13" x14ac:dyDescent="0.2">
      <c r="A11" t="s">
        <v>64</v>
      </c>
      <c r="B11" s="64">
        <v>1000000</v>
      </c>
      <c r="C11" s="63"/>
      <c r="D11" s="63"/>
      <c r="E11" s="63"/>
    </row>
    <row r="13" spans="1:13" x14ac:dyDescent="0.2">
      <c r="A13" s="3" t="s">
        <v>49</v>
      </c>
    </row>
    <row r="14" spans="1:13" x14ac:dyDescent="0.2">
      <c r="A14" t="s">
        <v>50</v>
      </c>
      <c r="B14" s="62">
        <f>SUMPRODUCT(B4:D4,C8:E8)-SUMPRODUCT(E4:G4,C9:E9)</f>
        <v>463000</v>
      </c>
      <c r="M14" s="59"/>
    </row>
    <row r="15" spans="1:13" ht="16" thickBot="1" x14ac:dyDescent="0.25">
      <c r="M15" s="59"/>
    </row>
    <row r="16" spans="1:13" ht="16" thickBot="1" x14ac:dyDescent="0.25">
      <c r="A16" s="108" t="s">
        <v>51</v>
      </c>
      <c r="B16" s="109"/>
      <c r="C16" s="109"/>
      <c r="D16" s="109"/>
      <c r="E16" s="109"/>
      <c r="F16" s="109"/>
      <c r="G16" s="109"/>
      <c r="H16" s="109"/>
      <c r="I16" s="109"/>
      <c r="J16" s="110"/>
      <c r="M16" s="59"/>
    </row>
    <row r="17" spans="1:10" x14ac:dyDescent="0.2">
      <c r="A17" s="65" t="s">
        <v>52</v>
      </c>
      <c r="B17" s="105" t="s">
        <v>3</v>
      </c>
      <c r="C17" s="106"/>
      <c r="D17" s="106"/>
      <c r="E17" s="106"/>
      <c r="F17" s="106"/>
      <c r="G17" s="107"/>
      <c r="H17" s="22"/>
      <c r="I17" s="67"/>
      <c r="J17" s="68"/>
    </row>
    <row r="18" spans="1:10" ht="16" thickBot="1" x14ac:dyDescent="0.25">
      <c r="A18" s="66"/>
      <c r="B18" s="75" t="s">
        <v>42</v>
      </c>
      <c r="C18" s="76" t="s">
        <v>43</v>
      </c>
      <c r="D18" s="76" t="s">
        <v>44</v>
      </c>
      <c r="E18" s="4" t="s">
        <v>65</v>
      </c>
      <c r="F18" s="4" t="s">
        <v>66</v>
      </c>
      <c r="G18" s="83" t="s">
        <v>67</v>
      </c>
      <c r="H18" s="77" t="s">
        <v>53</v>
      </c>
      <c r="I18" s="78" t="s">
        <v>0</v>
      </c>
      <c r="J18" s="72" t="s">
        <v>54</v>
      </c>
    </row>
    <row r="19" spans="1:10" x14ac:dyDescent="0.2">
      <c r="A19" s="24" t="s">
        <v>55</v>
      </c>
      <c r="B19" s="43">
        <v>1</v>
      </c>
      <c r="C19" s="44"/>
      <c r="D19" s="44"/>
      <c r="E19" s="84"/>
      <c r="F19" s="84"/>
      <c r="G19" s="85"/>
      <c r="H19" s="69">
        <f>SUMPRODUCT($B$4:$G$4,B19:G19)</f>
        <v>290000</v>
      </c>
      <c r="I19" s="6" t="s">
        <v>9</v>
      </c>
      <c r="J19" s="70">
        <v>290000</v>
      </c>
    </row>
    <row r="20" spans="1:10" x14ac:dyDescent="0.2">
      <c r="A20" s="24" t="s">
        <v>56</v>
      </c>
      <c r="B20" s="52"/>
      <c r="C20" s="53">
        <v>1</v>
      </c>
      <c r="D20" s="53"/>
      <c r="E20" s="80"/>
      <c r="F20" s="80"/>
      <c r="G20" s="86"/>
      <c r="H20" s="69">
        <f t="shared" ref="H20:H27" si="0">SUMPRODUCT($B$4:$G$4,B20:G20)</f>
        <v>0</v>
      </c>
      <c r="I20" s="6" t="s">
        <v>9</v>
      </c>
      <c r="J20" s="70">
        <v>200000</v>
      </c>
    </row>
    <row r="21" spans="1:10" x14ac:dyDescent="0.2">
      <c r="A21" s="24" t="s">
        <v>57</v>
      </c>
      <c r="B21" s="52"/>
      <c r="C21" s="53"/>
      <c r="D21" s="53">
        <v>1</v>
      </c>
      <c r="E21" s="80"/>
      <c r="F21" s="80"/>
      <c r="G21" s="86"/>
      <c r="H21" s="69">
        <f t="shared" si="0"/>
        <v>99999.999999999985</v>
      </c>
      <c r="I21" s="6" t="s">
        <v>9</v>
      </c>
      <c r="J21" s="70">
        <v>100000</v>
      </c>
    </row>
    <row r="22" spans="1:10" x14ac:dyDescent="0.2">
      <c r="A22" s="24" t="s">
        <v>58</v>
      </c>
      <c r="B22" s="79">
        <v>3</v>
      </c>
      <c r="C22" s="61">
        <v>4</v>
      </c>
      <c r="D22" s="61">
        <v>8</v>
      </c>
      <c r="E22" s="80"/>
      <c r="F22" s="80"/>
      <c r="G22" s="86"/>
      <c r="H22" s="69">
        <f>SUMPRODUCT($B$4:$G$4,B22:G22)/1000</f>
        <v>1670</v>
      </c>
      <c r="I22" s="6" t="s">
        <v>9</v>
      </c>
      <c r="J22" s="71">
        <v>1900</v>
      </c>
    </row>
    <row r="23" spans="1:10" x14ac:dyDescent="0.2">
      <c r="A23" s="24" t="s">
        <v>59</v>
      </c>
      <c r="B23" s="79">
        <v>3</v>
      </c>
      <c r="C23" s="61">
        <v>4</v>
      </c>
      <c r="D23" s="61">
        <v>6</v>
      </c>
      <c r="E23" s="80"/>
      <c r="F23" s="80"/>
      <c r="G23" s="86"/>
      <c r="H23" s="69">
        <f>SUMPRODUCT($B$4:$G$4,B23:G23)/1000</f>
        <v>1470</v>
      </c>
      <c r="I23" s="6" t="s">
        <v>9</v>
      </c>
      <c r="J23" s="71">
        <v>1900</v>
      </c>
    </row>
    <row r="24" spans="1:10" x14ac:dyDescent="0.2">
      <c r="A24" s="24" t="s">
        <v>60</v>
      </c>
      <c r="B24" s="79">
        <v>2</v>
      </c>
      <c r="C24" s="61">
        <v>3</v>
      </c>
      <c r="D24" s="61">
        <v>10</v>
      </c>
      <c r="E24" s="80"/>
      <c r="F24" s="80"/>
      <c r="G24" s="86"/>
      <c r="H24" s="69">
        <f>SUMPRODUCT($B$4:$G$4,B24:G24)/1000</f>
        <v>1580</v>
      </c>
      <c r="I24" s="6" t="s">
        <v>9</v>
      </c>
      <c r="J24" s="71">
        <v>1900</v>
      </c>
    </row>
    <row r="25" spans="1:10" x14ac:dyDescent="0.2">
      <c r="A25" s="24" t="s">
        <v>61</v>
      </c>
      <c r="B25" s="79">
        <v>1</v>
      </c>
      <c r="C25" s="53"/>
      <c r="D25" s="53"/>
      <c r="E25" s="80"/>
      <c r="F25" s="80"/>
      <c r="G25" s="86"/>
      <c r="H25" s="69">
        <f t="shared" si="0"/>
        <v>290000</v>
      </c>
      <c r="I25" s="6" t="s">
        <v>9</v>
      </c>
      <c r="J25" s="70">
        <f>$B$11*E4</f>
        <v>1000000</v>
      </c>
    </row>
    <row r="26" spans="1:10" x14ac:dyDescent="0.2">
      <c r="A26" s="24" t="s">
        <v>62</v>
      </c>
      <c r="B26" s="52"/>
      <c r="C26" s="61">
        <v>1</v>
      </c>
      <c r="D26" s="53"/>
      <c r="E26" s="80"/>
      <c r="F26" s="80"/>
      <c r="G26" s="86"/>
      <c r="H26" s="69">
        <f t="shared" si="0"/>
        <v>0</v>
      </c>
      <c r="I26" s="6" t="s">
        <v>9</v>
      </c>
      <c r="J26" s="70">
        <f>$B$11*F4</f>
        <v>0</v>
      </c>
    </row>
    <row r="27" spans="1:10" ht="16" thickBot="1" x14ac:dyDescent="0.25">
      <c r="A27" s="25" t="s">
        <v>63</v>
      </c>
      <c r="B27" s="45"/>
      <c r="C27" s="46"/>
      <c r="D27" s="81">
        <v>1</v>
      </c>
      <c r="E27" s="82"/>
      <c r="F27" s="82"/>
      <c r="G27" s="87"/>
      <c r="H27" s="73">
        <f t="shared" si="0"/>
        <v>99999.999999999985</v>
      </c>
      <c r="I27" s="4" t="s">
        <v>9</v>
      </c>
      <c r="J27" s="74">
        <f>$B$11*G4</f>
        <v>1000000</v>
      </c>
    </row>
  </sheetData>
  <mergeCells count="4">
    <mergeCell ref="B1:D1"/>
    <mergeCell ref="E1:G1"/>
    <mergeCell ref="A16:J16"/>
    <mergeCell ref="B17:G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0878D2E0132C42BD9AF35513C8449A" ma:contentTypeVersion="13" ma:contentTypeDescription="Create a new document." ma:contentTypeScope="" ma:versionID="512a29230e08e968a40365dd4d6279b0">
  <xsd:schema xmlns:xsd="http://www.w3.org/2001/XMLSchema" xmlns:xs="http://www.w3.org/2001/XMLSchema" xmlns:p="http://schemas.microsoft.com/office/2006/metadata/properties" xmlns:ns3="a31b44c8-20a6-451d-b1dc-66ee93b79bc8" xmlns:ns4="aaea4423-2c99-4975-a140-48f6428c4c2a" targetNamespace="http://schemas.microsoft.com/office/2006/metadata/properties" ma:root="true" ma:fieldsID="40eaf137cf4620edb60b5e7c27b666e2" ns3:_="" ns4:_="">
    <xsd:import namespace="a31b44c8-20a6-451d-b1dc-66ee93b79bc8"/>
    <xsd:import namespace="aaea4423-2c99-4975-a140-48f6428c4c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1b44c8-20a6-451d-b1dc-66ee93b79b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ea4423-2c99-4975-a140-48f6428c4c2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B02E51-CC79-4E4C-8672-ABE49AAC67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1b44c8-20a6-451d-b1dc-66ee93b79bc8"/>
    <ds:schemaRef ds:uri="aaea4423-2c99-4975-a140-48f6428c4c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DDF9E0-D1AB-4219-8530-F5E488CDCCFE}">
  <ds:schemaRefs>
    <ds:schemaRef ds:uri="a31b44c8-20a6-451d-b1dc-66ee93b79bc8"/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aaea4423-2c99-4975-a140-48f6428c4c2a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5BA8397-C2CC-4894-A46F-5E1787B469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 1</vt:lpstr>
      <vt:lpstr>Problem 2a</vt:lpstr>
      <vt:lpstr>Problem 2b</vt:lpstr>
      <vt:lpstr>Problem 2c</vt:lpstr>
      <vt:lpstr>Problem 3</vt:lpstr>
      <vt:lpstr>Problem 4a</vt:lpstr>
      <vt:lpstr>Problem 4b</vt:lpstr>
    </vt:vector>
  </TitlesOfParts>
  <Company>Carey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Hathaway</dc:creator>
  <cp:lastModifiedBy>Microsoft Office User</cp:lastModifiedBy>
  <dcterms:created xsi:type="dcterms:W3CDTF">2020-02-27T20:09:20Z</dcterms:created>
  <dcterms:modified xsi:type="dcterms:W3CDTF">2021-04-19T14:48:35Z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0x010100310878D2E0132C42BD9AF35513C8449A</vt:lpwstr>
  </property>
</Properties>
</file>