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5"/>
  <workbookPr/>
  <mc:AlternateContent xmlns:mc="http://schemas.openxmlformats.org/markup-compatibility/2006">
    <mc:Choice Requires="x15">
      <x15ac:absPath xmlns:x15ac="http://schemas.microsoft.com/office/spreadsheetml/2010/11/ac" url="/Users/evgenykagan/Dropbox/Teaching JHU/Business Analytics - Spring 2022/Review Sessions &amp; Practice Problems/Week 2/"/>
    </mc:Choice>
  </mc:AlternateContent>
  <xr:revisionPtr revIDLastSave="0" documentId="13_ncr:1_{5BC47688-4617-FB4D-9881-FB54E902CF89}" xr6:coauthVersionLast="47" xr6:coauthVersionMax="47" xr10:uidLastSave="{00000000-0000-0000-0000-000000000000}"/>
  <bookViews>
    <workbookView xWindow="0" yWindow="500" windowWidth="28800" windowHeight="15940" activeTab="8" xr2:uid="{00000000-000D-0000-FFFF-FFFF00000000}"/>
  </bookViews>
  <sheets>
    <sheet name="1" sheetId="1" r:id="rId1"/>
    <sheet name="2" sheetId="2" r:id="rId2"/>
    <sheet name="3" sheetId="3" r:id="rId3"/>
    <sheet name="4" sheetId="4" r:id="rId4"/>
    <sheet name="5" sheetId="7" r:id="rId5"/>
    <sheet name="6" sheetId="8" r:id="rId6"/>
    <sheet name="7" sheetId="9" r:id="rId7"/>
    <sheet name="8" sheetId="5" r:id="rId8"/>
    <sheet name="9" sheetId="10" r:id="rId9"/>
    <sheet name="10" sheetId="6" r:id="rId10"/>
  </sheets>
  <definedNames>
    <definedName name="solver_adj" localSheetId="0" hidden="1">'1'!$B$2:$C$2</definedName>
    <definedName name="solver_adj" localSheetId="9" hidden="1">'10'!$B$2:$T$2</definedName>
    <definedName name="solver_adj" localSheetId="1" hidden="1">'2'!$B$2:$F$2</definedName>
    <definedName name="solver_adj" localSheetId="2" hidden="1">'3'!$B$2:$C$2</definedName>
    <definedName name="solver_adj" localSheetId="3" hidden="1">'4'!$B$2:$C$2</definedName>
    <definedName name="solver_adj" localSheetId="4" hidden="1">'5'!$B$3:$F$3</definedName>
    <definedName name="solver_adj" localSheetId="5" hidden="1">'6'!$B$3:$H$3</definedName>
    <definedName name="solver_adj" localSheetId="7" hidden="1">'8'!$B$2:$M$2</definedName>
    <definedName name="solver_cvg" localSheetId="0" hidden="1">0.0001</definedName>
    <definedName name="solver_cvg" localSheetId="9" hidden="1">0.0001</definedName>
    <definedName name="solver_cvg" localSheetId="1" hidden="1">0.0001</definedName>
    <definedName name="solver_cvg" localSheetId="2" hidden="1">0.0001</definedName>
    <definedName name="solver_cvg" localSheetId="3" hidden="1">0.0001</definedName>
    <definedName name="solver_cvg" localSheetId="4" hidden="1">0.0001</definedName>
    <definedName name="solver_cvg" localSheetId="5" hidden="1">0.0001</definedName>
    <definedName name="solver_cvg" localSheetId="7" hidden="1">0.0001</definedName>
    <definedName name="solver_drv" localSheetId="0" hidden="1">1</definedName>
    <definedName name="solver_drv" localSheetId="9" hidden="1">1</definedName>
    <definedName name="solver_drv" localSheetId="1" hidden="1">1</definedName>
    <definedName name="solver_drv" localSheetId="2" hidden="1">1</definedName>
    <definedName name="solver_drv" localSheetId="3" hidden="1">1</definedName>
    <definedName name="solver_drv" localSheetId="4" hidden="1">1</definedName>
    <definedName name="solver_drv" localSheetId="5" hidden="1">1</definedName>
    <definedName name="solver_drv" localSheetId="7" hidden="1">1</definedName>
    <definedName name="solver_eng" localSheetId="0" hidden="1">2</definedName>
    <definedName name="solver_eng" localSheetId="9" hidden="1">2</definedName>
    <definedName name="solver_eng" localSheetId="1" hidden="1">2</definedName>
    <definedName name="solver_eng" localSheetId="2" hidden="1">2</definedName>
    <definedName name="solver_eng" localSheetId="3" hidden="1">2</definedName>
    <definedName name="solver_eng" localSheetId="4" hidden="1">2</definedName>
    <definedName name="solver_eng" localSheetId="5" hidden="1">2</definedName>
    <definedName name="solver_eng" localSheetId="6" hidden="1">1</definedName>
    <definedName name="solver_eng" localSheetId="7" hidden="1">2</definedName>
    <definedName name="solver_est" localSheetId="0" hidden="1">1</definedName>
    <definedName name="solver_est" localSheetId="9" hidden="1">1</definedName>
    <definedName name="solver_est" localSheetId="1" hidden="1">1</definedName>
    <definedName name="solver_est" localSheetId="2" hidden="1">1</definedName>
    <definedName name="solver_est" localSheetId="3" hidden="1">1</definedName>
    <definedName name="solver_est" localSheetId="4" hidden="1">1</definedName>
    <definedName name="solver_est" localSheetId="5" hidden="1">1</definedName>
    <definedName name="solver_est" localSheetId="7" hidden="1">1</definedName>
    <definedName name="solver_itr" localSheetId="0" hidden="1">2147483647</definedName>
    <definedName name="solver_itr" localSheetId="9" hidden="1">2147483647</definedName>
    <definedName name="solver_itr" localSheetId="1" hidden="1">2147483647</definedName>
    <definedName name="solver_itr" localSheetId="2" hidden="1">2147483647</definedName>
    <definedName name="solver_itr" localSheetId="3" hidden="1">2147483647</definedName>
    <definedName name="solver_itr" localSheetId="4" hidden="1">2147483647</definedName>
    <definedName name="solver_itr" localSheetId="5" hidden="1">2147483647</definedName>
    <definedName name="solver_itr" localSheetId="7" hidden="1">2147483647</definedName>
    <definedName name="solver_lhs1" localSheetId="0" hidden="1">'1'!$D$14:$D$16</definedName>
    <definedName name="solver_lhs1" localSheetId="9" hidden="1">'10'!$U$14:$U$16</definedName>
    <definedName name="solver_lhs1" localSheetId="1" hidden="1">'2'!$G$14</definedName>
    <definedName name="solver_lhs1" localSheetId="2" hidden="1">'3'!$D$14:$D$16</definedName>
    <definedName name="solver_lhs1" localSheetId="3" hidden="1">'4'!$D$14:$D$16</definedName>
    <definedName name="solver_lhs1" localSheetId="4" hidden="1">'5'!$G$15</definedName>
    <definedName name="solver_lhs1" localSheetId="5" hidden="1">'6'!$I$15:$I$22</definedName>
    <definedName name="solver_lhs1" localSheetId="7" hidden="1">'8'!$N$14:$N$16</definedName>
    <definedName name="solver_lhs2" localSheetId="9" hidden="1">'10'!$U$17:$U$22</definedName>
    <definedName name="solver_lhs2" localSheetId="1" hidden="1">'2'!$G$15:$G$21</definedName>
    <definedName name="solver_lhs2" localSheetId="2" hidden="1">'3'!$D$14:$D$16</definedName>
    <definedName name="solver_lhs2" localSheetId="3" hidden="1">'4'!$D$17</definedName>
    <definedName name="solver_lhs2" localSheetId="4" hidden="1">'5'!$G$16</definedName>
    <definedName name="solver_lhs2" localSheetId="5" hidden="1">'6'!$I$17:$I$22</definedName>
    <definedName name="solver_lhs2" localSheetId="7" hidden="1">'8'!$N$17:$N$20</definedName>
    <definedName name="solver_lhs3" localSheetId="9" hidden="1">'10'!$U$23:$U$24</definedName>
    <definedName name="solver_lhs3" localSheetId="1" hidden="1">'2'!$G$23</definedName>
    <definedName name="solver_lhs3" localSheetId="4" hidden="1">'5'!$G$17:$G$22</definedName>
    <definedName name="solver_lhs3" localSheetId="5" hidden="1">'6'!$I$17:$I$22</definedName>
    <definedName name="solver_lin" localSheetId="1" hidden="1">1</definedName>
    <definedName name="solver_lin" localSheetId="6" hidden="1">2</definedName>
    <definedName name="solver_mip" localSheetId="0" hidden="1">2147483647</definedName>
    <definedName name="solver_mip" localSheetId="9" hidden="1">2147483647</definedName>
    <definedName name="solver_mip" localSheetId="1" hidden="1">2147483647</definedName>
    <definedName name="solver_mip" localSheetId="2" hidden="1">2147483647</definedName>
    <definedName name="solver_mip" localSheetId="3" hidden="1">2147483647</definedName>
    <definedName name="solver_mip" localSheetId="4" hidden="1">2147483647</definedName>
    <definedName name="solver_mip" localSheetId="5" hidden="1">2147483647</definedName>
    <definedName name="solver_mip" localSheetId="7" hidden="1">2147483647</definedName>
    <definedName name="solver_mni" localSheetId="0" hidden="1">30</definedName>
    <definedName name="solver_mni" localSheetId="9" hidden="1">30</definedName>
    <definedName name="solver_mni" localSheetId="1" hidden="1">30</definedName>
    <definedName name="solver_mni" localSheetId="2" hidden="1">30</definedName>
    <definedName name="solver_mni" localSheetId="3" hidden="1">30</definedName>
    <definedName name="solver_mni" localSheetId="4" hidden="1">30</definedName>
    <definedName name="solver_mni" localSheetId="5" hidden="1">30</definedName>
    <definedName name="solver_mni" localSheetId="7" hidden="1">30</definedName>
    <definedName name="solver_mrt" localSheetId="0" hidden="1">0.075</definedName>
    <definedName name="solver_mrt" localSheetId="9" hidden="1">0.075</definedName>
    <definedName name="solver_mrt" localSheetId="1" hidden="1">0.075</definedName>
    <definedName name="solver_mrt" localSheetId="2" hidden="1">0.075</definedName>
    <definedName name="solver_mrt" localSheetId="3" hidden="1">0.075</definedName>
    <definedName name="solver_mrt" localSheetId="4" hidden="1">0.075</definedName>
    <definedName name="solver_mrt" localSheetId="5" hidden="1">0.075</definedName>
    <definedName name="solver_mrt" localSheetId="7" hidden="1">0.075</definedName>
    <definedName name="solver_msl" localSheetId="0" hidden="1">2</definedName>
    <definedName name="solver_msl" localSheetId="9" hidden="1">2</definedName>
    <definedName name="solver_msl" localSheetId="1" hidden="1">2</definedName>
    <definedName name="solver_msl" localSheetId="2" hidden="1">2</definedName>
    <definedName name="solver_msl" localSheetId="3" hidden="1">2</definedName>
    <definedName name="solver_msl" localSheetId="4" hidden="1">2</definedName>
    <definedName name="solver_msl" localSheetId="5" hidden="1">2</definedName>
    <definedName name="solver_msl" localSheetId="7" hidden="1">2</definedName>
    <definedName name="solver_neg" localSheetId="0" hidden="1">1</definedName>
    <definedName name="solver_neg" localSheetId="9" hidden="1">1</definedName>
    <definedName name="solver_neg" localSheetId="1" hidden="1">1</definedName>
    <definedName name="solver_neg" localSheetId="2" hidden="1">1</definedName>
    <definedName name="solver_neg" localSheetId="3" hidden="1">1</definedName>
    <definedName name="solver_neg" localSheetId="4" hidden="1">1</definedName>
    <definedName name="solver_neg" localSheetId="5" hidden="1">1</definedName>
    <definedName name="solver_neg" localSheetId="6" hidden="1">1</definedName>
    <definedName name="solver_neg" localSheetId="7" hidden="1">1</definedName>
    <definedName name="solver_nod" localSheetId="0" hidden="1">2147483647</definedName>
    <definedName name="solver_nod" localSheetId="9" hidden="1">2147483647</definedName>
    <definedName name="solver_nod" localSheetId="1" hidden="1">2147483647</definedName>
    <definedName name="solver_nod" localSheetId="2" hidden="1">2147483647</definedName>
    <definedName name="solver_nod" localSheetId="3" hidden="1">2147483647</definedName>
    <definedName name="solver_nod" localSheetId="4" hidden="1">2147483647</definedName>
    <definedName name="solver_nod" localSheetId="5" hidden="1">2147483647</definedName>
    <definedName name="solver_nod" localSheetId="7" hidden="1">2147483647</definedName>
    <definedName name="solver_num" localSheetId="0" hidden="1">1</definedName>
    <definedName name="solver_num" localSheetId="9" hidden="1">3</definedName>
    <definedName name="solver_num" localSheetId="1" hidden="1">3</definedName>
    <definedName name="solver_num" localSheetId="2" hidden="1">1</definedName>
    <definedName name="solver_num" localSheetId="3" hidden="1">2</definedName>
    <definedName name="solver_num" localSheetId="4" hidden="1">3</definedName>
    <definedName name="solver_num" localSheetId="5" hidden="1">1</definedName>
    <definedName name="solver_num" localSheetId="6" hidden="1">0</definedName>
    <definedName name="solver_num" localSheetId="7" hidden="1">2</definedName>
    <definedName name="solver_nwt" localSheetId="0" hidden="1">1</definedName>
    <definedName name="solver_nwt" localSheetId="9" hidden="1">1</definedName>
    <definedName name="solver_nwt" localSheetId="1" hidden="1">1</definedName>
    <definedName name="solver_nwt" localSheetId="2" hidden="1">1</definedName>
    <definedName name="solver_nwt" localSheetId="3" hidden="1">1</definedName>
    <definedName name="solver_nwt" localSheetId="4" hidden="1">1</definedName>
    <definedName name="solver_nwt" localSheetId="5" hidden="1">1</definedName>
    <definedName name="solver_nwt" localSheetId="7" hidden="1">1</definedName>
    <definedName name="solver_opt" localSheetId="0" hidden="1">'1'!$B$9</definedName>
    <definedName name="solver_opt" localSheetId="9" hidden="1">'10'!$B$9</definedName>
    <definedName name="solver_opt" localSheetId="1" hidden="1">'2'!$B$9</definedName>
    <definedName name="solver_opt" localSheetId="2" hidden="1">'3'!$B$9</definedName>
    <definedName name="solver_opt" localSheetId="3" hidden="1">'4'!$B$9</definedName>
    <definedName name="solver_opt" localSheetId="4" hidden="1">'5'!$B$10</definedName>
    <definedName name="solver_opt" localSheetId="5" hidden="1">'6'!$B$10</definedName>
    <definedName name="solver_opt" localSheetId="6" hidden="1">'7'!$E$16</definedName>
    <definedName name="solver_opt" localSheetId="7" hidden="1">'8'!$B$9</definedName>
    <definedName name="solver_pre" localSheetId="0" hidden="1">0.000001</definedName>
    <definedName name="solver_pre" localSheetId="9" hidden="1">0.000001</definedName>
    <definedName name="solver_pre" localSheetId="1" hidden="1">0.000001</definedName>
    <definedName name="solver_pre" localSheetId="2" hidden="1">0.000001</definedName>
    <definedName name="solver_pre" localSheetId="3" hidden="1">0.000001</definedName>
    <definedName name="solver_pre" localSheetId="4" hidden="1">0.000001</definedName>
    <definedName name="solver_pre" localSheetId="5" hidden="1">0.000001</definedName>
    <definedName name="solver_pre" localSheetId="7" hidden="1">0.000001</definedName>
    <definedName name="solver_rbv" localSheetId="0" hidden="1">1</definedName>
    <definedName name="solver_rbv" localSheetId="9" hidden="1">1</definedName>
    <definedName name="solver_rbv" localSheetId="1" hidden="1">1</definedName>
    <definedName name="solver_rbv" localSheetId="2" hidden="1">1</definedName>
    <definedName name="solver_rbv" localSheetId="3" hidden="1">1</definedName>
    <definedName name="solver_rbv" localSheetId="4" hidden="1">1</definedName>
    <definedName name="solver_rbv" localSheetId="5" hidden="1">1</definedName>
    <definedName name="solver_rbv" localSheetId="7" hidden="1">1</definedName>
    <definedName name="solver_rel1" localSheetId="0" hidden="1">1</definedName>
    <definedName name="solver_rel1" localSheetId="9" hidden="1">1</definedName>
    <definedName name="solver_rel1" localSheetId="1" hidden="1">3</definedName>
    <definedName name="solver_rel1" localSheetId="2" hidden="1">3</definedName>
    <definedName name="solver_rel1" localSheetId="3" hidden="1">1</definedName>
    <definedName name="solver_rel1" localSheetId="4" hidden="1">2</definedName>
    <definedName name="solver_rel1" localSheetId="5" hidden="1">3</definedName>
    <definedName name="solver_rel1" localSheetId="7" hidden="1">1</definedName>
    <definedName name="solver_rel2" localSheetId="9" hidden="1">3</definedName>
    <definedName name="solver_rel2" localSheetId="1" hidden="1">3</definedName>
    <definedName name="solver_rel2" localSheetId="2" hidden="1">3</definedName>
    <definedName name="solver_rel2" localSheetId="3" hidden="1">3</definedName>
    <definedName name="solver_rel2" localSheetId="4" hidden="1">3</definedName>
    <definedName name="solver_rel2" localSheetId="5" hidden="1">1</definedName>
    <definedName name="solver_rel2" localSheetId="7" hidden="1">3</definedName>
    <definedName name="solver_rel3" localSheetId="9" hidden="1">2</definedName>
    <definedName name="solver_rel3" localSheetId="1" hidden="1">1</definedName>
    <definedName name="solver_rel3" localSheetId="4" hidden="1">1</definedName>
    <definedName name="solver_rel3" localSheetId="5" hidden="1">1</definedName>
    <definedName name="solver_rhs1" localSheetId="0" hidden="1">'1'!$F$14:$F$16</definedName>
    <definedName name="solver_rhs1" localSheetId="9" hidden="1">'10'!$W$14:$W$16</definedName>
    <definedName name="solver_rhs1" localSheetId="1" hidden="1">'2'!$I$14</definedName>
    <definedName name="solver_rhs1" localSheetId="2" hidden="1">'3'!$F$14:$F$16</definedName>
    <definedName name="solver_rhs1" localSheetId="3" hidden="1">'4'!$F$14:$F$16</definedName>
    <definedName name="solver_rhs1" localSheetId="4" hidden="1">'5'!$I$15</definedName>
    <definedName name="solver_rhs1" localSheetId="5" hidden="1">'6'!$K$15:$K$22</definedName>
    <definedName name="solver_rhs1" localSheetId="7" hidden="1">'8'!$P$14:$P$16</definedName>
    <definedName name="solver_rhs2" localSheetId="9" hidden="1">'10'!$W$17:$W$22</definedName>
    <definedName name="solver_rhs2" localSheetId="1" hidden="1">'2'!$I$15:$I$21</definedName>
    <definedName name="solver_rhs2" localSheetId="2" hidden="1">'3'!$F$14:$F$16</definedName>
    <definedName name="solver_rhs2" localSheetId="3" hidden="1">'4'!$F$17</definedName>
    <definedName name="solver_rhs2" localSheetId="4" hidden="1">'5'!$I$16</definedName>
    <definedName name="solver_rhs2" localSheetId="5" hidden="1">'6'!$K$17:$K$22</definedName>
    <definedName name="solver_rhs2" localSheetId="7" hidden="1">'8'!$P$17:$P$20</definedName>
    <definedName name="solver_rhs3" localSheetId="9" hidden="1">'10'!$W$23:$W$24</definedName>
    <definedName name="solver_rhs3" localSheetId="1" hidden="1">'2'!$I$22</definedName>
    <definedName name="solver_rhs3" localSheetId="4" hidden="1">'5'!$I$17:$I$22</definedName>
    <definedName name="solver_rhs3" localSheetId="5" hidden="1">'6'!$K$17:$K$22</definedName>
    <definedName name="solver_rlx" localSheetId="0" hidden="1">2</definedName>
    <definedName name="solver_rlx" localSheetId="9" hidden="1">2</definedName>
    <definedName name="solver_rlx" localSheetId="1" hidden="1">2</definedName>
    <definedName name="solver_rlx" localSheetId="2" hidden="1">2</definedName>
    <definedName name="solver_rlx" localSheetId="3" hidden="1">2</definedName>
    <definedName name="solver_rlx" localSheetId="4" hidden="1">2</definedName>
    <definedName name="solver_rlx" localSheetId="5" hidden="1">2</definedName>
    <definedName name="solver_rlx" localSheetId="7" hidden="1">2</definedName>
    <definedName name="solver_rsd" localSheetId="0" hidden="1">0</definedName>
    <definedName name="solver_rsd" localSheetId="9" hidden="1">0</definedName>
    <definedName name="solver_rsd" localSheetId="1" hidden="1">0</definedName>
    <definedName name="solver_rsd" localSheetId="2" hidden="1">0</definedName>
    <definedName name="solver_rsd" localSheetId="3" hidden="1">0</definedName>
    <definedName name="solver_rsd" localSheetId="4" hidden="1">0</definedName>
    <definedName name="solver_rsd" localSheetId="5" hidden="1">0</definedName>
    <definedName name="solver_rsd" localSheetId="7" hidden="1">0</definedName>
    <definedName name="solver_scl" localSheetId="0" hidden="1">1</definedName>
    <definedName name="solver_scl" localSheetId="9" hidden="1">1</definedName>
    <definedName name="solver_scl" localSheetId="1" hidden="1">1</definedName>
    <definedName name="solver_scl" localSheetId="2" hidden="1">1</definedName>
    <definedName name="solver_scl" localSheetId="3" hidden="1">1</definedName>
    <definedName name="solver_scl" localSheetId="4" hidden="1">1</definedName>
    <definedName name="solver_scl" localSheetId="5" hidden="1">1</definedName>
    <definedName name="solver_scl" localSheetId="7" hidden="1">1</definedName>
    <definedName name="solver_sho" localSheetId="0" hidden="1">2</definedName>
    <definedName name="solver_sho" localSheetId="9" hidden="1">2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ho" localSheetId="4" hidden="1">2</definedName>
    <definedName name="solver_sho" localSheetId="5" hidden="1">2</definedName>
    <definedName name="solver_sho" localSheetId="7" hidden="1">2</definedName>
    <definedName name="solver_ssz" localSheetId="0" hidden="1">100</definedName>
    <definedName name="solver_ssz" localSheetId="9" hidden="1">100</definedName>
    <definedName name="solver_ssz" localSheetId="1" hidden="1">100</definedName>
    <definedName name="solver_ssz" localSheetId="2" hidden="1">100</definedName>
    <definedName name="solver_ssz" localSheetId="3" hidden="1">100</definedName>
    <definedName name="solver_ssz" localSheetId="4" hidden="1">100</definedName>
    <definedName name="solver_ssz" localSheetId="5" hidden="1">100</definedName>
    <definedName name="solver_ssz" localSheetId="7" hidden="1">100</definedName>
    <definedName name="solver_tim" localSheetId="0" hidden="1">2147483647</definedName>
    <definedName name="solver_tim" localSheetId="9" hidden="1">2147483647</definedName>
    <definedName name="solver_tim" localSheetId="1" hidden="1">2147483647</definedName>
    <definedName name="solver_tim" localSheetId="2" hidden="1">2147483647</definedName>
    <definedName name="solver_tim" localSheetId="3" hidden="1">2147483647</definedName>
    <definedName name="solver_tim" localSheetId="4" hidden="1">2147483647</definedName>
    <definedName name="solver_tim" localSheetId="5" hidden="1">2147483647</definedName>
    <definedName name="solver_tim" localSheetId="7" hidden="1">2147483647</definedName>
    <definedName name="solver_tol" localSheetId="0" hidden="1">0.01</definedName>
    <definedName name="solver_tol" localSheetId="9" hidden="1">0.01</definedName>
    <definedName name="solver_tol" localSheetId="1" hidden="1">0.01</definedName>
    <definedName name="solver_tol" localSheetId="2" hidden="1">0.01</definedName>
    <definedName name="solver_tol" localSheetId="3" hidden="1">0.01</definedName>
    <definedName name="solver_tol" localSheetId="4" hidden="1">0.01</definedName>
    <definedName name="solver_tol" localSheetId="5" hidden="1">0.01</definedName>
    <definedName name="solver_tol" localSheetId="7" hidden="1">0.01</definedName>
    <definedName name="solver_typ" localSheetId="0" hidden="1">1</definedName>
    <definedName name="solver_typ" localSheetId="9" hidden="1">2</definedName>
    <definedName name="solver_typ" localSheetId="1" hidden="1">2</definedName>
    <definedName name="solver_typ" localSheetId="2" hidden="1">2</definedName>
    <definedName name="solver_typ" localSheetId="3" hidden="1">1</definedName>
    <definedName name="solver_typ" localSheetId="4" hidden="1">1</definedName>
    <definedName name="solver_typ" localSheetId="5" hidden="1">2</definedName>
    <definedName name="solver_typ" localSheetId="6" hidden="1">1</definedName>
    <definedName name="solver_typ" localSheetId="7" hidden="1">2</definedName>
    <definedName name="solver_val" localSheetId="0" hidden="1">0</definedName>
    <definedName name="solver_val" localSheetId="9" hidden="1">0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al" localSheetId="4" hidden="1">0</definedName>
    <definedName name="solver_val" localSheetId="5" hidden="1">0</definedName>
    <definedName name="solver_val" localSheetId="6" hidden="1">0</definedName>
    <definedName name="solver_val" localSheetId="7" hidden="1">0</definedName>
    <definedName name="solver_ver" localSheetId="0" hidden="1">3</definedName>
    <definedName name="solver_ver" localSheetId="9" hidden="1">3</definedName>
    <definedName name="solver_ver" localSheetId="1" hidden="1">2</definedName>
    <definedName name="solver_ver" localSheetId="2" hidden="1">3</definedName>
    <definedName name="solver_ver" localSheetId="3" hidden="1">3</definedName>
    <definedName name="solver_ver" localSheetId="4" hidden="1">3</definedName>
    <definedName name="solver_ver" localSheetId="5" hidden="1">3</definedName>
    <definedName name="solver_ver" localSheetId="6" hidden="1">2</definedName>
    <definedName name="solver_ver" localSheetId="7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6" i="10" l="1"/>
  <c r="H15" i="10"/>
  <c r="H14" i="10"/>
  <c r="H13" i="10"/>
  <c r="H12" i="10"/>
  <c r="A8" i="10"/>
  <c r="E4" i="10"/>
  <c r="B4" i="10"/>
  <c r="B8" i="10" s="1"/>
  <c r="C8" i="10" l="1"/>
  <c r="G14" i="2" l="1"/>
  <c r="E21" i="9"/>
  <c r="E20" i="9"/>
  <c r="E19" i="9"/>
  <c r="E18" i="9"/>
  <c r="E17" i="9"/>
  <c r="E16" i="9"/>
  <c r="D15" i="9"/>
  <c r="C15" i="9"/>
  <c r="B15" i="9"/>
  <c r="B11" i="9"/>
  <c r="B10" i="8"/>
  <c r="B14" i="8"/>
  <c r="C14" i="8"/>
  <c r="D14" i="8"/>
  <c r="E14" i="8"/>
  <c r="F14" i="8"/>
  <c r="G14" i="8"/>
  <c r="H14" i="8"/>
  <c r="I15" i="8"/>
  <c r="I16" i="8"/>
  <c r="I17" i="8"/>
  <c r="I18" i="8"/>
  <c r="I19" i="8"/>
  <c r="I20" i="8"/>
  <c r="I21" i="8"/>
  <c r="I22" i="8"/>
  <c r="G22" i="7"/>
  <c r="G21" i="7"/>
  <c r="G20" i="7"/>
  <c r="G19" i="7"/>
  <c r="G18" i="7"/>
  <c r="G17" i="7"/>
  <c r="G16" i="7"/>
  <c r="G15" i="7"/>
  <c r="F14" i="7"/>
  <c r="E14" i="7"/>
  <c r="D14" i="7"/>
  <c r="C14" i="7"/>
  <c r="B14" i="7"/>
  <c r="B10" i="7"/>
  <c r="U15" i="6"/>
  <c r="U16" i="6"/>
  <c r="U17" i="6"/>
  <c r="U18" i="6"/>
  <c r="U19" i="6"/>
  <c r="U20" i="6"/>
  <c r="U21" i="6"/>
  <c r="U22" i="6"/>
  <c r="U23" i="6"/>
  <c r="U24" i="6"/>
  <c r="U14" i="6"/>
  <c r="B9" i="6"/>
  <c r="N15" i="5"/>
  <c r="N16" i="5"/>
  <c r="N17" i="5"/>
  <c r="N18" i="5"/>
  <c r="N19" i="5"/>
  <c r="N20" i="5"/>
  <c r="N14" i="5"/>
  <c r="B9" i="5"/>
  <c r="D15" i="4"/>
  <c r="D16" i="4"/>
  <c r="D17" i="4"/>
  <c r="D14" i="4"/>
  <c r="B9" i="4"/>
  <c r="D15" i="3"/>
  <c r="D16" i="3"/>
  <c r="D14" i="3"/>
  <c r="B9" i="3"/>
  <c r="G16" i="2"/>
  <c r="G17" i="2"/>
  <c r="G18" i="2"/>
  <c r="G19" i="2"/>
  <c r="G20" i="2"/>
  <c r="G21" i="2"/>
  <c r="G22" i="2"/>
  <c r="G15" i="2"/>
  <c r="B9" i="2"/>
  <c r="D15" i="1"/>
  <c r="D16" i="1"/>
  <c r="D14" i="1"/>
  <c r="B9" i="1"/>
</calcChain>
</file>

<file path=xl/sharedStrings.xml><?xml version="1.0" encoding="utf-8"?>
<sst xmlns="http://schemas.openxmlformats.org/spreadsheetml/2006/main" count="406" uniqueCount="191">
  <si>
    <t>Decision Variables</t>
  </si>
  <si>
    <t>A</t>
  </si>
  <si>
    <t>B</t>
  </si>
  <si>
    <t xml:space="preserve">Information </t>
  </si>
  <si>
    <t>Objective Function</t>
  </si>
  <si>
    <t>Profits</t>
  </si>
  <si>
    <t>Constraints</t>
  </si>
  <si>
    <t>contributions</t>
  </si>
  <si>
    <t>Workhour</t>
  </si>
  <si>
    <t>Coefficients</t>
  </si>
  <si>
    <t xml:space="preserve">LHS </t>
  </si>
  <si>
    <t>Operator</t>
  </si>
  <si>
    <t>RHS</t>
  </si>
  <si>
    <t>&lt;=</t>
  </si>
  <si>
    <t>A capacity</t>
  </si>
  <si>
    <t>B capacity</t>
  </si>
  <si>
    <t>F</t>
  </si>
  <si>
    <t>P</t>
  </si>
  <si>
    <t>R</t>
  </si>
  <si>
    <t>S</t>
  </si>
  <si>
    <t>W</t>
  </si>
  <si>
    <t>Information</t>
  </si>
  <si>
    <t>Cost / lb.</t>
  </si>
  <si>
    <t>Vitamins(g/lb)</t>
  </si>
  <si>
    <t>Minerals(g/lb)</t>
  </si>
  <si>
    <t>Protein(g/lb)</t>
  </si>
  <si>
    <t>Calories/lb</t>
  </si>
  <si>
    <t>Costs</t>
  </si>
  <si>
    <t>LHS</t>
  </si>
  <si>
    <t>Minimum W</t>
  </si>
  <si>
    <t>Minimum P</t>
  </si>
  <si>
    <t>Minimum R</t>
  </si>
  <si>
    <t>Minimum S</t>
  </si>
  <si>
    <t>&gt;=</t>
  </si>
  <si>
    <t>T</t>
  </si>
  <si>
    <t>M</t>
  </si>
  <si>
    <t>Advertising Costs</t>
  </si>
  <si>
    <t>Boys</t>
  </si>
  <si>
    <t>Women</t>
  </si>
  <si>
    <t>Men</t>
  </si>
  <si>
    <t>C</t>
  </si>
  <si>
    <t>O</t>
  </si>
  <si>
    <t>Profit</t>
  </si>
  <si>
    <t>total Profits</t>
  </si>
  <si>
    <t>Maximum C</t>
  </si>
  <si>
    <t>Maximum O</t>
  </si>
  <si>
    <t>Maximum Total</t>
  </si>
  <si>
    <t>Ratio</t>
  </si>
  <si>
    <t>MA</t>
  </si>
  <si>
    <t>PA</t>
  </si>
  <si>
    <t>TA</t>
  </si>
  <si>
    <t>MB</t>
  </si>
  <si>
    <t>PB</t>
  </si>
  <si>
    <t>TB</t>
  </si>
  <si>
    <t>MC</t>
  </si>
  <si>
    <t>PC</t>
  </si>
  <si>
    <t>TC</t>
  </si>
  <si>
    <t>MD</t>
  </si>
  <si>
    <t>PD</t>
  </si>
  <si>
    <t>TD</t>
  </si>
  <si>
    <t>Transportation costs</t>
  </si>
  <si>
    <t>Objective function</t>
  </si>
  <si>
    <t>Total transport costs</t>
  </si>
  <si>
    <t>M supply</t>
  </si>
  <si>
    <t>P supply</t>
  </si>
  <si>
    <t>T supply</t>
  </si>
  <si>
    <t>A Demand</t>
  </si>
  <si>
    <t>B Demand</t>
  </si>
  <si>
    <t>C Demand</t>
  </si>
  <si>
    <t>D Demand</t>
  </si>
  <si>
    <t>F1D1</t>
  </si>
  <si>
    <t>F2D1</t>
  </si>
  <si>
    <t>F3D1</t>
  </si>
  <si>
    <t>F1W6</t>
  </si>
  <si>
    <t>F2W6</t>
  </si>
  <si>
    <t>F3W6</t>
  </si>
  <si>
    <t>F1D2</t>
  </si>
  <si>
    <t>F2D2</t>
  </si>
  <si>
    <t>F3D2</t>
  </si>
  <si>
    <t>D1W1</t>
  </si>
  <si>
    <t>D2W1</t>
  </si>
  <si>
    <t>D1W2</t>
  </si>
  <si>
    <t>D2W2</t>
  </si>
  <si>
    <t>D1W3</t>
  </si>
  <si>
    <t>D2W3</t>
  </si>
  <si>
    <t>D1W4</t>
  </si>
  <si>
    <t>D2W4</t>
  </si>
  <si>
    <t>D1W5</t>
  </si>
  <si>
    <t>D2W5</t>
  </si>
  <si>
    <t>F1 Capacity</t>
  </si>
  <si>
    <t>F2 Capacity</t>
  </si>
  <si>
    <t>F3 Capacity</t>
  </si>
  <si>
    <t>W1 Demand</t>
  </si>
  <si>
    <t>W2 Demand</t>
  </si>
  <si>
    <t>W3 Demand</t>
  </si>
  <si>
    <t>W4 Demand</t>
  </si>
  <si>
    <t>W5 Demand</t>
  </si>
  <si>
    <t>W6 Demand</t>
  </si>
  <si>
    <t>D1 Logistics</t>
  </si>
  <si>
    <t>D2 Logistics</t>
  </si>
  <si>
    <t>=</t>
  </si>
  <si>
    <t>Decision Variables:</t>
  </si>
  <si>
    <t>Percent in Bond 1</t>
  </si>
  <si>
    <t>Percent in Bond 2</t>
  </si>
  <si>
    <t>Percent in Bond 3</t>
  </si>
  <si>
    <t>Percent in Bond 4</t>
  </si>
  <si>
    <t>Percent in Bond 5</t>
  </si>
  <si>
    <t>B1</t>
  </si>
  <si>
    <t>B2</t>
  </si>
  <si>
    <t>B3</t>
  </si>
  <si>
    <t>B4</t>
  </si>
  <si>
    <t>B5</t>
  </si>
  <si>
    <t>Information to Build Objective Function:</t>
  </si>
  <si>
    <t>Expected Returns</t>
  </si>
  <si>
    <t>Bond 1</t>
  </si>
  <si>
    <t>Bond 2</t>
  </si>
  <si>
    <t>Bond 3</t>
  </si>
  <si>
    <t>Bond 4</t>
  </si>
  <si>
    <t>Bond 5</t>
  </si>
  <si>
    <t>Objective Function:</t>
  </si>
  <si>
    <t>Contraints</t>
  </si>
  <si>
    <t>Contraint Name</t>
  </si>
  <si>
    <t>Checks</t>
  </si>
  <si>
    <t>Left Hand</t>
  </si>
  <si>
    <t>Right Hand</t>
  </si>
  <si>
    <t>Decision Variables add to 1</t>
  </si>
  <si>
    <t>Minimum Avg. Worst Case</t>
  </si>
  <si>
    <t>Max Avg. Duration</t>
  </si>
  <si>
    <t>Max percent invested in Bond 1</t>
  </si>
  <si>
    <t>Max percent invested in Bond 2</t>
  </si>
  <si>
    <t>Max percent invested in Bond 3</t>
  </si>
  <si>
    <t>Max percent invested in Bond 4</t>
  </si>
  <si>
    <t>Max percent invested in Bond 5</t>
  </si>
  <si>
    <t>Interval 4 Full-Time Mix</t>
  </si>
  <si>
    <t>Interval 3 Full-Time Mix</t>
  </si>
  <si>
    <t>Interval 2 Full-Time Mix</t>
  </si>
  <si>
    <t>Interval 1 Full-Time Mix</t>
  </si>
  <si>
    <t>Min Coverage Interval 4</t>
  </si>
  <si>
    <t>Min Coverage Interval 3</t>
  </si>
  <si>
    <t>Min Coverage Interval 2</t>
  </si>
  <si>
    <t>Min Coverage Interval 1</t>
  </si>
  <si>
    <t>P4</t>
  </si>
  <si>
    <t>P3</t>
  </si>
  <si>
    <t>P2</t>
  </si>
  <si>
    <t>P1</t>
  </si>
  <si>
    <t>F3</t>
  </si>
  <si>
    <t>F2</t>
  </si>
  <si>
    <t>F1</t>
  </si>
  <si>
    <t>Cost Per Shift</t>
  </si>
  <si>
    <t>Part Time 4</t>
  </si>
  <si>
    <t>Part Time 3</t>
  </si>
  <si>
    <t>Part Time 2</t>
  </si>
  <si>
    <t>Part Time 1</t>
  </si>
  <si>
    <t>Full Time 3</t>
  </si>
  <si>
    <t>Full Time 2</t>
  </si>
  <si>
    <t>Full Time 1</t>
  </si>
  <si>
    <t>Br</t>
  </si>
  <si>
    <t>Co</t>
  </si>
  <si>
    <t>Pe</t>
  </si>
  <si>
    <t>Information to Build Objective Function</t>
  </si>
  <si>
    <t>Cost per ton:</t>
  </si>
  <si>
    <t>Objective Function Calculation</t>
  </si>
  <si>
    <t>Production Cost</t>
  </si>
  <si>
    <t>Min Aroma</t>
  </si>
  <si>
    <t>Min Strength</t>
  </si>
  <si>
    <t>Min Production</t>
  </si>
  <si>
    <t>Max Brazil Supply</t>
  </si>
  <si>
    <t>Max Columbia Supply</t>
  </si>
  <si>
    <t>Max Peru Supply</t>
  </si>
  <si>
    <t>Total Weight is 10</t>
  </si>
  <si>
    <t>Parameters/Data</t>
  </si>
  <si>
    <t>Supplier --&gt; plant</t>
  </si>
  <si>
    <t>FF --&gt; DC-A</t>
  </si>
  <si>
    <t>MM --&gt; DC-A</t>
  </si>
  <si>
    <t>TT --&gt; DC-A</t>
  </si>
  <si>
    <t>FF --&gt; DC-B</t>
  </si>
  <si>
    <t>MM --&gt; DC-B</t>
  </si>
  <si>
    <t>TT --&gt; DC-B</t>
  </si>
  <si>
    <t>Price per patty</t>
  </si>
  <si>
    <t>Ibs</t>
  </si>
  <si>
    <t>Lbs per patty</t>
  </si>
  <si>
    <t>Total Cost</t>
  </si>
  <si>
    <t>Revenue</t>
  </si>
  <si>
    <t>Cost</t>
  </si>
  <si>
    <t>Constraints</t>
    <phoneticPr fontId="5" type="noConversion"/>
  </si>
  <si>
    <t>Capacity of Plant A</t>
  </si>
  <si>
    <t>less than or equal to</t>
  </si>
  <si>
    <t>Capacity of Plant B</t>
  </si>
  <si>
    <t>Capacity of FF</t>
    <phoneticPr fontId="5" type="noConversion"/>
  </si>
  <si>
    <t>Capacity of MF</t>
    <phoneticPr fontId="5" type="noConversion"/>
  </si>
  <si>
    <t>Capacity of ST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</si>
</sst>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_(&quot;$&quot;* #,##0_);_(&quot;$&quot;* \(#,##0\);_(&quot;$&quot;* &quot;-&quot;??_);_(@_)"/>
    <numFmt numFmtId="167" formatCode="&quot;$&quot;#,##0"/>
    <numFmt numFmtId="168" formatCode="&quot;$&quot;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4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auto="1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9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2" xfId="0" applyBorder="1" applyAlignment="1">
      <alignment horizontal="center"/>
    </xf>
    <xf numFmtId="0" fontId="0" fillId="0" borderId="1" xfId="0" applyBorder="1" applyAlignment="1"/>
    <xf numFmtId="0" fontId="0" fillId="0" borderId="2" xfId="0" applyBorder="1" applyAlignment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3" borderId="5" xfId="0" applyFill="1" applyBorder="1"/>
    <xf numFmtId="0" fontId="0" fillId="3" borderId="8" xfId="0" applyFill="1" applyBorder="1"/>
    <xf numFmtId="0" fontId="2" fillId="0" borderId="0" xfId="0" applyFont="1"/>
    <xf numFmtId="0" fontId="1" fillId="0" borderId="0" xfId="0" applyFont="1" applyBorder="1" applyAlignment="1">
      <alignment horizontal="justify" vertical="center" wrapText="1"/>
    </xf>
    <xf numFmtId="0" fontId="1" fillId="0" borderId="0" xfId="0" applyFont="1" applyBorder="1" applyAlignment="1">
      <alignment vertical="center" wrapText="1"/>
    </xf>
    <xf numFmtId="0" fontId="1" fillId="3" borderId="0" xfId="0" applyFont="1" applyFill="1" applyBorder="1" applyAlignment="1">
      <alignment horizontal="right" vertical="center" wrapText="1"/>
    </xf>
    <xf numFmtId="0" fontId="0" fillId="0" borderId="0" xfId="0" applyFont="1" applyFill="1" applyBorder="1" applyAlignment="1">
      <alignment horizontal="justify" vertical="center" wrapText="1"/>
    </xf>
    <xf numFmtId="0" fontId="1" fillId="0" borderId="4" xfId="0" applyFont="1" applyBorder="1" applyAlignment="1">
      <alignment horizontal="justify" vertical="center" wrapText="1"/>
    </xf>
    <xf numFmtId="0" fontId="0" fillId="3" borderId="5" xfId="0" applyFont="1" applyFill="1" applyBorder="1" applyAlignment="1">
      <alignment horizontal="right" vertical="center" wrapText="1"/>
    </xf>
    <xf numFmtId="0" fontId="1" fillId="0" borderId="6" xfId="0" applyFont="1" applyBorder="1" applyAlignment="1">
      <alignment horizontal="justify" vertical="center" wrapText="1"/>
    </xf>
    <xf numFmtId="0" fontId="0" fillId="3" borderId="8" xfId="0" applyFont="1" applyFill="1" applyBorder="1" applyAlignment="1">
      <alignment horizontal="right" vertical="center" wrapText="1"/>
    </xf>
    <xf numFmtId="0" fontId="2" fillId="0" borderId="0" xfId="0" applyFont="1" applyFill="1" applyBorder="1" applyAlignment="1">
      <alignment horizontal="justify" vertical="center" wrapText="1"/>
    </xf>
    <xf numFmtId="0" fontId="3" fillId="3" borderId="0" xfId="0" applyFont="1" applyFill="1" applyBorder="1" applyAlignment="1">
      <alignment horizontal="right" wrapText="1"/>
    </xf>
    <xf numFmtId="0" fontId="0" fillId="0" borderId="7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1" fillId="3" borderId="4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0" fillId="3" borderId="8" xfId="0" applyFill="1" applyBorder="1" applyAlignment="1">
      <alignment horizontal="center"/>
    </xf>
    <xf numFmtId="0" fontId="0" fillId="4" borderId="0" xfId="0" applyFill="1"/>
    <xf numFmtId="0" fontId="4" fillId="0" borderId="0" xfId="0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9" fontId="0" fillId="4" borderId="0" xfId="3" applyFont="1" applyFill="1" applyAlignment="1">
      <alignment horizontal="center"/>
    </xf>
    <xf numFmtId="164" fontId="0" fillId="0" borderId="0" xfId="1" applyNumberFormat="1" applyFont="1" applyAlignment="1">
      <alignment horizontal="center"/>
    </xf>
    <xf numFmtId="164" fontId="0" fillId="0" borderId="0" xfId="0" applyNumberFormat="1"/>
    <xf numFmtId="10" fontId="0" fillId="0" borderId="0" xfId="3" applyNumberFormat="1" applyFont="1"/>
    <xf numFmtId="165" fontId="0" fillId="0" borderId="0" xfId="0" applyNumberFormat="1"/>
    <xf numFmtId="0" fontId="0" fillId="3" borderId="0" xfId="0" applyFill="1" applyAlignment="1">
      <alignment horizontal="center"/>
    </xf>
    <xf numFmtId="10" fontId="0" fillId="2" borderId="0" xfId="3" applyNumberFormat="1" applyFont="1" applyFill="1" applyAlignment="1">
      <alignment horizontal="center"/>
    </xf>
    <xf numFmtId="0" fontId="5" fillId="0" borderId="9" xfId="0" applyFont="1" applyBorder="1"/>
    <xf numFmtId="0" fontId="4" fillId="0" borderId="10" xfId="0" applyFont="1" applyBorder="1"/>
    <xf numFmtId="0" fontId="0" fillId="3" borderId="3" xfId="0" applyFill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10" fontId="0" fillId="0" borderId="4" xfId="3" applyNumberFormat="1" applyFont="1" applyFill="1" applyBorder="1" applyAlignment="1">
      <alignment horizontal="center"/>
    </xf>
    <xf numFmtId="10" fontId="0" fillId="3" borderId="5" xfId="3" applyNumberFormat="1" applyFont="1" applyFill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1" fontId="0" fillId="0" borderId="6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/>
    </xf>
    <xf numFmtId="0" fontId="4" fillId="0" borderId="11" xfId="0" applyFont="1" applyBorder="1"/>
    <xf numFmtId="44" fontId="0" fillId="0" borderId="0" xfId="0" applyNumberFormat="1"/>
    <xf numFmtId="166" fontId="0" fillId="0" borderId="0" xfId="2" applyNumberFormat="1" applyFont="1"/>
    <xf numFmtId="44" fontId="0" fillId="2" borderId="0" xfId="2" applyFont="1" applyFill="1" applyAlignment="1">
      <alignment horizontal="center"/>
    </xf>
    <xf numFmtId="166" fontId="0" fillId="3" borderId="0" xfId="2" applyNumberFormat="1" applyFont="1" applyFill="1" applyAlignment="1">
      <alignment horizontal="center"/>
    </xf>
    <xf numFmtId="0" fontId="0" fillId="4" borderId="0" xfId="0" applyFill="1" applyAlignment="1">
      <alignment horizontal="center"/>
    </xf>
    <xf numFmtId="1" fontId="0" fillId="4" borderId="0" xfId="0" applyNumberFormat="1" applyFill="1" applyAlignment="1">
      <alignment horizontal="center"/>
    </xf>
    <xf numFmtId="167" fontId="0" fillId="0" borderId="0" xfId="0" applyNumberFormat="1" applyAlignment="1">
      <alignment horizontal="center"/>
    </xf>
    <xf numFmtId="167" fontId="2" fillId="0" borderId="0" xfId="0" applyNumberFormat="1" applyFont="1"/>
    <xf numFmtId="167" fontId="0" fillId="0" borderId="0" xfId="0" applyNumberFormat="1" applyAlignment="1">
      <alignment horizontal="left"/>
    </xf>
    <xf numFmtId="168" fontId="0" fillId="0" borderId="0" xfId="0" applyNumberFormat="1" applyAlignment="1">
      <alignment horizontal="center"/>
    </xf>
    <xf numFmtId="167" fontId="0" fillId="3" borderId="0" xfId="0" applyNumberFormat="1" applyFill="1" applyAlignment="1">
      <alignment horizontal="center"/>
    </xf>
    <xf numFmtId="168" fontId="0" fillId="2" borderId="0" xfId="0" applyNumberFormat="1" applyFill="1" applyAlignment="1">
      <alignment horizontal="center"/>
    </xf>
    <xf numFmtId="1" fontId="0" fillId="0" borderId="2" xfId="0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7" xfId="0" applyNumberForma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2" xfId="0" applyFont="1" applyFill="1" applyBorder="1" applyAlignment="1">
      <alignment horizontal="center" vertical="center" wrapText="1"/>
    </xf>
    <xf numFmtId="0" fontId="2" fillId="0" borderId="13" xfId="0" applyFont="1" applyFill="1" applyBorder="1" applyAlignment="1">
      <alignment horizontal="center" vertical="center" wrapText="1"/>
    </xf>
    <xf numFmtId="0" fontId="2" fillId="0" borderId="14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6" fillId="0" borderId="0" xfId="0" applyFont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3" borderId="15" xfId="0" applyFill="1" applyBorder="1"/>
    <xf numFmtId="0" fontId="0" fillId="3" borderId="17" xfId="0" applyFill="1" applyBorder="1"/>
    <xf numFmtId="0" fontId="0" fillId="0" borderId="18" xfId="0" applyBorder="1"/>
    <xf numFmtId="0" fontId="0" fillId="3" borderId="21" xfId="0" applyFill="1" applyBorder="1"/>
    <xf numFmtId="0" fontId="0" fillId="3" borderId="22" xfId="0" applyFill="1" applyBorder="1"/>
    <xf numFmtId="0" fontId="0" fillId="0" borderId="21" xfId="0" applyBorder="1"/>
    <xf numFmtId="0" fontId="0" fillId="0" borderId="23" xfId="0" applyBorder="1"/>
    <xf numFmtId="0" fontId="0" fillId="0" borderId="22" xfId="0" applyBorder="1"/>
    <xf numFmtId="0" fontId="6" fillId="0" borderId="12" xfId="0" applyFont="1" applyBorder="1"/>
    <xf numFmtId="0" fontId="0" fillId="0" borderId="13" xfId="0" applyBorder="1"/>
    <xf numFmtId="0" fontId="0" fillId="0" borderId="14" xfId="0" applyBorder="1"/>
    <xf numFmtId="0" fontId="0" fillId="0" borderId="5" xfId="0" applyBorder="1"/>
    <xf numFmtId="0" fontId="0" fillId="2" borderId="22" xfId="0" applyFill="1" applyBorder="1"/>
    <xf numFmtId="0" fontId="6" fillId="0" borderId="1" xfId="0" applyFont="1" applyBorder="1"/>
    <xf numFmtId="0" fontId="0" fillId="0" borderId="24" xfId="0" applyBorder="1"/>
    <xf numFmtId="0" fontId="0" fillId="0" borderId="19" xfId="0" applyBorder="1"/>
    <xf numFmtId="0" fontId="0" fillId="3" borderId="25" xfId="0" applyFill="1" applyBorder="1"/>
    <xf numFmtId="0" fontId="0" fillId="0" borderId="23" xfId="0" applyBorder="1"/>
    <xf numFmtId="0" fontId="0" fillId="3" borderId="26" xfId="0" applyFill="1" applyBorder="1"/>
    <xf numFmtId="0" fontId="0" fillId="5" borderId="19" xfId="0" applyFill="1" applyBorder="1"/>
    <xf numFmtId="0" fontId="0" fillId="5" borderId="20" xfId="0" applyFill="1" applyBorder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"/>
  <sheetViews>
    <sheetView workbookViewId="0">
      <selection activeCell="C28" sqref="C28"/>
    </sheetView>
  </sheetViews>
  <sheetFormatPr baseColWidth="10" defaultColWidth="8.83203125" defaultRowHeight="15" x14ac:dyDescent="0.2"/>
  <cols>
    <col min="1" max="1" width="17.5" bestFit="1" customWidth="1"/>
  </cols>
  <sheetData>
    <row r="1" spans="1:6" x14ac:dyDescent="0.2">
      <c r="A1" s="20" t="s">
        <v>0</v>
      </c>
      <c r="B1" t="s">
        <v>1</v>
      </c>
      <c r="C1" t="s">
        <v>2</v>
      </c>
    </row>
    <row r="2" spans="1:6" x14ac:dyDescent="0.2">
      <c r="B2" s="48">
        <v>60</v>
      </c>
      <c r="C2" s="48">
        <v>30</v>
      </c>
    </row>
    <row r="3" spans="1:6" x14ac:dyDescent="0.2">
      <c r="B3" s="2"/>
      <c r="C3" s="2"/>
    </row>
    <row r="4" spans="1:6" x14ac:dyDescent="0.2">
      <c r="A4" s="20" t="s">
        <v>3</v>
      </c>
      <c r="B4" s="2"/>
      <c r="C4" s="2"/>
    </row>
    <row r="5" spans="1:6" x14ac:dyDescent="0.2">
      <c r="A5" t="s">
        <v>7</v>
      </c>
      <c r="B5" t="s">
        <v>1</v>
      </c>
      <c r="C5" t="s">
        <v>2</v>
      </c>
    </row>
    <row r="6" spans="1:6" x14ac:dyDescent="0.2">
      <c r="B6" s="3">
        <v>20</v>
      </c>
      <c r="C6" s="3">
        <v>30</v>
      </c>
    </row>
    <row r="7" spans="1:6" x14ac:dyDescent="0.2">
      <c r="B7" s="2"/>
      <c r="C7" s="2"/>
    </row>
    <row r="8" spans="1:6" x14ac:dyDescent="0.2">
      <c r="A8" s="20" t="s">
        <v>4</v>
      </c>
    </row>
    <row r="9" spans="1:6" x14ac:dyDescent="0.2">
      <c r="A9" t="s">
        <v>5</v>
      </c>
      <c r="B9" s="1">
        <f>SUMPRODUCT(B2:C2,B6:C6)</f>
        <v>2100</v>
      </c>
    </row>
    <row r="10" spans="1:6" ht="16" thickBot="1" x14ac:dyDescent="0.25"/>
    <row r="11" spans="1:6" ht="16" thickBot="1" x14ac:dyDescent="0.25">
      <c r="A11" s="87" t="s">
        <v>6</v>
      </c>
      <c r="B11" s="88"/>
      <c r="C11" s="88"/>
      <c r="D11" s="88"/>
      <c r="E11" s="88"/>
      <c r="F11" s="89"/>
    </row>
    <row r="12" spans="1:6" x14ac:dyDescent="0.2">
      <c r="A12" s="15"/>
      <c r="B12" s="92" t="s">
        <v>9</v>
      </c>
      <c r="C12" s="90"/>
      <c r="D12" s="13"/>
      <c r="E12" s="90"/>
      <c r="F12" s="91"/>
    </row>
    <row r="13" spans="1:6" ht="16" thickBot="1" x14ac:dyDescent="0.25">
      <c r="A13" s="16"/>
      <c r="B13" s="31" t="s">
        <v>1</v>
      </c>
      <c r="C13" s="31" t="s">
        <v>2</v>
      </c>
      <c r="D13" s="9" t="s">
        <v>10</v>
      </c>
      <c r="E13" s="10" t="s">
        <v>11</v>
      </c>
      <c r="F13" s="11" t="s">
        <v>12</v>
      </c>
    </row>
    <row r="14" spans="1:6" x14ac:dyDescent="0.2">
      <c r="A14" s="17" t="s">
        <v>8</v>
      </c>
      <c r="B14" s="32">
        <v>20</v>
      </c>
      <c r="C14" s="33">
        <v>40</v>
      </c>
      <c r="D14" s="7">
        <f>SUMPRODUCT($B$2:$C$2,B14:C14)</f>
        <v>2400</v>
      </c>
      <c r="E14" s="8" t="s">
        <v>13</v>
      </c>
      <c r="F14" s="18">
        <v>2400</v>
      </c>
    </row>
    <row r="15" spans="1:6" x14ac:dyDescent="0.2">
      <c r="A15" s="17" t="s">
        <v>14</v>
      </c>
      <c r="B15" s="34">
        <v>1</v>
      </c>
      <c r="C15" s="35"/>
      <c r="D15" s="7">
        <f t="shared" ref="D15:D16" si="0">SUMPRODUCT($B$2:$C$2,B15:C15)</f>
        <v>60</v>
      </c>
      <c r="E15" s="8" t="s">
        <v>13</v>
      </c>
      <c r="F15" s="18">
        <v>60</v>
      </c>
    </row>
    <row r="16" spans="1:6" ht="16" thickBot="1" x14ac:dyDescent="0.25">
      <c r="A16" s="16" t="s">
        <v>15</v>
      </c>
      <c r="B16" s="36"/>
      <c r="C16" s="37">
        <v>1</v>
      </c>
      <c r="D16" s="9">
        <f t="shared" si="0"/>
        <v>30</v>
      </c>
      <c r="E16" s="10" t="s">
        <v>13</v>
      </c>
      <c r="F16" s="19">
        <v>50</v>
      </c>
    </row>
  </sheetData>
  <mergeCells count="3">
    <mergeCell ref="A11:F11"/>
    <mergeCell ref="E12:F12"/>
    <mergeCell ref="B12:C1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D3CD3-212A-417D-8389-C5EBCEA200DD}">
  <dimension ref="A1:W24"/>
  <sheetViews>
    <sheetView workbookViewId="0">
      <selection activeCell="D13" sqref="D13"/>
    </sheetView>
  </sheetViews>
  <sheetFormatPr baseColWidth="10" defaultColWidth="8.83203125" defaultRowHeight="15" x14ac:dyDescent="0.2"/>
  <cols>
    <col min="1" max="1" width="25.83203125" customWidth="1"/>
  </cols>
  <sheetData>
    <row r="1" spans="1:23" x14ac:dyDescent="0.2">
      <c r="A1" s="20" t="s">
        <v>0</v>
      </c>
      <c r="B1" t="s">
        <v>70</v>
      </c>
      <c r="C1" t="s">
        <v>71</v>
      </c>
      <c r="D1" t="s">
        <v>72</v>
      </c>
      <c r="E1" t="s">
        <v>73</v>
      </c>
      <c r="F1" t="s">
        <v>74</v>
      </c>
      <c r="G1" t="s">
        <v>75</v>
      </c>
      <c r="H1" t="s">
        <v>76</v>
      </c>
      <c r="I1" t="s">
        <v>77</v>
      </c>
      <c r="J1" t="s">
        <v>78</v>
      </c>
      <c r="K1" t="s">
        <v>79</v>
      </c>
      <c r="L1" t="s">
        <v>80</v>
      </c>
      <c r="M1" t="s">
        <v>81</v>
      </c>
      <c r="N1" t="s">
        <v>82</v>
      </c>
      <c r="O1" t="s">
        <v>83</v>
      </c>
      <c r="P1" t="s">
        <v>84</v>
      </c>
      <c r="Q1" t="s">
        <v>85</v>
      </c>
      <c r="R1" t="s">
        <v>86</v>
      </c>
      <c r="S1" t="s">
        <v>87</v>
      </c>
      <c r="T1" t="s">
        <v>88</v>
      </c>
    </row>
    <row r="2" spans="1:23" x14ac:dyDescent="0.2">
      <c r="B2" s="48">
        <v>2500</v>
      </c>
      <c r="C2" s="48">
        <v>1700</v>
      </c>
      <c r="D2" s="48">
        <v>0</v>
      </c>
      <c r="E2" s="48">
        <v>0</v>
      </c>
      <c r="F2" s="48">
        <v>0</v>
      </c>
      <c r="G2" s="48">
        <v>800</v>
      </c>
      <c r="H2" s="48">
        <v>0</v>
      </c>
      <c r="I2" s="48">
        <v>1300</v>
      </c>
      <c r="J2" s="48">
        <v>1500</v>
      </c>
      <c r="K2" s="48">
        <v>1200</v>
      </c>
      <c r="L2" s="48">
        <v>0</v>
      </c>
      <c r="M2" s="48">
        <v>0</v>
      </c>
      <c r="N2" s="48">
        <v>1300</v>
      </c>
      <c r="O2" s="48">
        <v>1400</v>
      </c>
      <c r="P2" s="48">
        <v>0</v>
      </c>
      <c r="Q2" s="48">
        <v>0</v>
      </c>
      <c r="R2" s="48">
        <v>1500</v>
      </c>
      <c r="S2" s="48">
        <v>1600</v>
      </c>
      <c r="T2" s="48">
        <v>0</v>
      </c>
    </row>
    <row r="4" spans="1:23" x14ac:dyDescent="0.2">
      <c r="A4" s="20" t="s">
        <v>21</v>
      </c>
    </row>
    <row r="5" spans="1:23" x14ac:dyDescent="0.2">
      <c r="B5" t="s">
        <v>70</v>
      </c>
      <c r="C5" t="s">
        <v>71</v>
      </c>
      <c r="D5" t="s">
        <v>72</v>
      </c>
      <c r="E5" t="s">
        <v>73</v>
      </c>
      <c r="F5" t="s">
        <v>74</v>
      </c>
      <c r="G5" t="s">
        <v>75</v>
      </c>
      <c r="H5" t="s">
        <v>76</v>
      </c>
      <c r="I5" t="s">
        <v>77</v>
      </c>
      <c r="J5" t="s">
        <v>78</v>
      </c>
      <c r="K5" t="s">
        <v>79</v>
      </c>
      <c r="L5" t="s">
        <v>80</v>
      </c>
      <c r="M5" t="s">
        <v>81</v>
      </c>
      <c r="N5" t="s">
        <v>82</v>
      </c>
      <c r="O5" t="s">
        <v>83</v>
      </c>
      <c r="P5" t="s">
        <v>84</v>
      </c>
      <c r="Q5" t="s">
        <v>85</v>
      </c>
      <c r="R5" t="s">
        <v>86</v>
      </c>
      <c r="S5" t="s">
        <v>87</v>
      </c>
      <c r="T5" t="s">
        <v>88</v>
      </c>
    </row>
    <row r="6" spans="1:23" x14ac:dyDescent="0.2">
      <c r="A6" t="s">
        <v>60</v>
      </c>
      <c r="B6" s="3">
        <v>1.28</v>
      </c>
      <c r="C6" s="3">
        <v>1.33</v>
      </c>
      <c r="D6" s="3">
        <v>1.68</v>
      </c>
      <c r="E6" s="3">
        <v>1.73</v>
      </c>
      <c r="F6" s="3">
        <v>1.91</v>
      </c>
      <c r="G6" s="3">
        <v>1.86</v>
      </c>
      <c r="H6" s="3">
        <v>1.36</v>
      </c>
      <c r="I6" s="3">
        <v>1.38</v>
      </c>
      <c r="J6" s="3">
        <v>1.55</v>
      </c>
      <c r="K6" s="3">
        <v>0.6</v>
      </c>
      <c r="L6" s="3">
        <v>0.56999999999999995</v>
      </c>
      <c r="M6" s="3">
        <v>0.42</v>
      </c>
      <c r="N6" s="3">
        <v>0.3</v>
      </c>
      <c r="O6" s="3">
        <v>0.32</v>
      </c>
      <c r="P6" s="3">
        <v>0.4</v>
      </c>
      <c r="Q6" s="3">
        <v>0.44</v>
      </c>
      <c r="R6" s="3">
        <v>0.38</v>
      </c>
      <c r="S6" s="3">
        <v>0.68</v>
      </c>
      <c r="T6" s="3">
        <v>0.72</v>
      </c>
    </row>
    <row r="8" spans="1:23" x14ac:dyDescent="0.2">
      <c r="A8" s="20" t="s">
        <v>61</v>
      </c>
    </row>
    <row r="9" spans="1:23" x14ac:dyDescent="0.2">
      <c r="A9" t="s">
        <v>62</v>
      </c>
      <c r="B9" s="1">
        <f>SUMPRODUCT(B2:T2,B6:T6)</f>
        <v>14284</v>
      </c>
    </row>
    <row r="10" spans="1:23" ht="16" thickBot="1" x14ac:dyDescent="0.25"/>
    <row r="11" spans="1:23" ht="16" thickBot="1" x14ac:dyDescent="0.25">
      <c r="A11" s="96" t="s">
        <v>6</v>
      </c>
      <c r="B11" s="97"/>
      <c r="C11" s="97"/>
      <c r="D11" s="97"/>
      <c r="E11" s="97"/>
      <c r="F11" s="97"/>
      <c r="G11" s="97"/>
      <c r="H11" s="97"/>
      <c r="I11" s="97"/>
      <c r="J11" s="97"/>
      <c r="K11" s="97"/>
      <c r="L11" s="97"/>
      <c r="M11" s="97"/>
      <c r="N11" s="97"/>
      <c r="O11" s="97"/>
      <c r="P11" s="97"/>
      <c r="Q11" s="97"/>
      <c r="R11" s="97"/>
      <c r="S11" s="97"/>
      <c r="T11" s="97"/>
      <c r="U11" s="97"/>
      <c r="V11" s="97"/>
      <c r="W11" s="98"/>
    </row>
    <row r="12" spans="1:23" x14ac:dyDescent="0.2">
      <c r="A12" s="4"/>
      <c r="B12" s="92" t="s">
        <v>9</v>
      </c>
      <c r="C12" s="90"/>
      <c r="D12" s="90"/>
      <c r="E12" s="90"/>
      <c r="F12" s="90"/>
      <c r="G12" s="90"/>
      <c r="H12" s="90"/>
      <c r="I12" s="90"/>
      <c r="J12" s="90"/>
      <c r="K12" s="90"/>
      <c r="L12" s="90"/>
      <c r="M12" s="90"/>
      <c r="N12" s="90"/>
      <c r="O12" s="90"/>
      <c r="P12" s="90"/>
      <c r="Q12" s="90"/>
      <c r="R12" s="90"/>
      <c r="S12" s="90"/>
      <c r="T12" s="91"/>
      <c r="U12" s="5"/>
      <c r="V12" s="5"/>
      <c r="W12" s="6"/>
    </row>
    <row r="13" spans="1:23" ht="16" thickBot="1" x14ac:dyDescent="0.25">
      <c r="A13" s="9"/>
      <c r="B13" s="38" t="s">
        <v>70</v>
      </c>
      <c r="C13" s="31" t="s">
        <v>71</v>
      </c>
      <c r="D13" s="31" t="s">
        <v>72</v>
      </c>
      <c r="E13" s="31" t="s">
        <v>73</v>
      </c>
      <c r="F13" s="31" t="s">
        <v>74</v>
      </c>
      <c r="G13" s="31" t="s">
        <v>75</v>
      </c>
      <c r="H13" s="31" t="s">
        <v>76</v>
      </c>
      <c r="I13" s="31" t="s">
        <v>77</v>
      </c>
      <c r="J13" s="31" t="s">
        <v>78</v>
      </c>
      <c r="K13" s="31" t="s">
        <v>79</v>
      </c>
      <c r="L13" s="31" t="s">
        <v>80</v>
      </c>
      <c r="M13" s="31" t="s">
        <v>81</v>
      </c>
      <c r="N13" s="31" t="s">
        <v>82</v>
      </c>
      <c r="O13" s="31" t="s">
        <v>83</v>
      </c>
      <c r="P13" s="31" t="s">
        <v>84</v>
      </c>
      <c r="Q13" s="31" t="s">
        <v>85</v>
      </c>
      <c r="R13" s="31" t="s">
        <v>86</v>
      </c>
      <c r="S13" s="31" t="s">
        <v>87</v>
      </c>
      <c r="T13" s="39" t="s">
        <v>88</v>
      </c>
      <c r="U13" s="10" t="s">
        <v>28</v>
      </c>
      <c r="V13" s="10"/>
      <c r="W13" s="11" t="s">
        <v>12</v>
      </c>
    </row>
    <row r="14" spans="1:23" x14ac:dyDescent="0.2">
      <c r="A14" s="7" t="s">
        <v>89</v>
      </c>
      <c r="B14" s="34">
        <v>1</v>
      </c>
      <c r="C14" s="35"/>
      <c r="D14" s="35"/>
      <c r="E14" s="35">
        <v>1</v>
      </c>
      <c r="F14" s="35"/>
      <c r="G14" s="35"/>
      <c r="H14" s="35">
        <v>1</v>
      </c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40"/>
      <c r="U14" s="8">
        <f>SUMPRODUCT($B$2:$T$2,B14:T14)</f>
        <v>2500</v>
      </c>
      <c r="V14" s="8" t="s">
        <v>13</v>
      </c>
      <c r="W14" s="18">
        <v>2500</v>
      </c>
    </row>
    <row r="15" spans="1:23" x14ac:dyDescent="0.2">
      <c r="A15" s="7" t="s">
        <v>90</v>
      </c>
      <c r="B15" s="34"/>
      <c r="C15" s="35">
        <v>1</v>
      </c>
      <c r="D15" s="35"/>
      <c r="E15" s="35"/>
      <c r="F15" s="35">
        <v>1</v>
      </c>
      <c r="G15" s="35"/>
      <c r="H15" s="35"/>
      <c r="I15" s="35">
        <v>1</v>
      </c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40"/>
      <c r="U15" s="8">
        <f t="shared" ref="U15:U24" si="0">SUMPRODUCT($B$2:$T$2,B15:T15)</f>
        <v>3000</v>
      </c>
      <c r="V15" s="8" t="s">
        <v>13</v>
      </c>
      <c r="W15" s="18">
        <v>3000</v>
      </c>
    </row>
    <row r="16" spans="1:23" x14ac:dyDescent="0.2">
      <c r="A16" s="7" t="s">
        <v>91</v>
      </c>
      <c r="B16" s="34"/>
      <c r="C16" s="35"/>
      <c r="D16" s="35">
        <v>1</v>
      </c>
      <c r="E16" s="35"/>
      <c r="F16" s="35"/>
      <c r="G16" s="35">
        <v>1</v>
      </c>
      <c r="H16" s="35"/>
      <c r="I16" s="35"/>
      <c r="J16" s="35">
        <v>1</v>
      </c>
      <c r="K16" s="35"/>
      <c r="L16" s="35"/>
      <c r="M16" s="35"/>
      <c r="N16" s="35"/>
      <c r="O16" s="35"/>
      <c r="P16" s="35"/>
      <c r="Q16" s="35"/>
      <c r="R16" s="35"/>
      <c r="S16" s="35"/>
      <c r="T16" s="40"/>
      <c r="U16" s="8">
        <f t="shared" si="0"/>
        <v>2300</v>
      </c>
      <c r="V16" s="8" t="s">
        <v>13</v>
      </c>
      <c r="W16" s="18">
        <v>2300</v>
      </c>
    </row>
    <row r="17" spans="1:23" x14ac:dyDescent="0.2">
      <c r="A17" s="7" t="s">
        <v>92</v>
      </c>
      <c r="B17" s="34"/>
      <c r="C17" s="35"/>
      <c r="D17" s="35"/>
      <c r="E17" s="35"/>
      <c r="F17" s="35"/>
      <c r="G17" s="35"/>
      <c r="H17" s="35"/>
      <c r="I17" s="35"/>
      <c r="J17" s="35"/>
      <c r="K17" s="35">
        <v>1</v>
      </c>
      <c r="L17" s="35">
        <v>1</v>
      </c>
      <c r="M17" s="35"/>
      <c r="N17" s="35"/>
      <c r="O17" s="35"/>
      <c r="P17" s="35"/>
      <c r="Q17" s="35"/>
      <c r="R17" s="35"/>
      <c r="S17" s="35"/>
      <c r="T17" s="40"/>
      <c r="U17" s="8">
        <f t="shared" si="0"/>
        <v>1200</v>
      </c>
      <c r="V17" s="8" t="s">
        <v>33</v>
      </c>
      <c r="W17" s="18">
        <v>1200</v>
      </c>
    </row>
    <row r="18" spans="1:23" x14ac:dyDescent="0.2">
      <c r="A18" s="7" t="s">
        <v>93</v>
      </c>
      <c r="B18" s="34"/>
      <c r="C18" s="35"/>
      <c r="D18" s="35"/>
      <c r="E18" s="35"/>
      <c r="F18" s="35"/>
      <c r="G18" s="35"/>
      <c r="H18" s="35"/>
      <c r="I18" s="35"/>
      <c r="J18" s="35"/>
      <c r="K18" s="35"/>
      <c r="L18" s="35"/>
      <c r="M18" s="35">
        <v>1</v>
      </c>
      <c r="N18" s="35">
        <v>1</v>
      </c>
      <c r="O18" s="35"/>
      <c r="P18" s="35"/>
      <c r="Q18" s="35"/>
      <c r="R18" s="35"/>
      <c r="S18" s="35"/>
      <c r="T18" s="40"/>
      <c r="U18" s="8">
        <f t="shared" si="0"/>
        <v>1300</v>
      </c>
      <c r="V18" s="8" t="s">
        <v>33</v>
      </c>
      <c r="W18" s="18">
        <v>1300</v>
      </c>
    </row>
    <row r="19" spans="1:23" x14ac:dyDescent="0.2">
      <c r="A19" s="7" t="s">
        <v>94</v>
      </c>
      <c r="B19" s="34"/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>
        <v>1</v>
      </c>
      <c r="P19" s="35">
        <v>1</v>
      </c>
      <c r="Q19" s="35"/>
      <c r="R19" s="35"/>
      <c r="S19" s="35"/>
      <c r="T19" s="40"/>
      <c r="U19" s="8">
        <f t="shared" si="0"/>
        <v>1400</v>
      </c>
      <c r="V19" s="8" t="s">
        <v>33</v>
      </c>
      <c r="W19" s="18">
        <v>1400</v>
      </c>
    </row>
    <row r="20" spans="1:23" x14ac:dyDescent="0.2">
      <c r="A20" s="7" t="s">
        <v>95</v>
      </c>
      <c r="B20" s="34"/>
      <c r="C20" s="35"/>
      <c r="D20" s="35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>
        <v>1</v>
      </c>
      <c r="R20" s="35">
        <v>1</v>
      </c>
      <c r="S20" s="35"/>
      <c r="T20" s="40"/>
      <c r="U20" s="8">
        <f t="shared" si="0"/>
        <v>1500</v>
      </c>
      <c r="V20" s="8" t="s">
        <v>33</v>
      </c>
      <c r="W20" s="18">
        <v>1500</v>
      </c>
    </row>
    <row r="21" spans="1:23" x14ac:dyDescent="0.2">
      <c r="A21" s="7" t="s">
        <v>96</v>
      </c>
      <c r="B21" s="34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>
        <v>1</v>
      </c>
      <c r="T21" s="40">
        <v>1</v>
      </c>
      <c r="U21" s="8">
        <f t="shared" si="0"/>
        <v>1600</v>
      </c>
      <c r="V21" s="8" t="s">
        <v>33</v>
      </c>
      <c r="W21" s="18">
        <v>1600</v>
      </c>
    </row>
    <row r="22" spans="1:23" x14ac:dyDescent="0.2">
      <c r="A22" s="7" t="s">
        <v>97</v>
      </c>
      <c r="B22" s="34"/>
      <c r="C22" s="35"/>
      <c r="D22" s="35"/>
      <c r="E22" s="35">
        <v>1</v>
      </c>
      <c r="F22" s="35">
        <v>1</v>
      </c>
      <c r="G22" s="35">
        <v>1</v>
      </c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40"/>
      <c r="U22" s="8">
        <f t="shared" si="0"/>
        <v>800</v>
      </c>
      <c r="V22" s="8" t="s">
        <v>33</v>
      </c>
      <c r="W22" s="18">
        <v>800</v>
      </c>
    </row>
    <row r="23" spans="1:23" x14ac:dyDescent="0.2">
      <c r="A23" s="7" t="s">
        <v>98</v>
      </c>
      <c r="B23" s="34">
        <v>1</v>
      </c>
      <c r="C23" s="35">
        <v>1</v>
      </c>
      <c r="D23" s="35">
        <v>1</v>
      </c>
      <c r="E23" s="35"/>
      <c r="F23" s="35"/>
      <c r="G23" s="35"/>
      <c r="H23" s="35"/>
      <c r="I23" s="35"/>
      <c r="J23" s="35"/>
      <c r="K23" s="35">
        <v>-1</v>
      </c>
      <c r="L23" s="35"/>
      <c r="M23" s="35">
        <v>-1</v>
      </c>
      <c r="N23" s="35"/>
      <c r="O23" s="35">
        <v>-1</v>
      </c>
      <c r="P23" s="35"/>
      <c r="Q23" s="35">
        <v>-1</v>
      </c>
      <c r="R23" s="35"/>
      <c r="S23" s="35">
        <v>-1</v>
      </c>
      <c r="T23" s="40"/>
      <c r="U23" s="8">
        <f t="shared" si="0"/>
        <v>0</v>
      </c>
      <c r="V23" s="8" t="s">
        <v>100</v>
      </c>
      <c r="W23" s="18">
        <v>0</v>
      </c>
    </row>
    <row r="24" spans="1:23" ht="16" thickBot="1" x14ac:dyDescent="0.25">
      <c r="A24" s="9" t="s">
        <v>99</v>
      </c>
      <c r="B24" s="36"/>
      <c r="C24" s="37"/>
      <c r="D24" s="37"/>
      <c r="E24" s="37"/>
      <c r="F24" s="37"/>
      <c r="G24" s="37"/>
      <c r="H24" s="37">
        <v>1</v>
      </c>
      <c r="I24" s="37">
        <v>1</v>
      </c>
      <c r="J24" s="37">
        <v>1</v>
      </c>
      <c r="K24" s="37"/>
      <c r="L24" s="37">
        <v>-1</v>
      </c>
      <c r="M24" s="37"/>
      <c r="N24" s="37">
        <v>-1</v>
      </c>
      <c r="O24" s="37"/>
      <c r="P24" s="37">
        <v>-1</v>
      </c>
      <c r="Q24" s="37"/>
      <c r="R24" s="37">
        <v>-1</v>
      </c>
      <c r="S24" s="37"/>
      <c r="T24" s="47">
        <v>-1</v>
      </c>
      <c r="U24" s="10">
        <f t="shared" si="0"/>
        <v>0</v>
      </c>
      <c r="V24" s="10" t="s">
        <v>100</v>
      </c>
      <c r="W24" s="19">
        <v>0</v>
      </c>
    </row>
  </sheetData>
  <mergeCells count="2">
    <mergeCell ref="B12:T12"/>
    <mergeCell ref="A11:W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3C03F-B448-47ED-A0AB-B9B526521E1D}">
  <dimension ref="A1:I22"/>
  <sheetViews>
    <sheetView workbookViewId="0">
      <selection activeCell="N21" sqref="N21"/>
    </sheetView>
  </sheetViews>
  <sheetFormatPr baseColWidth="10" defaultColWidth="8.83203125" defaultRowHeight="15" x14ac:dyDescent="0.2"/>
  <cols>
    <col min="1" max="1" width="24.6640625" customWidth="1"/>
    <col min="2000" max="2000" width="2.33203125" customWidth="1"/>
  </cols>
  <sheetData>
    <row r="1" spans="1:9" x14ac:dyDescent="0.2">
      <c r="A1" s="20" t="s">
        <v>0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</row>
    <row r="2" spans="1:9" x14ac:dyDescent="0.2">
      <c r="B2" s="48">
        <v>6.523148148148147</v>
      </c>
      <c r="C2" s="48">
        <v>0.75000000000000044</v>
      </c>
      <c r="D2" s="48">
        <v>1.6296296296296333</v>
      </c>
      <c r="E2" s="48">
        <v>0.75</v>
      </c>
      <c r="F2" s="48">
        <v>1</v>
      </c>
    </row>
    <row r="4" spans="1:9" x14ac:dyDescent="0.2">
      <c r="A4" s="20" t="s">
        <v>21</v>
      </c>
    </row>
    <row r="5" spans="1:9" ht="16" x14ac:dyDescent="0.2">
      <c r="A5" s="22"/>
      <c r="B5" s="21" t="s">
        <v>16</v>
      </c>
      <c r="C5" s="22" t="s">
        <v>17</v>
      </c>
      <c r="D5" s="22" t="s">
        <v>18</v>
      </c>
      <c r="E5" s="22" t="s">
        <v>19</v>
      </c>
      <c r="F5" s="22" t="s">
        <v>20</v>
      </c>
    </row>
    <row r="6" spans="1:9" ht="16" x14ac:dyDescent="0.2">
      <c r="A6" s="22" t="s">
        <v>22</v>
      </c>
      <c r="B6" s="23">
        <v>3</v>
      </c>
      <c r="C6" s="23">
        <v>7</v>
      </c>
      <c r="D6" s="23">
        <v>5</v>
      </c>
      <c r="E6" s="23">
        <v>4</v>
      </c>
      <c r="F6" s="23">
        <v>6</v>
      </c>
    </row>
    <row r="8" spans="1:9" ht="16" x14ac:dyDescent="0.2">
      <c r="A8" s="29" t="s">
        <v>4</v>
      </c>
    </row>
    <row r="9" spans="1:9" ht="16" x14ac:dyDescent="0.2">
      <c r="A9" s="24" t="s">
        <v>27</v>
      </c>
      <c r="B9" s="1">
        <f>SUMPRODUCT(B2:F2,B6:F6)</f>
        <v>41.967592592592609</v>
      </c>
    </row>
    <row r="10" spans="1:9" ht="16" thickBot="1" x14ac:dyDescent="0.25"/>
    <row r="11" spans="1:9" ht="16" thickBot="1" x14ac:dyDescent="0.25">
      <c r="A11" s="93" t="s">
        <v>6</v>
      </c>
      <c r="B11" s="94"/>
      <c r="C11" s="94"/>
      <c r="D11" s="94"/>
      <c r="E11" s="94"/>
      <c r="F11" s="94"/>
      <c r="G11" s="94"/>
      <c r="H11" s="94"/>
      <c r="I11" s="95"/>
    </row>
    <row r="12" spans="1:9" x14ac:dyDescent="0.2">
      <c r="A12" s="4"/>
      <c r="B12" s="92" t="s">
        <v>9</v>
      </c>
      <c r="C12" s="90"/>
      <c r="D12" s="90"/>
      <c r="E12" s="90"/>
      <c r="F12" s="91"/>
      <c r="G12" s="5"/>
      <c r="H12" s="5"/>
      <c r="I12" s="6"/>
    </row>
    <row r="13" spans="1:9" ht="16" thickBot="1" x14ac:dyDescent="0.25">
      <c r="A13" s="9"/>
      <c r="B13" s="38" t="s">
        <v>16</v>
      </c>
      <c r="C13" s="31" t="s">
        <v>17</v>
      </c>
      <c r="D13" s="31" t="s">
        <v>18</v>
      </c>
      <c r="E13" s="31" t="s">
        <v>19</v>
      </c>
      <c r="F13" s="39" t="s">
        <v>20</v>
      </c>
      <c r="G13" s="10" t="s">
        <v>28</v>
      </c>
      <c r="H13" s="10"/>
      <c r="I13" s="11" t="s">
        <v>12</v>
      </c>
    </row>
    <row r="14" spans="1:9" x14ac:dyDescent="0.2">
      <c r="A14" s="7" t="s">
        <v>169</v>
      </c>
      <c r="B14" s="34">
        <v>1</v>
      </c>
      <c r="C14" s="35">
        <v>1</v>
      </c>
      <c r="D14" s="35">
        <v>1</v>
      </c>
      <c r="E14" s="35">
        <v>1</v>
      </c>
      <c r="F14" s="40">
        <v>1</v>
      </c>
      <c r="G14" s="8">
        <f>SUMPRODUCT(B2:F2)</f>
        <v>10.65277777777778</v>
      </c>
      <c r="H14" s="8" t="s">
        <v>33</v>
      </c>
      <c r="I14" s="18">
        <v>10</v>
      </c>
    </row>
    <row r="15" spans="1:9" x14ac:dyDescent="0.2">
      <c r="A15" s="7" t="s">
        <v>29</v>
      </c>
      <c r="B15" s="34"/>
      <c r="C15" s="35"/>
      <c r="D15" s="35"/>
      <c r="E15" s="35"/>
      <c r="F15" s="40">
        <v>1</v>
      </c>
      <c r="G15" s="8">
        <f>SUMPRODUCT($B$2:$F$2,B15:F15)</f>
        <v>1</v>
      </c>
      <c r="H15" s="8" t="s">
        <v>33</v>
      </c>
      <c r="I15" s="18">
        <v>1</v>
      </c>
    </row>
    <row r="16" spans="1:9" x14ac:dyDescent="0.2">
      <c r="A16" s="7" t="s">
        <v>30</v>
      </c>
      <c r="B16" s="34"/>
      <c r="C16" s="35">
        <v>1</v>
      </c>
      <c r="D16" s="35"/>
      <c r="E16" s="35"/>
      <c r="F16" s="40"/>
      <c r="G16" s="8">
        <f t="shared" ref="G16:G21" si="0">SUMPRODUCT($B$2:$F$2,B16:F16)</f>
        <v>0.75000000000000044</v>
      </c>
      <c r="H16" s="8" t="s">
        <v>33</v>
      </c>
      <c r="I16" s="18">
        <v>0.75</v>
      </c>
    </row>
    <row r="17" spans="1:9" x14ac:dyDescent="0.2">
      <c r="A17" s="7" t="s">
        <v>31</v>
      </c>
      <c r="B17" s="34"/>
      <c r="C17" s="35"/>
      <c r="D17" s="35">
        <v>1</v>
      </c>
      <c r="E17" s="35"/>
      <c r="F17" s="40"/>
      <c r="G17" s="8">
        <f t="shared" si="0"/>
        <v>1.6296296296296333</v>
      </c>
      <c r="H17" s="8" t="s">
        <v>33</v>
      </c>
      <c r="I17" s="18">
        <v>0.75</v>
      </c>
    </row>
    <row r="18" spans="1:9" x14ac:dyDescent="0.2">
      <c r="A18" s="7" t="s">
        <v>32</v>
      </c>
      <c r="B18" s="34"/>
      <c r="C18" s="35"/>
      <c r="D18" s="35"/>
      <c r="E18" s="35">
        <v>1</v>
      </c>
      <c r="F18" s="40"/>
      <c r="G18" s="8">
        <f t="shared" si="0"/>
        <v>0.75</v>
      </c>
      <c r="H18" s="8" t="s">
        <v>33</v>
      </c>
      <c r="I18" s="18">
        <v>0.75</v>
      </c>
    </row>
    <row r="19" spans="1:9" ht="16" x14ac:dyDescent="0.2">
      <c r="A19" s="25" t="s">
        <v>23</v>
      </c>
      <c r="B19" s="41">
        <v>10</v>
      </c>
      <c r="C19" s="42">
        <v>30</v>
      </c>
      <c r="D19" s="42">
        <v>20</v>
      </c>
      <c r="E19" s="42">
        <v>10</v>
      </c>
      <c r="F19" s="43">
        <v>20</v>
      </c>
      <c r="G19" s="8">
        <f t="shared" si="0"/>
        <v>147.82407407407413</v>
      </c>
      <c r="H19" s="8" t="s">
        <v>33</v>
      </c>
      <c r="I19" s="26">
        <v>100</v>
      </c>
    </row>
    <row r="20" spans="1:9" ht="16" x14ac:dyDescent="0.2">
      <c r="A20" s="25" t="s">
        <v>24</v>
      </c>
      <c r="B20" s="41">
        <v>4</v>
      </c>
      <c r="C20" s="42">
        <v>9</v>
      </c>
      <c r="D20" s="42">
        <v>7</v>
      </c>
      <c r="E20" s="42">
        <v>5</v>
      </c>
      <c r="F20" s="43">
        <v>2</v>
      </c>
      <c r="G20" s="8">
        <f t="shared" si="0"/>
        <v>50.000000000000028</v>
      </c>
      <c r="H20" s="8" t="s">
        <v>33</v>
      </c>
      <c r="I20" s="26">
        <v>50</v>
      </c>
    </row>
    <row r="21" spans="1:9" ht="16" x14ac:dyDescent="0.2">
      <c r="A21" s="25" t="s">
        <v>25</v>
      </c>
      <c r="B21" s="41">
        <v>10</v>
      </c>
      <c r="C21" s="42">
        <v>2</v>
      </c>
      <c r="D21" s="42">
        <v>4</v>
      </c>
      <c r="E21" s="42">
        <v>1</v>
      </c>
      <c r="F21" s="43">
        <v>1</v>
      </c>
      <c r="G21" s="8">
        <f t="shared" si="0"/>
        <v>75</v>
      </c>
      <c r="H21" s="8" t="s">
        <v>33</v>
      </c>
      <c r="I21" s="26">
        <v>75</v>
      </c>
    </row>
    <row r="22" spans="1:9" ht="17" thickBot="1" x14ac:dyDescent="0.25">
      <c r="A22" s="27" t="s">
        <v>26</v>
      </c>
      <c r="B22" s="44">
        <v>160</v>
      </c>
      <c r="C22" s="45">
        <v>300</v>
      </c>
      <c r="D22" s="45">
        <v>450</v>
      </c>
      <c r="E22" s="45">
        <v>500</v>
      </c>
      <c r="F22" s="46">
        <v>500</v>
      </c>
      <c r="G22" s="10">
        <f>SUMPRODUCT($B$2:$F$2,B22:F22)</f>
        <v>2877.0370370370388</v>
      </c>
      <c r="H22" s="10" t="s">
        <v>13</v>
      </c>
      <c r="I22" s="28">
        <v>3000</v>
      </c>
    </row>
  </sheetData>
  <mergeCells count="2">
    <mergeCell ref="A11:I11"/>
    <mergeCell ref="B12:F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C7809-9003-461B-8AC8-248FD4CB2BAF}">
  <dimension ref="A1:F16"/>
  <sheetViews>
    <sheetView workbookViewId="0">
      <selection activeCell="B2" sqref="B2:C2"/>
    </sheetView>
  </sheetViews>
  <sheetFormatPr baseColWidth="10" defaultColWidth="8.83203125" defaultRowHeight="15" x14ac:dyDescent="0.2"/>
  <cols>
    <col min="1" max="1" width="27.6640625" customWidth="1"/>
  </cols>
  <sheetData>
    <row r="1" spans="1:6" x14ac:dyDescent="0.2">
      <c r="A1" s="20" t="s">
        <v>0</v>
      </c>
      <c r="B1" t="s">
        <v>34</v>
      </c>
      <c r="C1" t="s">
        <v>35</v>
      </c>
    </row>
    <row r="2" spans="1:6" x14ac:dyDescent="0.2">
      <c r="B2" s="48">
        <v>2.6666666666666661</v>
      </c>
      <c r="C2" s="48">
        <v>5.3333333333333339</v>
      </c>
    </row>
    <row r="4" spans="1:6" x14ac:dyDescent="0.2">
      <c r="A4" s="20" t="s">
        <v>21</v>
      </c>
    </row>
    <row r="5" spans="1:6" x14ac:dyDescent="0.2">
      <c r="B5" t="s">
        <v>34</v>
      </c>
      <c r="C5" t="s">
        <v>35</v>
      </c>
    </row>
    <row r="6" spans="1:6" x14ac:dyDescent="0.2">
      <c r="A6" t="s">
        <v>27</v>
      </c>
      <c r="B6" s="3">
        <v>600</v>
      </c>
      <c r="C6" s="3">
        <v>500</v>
      </c>
    </row>
    <row r="8" spans="1:6" x14ac:dyDescent="0.2">
      <c r="A8" s="20" t="s">
        <v>4</v>
      </c>
    </row>
    <row r="9" spans="1:6" x14ac:dyDescent="0.2">
      <c r="A9" t="s">
        <v>36</v>
      </c>
      <c r="B9" s="1">
        <f>SUMPRODUCT(B2:C2,B6:C6)</f>
        <v>4266.6666666666661</v>
      </c>
    </row>
    <row r="10" spans="1:6" ht="16" thickBot="1" x14ac:dyDescent="0.25"/>
    <row r="11" spans="1:6" ht="16" thickBot="1" x14ac:dyDescent="0.25">
      <c r="A11" s="96" t="s">
        <v>6</v>
      </c>
      <c r="B11" s="97"/>
      <c r="C11" s="97"/>
      <c r="D11" s="97"/>
      <c r="E11" s="97"/>
      <c r="F11" s="98"/>
    </row>
    <row r="12" spans="1:6" x14ac:dyDescent="0.2">
      <c r="A12" s="4"/>
      <c r="B12" s="92" t="s">
        <v>9</v>
      </c>
      <c r="C12" s="91"/>
      <c r="D12" s="5"/>
      <c r="E12" s="5"/>
      <c r="F12" s="6"/>
    </row>
    <row r="13" spans="1:6" ht="16" thickBot="1" x14ac:dyDescent="0.25">
      <c r="A13" s="9"/>
      <c r="B13" s="38" t="s">
        <v>34</v>
      </c>
      <c r="C13" s="39" t="s">
        <v>35</v>
      </c>
      <c r="D13" s="10" t="s">
        <v>28</v>
      </c>
      <c r="E13" s="10"/>
      <c r="F13" s="11" t="s">
        <v>12</v>
      </c>
    </row>
    <row r="14" spans="1:6" x14ac:dyDescent="0.2">
      <c r="A14" s="7" t="s">
        <v>37</v>
      </c>
      <c r="B14" s="34">
        <v>5</v>
      </c>
      <c r="C14" s="40">
        <v>2</v>
      </c>
      <c r="D14" s="8">
        <f>SUMPRODUCT($B$2:$C$2,B14:C14)</f>
        <v>24</v>
      </c>
      <c r="E14" s="8" t="s">
        <v>33</v>
      </c>
      <c r="F14" s="18">
        <v>24</v>
      </c>
    </row>
    <row r="15" spans="1:6" x14ac:dyDescent="0.2">
      <c r="A15" s="7" t="s">
        <v>38</v>
      </c>
      <c r="B15" s="34">
        <v>1</v>
      </c>
      <c r="C15" s="40">
        <v>6</v>
      </c>
      <c r="D15" s="8">
        <f t="shared" ref="D15:D16" si="0">SUMPRODUCT($B$2:$C$2,B15:C15)</f>
        <v>34.666666666666664</v>
      </c>
      <c r="E15" s="8" t="s">
        <v>33</v>
      </c>
      <c r="F15" s="18">
        <v>18</v>
      </c>
    </row>
    <row r="16" spans="1:6" ht="16" thickBot="1" x14ac:dyDescent="0.25">
      <c r="A16" s="9" t="s">
        <v>39</v>
      </c>
      <c r="B16" s="36">
        <v>3</v>
      </c>
      <c r="C16" s="47">
        <v>3</v>
      </c>
      <c r="D16" s="10">
        <f t="shared" si="0"/>
        <v>24</v>
      </c>
      <c r="E16" s="10" t="s">
        <v>33</v>
      </c>
      <c r="F16" s="19">
        <v>24</v>
      </c>
    </row>
  </sheetData>
  <mergeCells count="2">
    <mergeCell ref="B12:C12"/>
    <mergeCell ref="A11:F1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AD481C-E968-4CDD-9FEB-E1ACD1DFECD5}">
  <dimension ref="A1:F17"/>
  <sheetViews>
    <sheetView workbookViewId="0">
      <selection activeCell="B2" sqref="B2:C2"/>
    </sheetView>
  </sheetViews>
  <sheetFormatPr baseColWidth="10" defaultColWidth="8.83203125" defaultRowHeight="15" x14ac:dyDescent="0.2"/>
  <cols>
    <col min="1" max="1" width="28.5" customWidth="1"/>
  </cols>
  <sheetData>
    <row r="1" spans="1:6" x14ac:dyDescent="0.2">
      <c r="A1" s="20" t="s">
        <v>0</v>
      </c>
      <c r="B1" t="s">
        <v>40</v>
      </c>
      <c r="C1" t="s">
        <v>41</v>
      </c>
    </row>
    <row r="2" spans="1:6" x14ac:dyDescent="0.2">
      <c r="B2" s="48">
        <v>300</v>
      </c>
      <c r="C2" s="48">
        <v>500</v>
      </c>
    </row>
    <row r="4" spans="1:6" x14ac:dyDescent="0.2">
      <c r="A4" s="20" t="s">
        <v>21</v>
      </c>
    </row>
    <row r="5" spans="1:6" x14ac:dyDescent="0.2">
      <c r="B5" t="s">
        <v>40</v>
      </c>
      <c r="C5" t="s">
        <v>41</v>
      </c>
    </row>
    <row r="6" spans="1:6" x14ac:dyDescent="0.2">
      <c r="A6" t="s">
        <v>42</v>
      </c>
      <c r="B6" s="3">
        <v>25</v>
      </c>
      <c r="C6" s="3">
        <v>30</v>
      </c>
    </row>
    <row r="8" spans="1:6" x14ac:dyDescent="0.2">
      <c r="A8" s="20" t="s">
        <v>4</v>
      </c>
    </row>
    <row r="9" spans="1:6" x14ac:dyDescent="0.2">
      <c r="A9" t="s">
        <v>43</v>
      </c>
      <c r="B9" s="1">
        <f>SUMPRODUCT(B2:C2,B6:C6)</f>
        <v>22500</v>
      </c>
    </row>
    <row r="10" spans="1:6" ht="16" thickBot="1" x14ac:dyDescent="0.25"/>
    <row r="11" spans="1:6" ht="16" thickBot="1" x14ac:dyDescent="0.25">
      <c r="A11" s="87" t="s">
        <v>6</v>
      </c>
      <c r="B11" s="88"/>
      <c r="C11" s="88"/>
      <c r="D11" s="88"/>
      <c r="E11" s="88"/>
      <c r="F11" s="89"/>
    </row>
    <row r="12" spans="1:6" x14ac:dyDescent="0.2">
      <c r="A12" s="4"/>
      <c r="B12" s="92" t="s">
        <v>9</v>
      </c>
      <c r="C12" s="91"/>
      <c r="D12" s="14"/>
      <c r="E12" s="5"/>
      <c r="F12" s="6"/>
    </row>
    <row r="13" spans="1:6" ht="16" thickBot="1" x14ac:dyDescent="0.25">
      <c r="A13" s="9"/>
      <c r="B13" s="38" t="s">
        <v>40</v>
      </c>
      <c r="C13" s="39" t="s">
        <v>41</v>
      </c>
      <c r="D13" s="10" t="s">
        <v>28</v>
      </c>
      <c r="E13" s="10"/>
      <c r="F13" s="11" t="s">
        <v>12</v>
      </c>
    </row>
    <row r="14" spans="1:6" x14ac:dyDescent="0.2">
      <c r="A14" s="7" t="s">
        <v>44</v>
      </c>
      <c r="B14" s="34">
        <v>1</v>
      </c>
      <c r="C14" s="40"/>
      <c r="D14" s="8">
        <f>SUMPRODUCT($B$2:$C$2,B14:C14)</f>
        <v>300</v>
      </c>
      <c r="E14" s="8" t="s">
        <v>13</v>
      </c>
      <c r="F14" s="18">
        <v>500</v>
      </c>
    </row>
    <row r="15" spans="1:6" x14ac:dyDescent="0.2">
      <c r="A15" s="7" t="s">
        <v>45</v>
      </c>
      <c r="B15" s="34"/>
      <c r="C15" s="40">
        <v>1</v>
      </c>
      <c r="D15" s="8">
        <f t="shared" ref="D15:D17" si="0">SUMPRODUCT($B$2:$C$2,B15:C15)</f>
        <v>500</v>
      </c>
      <c r="E15" s="8" t="s">
        <v>13</v>
      </c>
      <c r="F15" s="18">
        <v>500</v>
      </c>
    </row>
    <row r="16" spans="1:6" x14ac:dyDescent="0.2">
      <c r="A16" s="7" t="s">
        <v>46</v>
      </c>
      <c r="B16" s="34">
        <v>1</v>
      </c>
      <c r="C16" s="40">
        <v>1</v>
      </c>
      <c r="D16" s="8">
        <f t="shared" si="0"/>
        <v>800</v>
      </c>
      <c r="E16" s="8" t="s">
        <v>13</v>
      </c>
      <c r="F16" s="18">
        <v>800</v>
      </c>
    </row>
    <row r="17" spans="1:6" ht="16" thickBot="1" x14ac:dyDescent="0.25">
      <c r="A17" s="9" t="s">
        <v>47</v>
      </c>
      <c r="B17" s="36">
        <v>3</v>
      </c>
      <c r="C17" s="47">
        <v>-1</v>
      </c>
      <c r="D17" s="10">
        <f t="shared" si="0"/>
        <v>400</v>
      </c>
      <c r="E17" s="10" t="s">
        <v>33</v>
      </c>
      <c r="F17" s="19">
        <v>0</v>
      </c>
    </row>
  </sheetData>
  <mergeCells count="2">
    <mergeCell ref="A11:F11"/>
    <mergeCell ref="B12:C1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CD2F0-7985-3D41-A0F2-956EF82C24E3}">
  <dimension ref="A1:L22"/>
  <sheetViews>
    <sheetView zoomScale="130" zoomScaleNormal="130" workbookViewId="0">
      <selection activeCell="B24" sqref="B24"/>
    </sheetView>
  </sheetViews>
  <sheetFormatPr baseColWidth="10" defaultColWidth="8.83203125" defaultRowHeight="15" x14ac:dyDescent="0.2"/>
  <cols>
    <col min="1" max="1" width="35.33203125" customWidth="1"/>
    <col min="2" max="6" width="16.5" bestFit="1" customWidth="1"/>
    <col min="7" max="7" width="9.5" bestFit="1" customWidth="1"/>
    <col min="9" max="9" width="10.5" bestFit="1" customWidth="1"/>
    <col min="10" max="10" width="16.6640625" bestFit="1" customWidth="1"/>
  </cols>
  <sheetData>
    <row r="1" spans="1:12" x14ac:dyDescent="0.2">
      <c r="A1" s="49" t="s">
        <v>101</v>
      </c>
      <c r="B1" s="50" t="s">
        <v>102</v>
      </c>
      <c r="C1" s="50" t="s">
        <v>103</v>
      </c>
      <c r="D1" s="50" t="s">
        <v>104</v>
      </c>
      <c r="E1" s="50" t="s">
        <v>105</v>
      </c>
      <c r="F1" s="50" t="s">
        <v>106</v>
      </c>
    </row>
    <row r="2" spans="1:12" x14ac:dyDescent="0.2">
      <c r="B2" s="51" t="s">
        <v>107</v>
      </c>
      <c r="C2" s="51" t="s">
        <v>108</v>
      </c>
      <c r="D2" s="51" t="s">
        <v>109</v>
      </c>
      <c r="E2" s="51" t="s">
        <v>110</v>
      </c>
      <c r="F2" s="51" t="s">
        <v>111</v>
      </c>
    </row>
    <row r="3" spans="1:12" x14ac:dyDescent="0.2">
      <c r="B3" s="52">
        <v>0.4</v>
      </c>
      <c r="C3" s="52">
        <v>0.24999999999999997</v>
      </c>
      <c r="D3" s="52">
        <v>0</v>
      </c>
      <c r="E3" s="52">
        <v>0</v>
      </c>
      <c r="F3" s="52">
        <v>0.35000000000000003</v>
      </c>
    </row>
    <row r="4" spans="1:12" x14ac:dyDescent="0.2">
      <c r="B4" s="53"/>
      <c r="C4" s="53"/>
      <c r="F4" s="53"/>
    </row>
    <row r="5" spans="1:12" x14ac:dyDescent="0.2">
      <c r="A5" t="s">
        <v>112</v>
      </c>
      <c r="B5" s="54"/>
      <c r="C5" s="54"/>
      <c r="F5" s="54"/>
      <c r="G5" s="54"/>
      <c r="H5" s="55"/>
    </row>
    <row r="7" spans="1:12" x14ac:dyDescent="0.2">
      <c r="A7" t="s">
        <v>113</v>
      </c>
      <c r="B7" s="50" t="s">
        <v>114</v>
      </c>
      <c r="C7" s="50" t="s">
        <v>115</v>
      </c>
      <c r="D7" s="50" t="s">
        <v>116</v>
      </c>
      <c r="E7" s="50" t="s">
        <v>117</v>
      </c>
      <c r="F7" s="50" t="s">
        <v>118</v>
      </c>
      <c r="L7" s="56"/>
    </row>
    <row r="8" spans="1:12" x14ac:dyDescent="0.2">
      <c r="B8" s="57">
        <v>0.125</v>
      </c>
      <c r="C8" s="57">
        <v>0.115</v>
      </c>
      <c r="D8" s="57">
        <v>0.105</v>
      </c>
      <c r="E8" s="57">
        <v>9.5000000000000001E-2</v>
      </c>
      <c r="F8" s="57">
        <v>8.5000000000000006E-2</v>
      </c>
    </row>
    <row r="10" spans="1:12" x14ac:dyDescent="0.2">
      <c r="A10" t="s">
        <v>119</v>
      </c>
      <c r="B10" s="58">
        <f>SUMPRODUCT(B3:F3,B8:F8)</f>
        <v>0.10850000000000001</v>
      </c>
    </row>
    <row r="11" spans="1:12" ht="16" thickBot="1" x14ac:dyDescent="0.25"/>
    <row r="12" spans="1:12" ht="16" thickBot="1" x14ac:dyDescent="0.25">
      <c r="A12" s="87" t="s">
        <v>120</v>
      </c>
      <c r="B12" s="88"/>
      <c r="C12" s="88"/>
      <c r="D12" s="88"/>
      <c r="E12" s="88"/>
      <c r="F12" s="88"/>
      <c r="G12" s="88"/>
      <c r="H12" s="88"/>
      <c r="I12" s="89"/>
    </row>
    <row r="13" spans="1:12" x14ac:dyDescent="0.2">
      <c r="A13" s="59" t="s">
        <v>121</v>
      </c>
      <c r="B13" s="99" t="s">
        <v>9</v>
      </c>
      <c r="C13" s="100"/>
      <c r="D13" s="100"/>
      <c r="E13" s="100"/>
      <c r="F13" s="100"/>
      <c r="G13" s="99" t="s">
        <v>122</v>
      </c>
      <c r="H13" s="100"/>
      <c r="I13" s="101"/>
    </row>
    <row r="14" spans="1:12" ht="16" thickBot="1" x14ac:dyDescent="0.25">
      <c r="A14" s="60"/>
      <c r="B14" s="31" t="str">
        <f>B2</f>
        <v>B1</v>
      </c>
      <c r="C14" s="31" t="str">
        <f t="shared" ref="C14:F14" si="0">C2</f>
        <v>B2</v>
      </c>
      <c r="D14" s="31" t="str">
        <f t="shared" si="0"/>
        <v>B3</v>
      </c>
      <c r="E14" s="31" t="str">
        <f t="shared" si="0"/>
        <v>B4</v>
      </c>
      <c r="F14" s="31" t="str">
        <f t="shared" si="0"/>
        <v>B5</v>
      </c>
      <c r="G14" s="38" t="s">
        <v>123</v>
      </c>
      <c r="H14" s="31" t="s">
        <v>11</v>
      </c>
      <c r="I14" s="39" t="s">
        <v>124</v>
      </c>
    </row>
    <row r="15" spans="1:12" x14ac:dyDescent="0.2">
      <c r="A15" s="17" t="s">
        <v>125</v>
      </c>
      <c r="B15" s="32">
        <v>1</v>
      </c>
      <c r="C15" s="33">
        <v>1</v>
      </c>
      <c r="D15" s="33">
        <v>1</v>
      </c>
      <c r="E15" s="33">
        <v>1</v>
      </c>
      <c r="F15" s="61">
        <v>1</v>
      </c>
      <c r="G15" s="62">
        <f>SUMPRODUCT($B$3:$F$3,B15:F15)</f>
        <v>1</v>
      </c>
      <c r="H15" s="50" t="s">
        <v>100</v>
      </c>
      <c r="I15" s="40">
        <v>1</v>
      </c>
    </row>
    <row r="16" spans="1:12" x14ac:dyDescent="0.2">
      <c r="A16" s="17" t="s">
        <v>126</v>
      </c>
      <c r="B16" s="34">
        <v>0.08</v>
      </c>
      <c r="C16" s="57">
        <v>7.4999999999999997E-2</v>
      </c>
      <c r="D16" s="57">
        <v>6.8000000000000005E-2</v>
      </c>
      <c r="E16" s="57">
        <v>7.0000000000000007E-2</v>
      </c>
      <c r="F16" s="40">
        <v>7.3999999999999996E-2</v>
      </c>
      <c r="G16" s="63">
        <f>SUMPRODUCT($B$3:$F$3,B16:F16)</f>
        <v>7.6649999999999996E-2</v>
      </c>
      <c r="H16" s="50" t="s">
        <v>33</v>
      </c>
      <c r="I16" s="64">
        <v>7.1999999999999995E-2</v>
      </c>
    </row>
    <row r="17" spans="1:9" x14ac:dyDescent="0.2">
      <c r="A17" s="17" t="s">
        <v>127</v>
      </c>
      <c r="B17" s="34">
        <v>8</v>
      </c>
      <c r="C17" s="57">
        <v>7</v>
      </c>
      <c r="D17" s="57">
        <v>6</v>
      </c>
      <c r="E17" s="57">
        <v>5</v>
      </c>
      <c r="F17" s="40">
        <v>3</v>
      </c>
      <c r="G17" s="65">
        <f t="shared" ref="G17:G22" si="1">SUMPRODUCT($B$3:$F$3,B17:F17)</f>
        <v>6</v>
      </c>
      <c r="H17" s="50" t="s">
        <v>13</v>
      </c>
      <c r="I17" s="40">
        <v>6</v>
      </c>
    </row>
    <row r="18" spans="1:9" x14ac:dyDescent="0.2">
      <c r="A18" s="17" t="s">
        <v>128</v>
      </c>
      <c r="B18" s="34">
        <v>1</v>
      </c>
      <c r="C18" s="57"/>
      <c r="D18" s="57"/>
      <c r="E18" s="57"/>
      <c r="F18" s="40"/>
      <c r="G18" s="62">
        <f t="shared" si="1"/>
        <v>0.4</v>
      </c>
      <c r="H18" s="50" t="s">
        <v>13</v>
      </c>
      <c r="I18" s="40">
        <v>0.4</v>
      </c>
    </row>
    <row r="19" spans="1:9" x14ac:dyDescent="0.2">
      <c r="A19" s="17" t="s">
        <v>129</v>
      </c>
      <c r="B19" s="34"/>
      <c r="C19" s="57">
        <v>1</v>
      </c>
      <c r="D19" s="57"/>
      <c r="E19" s="57"/>
      <c r="F19" s="40"/>
      <c r="G19" s="62">
        <f t="shared" si="1"/>
        <v>0.24999999999999997</v>
      </c>
      <c r="H19" s="50" t="s">
        <v>13</v>
      </c>
      <c r="I19" s="40">
        <v>0.4</v>
      </c>
    </row>
    <row r="20" spans="1:9" x14ac:dyDescent="0.2">
      <c r="A20" s="17" t="s">
        <v>130</v>
      </c>
      <c r="B20" s="34"/>
      <c r="C20" s="57"/>
      <c r="D20" s="57">
        <v>1</v>
      </c>
      <c r="E20" s="57"/>
      <c r="F20" s="40"/>
      <c r="G20" s="62">
        <f t="shared" si="1"/>
        <v>0</v>
      </c>
      <c r="H20" s="50" t="s">
        <v>13</v>
      </c>
      <c r="I20" s="40">
        <v>0.4</v>
      </c>
    </row>
    <row r="21" spans="1:9" x14ac:dyDescent="0.2">
      <c r="A21" s="17" t="s">
        <v>131</v>
      </c>
      <c r="B21" s="34"/>
      <c r="C21" s="57"/>
      <c r="D21" s="57"/>
      <c r="E21" s="57">
        <v>1</v>
      </c>
      <c r="F21" s="40"/>
      <c r="G21" s="62">
        <f t="shared" si="1"/>
        <v>0</v>
      </c>
      <c r="H21" s="50" t="s">
        <v>13</v>
      </c>
      <c r="I21" s="40">
        <v>0.4</v>
      </c>
    </row>
    <row r="22" spans="1:9" ht="16" thickBot="1" x14ac:dyDescent="0.25">
      <c r="A22" s="16" t="s">
        <v>132</v>
      </c>
      <c r="B22" s="36"/>
      <c r="C22" s="37"/>
      <c r="D22" s="37"/>
      <c r="E22" s="37"/>
      <c r="F22" s="47">
        <v>1</v>
      </c>
      <c r="G22" s="66">
        <f t="shared" si="1"/>
        <v>0.35000000000000003</v>
      </c>
      <c r="H22" s="31" t="s">
        <v>13</v>
      </c>
      <c r="I22" s="47">
        <v>0.4</v>
      </c>
    </row>
  </sheetData>
  <mergeCells count="3">
    <mergeCell ref="A12:I12"/>
    <mergeCell ref="B13:F13"/>
    <mergeCell ref="G13:I1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CD8E3-63E3-5646-BC3C-65A8E1A3F9F2}">
  <dimension ref="A1:L22"/>
  <sheetViews>
    <sheetView zoomScale="130" zoomScaleNormal="130" workbookViewId="0">
      <selection activeCell="B3" sqref="B3:H3"/>
    </sheetView>
  </sheetViews>
  <sheetFormatPr baseColWidth="10" defaultColWidth="8.83203125" defaultRowHeight="15" x14ac:dyDescent="0.2"/>
  <cols>
    <col min="1" max="1" width="35.33203125" customWidth="1"/>
    <col min="2" max="6" width="16.5" bestFit="1" customWidth="1"/>
    <col min="7" max="7" width="9.5" bestFit="1" customWidth="1"/>
    <col min="9" max="9" width="10.5" bestFit="1" customWidth="1"/>
    <col min="10" max="10" width="16.6640625" bestFit="1" customWidth="1"/>
    <col min="11" max="11" width="10.5" bestFit="1" customWidth="1"/>
  </cols>
  <sheetData>
    <row r="1" spans="1:12" x14ac:dyDescent="0.2">
      <c r="A1" s="49" t="s">
        <v>101</v>
      </c>
      <c r="B1" s="50" t="s">
        <v>155</v>
      </c>
      <c r="C1" s="50" t="s">
        <v>154</v>
      </c>
      <c r="D1" s="50" t="s">
        <v>153</v>
      </c>
      <c r="E1" s="50" t="s">
        <v>152</v>
      </c>
      <c r="F1" s="50" t="s">
        <v>151</v>
      </c>
      <c r="G1" s="50" t="s">
        <v>150</v>
      </c>
      <c r="H1" s="50" t="s">
        <v>149</v>
      </c>
    </row>
    <row r="2" spans="1:12" x14ac:dyDescent="0.2">
      <c r="B2" s="51" t="s">
        <v>147</v>
      </c>
      <c r="C2" s="51" t="s">
        <v>146</v>
      </c>
      <c r="D2" s="51" t="s">
        <v>145</v>
      </c>
      <c r="E2" s="51" t="s">
        <v>144</v>
      </c>
      <c r="F2" s="51" t="s">
        <v>143</v>
      </c>
      <c r="G2" s="51" t="s">
        <v>142</v>
      </c>
      <c r="H2" s="51" t="s">
        <v>141</v>
      </c>
    </row>
    <row r="3" spans="1:12" x14ac:dyDescent="0.2">
      <c r="B3" s="76">
        <v>2</v>
      </c>
      <c r="C3" s="76">
        <v>2</v>
      </c>
      <c r="D3" s="76">
        <v>4</v>
      </c>
      <c r="E3" s="76">
        <v>2</v>
      </c>
      <c r="F3" s="76">
        <v>4</v>
      </c>
      <c r="G3" s="76">
        <v>4</v>
      </c>
      <c r="H3" s="76">
        <v>2</v>
      </c>
    </row>
    <row r="4" spans="1:12" x14ac:dyDescent="0.2">
      <c r="B4" s="53"/>
      <c r="C4" s="53"/>
      <c r="F4" s="53"/>
    </row>
    <row r="5" spans="1:12" x14ac:dyDescent="0.2">
      <c r="A5" t="s">
        <v>112</v>
      </c>
      <c r="B5" s="54"/>
      <c r="C5" s="54"/>
      <c r="F5" s="54"/>
      <c r="G5" s="54"/>
      <c r="H5" s="55"/>
    </row>
    <row r="7" spans="1:12" x14ac:dyDescent="0.2">
      <c r="A7" t="s">
        <v>148</v>
      </c>
      <c r="B7" s="51" t="s">
        <v>147</v>
      </c>
      <c r="C7" s="51" t="s">
        <v>146</v>
      </c>
      <c r="D7" s="51" t="s">
        <v>145</v>
      </c>
      <c r="E7" s="51" t="s">
        <v>144</v>
      </c>
      <c r="F7" s="51" t="s">
        <v>143</v>
      </c>
      <c r="G7" s="51" t="s">
        <v>142</v>
      </c>
      <c r="H7" s="51" t="s">
        <v>141</v>
      </c>
      <c r="L7" s="56"/>
    </row>
    <row r="8" spans="1:12" x14ac:dyDescent="0.2">
      <c r="B8" s="75">
        <v>112</v>
      </c>
      <c r="C8" s="75">
        <v>112</v>
      </c>
      <c r="D8" s="75">
        <v>112</v>
      </c>
      <c r="E8" s="75">
        <v>48</v>
      </c>
      <c r="F8" s="75">
        <v>48</v>
      </c>
      <c r="G8" s="75">
        <v>48</v>
      </c>
      <c r="H8" s="75">
        <v>48</v>
      </c>
    </row>
    <row r="10" spans="1:12" x14ac:dyDescent="0.2">
      <c r="A10" t="s">
        <v>119</v>
      </c>
      <c r="B10" s="74">
        <f>SUMPRODUCT(B3:H3,B8:H8)</f>
        <v>1472</v>
      </c>
      <c r="C10" s="73"/>
      <c r="D10" s="72"/>
    </row>
    <row r="12" spans="1:12" ht="16" thickBot="1" x14ac:dyDescent="0.25">
      <c r="A12" s="102" t="s">
        <v>120</v>
      </c>
      <c r="B12" s="103"/>
      <c r="C12" s="103"/>
      <c r="D12" s="103"/>
      <c r="E12" s="103"/>
      <c r="F12" s="103"/>
      <c r="G12" s="103"/>
      <c r="H12" s="103"/>
      <c r="I12" s="103"/>
      <c r="J12" s="103"/>
      <c r="K12" s="103"/>
    </row>
    <row r="13" spans="1:12" x14ac:dyDescent="0.2">
      <c r="A13" s="59" t="s">
        <v>121</v>
      </c>
      <c r="B13" s="99" t="s">
        <v>9</v>
      </c>
      <c r="C13" s="100"/>
      <c r="D13" s="100"/>
      <c r="E13" s="100"/>
      <c r="F13" s="100"/>
      <c r="G13" s="100"/>
      <c r="H13" s="101"/>
      <c r="I13" s="99" t="s">
        <v>122</v>
      </c>
      <c r="J13" s="100"/>
      <c r="K13" s="101"/>
    </row>
    <row r="14" spans="1:12" ht="16" thickBot="1" x14ac:dyDescent="0.25">
      <c r="A14" s="71"/>
      <c r="B14" s="50" t="str">
        <f t="shared" ref="B14:H14" si="0">B2</f>
        <v>F1</v>
      </c>
      <c r="C14" s="50" t="str">
        <f t="shared" si="0"/>
        <v>F2</v>
      </c>
      <c r="D14" s="50" t="str">
        <f t="shared" si="0"/>
        <v>F3</v>
      </c>
      <c r="E14" s="50" t="str">
        <f t="shared" si="0"/>
        <v>P1</v>
      </c>
      <c r="F14" s="50" t="str">
        <f t="shared" si="0"/>
        <v>P2</v>
      </c>
      <c r="G14" s="50" t="str">
        <f t="shared" si="0"/>
        <v>P3</v>
      </c>
      <c r="H14" s="50" t="str">
        <f t="shared" si="0"/>
        <v>P4</v>
      </c>
      <c r="I14" s="70" t="s">
        <v>123</v>
      </c>
      <c r="J14" s="50" t="s">
        <v>11</v>
      </c>
      <c r="K14" s="69" t="s">
        <v>124</v>
      </c>
    </row>
    <row r="15" spans="1:12" x14ac:dyDescent="0.2">
      <c r="A15" s="15" t="s">
        <v>140</v>
      </c>
      <c r="B15" s="32">
        <v>1</v>
      </c>
      <c r="C15" s="33"/>
      <c r="D15" s="33"/>
      <c r="E15" s="33">
        <v>1</v>
      </c>
      <c r="F15" s="33"/>
      <c r="G15" s="33"/>
      <c r="H15" s="33"/>
      <c r="I15" s="68">
        <f t="shared" ref="I15:I22" si="1">SUMPRODUCT($B$3:$H$3,B15:H15)</f>
        <v>4</v>
      </c>
      <c r="J15" s="12" t="s">
        <v>33</v>
      </c>
      <c r="K15" s="61">
        <v>4</v>
      </c>
    </row>
    <row r="16" spans="1:12" x14ac:dyDescent="0.2">
      <c r="A16" s="17" t="s">
        <v>139</v>
      </c>
      <c r="B16" s="34">
        <v>1</v>
      </c>
      <c r="C16" s="57">
        <v>1</v>
      </c>
      <c r="D16" s="57"/>
      <c r="E16" s="57"/>
      <c r="F16" s="57">
        <v>1</v>
      </c>
      <c r="G16" s="57"/>
      <c r="H16" s="57"/>
      <c r="I16" s="65">
        <f t="shared" si="1"/>
        <v>8</v>
      </c>
      <c r="J16" s="50" t="s">
        <v>33</v>
      </c>
      <c r="K16" s="40">
        <v>8</v>
      </c>
    </row>
    <row r="17" spans="1:11" x14ac:dyDescent="0.2">
      <c r="A17" s="17" t="s">
        <v>138</v>
      </c>
      <c r="B17" s="34"/>
      <c r="C17" s="57">
        <v>1</v>
      </c>
      <c r="D17" s="57">
        <v>1</v>
      </c>
      <c r="E17" s="57"/>
      <c r="F17" s="57"/>
      <c r="G17" s="57">
        <v>1</v>
      </c>
      <c r="H17" s="57"/>
      <c r="I17" s="65">
        <f t="shared" si="1"/>
        <v>10</v>
      </c>
      <c r="J17" s="50" t="s">
        <v>33</v>
      </c>
      <c r="K17" s="40">
        <v>10</v>
      </c>
    </row>
    <row r="18" spans="1:11" x14ac:dyDescent="0.2">
      <c r="A18" s="17" t="s">
        <v>137</v>
      </c>
      <c r="B18" s="34"/>
      <c r="C18" s="57"/>
      <c r="D18" s="57">
        <v>1</v>
      </c>
      <c r="E18" s="57"/>
      <c r="F18" s="57"/>
      <c r="G18" s="57"/>
      <c r="H18" s="57">
        <v>1</v>
      </c>
      <c r="I18" s="65">
        <f t="shared" si="1"/>
        <v>6</v>
      </c>
      <c r="J18" s="50" t="s">
        <v>33</v>
      </c>
      <c r="K18" s="40">
        <v>6</v>
      </c>
    </row>
    <row r="19" spans="1:11" x14ac:dyDescent="0.2">
      <c r="A19" s="17" t="s">
        <v>136</v>
      </c>
      <c r="B19" s="34">
        <v>1</v>
      </c>
      <c r="C19" s="57"/>
      <c r="D19" s="57"/>
      <c r="E19" s="57">
        <v>-1</v>
      </c>
      <c r="F19" s="57"/>
      <c r="G19" s="57"/>
      <c r="H19" s="57"/>
      <c r="I19" s="65">
        <f t="shared" si="1"/>
        <v>0</v>
      </c>
      <c r="J19" s="50" t="s">
        <v>33</v>
      </c>
      <c r="K19" s="40">
        <v>0</v>
      </c>
    </row>
    <row r="20" spans="1:11" x14ac:dyDescent="0.2">
      <c r="A20" s="17" t="s">
        <v>135</v>
      </c>
      <c r="B20" s="34">
        <v>1</v>
      </c>
      <c r="C20" s="57">
        <v>1</v>
      </c>
      <c r="D20" s="57"/>
      <c r="E20" s="57"/>
      <c r="F20" s="57">
        <v>-1</v>
      </c>
      <c r="G20" s="57"/>
      <c r="H20" s="57"/>
      <c r="I20" s="65">
        <f t="shared" si="1"/>
        <v>0</v>
      </c>
      <c r="J20" s="50" t="s">
        <v>33</v>
      </c>
      <c r="K20" s="40">
        <v>0</v>
      </c>
    </row>
    <row r="21" spans="1:11" x14ac:dyDescent="0.2">
      <c r="A21" s="17" t="s">
        <v>134</v>
      </c>
      <c r="B21" s="34"/>
      <c r="C21" s="57">
        <v>1</v>
      </c>
      <c r="D21" s="57">
        <v>1</v>
      </c>
      <c r="E21" s="57"/>
      <c r="F21" s="57"/>
      <c r="G21" s="57">
        <v>-1</v>
      </c>
      <c r="H21" s="57"/>
      <c r="I21" s="65">
        <f t="shared" si="1"/>
        <v>2</v>
      </c>
      <c r="J21" s="50" t="s">
        <v>33</v>
      </c>
      <c r="K21" s="40">
        <v>0</v>
      </c>
    </row>
    <row r="22" spans="1:11" ht="16" thickBot="1" x14ac:dyDescent="0.25">
      <c r="A22" s="16" t="s">
        <v>133</v>
      </c>
      <c r="B22" s="36"/>
      <c r="C22" s="37"/>
      <c r="D22" s="37"/>
      <c r="E22" s="37">
        <v>1</v>
      </c>
      <c r="F22" s="37"/>
      <c r="G22" s="37"/>
      <c r="H22" s="37">
        <v>-1</v>
      </c>
      <c r="I22" s="67">
        <f t="shared" si="1"/>
        <v>0</v>
      </c>
      <c r="J22" s="31" t="s">
        <v>33</v>
      </c>
      <c r="K22" s="47">
        <v>0</v>
      </c>
    </row>
  </sheetData>
  <mergeCells count="3">
    <mergeCell ref="A12:K12"/>
    <mergeCell ref="I13:K13"/>
    <mergeCell ref="B13:H1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C4F02-8C32-B845-9DDB-1FA463BF4257}">
  <dimension ref="A1:G21"/>
  <sheetViews>
    <sheetView workbookViewId="0">
      <selection activeCell="B3" sqref="B3:D3"/>
    </sheetView>
  </sheetViews>
  <sheetFormatPr baseColWidth="10" defaultRowHeight="15" x14ac:dyDescent="0.2"/>
  <cols>
    <col min="2" max="2" width="12.6640625" bestFit="1" customWidth="1"/>
  </cols>
  <sheetData>
    <row r="1" spans="1:7" x14ac:dyDescent="0.2">
      <c r="A1" s="20" t="s">
        <v>0</v>
      </c>
    </row>
    <row r="2" spans="1:7" x14ac:dyDescent="0.2">
      <c r="B2" s="51" t="s">
        <v>156</v>
      </c>
      <c r="C2" s="51" t="s">
        <v>157</v>
      </c>
      <c r="D2" s="51" t="s">
        <v>158</v>
      </c>
    </row>
    <row r="3" spans="1:7" x14ac:dyDescent="0.2">
      <c r="B3" s="77">
        <v>750</v>
      </c>
      <c r="C3" s="76">
        <v>259.99999999999994</v>
      </c>
      <c r="D3" s="76">
        <v>989.99999999999989</v>
      </c>
    </row>
    <row r="4" spans="1:7" x14ac:dyDescent="0.2">
      <c r="A4" s="78"/>
      <c r="B4" s="78"/>
    </row>
    <row r="5" spans="1:7" x14ac:dyDescent="0.2">
      <c r="A5" s="79" t="s">
        <v>159</v>
      </c>
      <c r="B5" s="79"/>
    </row>
    <row r="6" spans="1:7" x14ac:dyDescent="0.2">
      <c r="B6" s="80" t="s">
        <v>160</v>
      </c>
      <c r="C6" s="81"/>
    </row>
    <row r="7" spans="1:7" x14ac:dyDescent="0.2">
      <c r="B7" s="51" t="s">
        <v>156</v>
      </c>
      <c r="C7" s="51" t="s">
        <v>157</v>
      </c>
      <c r="D7" s="51" t="s">
        <v>158</v>
      </c>
    </row>
    <row r="8" spans="1:7" x14ac:dyDescent="0.2">
      <c r="B8" s="82">
        <v>1000</v>
      </c>
      <c r="C8" s="82">
        <v>1200</v>
      </c>
      <c r="D8" s="82">
        <v>1400</v>
      </c>
    </row>
    <row r="9" spans="1:7" x14ac:dyDescent="0.2">
      <c r="A9" s="78"/>
      <c r="B9" s="78"/>
    </row>
    <row r="10" spans="1:7" x14ac:dyDescent="0.2">
      <c r="A10" s="20" t="s">
        <v>161</v>
      </c>
    </row>
    <row r="11" spans="1:7" x14ac:dyDescent="0.2">
      <c r="A11" t="s">
        <v>162</v>
      </c>
      <c r="B11" s="83">
        <f>SUMPRODUCT(B3:D3,B8:D8)</f>
        <v>2448000</v>
      </c>
    </row>
    <row r="12" spans="1:7" ht="16" thickBot="1" x14ac:dyDescent="0.25">
      <c r="B12" s="78"/>
    </row>
    <row r="13" spans="1:7" ht="16" thickBot="1" x14ac:dyDescent="0.25">
      <c r="A13" s="96" t="s">
        <v>120</v>
      </c>
      <c r="B13" s="97"/>
      <c r="C13" s="97"/>
      <c r="D13" s="97"/>
      <c r="E13" s="97"/>
      <c r="F13" s="97"/>
      <c r="G13" s="98"/>
    </row>
    <row r="14" spans="1:7" x14ac:dyDescent="0.2">
      <c r="A14" s="59" t="s">
        <v>121</v>
      </c>
      <c r="B14" s="99" t="s">
        <v>9</v>
      </c>
      <c r="C14" s="100"/>
      <c r="D14" s="100"/>
      <c r="E14" s="99" t="s">
        <v>122</v>
      </c>
      <c r="F14" s="100"/>
      <c r="G14" s="101"/>
    </row>
    <row r="15" spans="1:7" ht="16" thickBot="1" x14ac:dyDescent="0.25">
      <c r="A15" s="60"/>
      <c r="B15" s="38" t="str">
        <f>B2</f>
        <v>Br</v>
      </c>
      <c r="C15" s="31" t="str">
        <f>C2</f>
        <v>Co</v>
      </c>
      <c r="D15" s="31" t="str">
        <f>D2</f>
        <v>Pe</v>
      </c>
      <c r="E15" s="38" t="s">
        <v>123</v>
      </c>
      <c r="F15" s="31" t="s">
        <v>11</v>
      </c>
      <c r="G15" s="39" t="s">
        <v>124</v>
      </c>
    </row>
    <row r="16" spans="1:7" x14ac:dyDescent="0.2">
      <c r="A16" s="4" t="s">
        <v>163</v>
      </c>
      <c r="B16" s="32">
        <v>-3</v>
      </c>
      <c r="C16" s="33">
        <v>-18</v>
      </c>
      <c r="D16" s="61">
        <v>7</v>
      </c>
      <c r="E16" s="84">
        <f t="shared" ref="E16:E21" si="0">SUMPRODUCT($B$3:$D$3,B16:D16)</f>
        <v>0</v>
      </c>
      <c r="F16" s="12" t="s">
        <v>33</v>
      </c>
      <c r="G16" s="61">
        <v>0</v>
      </c>
    </row>
    <row r="17" spans="1:7" x14ac:dyDescent="0.2">
      <c r="A17" s="7" t="s">
        <v>164</v>
      </c>
      <c r="B17" s="34">
        <v>-1.75</v>
      </c>
      <c r="C17" s="57">
        <v>3.25</v>
      </c>
      <c r="D17" s="40">
        <v>1.25</v>
      </c>
      <c r="E17" s="85">
        <f t="shared" si="0"/>
        <v>769.99999999999955</v>
      </c>
      <c r="F17" s="50" t="s">
        <v>33</v>
      </c>
      <c r="G17" s="40">
        <v>0</v>
      </c>
    </row>
    <row r="18" spans="1:7" x14ac:dyDescent="0.2">
      <c r="A18" s="7" t="s">
        <v>165</v>
      </c>
      <c r="B18" s="34">
        <v>1</v>
      </c>
      <c r="C18" s="57">
        <v>1</v>
      </c>
      <c r="D18" s="40">
        <v>1</v>
      </c>
      <c r="E18" s="85">
        <f t="shared" si="0"/>
        <v>2000</v>
      </c>
      <c r="F18" s="50" t="s">
        <v>33</v>
      </c>
      <c r="G18" s="40">
        <v>2000</v>
      </c>
    </row>
    <row r="19" spans="1:7" x14ac:dyDescent="0.2">
      <c r="A19" s="7" t="s">
        <v>166</v>
      </c>
      <c r="B19" s="34">
        <v>1</v>
      </c>
      <c r="C19" s="57">
        <v>0</v>
      </c>
      <c r="D19" s="40">
        <v>0</v>
      </c>
      <c r="E19" s="85">
        <f t="shared" si="0"/>
        <v>750</v>
      </c>
      <c r="F19" s="50" t="s">
        <v>13</v>
      </c>
      <c r="G19" s="40">
        <v>750</v>
      </c>
    </row>
    <row r="20" spans="1:7" x14ac:dyDescent="0.2">
      <c r="A20" s="7" t="s">
        <v>167</v>
      </c>
      <c r="B20" s="34">
        <v>0</v>
      </c>
      <c r="C20" s="57">
        <v>1</v>
      </c>
      <c r="D20" s="40">
        <v>0</v>
      </c>
      <c r="E20" s="85">
        <f t="shared" si="0"/>
        <v>259.99999999999994</v>
      </c>
      <c r="F20" s="50" t="s">
        <v>13</v>
      </c>
      <c r="G20" s="40">
        <v>600</v>
      </c>
    </row>
    <row r="21" spans="1:7" ht="16" thickBot="1" x14ac:dyDescent="0.25">
      <c r="A21" s="9" t="s">
        <v>168</v>
      </c>
      <c r="B21" s="36">
        <v>0</v>
      </c>
      <c r="C21" s="37">
        <v>0</v>
      </c>
      <c r="D21" s="47">
        <v>1</v>
      </c>
      <c r="E21" s="86">
        <f t="shared" si="0"/>
        <v>989.99999999999989</v>
      </c>
      <c r="F21" s="31" t="s">
        <v>13</v>
      </c>
      <c r="G21" s="47">
        <v>1000</v>
      </c>
    </row>
  </sheetData>
  <mergeCells count="3">
    <mergeCell ref="A13:G13"/>
    <mergeCell ref="B14:D14"/>
    <mergeCell ref="E14:G1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4D81C-37D8-4342-B605-3DACBDAD1C1F}">
  <dimension ref="A1:P20"/>
  <sheetViews>
    <sheetView workbookViewId="0">
      <selection activeCell="B2" sqref="B2:M2"/>
    </sheetView>
  </sheetViews>
  <sheetFormatPr baseColWidth="10" defaultColWidth="8.83203125" defaultRowHeight="15" x14ac:dyDescent="0.2"/>
  <cols>
    <col min="1" max="1" width="26.5" customWidth="1"/>
  </cols>
  <sheetData>
    <row r="1" spans="1:16" x14ac:dyDescent="0.2">
      <c r="A1" s="20" t="s">
        <v>0</v>
      </c>
      <c r="B1" t="s">
        <v>48</v>
      </c>
      <c r="C1" t="s">
        <v>49</v>
      </c>
      <c r="D1" t="s">
        <v>50</v>
      </c>
      <c r="E1" t="s">
        <v>51</v>
      </c>
      <c r="F1" t="s">
        <v>52</v>
      </c>
      <c r="G1" t="s">
        <v>53</v>
      </c>
      <c r="H1" t="s">
        <v>54</v>
      </c>
      <c r="I1" t="s">
        <v>55</v>
      </c>
      <c r="J1" t="s">
        <v>56</v>
      </c>
      <c r="K1" t="s">
        <v>57</v>
      </c>
      <c r="L1" t="s">
        <v>58</v>
      </c>
      <c r="M1" t="s">
        <v>59</v>
      </c>
    </row>
    <row r="2" spans="1:16" x14ac:dyDescent="0.2">
      <c r="B2" s="48">
        <v>0</v>
      </c>
      <c r="C2" s="48">
        <v>3500</v>
      </c>
      <c r="D2" s="48">
        <v>4000</v>
      </c>
      <c r="E2" s="48">
        <v>0</v>
      </c>
      <c r="F2" s="48">
        <v>8500</v>
      </c>
      <c r="G2" s="48">
        <v>0</v>
      </c>
      <c r="H2" s="48">
        <v>9000</v>
      </c>
      <c r="I2" s="48">
        <v>0</v>
      </c>
      <c r="J2" s="48">
        <v>500</v>
      </c>
      <c r="K2" s="48">
        <v>0</v>
      </c>
      <c r="L2" s="48">
        <v>0</v>
      </c>
      <c r="M2" s="48">
        <v>8000</v>
      </c>
    </row>
    <row r="4" spans="1:16" x14ac:dyDescent="0.2">
      <c r="A4" s="20" t="s">
        <v>21</v>
      </c>
    </row>
    <row r="5" spans="1:16" x14ac:dyDescent="0.2">
      <c r="B5" t="s">
        <v>48</v>
      </c>
      <c r="C5" t="s">
        <v>49</v>
      </c>
      <c r="D5" t="s">
        <v>50</v>
      </c>
      <c r="E5" t="s">
        <v>51</v>
      </c>
      <c r="F5" t="s">
        <v>52</v>
      </c>
      <c r="G5" t="s">
        <v>53</v>
      </c>
      <c r="H5" t="s">
        <v>54</v>
      </c>
      <c r="I5" t="s">
        <v>55</v>
      </c>
      <c r="J5" t="s">
        <v>56</v>
      </c>
      <c r="K5" t="s">
        <v>57</v>
      </c>
      <c r="L5" t="s">
        <v>58</v>
      </c>
      <c r="M5" t="s">
        <v>59</v>
      </c>
    </row>
    <row r="6" spans="1:16" x14ac:dyDescent="0.2">
      <c r="A6" t="s">
        <v>60</v>
      </c>
      <c r="B6" s="30">
        <v>0.6</v>
      </c>
      <c r="C6" s="30">
        <v>0.36</v>
      </c>
      <c r="D6" s="30">
        <v>0.65</v>
      </c>
      <c r="E6" s="30">
        <v>0.56000000000000005</v>
      </c>
      <c r="F6" s="30">
        <v>0.3</v>
      </c>
      <c r="G6" s="30">
        <v>0.68</v>
      </c>
      <c r="H6" s="30">
        <v>0.22</v>
      </c>
      <c r="I6" s="30">
        <v>0.28000000000000003</v>
      </c>
      <c r="J6" s="30">
        <v>0.55000000000000004</v>
      </c>
      <c r="K6" s="30">
        <v>0.4</v>
      </c>
      <c r="L6" s="30">
        <v>0.57999999999999996</v>
      </c>
      <c r="M6" s="30">
        <v>0.42</v>
      </c>
    </row>
    <row r="8" spans="1:16" x14ac:dyDescent="0.2">
      <c r="A8" s="20" t="s">
        <v>61</v>
      </c>
    </row>
    <row r="9" spans="1:16" x14ac:dyDescent="0.2">
      <c r="A9" t="s">
        <v>62</v>
      </c>
      <c r="B9" s="1">
        <f>SUMPRODUCT(B2:M2,B6:M6)</f>
        <v>12025</v>
      </c>
    </row>
    <row r="10" spans="1:16" ht="16" thickBot="1" x14ac:dyDescent="0.25"/>
    <row r="11" spans="1:16" ht="16" thickBot="1" x14ac:dyDescent="0.25">
      <c r="A11" s="87" t="s">
        <v>6</v>
      </c>
      <c r="B11" s="88"/>
      <c r="C11" s="88"/>
      <c r="D11" s="88"/>
      <c r="E11" s="88"/>
      <c r="F11" s="88"/>
      <c r="G11" s="88"/>
      <c r="H11" s="88"/>
      <c r="I11" s="88"/>
      <c r="J11" s="88"/>
      <c r="K11" s="88"/>
      <c r="L11" s="88"/>
      <c r="M11" s="88"/>
      <c r="N11" s="88"/>
      <c r="O11" s="88"/>
      <c r="P11" s="89"/>
    </row>
    <row r="12" spans="1:16" x14ac:dyDescent="0.2">
      <c r="A12" s="4"/>
      <c r="B12" s="92" t="s">
        <v>9</v>
      </c>
      <c r="C12" s="90"/>
      <c r="D12" s="90"/>
      <c r="E12" s="90"/>
      <c r="F12" s="90"/>
      <c r="G12" s="90"/>
      <c r="H12" s="90"/>
      <c r="I12" s="90"/>
      <c r="J12" s="90"/>
      <c r="K12" s="90"/>
      <c r="L12" s="90"/>
      <c r="M12" s="91"/>
      <c r="N12" s="5"/>
      <c r="O12" s="5"/>
      <c r="P12" s="6"/>
    </row>
    <row r="13" spans="1:16" ht="16" thickBot="1" x14ac:dyDescent="0.25">
      <c r="A13" s="9"/>
      <c r="B13" s="38" t="s">
        <v>48</v>
      </c>
      <c r="C13" s="31" t="s">
        <v>49</v>
      </c>
      <c r="D13" s="31" t="s">
        <v>50</v>
      </c>
      <c r="E13" s="31" t="s">
        <v>51</v>
      </c>
      <c r="F13" s="31" t="s">
        <v>52</v>
      </c>
      <c r="G13" s="31" t="s">
        <v>53</v>
      </c>
      <c r="H13" s="31" t="s">
        <v>54</v>
      </c>
      <c r="I13" s="31" t="s">
        <v>55</v>
      </c>
      <c r="J13" s="31" t="s">
        <v>56</v>
      </c>
      <c r="K13" s="31" t="s">
        <v>57</v>
      </c>
      <c r="L13" s="31" t="s">
        <v>58</v>
      </c>
      <c r="M13" s="39" t="s">
        <v>59</v>
      </c>
      <c r="N13" s="10" t="s">
        <v>28</v>
      </c>
      <c r="O13" s="10"/>
      <c r="P13" s="11" t="s">
        <v>12</v>
      </c>
    </row>
    <row r="14" spans="1:16" x14ac:dyDescent="0.2">
      <c r="A14" s="7" t="s">
        <v>63</v>
      </c>
      <c r="B14" s="34">
        <v>1</v>
      </c>
      <c r="C14" s="35"/>
      <c r="D14" s="35"/>
      <c r="E14" s="35">
        <v>1</v>
      </c>
      <c r="F14" s="35"/>
      <c r="G14" s="35"/>
      <c r="H14" s="35">
        <v>1</v>
      </c>
      <c r="I14" s="35"/>
      <c r="J14" s="35"/>
      <c r="K14" s="35">
        <v>1</v>
      </c>
      <c r="L14" s="35"/>
      <c r="M14" s="40"/>
      <c r="N14" s="8">
        <f>SUMPRODUCT($B$2:$M$2,B14:M14)</f>
        <v>9000</v>
      </c>
      <c r="O14" s="8" t="s">
        <v>13</v>
      </c>
      <c r="P14" s="18">
        <v>9000</v>
      </c>
    </row>
    <row r="15" spans="1:16" x14ac:dyDescent="0.2">
      <c r="A15" s="7" t="s">
        <v>64</v>
      </c>
      <c r="B15" s="34"/>
      <c r="C15" s="35">
        <v>1</v>
      </c>
      <c r="D15" s="35"/>
      <c r="E15" s="35"/>
      <c r="F15" s="35">
        <v>1</v>
      </c>
      <c r="G15" s="35"/>
      <c r="H15" s="35"/>
      <c r="I15" s="35">
        <v>1</v>
      </c>
      <c r="J15" s="35"/>
      <c r="K15" s="35"/>
      <c r="L15" s="35">
        <v>1</v>
      </c>
      <c r="M15" s="40"/>
      <c r="N15" s="8">
        <f t="shared" ref="N15:N20" si="0">SUMPRODUCT($B$2:$M$2,B15:M15)</f>
        <v>12000</v>
      </c>
      <c r="O15" s="8" t="s">
        <v>13</v>
      </c>
      <c r="P15" s="18">
        <v>12000</v>
      </c>
    </row>
    <row r="16" spans="1:16" x14ac:dyDescent="0.2">
      <c r="A16" s="7" t="s">
        <v>65</v>
      </c>
      <c r="B16" s="34"/>
      <c r="C16" s="35"/>
      <c r="D16" s="35">
        <v>1</v>
      </c>
      <c r="E16" s="35"/>
      <c r="F16" s="35"/>
      <c r="G16" s="35">
        <v>1</v>
      </c>
      <c r="H16" s="35"/>
      <c r="I16" s="35"/>
      <c r="J16" s="35">
        <v>1</v>
      </c>
      <c r="K16" s="35"/>
      <c r="L16" s="35"/>
      <c r="M16" s="40">
        <v>1</v>
      </c>
      <c r="N16" s="8">
        <f t="shared" si="0"/>
        <v>12500</v>
      </c>
      <c r="O16" s="8" t="s">
        <v>13</v>
      </c>
      <c r="P16" s="18">
        <v>13000</v>
      </c>
    </row>
    <row r="17" spans="1:16" x14ac:dyDescent="0.2">
      <c r="A17" s="7" t="s">
        <v>66</v>
      </c>
      <c r="B17" s="34">
        <v>1</v>
      </c>
      <c r="C17" s="35">
        <v>1</v>
      </c>
      <c r="D17" s="35">
        <v>1</v>
      </c>
      <c r="E17" s="35"/>
      <c r="F17" s="35"/>
      <c r="G17" s="35"/>
      <c r="H17" s="35"/>
      <c r="I17" s="35"/>
      <c r="J17" s="35"/>
      <c r="K17" s="35"/>
      <c r="L17" s="35"/>
      <c r="M17" s="40"/>
      <c r="N17" s="8">
        <f t="shared" si="0"/>
        <v>7500</v>
      </c>
      <c r="O17" s="8" t="s">
        <v>33</v>
      </c>
      <c r="P17" s="18">
        <v>7500</v>
      </c>
    </row>
    <row r="18" spans="1:16" x14ac:dyDescent="0.2">
      <c r="A18" s="7" t="s">
        <v>67</v>
      </c>
      <c r="B18" s="34"/>
      <c r="C18" s="35"/>
      <c r="D18" s="35"/>
      <c r="E18" s="35">
        <v>1</v>
      </c>
      <c r="F18" s="35">
        <v>1</v>
      </c>
      <c r="G18" s="35">
        <v>1</v>
      </c>
      <c r="H18" s="35"/>
      <c r="I18" s="35"/>
      <c r="J18" s="35"/>
      <c r="K18" s="35"/>
      <c r="L18" s="35"/>
      <c r="M18" s="40"/>
      <c r="N18" s="8">
        <f t="shared" si="0"/>
        <v>8500</v>
      </c>
      <c r="O18" s="8" t="s">
        <v>33</v>
      </c>
      <c r="P18" s="18">
        <v>8500</v>
      </c>
    </row>
    <row r="19" spans="1:16" x14ac:dyDescent="0.2">
      <c r="A19" s="7" t="s">
        <v>68</v>
      </c>
      <c r="B19" s="34"/>
      <c r="C19" s="35"/>
      <c r="D19" s="35"/>
      <c r="E19" s="35"/>
      <c r="F19" s="35"/>
      <c r="G19" s="35"/>
      <c r="H19" s="35">
        <v>1</v>
      </c>
      <c r="I19" s="35">
        <v>1</v>
      </c>
      <c r="J19" s="35">
        <v>1</v>
      </c>
      <c r="K19" s="35"/>
      <c r="L19" s="35"/>
      <c r="M19" s="40"/>
      <c r="N19" s="8">
        <f t="shared" si="0"/>
        <v>9500</v>
      </c>
      <c r="O19" s="8" t="s">
        <v>33</v>
      </c>
      <c r="P19" s="18">
        <v>9500</v>
      </c>
    </row>
    <row r="20" spans="1:16" ht="16" thickBot="1" x14ac:dyDescent="0.25">
      <c r="A20" s="9" t="s">
        <v>69</v>
      </c>
      <c r="B20" s="36"/>
      <c r="C20" s="37"/>
      <c r="D20" s="37"/>
      <c r="E20" s="37"/>
      <c r="F20" s="37"/>
      <c r="G20" s="37"/>
      <c r="H20" s="37"/>
      <c r="I20" s="37"/>
      <c r="J20" s="37"/>
      <c r="K20" s="37">
        <v>1</v>
      </c>
      <c r="L20" s="37">
        <v>1</v>
      </c>
      <c r="M20" s="47">
        <v>1</v>
      </c>
      <c r="N20" s="10">
        <f t="shared" si="0"/>
        <v>8000</v>
      </c>
      <c r="O20" s="10" t="s">
        <v>33</v>
      </c>
      <c r="P20" s="19">
        <v>8000</v>
      </c>
    </row>
  </sheetData>
  <mergeCells count="2">
    <mergeCell ref="B12:M12"/>
    <mergeCell ref="A11:P1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454EE-1ED0-5D4F-8AD0-8F01ADF5FD95}">
  <dimension ref="A1:J16"/>
  <sheetViews>
    <sheetView tabSelected="1" workbookViewId="0">
      <selection activeCell="E6" sqref="E6"/>
    </sheetView>
  </sheetViews>
  <sheetFormatPr baseColWidth="10" defaultRowHeight="15" x14ac:dyDescent="0.2"/>
  <cols>
    <col min="1" max="1" width="16.5" bestFit="1" customWidth="1"/>
  </cols>
  <sheetData>
    <row r="1" spans="1:10" ht="17" thickBot="1" x14ac:dyDescent="0.25">
      <c r="A1" s="104" t="s">
        <v>0</v>
      </c>
      <c r="I1" s="104" t="s">
        <v>170</v>
      </c>
    </row>
    <row r="2" spans="1:10" x14ac:dyDescent="0.2">
      <c r="A2" s="105" t="s">
        <v>171</v>
      </c>
      <c r="B2" s="106" t="s">
        <v>172</v>
      </c>
      <c r="C2" s="106" t="s">
        <v>173</v>
      </c>
      <c r="D2" s="106" t="s">
        <v>174</v>
      </c>
      <c r="E2" s="106" t="s">
        <v>175</v>
      </c>
      <c r="F2" s="106" t="s">
        <v>176</v>
      </c>
      <c r="G2" s="107" t="s">
        <v>177</v>
      </c>
      <c r="I2" s="108" t="s">
        <v>178</v>
      </c>
      <c r="J2" s="109">
        <v>5</v>
      </c>
    </row>
    <row r="3" spans="1:10" ht="16" thickBot="1" x14ac:dyDescent="0.25">
      <c r="A3" s="110" t="s">
        <v>179</v>
      </c>
      <c r="B3" s="127">
        <v>200</v>
      </c>
      <c r="C3" s="127">
        <v>170</v>
      </c>
      <c r="D3" s="127">
        <v>0</v>
      </c>
      <c r="E3" s="127">
        <v>0</v>
      </c>
      <c r="F3" s="127">
        <v>140</v>
      </c>
      <c r="G3" s="128">
        <v>420</v>
      </c>
      <c r="I3" s="111" t="s">
        <v>180</v>
      </c>
      <c r="J3" s="112">
        <v>0.15</v>
      </c>
    </row>
    <row r="4" spans="1:10" ht="16" thickBot="1" x14ac:dyDescent="0.25">
      <c r="A4" s="113" t="s">
        <v>181</v>
      </c>
      <c r="B4" s="114">
        <f>26*(SUM(B3:D3))+B3*(4+3)+C3*(3+2)+D3*(2+6)</f>
        <v>11870</v>
      </c>
      <c r="C4" s="114"/>
      <c r="D4" s="114"/>
      <c r="E4" s="114">
        <f>21*(SUM(E3:G3))+E3*(4+3.5)+F3*(3+2.5)+G3*(2+4)</f>
        <v>15050</v>
      </c>
      <c r="F4" s="114"/>
      <c r="G4" s="115"/>
    </row>
    <row r="5" spans="1:10" ht="16" thickBot="1" x14ac:dyDescent="0.25"/>
    <row r="6" spans="1:10" ht="17" thickBot="1" x14ac:dyDescent="0.25">
      <c r="A6" s="116" t="s">
        <v>61</v>
      </c>
      <c r="B6" s="117"/>
      <c r="C6" s="118"/>
    </row>
    <row r="7" spans="1:10" x14ac:dyDescent="0.2">
      <c r="A7" s="7" t="s">
        <v>182</v>
      </c>
      <c r="B7" t="s">
        <v>183</v>
      </c>
      <c r="C7" s="119" t="s">
        <v>42</v>
      </c>
    </row>
    <row r="8" spans="1:10" ht="16" thickBot="1" x14ac:dyDescent="0.25">
      <c r="A8" s="9">
        <f>(SUM(B3:G3)/J3)*J2</f>
        <v>31000</v>
      </c>
      <c r="B8" s="10">
        <f>B4+E4</f>
        <v>26920</v>
      </c>
      <c r="C8" s="120">
        <f>A8-B8</f>
        <v>4080</v>
      </c>
    </row>
    <row r="9" spans="1:10" ht="16" thickBot="1" x14ac:dyDescent="0.25"/>
    <row r="10" spans="1:10" ht="16" x14ac:dyDescent="0.2">
      <c r="A10" s="121" t="s">
        <v>184</v>
      </c>
      <c r="B10" s="5"/>
      <c r="C10" s="5"/>
      <c r="D10" s="5"/>
      <c r="E10" s="5"/>
      <c r="F10" s="5"/>
      <c r="G10" s="5"/>
      <c r="H10" s="5"/>
      <c r="I10" s="5"/>
      <c r="J10" s="6"/>
    </row>
    <row r="11" spans="1:10" x14ac:dyDescent="0.2">
      <c r="A11" s="122"/>
      <c r="H11" t="s">
        <v>28</v>
      </c>
      <c r="I11" t="s">
        <v>11</v>
      </c>
      <c r="J11" s="119" t="s">
        <v>12</v>
      </c>
    </row>
    <row r="12" spans="1:10" x14ac:dyDescent="0.2">
      <c r="A12" s="110" t="s">
        <v>185</v>
      </c>
      <c r="B12" s="123">
        <v>1</v>
      </c>
      <c r="C12" s="123">
        <v>1</v>
      </c>
      <c r="D12" s="123">
        <v>1</v>
      </c>
      <c r="E12" s="123">
        <v>0</v>
      </c>
      <c r="F12" s="123">
        <v>0</v>
      </c>
      <c r="G12" s="123">
        <v>0</v>
      </c>
      <c r="H12" s="123">
        <f>B12*B3+C3*C12+D12*D3</f>
        <v>370</v>
      </c>
      <c r="I12" s="123" t="s">
        <v>186</v>
      </c>
      <c r="J12" s="124">
        <v>460</v>
      </c>
    </row>
    <row r="13" spans="1:10" x14ac:dyDescent="0.2">
      <c r="A13" s="110" t="s">
        <v>187</v>
      </c>
      <c r="B13" s="123">
        <v>0</v>
      </c>
      <c r="C13" s="123">
        <v>0</v>
      </c>
      <c r="D13" s="123">
        <v>0</v>
      </c>
      <c r="E13" s="123">
        <v>1</v>
      </c>
      <c r="F13" s="123">
        <v>1</v>
      </c>
      <c r="G13" s="123">
        <v>1</v>
      </c>
      <c r="H13" s="123">
        <f>E13*E3+F3*F13+G13*G3</f>
        <v>560</v>
      </c>
      <c r="I13" s="123" t="s">
        <v>186</v>
      </c>
      <c r="J13" s="124">
        <v>560</v>
      </c>
    </row>
    <row r="14" spans="1:10" x14ac:dyDescent="0.2">
      <c r="A14" s="110" t="s">
        <v>188</v>
      </c>
      <c r="B14" s="123">
        <v>1</v>
      </c>
      <c r="C14" s="123">
        <v>0</v>
      </c>
      <c r="D14" s="123">
        <v>0</v>
      </c>
      <c r="E14" s="123">
        <v>1</v>
      </c>
      <c r="F14" s="123">
        <v>0</v>
      </c>
      <c r="G14" s="123">
        <v>0</v>
      </c>
      <c r="H14" s="123">
        <f>B14*B3+E14*E3</f>
        <v>200</v>
      </c>
      <c r="I14" s="123" t="s">
        <v>186</v>
      </c>
      <c r="J14" s="124">
        <v>200</v>
      </c>
    </row>
    <row r="15" spans="1:10" x14ac:dyDescent="0.2">
      <c r="A15" s="110" t="s">
        <v>189</v>
      </c>
      <c r="B15" s="123">
        <v>0</v>
      </c>
      <c r="C15" s="123">
        <v>1</v>
      </c>
      <c r="D15" s="123">
        <v>0</v>
      </c>
      <c r="E15" s="123">
        <v>0</v>
      </c>
      <c r="F15" s="123">
        <v>1</v>
      </c>
      <c r="G15" s="123">
        <v>0</v>
      </c>
      <c r="H15" s="123">
        <f>C15*C3+F15*F3</f>
        <v>310</v>
      </c>
      <c r="I15" s="123" t="s">
        <v>186</v>
      </c>
      <c r="J15" s="124">
        <v>310</v>
      </c>
    </row>
    <row r="16" spans="1:10" ht="16" thickBot="1" x14ac:dyDescent="0.25">
      <c r="A16" s="113" t="s">
        <v>190</v>
      </c>
      <c r="B16" s="125">
        <v>0</v>
      </c>
      <c r="C16" s="125">
        <v>0</v>
      </c>
      <c r="D16" s="125">
        <v>1</v>
      </c>
      <c r="E16" s="125">
        <v>0</v>
      </c>
      <c r="F16" s="125">
        <v>0</v>
      </c>
      <c r="G16" s="125">
        <v>1</v>
      </c>
      <c r="H16" s="125">
        <f>D16*D3+G16*G3</f>
        <v>420</v>
      </c>
      <c r="I16" s="125" t="s">
        <v>186</v>
      </c>
      <c r="J16" s="126">
        <v>420</v>
      </c>
    </row>
  </sheetData>
  <mergeCells count="2">
    <mergeCell ref="B4:D4"/>
    <mergeCell ref="E4:G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Humphrey Chin</dc:creator>
  <cp:lastModifiedBy>Microsoft Office User</cp:lastModifiedBy>
  <dcterms:created xsi:type="dcterms:W3CDTF">2015-06-05T18:17:20Z</dcterms:created>
  <dcterms:modified xsi:type="dcterms:W3CDTF">2022-03-12T00:03:30Z</dcterms:modified>
</cp:coreProperties>
</file>