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kagan/Library/CloudStorage/Dropbox/Teaching JHU/Business Analytics - Fall 2024/Lecture 1/"/>
    </mc:Choice>
  </mc:AlternateContent>
  <xr:revisionPtr revIDLastSave="0" documentId="8_{80D8C25E-89C3-E74A-B9C3-51DE0FC7AC6E}" xr6:coauthVersionLast="47" xr6:coauthVersionMax="47" xr10:uidLastSave="{00000000-0000-0000-0000-000000000000}"/>
  <bookViews>
    <workbookView xWindow="0" yWindow="760" windowWidth="28800" windowHeight="15900" xr2:uid="{00000000-000D-0000-FFFF-FFFF00000000}"/>
  </bookViews>
  <sheets>
    <sheet name="beer_train" sheetId="2" r:id="rId1"/>
    <sheet name="beer_forecasts" sheetId="3" r:id="rId2"/>
    <sheet name="Evaluation" sheetId="4" r:id="rId3"/>
    <sheet name="breakout a" sheetId="5" r:id="rId4"/>
    <sheet name="breakout b" sheetId="6" r:id="rId5"/>
    <sheet name="breakout c" sheetId="7" state="hidden" r:id="rId6"/>
    <sheet name="Alternative method seasonal avg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8" l="1"/>
  <c r="G71" i="8" s="1"/>
  <c r="B4" i="8"/>
  <c r="G72" i="8" s="1"/>
  <c r="B5" i="8"/>
  <c r="G73" i="8" s="1"/>
  <c r="B6" i="8"/>
  <c r="G74" i="8" s="1"/>
  <c r="B7" i="8"/>
  <c r="G79" i="8" s="1"/>
  <c r="B8" i="8"/>
  <c r="G76" i="8" s="1"/>
  <c r="B9" i="8"/>
  <c r="G77" i="8" s="1"/>
  <c r="B10" i="8"/>
  <c r="G78" i="8" s="1"/>
  <c r="B11" i="8"/>
  <c r="B12" i="8"/>
  <c r="B13" i="8"/>
  <c r="G81" i="8" s="1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2" i="8"/>
  <c r="G70" i="8" s="1"/>
  <c r="F81" i="8"/>
  <c r="F80" i="8"/>
  <c r="F79" i="8"/>
  <c r="F78" i="8"/>
  <c r="F77" i="8"/>
  <c r="F76" i="8"/>
  <c r="F75" i="8"/>
  <c r="F74" i="8"/>
  <c r="F73" i="8"/>
  <c r="F72" i="8"/>
  <c r="F71" i="8"/>
  <c r="F70" i="8"/>
  <c r="D70" i="8"/>
  <c r="D71" i="8" s="1"/>
  <c r="D72" i="8" s="1"/>
  <c r="D73" i="8" s="1"/>
  <c r="D74" i="8" s="1"/>
  <c r="D75" i="8" s="1"/>
  <c r="D76" i="8" s="1"/>
  <c r="D77" i="8" s="1"/>
  <c r="D78" i="8" s="1"/>
  <c r="D79" i="8" s="1"/>
  <c r="D80" i="8" s="1"/>
  <c r="D81" i="8" s="1"/>
  <c r="L7" i="8"/>
  <c r="L6" i="8"/>
  <c r="L5" i="8"/>
  <c r="L4" i="8"/>
  <c r="L2" i="8"/>
  <c r="E2" i="8"/>
  <c r="G75" i="8" l="1"/>
  <c r="G80" i="8"/>
  <c r="E3" i="8"/>
  <c r="E4" i="8" s="1"/>
  <c r="E5" i="8" s="1"/>
  <c r="E6" i="8" s="1"/>
  <c r="E7" i="8" s="1"/>
  <c r="E8" i="8" s="1"/>
  <c r="E9" i="8" s="1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E29" i="8" s="1"/>
  <c r="E30" i="8" s="1"/>
  <c r="E31" i="8" s="1"/>
  <c r="E32" i="8" s="1"/>
  <c r="E33" i="8" s="1"/>
  <c r="E34" i="8" s="1"/>
  <c r="E35" i="8" s="1"/>
  <c r="E36" i="8" s="1"/>
  <c r="E37" i="8" s="1"/>
  <c r="E38" i="8" s="1"/>
  <c r="E39" i="8" s="1"/>
  <c r="E40" i="8" s="1"/>
  <c r="E41" i="8" s="1"/>
  <c r="E42" i="8" s="1"/>
  <c r="E43" i="8" s="1"/>
  <c r="E44" i="8" s="1"/>
  <c r="E45" i="8" s="1"/>
  <c r="E46" i="8" s="1"/>
  <c r="E47" i="8" s="1"/>
  <c r="E48" i="8" s="1"/>
  <c r="E49" i="8" s="1"/>
  <c r="E50" i="8" s="1"/>
  <c r="E51" i="8" s="1"/>
  <c r="E52" i="8" s="1"/>
  <c r="E53" i="8" s="1"/>
  <c r="E54" i="8" s="1"/>
  <c r="E55" i="8" s="1"/>
  <c r="E56" i="8" s="1"/>
  <c r="E57" i="8" s="1"/>
  <c r="E58" i="8" s="1"/>
  <c r="E59" i="8" s="1"/>
  <c r="E60" i="8" s="1"/>
  <c r="E61" i="8" s="1"/>
  <c r="E62" i="8" s="1"/>
  <c r="E63" i="8" s="1"/>
  <c r="E64" i="8" s="1"/>
  <c r="E65" i="8" s="1"/>
  <c r="E66" i="8" s="1"/>
  <c r="E67" i="8" s="1"/>
  <c r="E68" i="8" s="1"/>
  <c r="E69" i="8" s="1"/>
  <c r="E70" i="8" s="1"/>
  <c r="E71" i="8" s="1"/>
  <c r="E72" i="8" s="1"/>
  <c r="E73" i="8" s="1"/>
  <c r="E74" i="8" s="1"/>
  <c r="E75" i="8" s="1"/>
  <c r="E76" i="8" s="1"/>
  <c r="E77" i="8" s="1"/>
  <c r="E78" i="8" s="1"/>
  <c r="E79" i="8" s="1"/>
  <c r="E80" i="8" s="1"/>
  <c r="E81" i="8" s="1"/>
  <c r="D14" i="7"/>
  <c r="D13" i="7"/>
  <c r="D12" i="7"/>
  <c r="D11" i="7"/>
  <c r="D10" i="7"/>
  <c r="D9" i="7"/>
  <c r="D8" i="7"/>
  <c r="D7" i="7"/>
  <c r="D6" i="7"/>
  <c r="D5" i="7"/>
  <c r="D4" i="7"/>
  <c r="D3" i="7"/>
  <c r="D15" i="7" s="1"/>
  <c r="G2" i="7"/>
  <c r="F29" i="6"/>
  <c r="L29" i="6" s="1"/>
  <c r="F25" i="6"/>
  <c r="L25" i="6" s="1"/>
  <c r="M14" i="6"/>
  <c r="G30" i="6" s="1"/>
  <c r="M30" i="6" s="1"/>
  <c r="L14" i="6"/>
  <c r="F30" i="6" s="1"/>
  <c r="L30" i="6" s="1"/>
  <c r="K14" i="6"/>
  <c r="E30" i="6" s="1"/>
  <c r="K30" i="6" s="1"/>
  <c r="J14" i="6"/>
  <c r="D30" i="6" s="1"/>
  <c r="J30" i="6" s="1"/>
  <c r="I14" i="6"/>
  <c r="C30" i="6" s="1"/>
  <c r="I30" i="6" s="1"/>
  <c r="M13" i="6"/>
  <c r="G29" i="6" s="1"/>
  <c r="M29" i="6" s="1"/>
  <c r="L13" i="6"/>
  <c r="K13" i="6"/>
  <c r="E29" i="6" s="1"/>
  <c r="K29" i="6" s="1"/>
  <c r="J13" i="6"/>
  <c r="D29" i="6" s="1"/>
  <c r="J29" i="6" s="1"/>
  <c r="I13" i="6"/>
  <c r="C29" i="6" s="1"/>
  <c r="I29" i="6" s="1"/>
  <c r="M12" i="6"/>
  <c r="G28" i="6" s="1"/>
  <c r="M28" i="6" s="1"/>
  <c r="L12" i="6"/>
  <c r="F28" i="6" s="1"/>
  <c r="L28" i="6" s="1"/>
  <c r="K12" i="6"/>
  <c r="E28" i="6" s="1"/>
  <c r="K28" i="6" s="1"/>
  <c r="J12" i="6"/>
  <c r="D28" i="6" s="1"/>
  <c r="J28" i="6" s="1"/>
  <c r="I12" i="6"/>
  <c r="C28" i="6" s="1"/>
  <c r="I28" i="6" s="1"/>
  <c r="M11" i="6"/>
  <c r="G27" i="6" s="1"/>
  <c r="M27" i="6" s="1"/>
  <c r="L11" i="6"/>
  <c r="F27" i="6" s="1"/>
  <c r="L27" i="6" s="1"/>
  <c r="K11" i="6"/>
  <c r="E27" i="6" s="1"/>
  <c r="K27" i="6" s="1"/>
  <c r="J11" i="6"/>
  <c r="D27" i="6" s="1"/>
  <c r="J27" i="6" s="1"/>
  <c r="I11" i="6"/>
  <c r="C27" i="6" s="1"/>
  <c r="I27" i="6" s="1"/>
  <c r="M10" i="6"/>
  <c r="G26" i="6" s="1"/>
  <c r="M26" i="6" s="1"/>
  <c r="L10" i="6"/>
  <c r="F26" i="6" s="1"/>
  <c r="L26" i="6" s="1"/>
  <c r="K10" i="6"/>
  <c r="E26" i="6" s="1"/>
  <c r="K26" i="6" s="1"/>
  <c r="J10" i="6"/>
  <c r="D26" i="6" s="1"/>
  <c r="J26" i="6" s="1"/>
  <c r="I10" i="6"/>
  <c r="C26" i="6" s="1"/>
  <c r="I26" i="6" s="1"/>
  <c r="M9" i="6"/>
  <c r="G25" i="6" s="1"/>
  <c r="M25" i="6" s="1"/>
  <c r="L9" i="6"/>
  <c r="K9" i="6"/>
  <c r="E25" i="6" s="1"/>
  <c r="K25" i="6" s="1"/>
  <c r="J9" i="6"/>
  <c r="D25" i="6" s="1"/>
  <c r="J25" i="6" s="1"/>
  <c r="I9" i="6"/>
  <c r="C25" i="6" s="1"/>
  <c r="I25" i="6" s="1"/>
  <c r="M8" i="6"/>
  <c r="G24" i="6" s="1"/>
  <c r="M24" i="6" s="1"/>
  <c r="L8" i="6"/>
  <c r="F24" i="6" s="1"/>
  <c r="L24" i="6" s="1"/>
  <c r="K8" i="6"/>
  <c r="E24" i="6" s="1"/>
  <c r="K24" i="6" s="1"/>
  <c r="J8" i="6"/>
  <c r="D24" i="6" s="1"/>
  <c r="J24" i="6" s="1"/>
  <c r="I8" i="6"/>
  <c r="C24" i="6" s="1"/>
  <c r="I24" i="6" s="1"/>
  <c r="M7" i="6"/>
  <c r="G23" i="6" s="1"/>
  <c r="M23" i="6" s="1"/>
  <c r="L7" i="6"/>
  <c r="F23" i="6" s="1"/>
  <c r="L23" i="6" s="1"/>
  <c r="K7" i="6"/>
  <c r="E23" i="6" s="1"/>
  <c r="K23" i="6" s="1"/>
  <c r="J7" i="6"/>
  <c r="D23" i="6" s="1"/>
  <c r="J23" i="6" s="1"/>
  <c r="I7" i="6"/>
  <c r="C23" i="6" s="1"/>
  <c r="I23" i="6" s="1"/>
  <c r="M6" i="6"/>
  <c r="G22" i="6" s="1"/>
  <c r="M22" i="6" s="1"/>
  <c r="L6" i="6"/>
  <c r="F22" i="6" s="1"/>
  <c r="L22" i="6" s="1"/>
  <c r="K6" i="6"/>
  <c r="E22" i="6" s="1"/>
  <c r="K22" i="6" s="1"/>
  <c r="J6" i="6"/>
  <c r="D22" i="6" s="1"/>
  <c r="J22" i="6" s="1"/>
  <c r="I6" i="6"/>
  <c r="C22" i="6" s="1"/>
  <c r="I22" i="6" s="1"/>
  <c r="M5" i="6"/>
  <c r="G21" i="6" s="1"/>
  <c r="M21" i="6" s="1"/>
  <c r="L5" i="6"/>
  <c r="F21" i="6" s="1"/>
  <c r="L21" i="6" s="1"/>
  <c r="K5" i="6"/>
  <c r="E21" i="6" s="1"/>
  <c r="K21" i="6" s="1"/>
  <c r="J5" i="6"/>
  <c r="D21" i="6" s="1"/>
  <c r="J21" i="6" s="1"/>
  <c r="I5" i="6"/>
  <c r="C21" i="6" s="1"/>
  <c r="I21" i="6" s="1"/>
  <c r="M4" i="6"/>
  <c r="G20" i="6" s="1"/>
  <c r="M20" i="6" s="1"/>
  <c r="L4" i="6"/>
  <c r="F20" i="6" s="1"/>
  <c r="L20" i="6" s="1"/>
  <c r="K4" i="6"/>
  <c r="E20" i="6" s="1"/>
  <c r="K20" i="6" s="1"/>
  <c r="J4" i="6"/>
  <c r="D20" i="6" s="1"/>
  <c r="J20" i="6" s="1"/>
  <c r="I4" i="6"/>
  <c r="C20" i="6" s="1"/>
  <c r="I20" i="6" s="1"/>
  <c r="M3" i="6"/>
  <c r="G19" i="6" s="1"/>
  <c r="L3" i="6"/>
  <c r="F19" i="6" s="1"/>
  <c r="K3" i="6"/>
  <c r="E19" i="6" s="1"/>
  <c r="J3" i="6"/>
  <c r="D19" i="6" s="1"/>
  <c r="I3" i="6"/>
  <c r="C19" i="6" s="1"/>
  <c r="E81" i="5"/>
  <c r="E80" i="5"/>
  <c r="E79" i="5"/>
  <c r="E78" i="5"/>
  <c r="G77" i="5"/>
  <c r="G81" i="5" s="1"/>
  <c r="E77" i="5"/>
  <c r="E76" i="5"/>
  <c r="E75" i="5"/>
  <c r="E74" i="5"/>
  <c r="G73" i="5"/>
  <c r="E73" i="5"/>
  <c r="G72" i="5"/>
  <c r="G76" i="5" s="1"/>
  <c r="G80" i="5" s="1"/>
  <c r="E72" i="5"/>
  <c r="G71" i="5"/>
  <c r="G75" i="5" s="1"/>
  <c r="G79" i="5" s="1"/>
  <c r="E71" i="5"/>
  <c r="G70" i="5"/>
  <c r="G74" i="5" s="1"/>
  <c r="G78" i="5" s="1"/>
  <c r="E70" i="5"/>
  <c r="C70" i="5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K7" i="5"/>
  <c r="F77" i="5" s="1"/>
  <c r="K6" i="5"/>
  <c r="F80" i="5" s="1"/>
  <c r="K5" i="5"/>
  <c r="F75" i="5" s="1"/>
  <c r="K4" i="5"/>
  <c r="F78" i="5" s="1"/>
  <c r="K2" i="5"/>
  <c r="D2" i="5"/>
  <c r="D3" i="5" s="1"/>
  <c r="D4" i="5" s="1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D44" i="5" s="1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58" i="5" s="1"/>
  <c r="D59" i="5" s="1"/>
  <c r="D60" i="5" s="1"/>
  <c r="D61" i="5" s="1"/>
  <c r="D62" i="5" s="1"/>
  <c r="D63" i="5" s="1"/>
  <c r="D64" i="5" s="1"/>
  <c r="D65" i="5" s="1"/>
  <c r="D66" i="5" s="1"/>
  <c r="D67" i="5" s="1"/>
  <c r="D68" i="5" s="1"/>
  <c r="D69" i="5" s="1"/>
  <c r="D70" i="5" s="1"/>
  <c r="D71" i="5" s="1"/>
  <c r="D72" i="5" s="1"/>
  <c r="D73" i="5" s="1"/>
  <c r="D74" i="5" s="1"/>
  <c r="D75" i="5" s="1"/>
  <c r="D76" i="5" s="1"/>
  <c r="D77" i="5" s="1"/>
  <c r="D78" i="5" s="1"/>
  <c r="D79" i="5" s="1"/>
  <c r="D80" i="5" s="1"/>
  <c r="D81" i="5" s="1"/>
  <c r="E30" i="4"/>
  <c r="J30" i="4" s="1"/>
  <c r="H3" i="4"/>
  <c r="H4" i="4"/>
  <c r="C20" i="4" s="1"/>
  <c r="H20" i="4" s="1"/>
  <c r="I4" i="4"/>
  <c r="D20" i="4" s="1"/>
  <c r="I20" i="4" s="1"/>
  <c r="J4" i="4"/>
  <c r="E20" i="4" s="1"/>
  <c r="J20" i="4" s="1"/>
  <c r="K4" i="4"/>
  <c r="F20" i="4" s="1"/>
  <c r="K20" i="4" s="1"/>
  <c r="H5" i="4"/>
  <c r="C21" i="4" s="1"/>
  <c r="H21" i="4" s="1"/>
  <c r="I5" i="4"/>
  <c r="D21" i="4" s="1"/>
  <c r="I21" i="4" s="1"/>
  <c r="J5" i="4"/>
  <c r="E21" i="4" s="1"/>
  <c r="J21" i="4" s="1"/>
  <c r="K5" i="4"/>
  <c r="F21" i="4" s="1"/>
  <c r="K21" i="4" s="1"/>
  <c r="H6" i="4"/>
  <c r="C22" i="4" s="1"/>
  <c r="H22" i="4" s="1"/>
  <c r="I6" i="4"/>
  <c r="D22" i="4" s="1"/>
  <c r="I22" i="4" s="1"/>
  <c r="J6" i="4"/>
  <c r="E22" i="4" s="1"/>
  <c r="J22" i="4" s="1"/>
  <c r="K6" i="4"/>
  <c r="F22" i="4" s="1"/>
  <c r="K22" i="4" s="1"/>
  <c r="H7" i="4"/>
  <c r="C23" i="4" s="1"/>
  <c r="H23" i="4" s="1"/>
  <c r="I7" i="4"/>
  <c r="D23" i="4" s="1"/>
  <c r="I23" i="4" s="1"/>
  <c r="J7" i="4"/>
  <c r="E23" i="4" s="1"/>
  <c r="J23" i="4" s="1"/>
  <c r="K7" i="4"/>
  <c r="F23" i="4" s="1"/>
  <c r="K23" i="4" s="1"/>
  <c r="H8" i="4"/>
  <c r="C24" i="4" s="1"/>
  <c r="H24" i="4" s="1"/>
  <c r="I8" i="4"/>
  <c r="D24" i="4" s="1"/>
  <c r="I24" i="4" s="1"/>
  <c r="J8" i="4"/>
  <c r="E24" i="4" s="1"/>
  <c r="J24" i="4" s="1"/>
  <c r="K8" i="4"/>
  <c r="F24" i="4" s="1"/>
  <c r="K24" i="4" s="1"/>
  <c r="H9" i="4"/>
  <c r="C25" i="4" s="1"/>
  <c r="H25" i="4" s="1"/>
  <c r="I9" i="4"/>
  <c r="D25" i="4" s="1"/>
  <c r="I25" i="4" s="1"/>
  <c r="J9" i="4"/>
  <c r="E25" i="4" s="1"/>
  <c r="J25" i="4" s="1"/>
  <c r="K9" i="4"/>
  <c r="F25" i="4" s="1"/>
  <c r="K25" i="4" s="1"/>
  <c r="H10" i="4"/>
  <c r="C26" i="4" s="1"/>
  <c r="H26" i="4" s="1"/>
  <c r="I10" i="4"/>
  <c r="D26" i="4" s="1"/>
  <c r="I26" i="4" s="1"/>
  <c r="J10" i="4"/>
  <c r="E26" i="4" s="1"/>
  <c r="J26" i="4" s="1"/>
  <c r="K10" i="4"/>
  <c r="F26" i="4" s="1"/>
  <c r="K26" i="4" s="1"/>
  <c r="H11" i="4"/>
  <c r="C27" i="4" s="1"/>
  <c r="H27" i="4" s="1"/>
  <c r="I11" i="4"/>
  <c r="D27" i="4" s="1"/>
  <c r="I27" i="4" s="1"/>
  <c r="J11" i="4"/>
  <c r="E27" i="4" s="1"/>
  <c r="J27" i="4" s="1"/>
  <c r="K11" i="4"/>
  <c r="F27" i="4" s="1"/>
  <c r="K27" i="4" s="1"/>
  <c r="H12" i="4"/>
  <c r="C28" i="4" s="1"/>
  <c r="H28" i="4" s="1"/>
  <c r="I12" i="4"/>
  <c r="D28" i="4" s="1"/>
  <c r="I28" i="4" s="1"/>
  <c r="J12" i="4"/>
  <c r="E28" i="4" s="1"/>
  <c r="J28" i="4" s="1"/>
  <c r="K12" i="4"/>
  <c r="F28" i="4" s="1"/>
  <c r="K28" i="4" s="1"/>
  <c r="H13" i="4"/>
  <c r="C29" i="4" s="1"/>
  <c r="H29" i="4" s="1"/>
  <c r="I13" i="4"/>
  <c r="D29" i="4" s="1"/>
  <c r="I29" i="4" s="1"/>
  <c r="J13" i="4"/>
  <c r="E29" i="4" s="1"/>
  <c r="J29" i="4" s="1"/>
  <c r="K13" i="4"/>
  <c r="F29" i="4" s="1"/>
  <c r="K29" i="4" s="1"/>
  <c r="H14" i="4"/>
  <c r="C30" i="4" s="1"/>
  <c r="H30" i="4" s="1"/>
  <c r="I14" i="4"/>
  <c r="D30" i="4" s="1"/>
  <c r="I30" i="4" s="1"/>
  <c r="J14" i="4"/>
  <c r="K14" i="4"/>
  <c r="F30" i="4" s="1"/>
  <c r="K30" i="4" s="1"/>
  <c r="I3" i="4"/>
  <c r="J3" i="4"/>
  <c r="K3" i="4"/>
  <c r="F79" i="3"/>
  <c r="F71" i="3"/>
  <c r="F73" i="3"/>
  <c r="F78" i="3"/>
  <c r="K5" i="3"/>
  <c r="F75" i="3" s="1"/>
  <c r="K6" i="3"/>
  <c r="F72" i="3" s="1"/>
  <c r="K7" i="3"/>
  <c r="F81" i="3" s="1"/>
  <c r="K4" i="3"/>
  <c r="F70" i="3" s="1"/>
  <c r="E71" i="3"/>
  <c r="E72" i="3"/>
  <c r="E73" i="3"/>
  <c r="E74" i="3"/>
  <c r="E75" i="3"/>
  <c r="E76" i="3"/>
  <c r="E77" i="3"/>
  <c r="E78" i="3"/>
  <c r="E79" i="3"/>
  <c r="E80" i="3"/>
  <c r="E81" i="3"/>
  <c r="E70" i="3"/>
  <c r="K2" i="3"/>
  <c r="D3" i="3" s="1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2" i="3"/>
  <c r="C70" i="3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F74" i="3" l="1"/>
  <c r="F74" i="5"/>
  <c r="K19" i="6"/>
  <c r="K31" i="6" s="1"/>
  <c r="E31" i="6"/>
  <c r="J19" i="6"/>
  <c r="J31" i="6" s="1"/>
  <c r="D31" i="6"/>
  <c r="F31" i="6"/>
  <c r="L19" i="6"/>
  <c r="L31" i="6" s="1"/>
  <c r="G31" i="6"/>
  <c r="M19" i="6"/>
  <c r="M31" i="6" s="1"/>
  <c r="I19" i="6"/>
  <c r="I31" i="6" s="1"/>
  <c r="C31" i="6"/>
  <c r="F71" i="5"/>
  <c r="F79" i="5"/>
  <c r="F76" i="5"/>
  <c r="F73" i="5"/>
  <c r="F81" i="5"/>
  <c r="F70" i="5"/>
  <c r="F72" i="5"/>
  <c r="F76" i="3"/>
  <c r="F77" i="3"/>
  <c r="F80" i="3"/>
  <c r="F19" i="4"/>
  <c r="F31" i="4" s="1"/>
  <c r="E19" i="4"/>
  <c r="E31" i="4" s="1"/>
  <c r="C19" i="4"/>
  <c r="D19" i="4"/>
  <c r="D31" i="4" s="1"/>
  <c r="H19" i="4" l="1"/>
  <c r="H31" i="4" s="1"/>
  <c r="C31" i="4"/>
  <c r="I19" i="4"/>
  <c r="I31" i="4" s="1"/>
  <c r="J19" i="4"/>
  <c r="J31" i="4" s="1"/>
  <c r="K19" i="4"/>
  <c r="K31" i="4" s="1"/>
</calcChain>
</file>

<file path=xl/sharedStrings.xml><?xml version="1.0" encoding="utf-8"?>
<sst xmlns="http://schemas.openxmlformats.org/spreadsheetml/2006/main" count="439" uniqueCount="109">
  <si>
    <t>Quarter</t>
  </si>
  <si>
    <t>1990 Q1</t>
  </si>
  <si>
    <t>1990 Q2</t>
  </si>
  <si>
    <t>1990 Q3</t>
  </si>
  <si>
    <t>1990 Q4</t>
  </si>
  <si>
    <t>1991 Q1</t>
  </si>
  <si>
    <t>1991 Q2</t>
  </si>
  <si>
    <t>1991 Q3</t>
  </si>
  <si>
    <t>1991 Q4</t>
  </si>
  <si>
    <t>1992 Q1</t>
  </si>
  <si>
    <t>1992 Q2</t>
  </si>
  <si>
    <t>1992 Q3</t>
  </si>
  <si>
    <t>1992 Q4</t>
  </si>
  <si>
    <t>1993 Q1</t>
  </si>
  <si>
    <t>1993 Q2</t>
  </si>
  <si>
    <t>1993 Q3</t>
  </si>
  <si>
    <t>1993 Q4</t>
  </si>
  <si>
    <t>1994 Q1</t>
  </si>
  <si>
    <t>1994 Q2</t>
  </si>
  <si>
    <t>1994 Q3</t>
  </si>
  <si>
    <t>1994 Q4</t>
  </si>
  <si>
    <t>1995 Q1</t>
  </si>
  <si>
    <t>1995 Q2</t>
  </si>
  <si>
    <t>1995 Q3</t>
  </si>
  <si>
    <t>1995 Q4</t>
  </si>
  <si>
    <t>1996 Q1</t>
  </si>
  <si>
    <t>1996 Q2</t>
  </si>
  <si>
    <t>1996 Q3</t>
  </si>
  <si>
    <t>1996 Q4</t>
  </si>
  <si>
    <t>1997 Q1</t>
  </si>
  <si>
    <t>1997 Q2</t>
  </si>
  <si>
    <t>1997 Q3</t>
  </si>
  <si>
    <t>1997 Q4</t>
  </si>
  <si>
    <t>1998 Q1</t>
  </si>
  <si>
    <t>1998 Q2</t>
  </si>
  <si>
    <t>1998 Q3</t>
  </si>
  <si>
    <t>1998 Q4</t>
  </si>
  <si>
    <t>1999 Q1</t>
  </si>
  <si>
    <t>1999 Q2</t>
  </si>
  <si>
    <t>1999 Q3</t>
  </si>
  <si>
    <t>1999 Q4</t>
  </si>
  <si>
    <t>2000 Q1</t>
  </si>
  <si>
    <t>2000 Q2</t>
  </si>
  <si>
    <t>2000 Q3</t>
  </si>
  <si>
    <t>2000 Q4</t>
  </si>
  <si>
    <t>2001 Q1</t>
  </si>
  <si>
    <t>2001 Q2</t>
  </si>
  <si>
    <t>2001 Q3</t>
  </si>
  <si>
    <t>2001 Q4</t>
  </si>
  <si>
    <t>2002 Q1</t>
  </si>
  <si>
    <t>2002 Q2</t>
  </si>
  <si>
    <t>2002 Q3</t>
  </si>
  <si>
    <t>2002 Q4</t>
  </si>
  <si>
    <t>2003 Q1</t>
  </si>
  <si>
    <t>2003 Q2</t>
  </si>
  <si>
    <t>2003 Q3</t>
  </si>
  <si>
    <t>2003 Q4</t>
  </si>
  <si>
    <t>2004 Q1</t>
  </si>
  <si>
    <t>2004 Q2</t>
  </si>
  <si>
    <t>2004 Q3</t>
  </si>
  <si>
    <t>2004 Q4</t>
  </si>
  <si>
    <t>2005 Q1</t>
  </si>
  <si>
    <t>2005 Q2</t>
  </si>
  <si>
    <t>2005 Q3</t>
  </si>
  <si>
    <t>2005 Q4</t>
  </si>
  <si>
    <t>2006 Q1</t>
  </si>
  <si>
    <t>2006 Q2</t>
  </si>
  <si>
    <t>2006 Q3</t>
  </si>
  <si>
    <t>2006 Q4</t>
  </si>
  <si>
    <t>2007 Q1</t>
  </si>
  <si>
    <t>2007 Q2</t>
  </si>
  <si>
    <t>2007 Q3</t>
  </si>
  <si>
    <t>2007 Q4</t>
  </si>
  <si>
    <t>2008 Q1</t>
  </si>
  <si>
    <t>2008 Q2</t>
  </si>
  <si>
    <t>2008 Q3</t>
  </si>
  <si>
    <t>2008 Q4</t>
  </si>
  <si>
    <t>2009 Q1</t>
  </si>
  <si>
    <t>2009 Q2</t>
  </si>
  <si>
    <t>2009 Q3</t>
  </si>
  <si>
    <t>2009 Q4</t>
  </si>
  <si>
    <t>Real(Megalitres)</t>
  </si>
  <si>
    <t>Naïve</t>
  </si>
  <si>
    <t>Slope</t>
  </si>
  <si>
    <t>Auxiliary calculations</t>
  </si>
  <si>
    <t>Drift</t>
  </si>
  <si>
    <t>Average</t>
  </si>
  <si>
    <t>Avg Q1</t>
  </si>
  <si>
    <t>Avg Q2</t>
  </si>
  <si>
    <t>Avg Q3</t>
  </si>
  <si>
    <t>Avg Q4</t>
  </si>
  <si>
    <t>MAD</t>
  </si>
  <si>
    <t>MSE</t>
  </si>
  <si>
    <t>Deviations</t>
  </si>
  <si>
    <t>Truth</t>
  </si>
  <si>
    <t>Forecasts</t>
  </si>
  <si>
    <t>Absolute Deviations</t>
  </si>
  <si>
    <t>Squared Deviations</t>
  </si>
  <si>
    <t>Seasonal Average</t>
  </si>
  <si>
    <t>Seasonal Avg</t>
  </si>
  <si>
    <t>Seasonal avg</t>
  </si>
  <si>
    <t>Seasonal Naïve</t>
  </si>
  <si>
    <t>Actual</t>
  </si>
  <si>
    <t>Seasonal Naïve (Mgl)</t>
  </si>
  <si>
    <t>Profit Margin (AUD)</t>
  </si>
  <si>
    <t>Annual Profit (Million AUD)</t>
  </si>
  <si>
    <t xml:space="preserve">Total (Method 2): </t>
  </si>
  <si>
    <t>Total:</t>
  </si>
  <si>
    <t>Year+Quarter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</si>
</sst>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8"/>
      <name val="Calibri"/>
      <family val="2"/>
      <scheme val="minor"/>
    </font>
    <font>
      <b/>
      <sz val="11"/>
      <color theme="1"/>
      <name val="Lucida Grande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2" fontId="0" fillId="0" borderId="0" xfId="0" applyNumberFormat="1"/>
    <xf numFmtId="0" fontId="3" fillId="2" borderId="0" xfId="0" applyFont="1" applyFill="1"/>
    <xf numFmtId="0" fontId="1" fillId="0" borderId="4" xfId="0" applyFont="1" applyBorder="1"/>
    <xf numFmtId="0" fontId="1" fillId="0" borderId="5" xfId="0" applyFon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2" fontId="0" fillId="0" borderId="5" xfId="0" applyNumberFormat="1" applyBorder="1"/>
    <xf numFmtId="0" fontId="3" fillId="0" borderId="6" xfId="0" applyFont="1" applyBorder="1"/>
    <xf numFmtId="2" fontId="0" fillId="0" borderId="7" xfId="0" applyNumberFormat="1" applyBorder="1"/>
    <xf numFmtId="2" fontId="0" fillId="0" borderId="8" xfId="0" applyNumberFormat="1" applyBorder="1"/>
    <xf numFmtId="0" fontId="0" fillId="0" borderId="1" xfId="0" applyBorder="1"/>
    <xf numFmtId="2" fontId="0" fillId="0" borderId="2" xfId="0" applyNumberFormat="1" applyBorder="1"/>
    <xf numFmtId="2" fontId="0" fillId="0" borderId="3" xfId="0" applyNumberFormat="1" applyBorder="1"/>
    <xf numFmtId="0" fontId="3" fillId="4" borderId="0" xfId="0" applyFont="1" applyFill="1"/>
    <xf numFmtId="0" fontId="3" fillId="4" borderId="7" xfId="0" applyFont="1" applyFill="1" applyBorder="1"/>
    <xf numFmtId="0" fontId="5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Border="1"/>
    <xf numFmtId="0" fontId="1" fillId="0" borderId="0" xfId="0" applyFont="1" applyAlignment="1">
      <alignment horizontal="right"/>
    </xf>
    <xf numFmtId="2" fontId="0" fillId="3" borderId="9" xfId="0" applyNumberFormat="1" applyFill="1" applyBorder="1"/>
    <xf numFmtId="2" fontId="0" fillId="3" borderId="10" xfId="0" applyNumberFormat="1" applyFill="1" applyBorder="1"/>
    <xf numFmtId="2" fontId="0" fillId="3" borderId="11" xfId="0" applyNumberFormat="1" applyFill="1" applyBorder="1"/>
    <xf numFmtId="0" fontId="5" fillId="0" borderId="12" xfId="0" applyFont="1" applyBorder="1"/>
    <xf numFmtId="0" fontId="1" fillId="0" borderId="12" xfId="0" applyFont="1" applyBorder="1"/>
    <xf numFmtId="0" fontId="3" fillId="4" borderId="13" xfId="0" applyFont="1" applyFill="1" applyBorder="1"/>
    <xf numFmtId="2" fontId="0" fillId="0" borderId="14" xfId="0" applyNumberFormat="1" applyBorder="1"/>
    <xf numFmtId="2" fontId="0" fillId="0" borderId="13" xfId="0" applyNumberFormat="1" applyBorder="1"/>
    <xf numFmtId="0" fontId="3" fillId="4" borderId="15" xfId="0" applyFont="1" applyFill="1" applyBorder="1"/>
    <xf numFmtId="2" fontId="0" fillId="0" borderId="15" xfId="0" applyNumberFormat="1" applyBorder="1"/>
    <xf numFmtId="2" fontId="0" fillId="3" borderId="12" xfId="0" applyNumberFormat="1" applyFill="1" applyBorder="1"/>
    <xf numFmtId="0" fontId="5" fillId="0" borderId="9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5" fillId="0" borderId="12" xfId="0" applyFont="1" applyBorder="1" applyAlignment="1">
      <alignment horizontal="right"/>
    </xf>
    <xf numFmtId="0" fontId="1" fillId="3" borderId="0" xfId="0" applyFont="1" applyFill="1"/>
    <xf numFmtId="0" fontId="0" fillId="0" borderId="14" xfId="0" applyBorder="1"/>
    <xf numFmtId="4" fontId="0" fillId="0" borderId="14" xfId="0" applyNumberFormat="1" applyBorder="1"/>
    <xf numFmtId="0" fontId="0" fillId="0" borderId="13" xfId="0" applyBorder="1"/>
    <xf numFmtId="4" fontId="0" fillId="0" borderId="13" xfId="0" applyNumberFormat="1" applyBorder="1"/>
    <xf numFmtId="0" fontId="0" fillId="0" borderId="15" xfId="0" applyBorder="1"/>
    <xf numFmtId="4" fontId="0" fillId="0" borderId="15" xfId="0" applyNumberFormat="1" applyBorder="1"/>
    <xf numFmtId="4" fontId="0" fillId="2" borderId="0" xfId="0" applyNumberFormat="1" applyFill="1"/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beer_train!$B$1</c:f>
              <c:strCache>
                <c:ptCount val="1"/>
                <c:pt idx="0">
                  <c:v>Real(Megalitres)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beer_train!$A$2:$A$81</c:f>
              <c:strCache>
                <c:ptCount val="80"/>
                <c:pt idx="0">
                  <c:v>1990 Q1</c:v>
                </c:pt>
                <c:pt idx="1">
                  <c:v>1990 Q2</c:v>
                </c:pt>
                <c:pt idx="2">
                  <c:v>1990 Q3</c:v>
                </c:pt>
                <c:pt idx="3">
                  <c:v>1990 Q4</c:v>
                </c:pt>
                <c:pt idx="4">
                  <c:v>1991 Q1</c:v>
                </c:pt>
                <c:pt idx="5">
                  <c:v>1991 Q2</c:v>
                </c:pt>
                <c:pt idx="6">
                  <c:v>1991 Q3</c:v>
                </c:pt>
                <c:pt idx="7">
                  <c:v>1991 Q4</c:v>
                </c:pt>
                <c:pt idx="8">
                  <c:v>1992 Q1</c:v>
                </c:pt>
                <c:pt idx="9">
                  <c:v>1992 Q2</c:v>
                </c:pt>
                <c:pt idx="10">
                  <c:v>1992 Q3</c:v>
                </c:pt>
                <c:pt idx="11">
                  <c:v>1992 Q4</c:v>
                </c:pt>
                <c:pt idx="12">
                  <c:v>1993 Q1</c:v>
                </c:pt>
                <c:pt idx="13">
                  <c:v>1993 Q2</c:v>
                </c:pt>
                <c:pt idx="14">
                  <c:v>1993 Q3</c:v>
                </c:pt>
                <c:pt idx="15">
                  <c:v>1993 Q4</c:v>
                </c:pt>
                <c:pt idx="16">
                  <c:v>1994 Q1</c:v>
                </c:pt>
                <c:pt idx="17">
                  <c:v>1994 Q2</c:v>
                </c:pt>
                <c:pt idx="18">
                  <c:v>1994 Q3</c:v>
                </c:pt>
                <c:pt idx="19">
                  <c:v>1994 Q4</c:v>
                </c:pt>
                <c:pt idx="20">
                  <c:v>1995 Q1</c:v>
                </c:pt>
                <c:pt idx="21">
                  <c:v>1995 Q2</c:v>
                </c:pt>
                <c:pt idx="22">
                  <c:v>1995 Q3</c:v>
                </c:pt>
                <c:pt idx="23">
                  <c:v>1995 Q4</c:v>
                </c:pt>
                <c:pt idx="24">
                  <c:v>1996 Q1</c:v>
                </c:pt>
                <c:pt idx="25">
                  <c:v>1996 Q2</c:v>
                </c:pt>
                <c:pt idx="26">
                  <c:v>1996 Q3</c:v>
                </c:pt>
                <c:pt idx="27">
                  <c:v>1996 Q4</c:v>
                </c:pt>
                <c:pt idx="28">
                  <c:v>1997 Q1</c:v>
                </c:pt>
                <c:pt idx="29">
                  <c:v>1997 Q2</c:v>
                </c:pt>
                <c:pt idx="30">
                  <c:v>1997 Q3</c:v>
                </c:pt>
                <c:pt idx="31">
                  <c:v>1997 Q4</c:v>
                </c:pt>
                <c:pt idx="32">
                  <c:v>1998 Q1</c:v>
                </c:pt>
                <c:pt idx="33">
                  <c:v>1998 Q2</c:v>
                </c:pt>
                <c:pt idx="34">
                  <c:v>1998 Q3</c:v>
                </c:pt>
                <c:pt idx="35">
                  <c:v>1998 Q4</c:v>
                </c:pt>
                <c:pt idx="36">
                  <c:v>1999 Q1</c:v>
                </c:pt>
                <c:pt idx="37">
                  <c:v>1999 Q2</c:v>
                </c:pt>
                <c:pt idx="38">
                  <c:v>1999 Q3</c:v>
                </c:pt>
                <c:pt idx="39">
                  <c:v>1999 Q4</c:v>
                </c:pt>
                <c:pt idx="40">
                  <c:v>2000 Q1</c:v>
                </c:pt>
                <c:pt idx="41">
                  <c:v>2000 Q2</c:v>
                </c:pt>
                <c:pt idx="42">
                  <c:v>2000 Q3</c:v>
                </c:pt>
                <c:pt idx="43">
                  <c:v>2000 Q4</c:v>
                </c:pt>
                <c:pt idx="44">
                  <c:v>2001 Q1</c:v>
                </c:pt>
                <c:pt idx="45">
                  <c:v>2001 Q2</c:v>
                </c:pt>
                <c:pt idx="46">
                  <c:v>2001 Q3</c:v>
                </c:pt>
                <c:pt idx="47">
                  <c:v>2001 Q4</c:v>
                </c:pt>
                <c:pt idx="48">
                  <c:v>2002 Q1</c:v>
                </c:pt>
                <c:pt idx="49">
                  <c:v>2002 Q2</c:v>
                </c:pt>
                <c:pt idx="50">
                  <c:v>2002 Q3</c:v>
                </c:pt>
                <c:pt idx="51">
                  <c:v>2002 Q4</c:v>
                </c:pt>
                <c:pt idx="52">
                  <c:v>2003 Q1</c:v>
                </c:pt>
                <c:pt idx="53">
                  <c:v>2003 Q2</c:v>
                </c:pt>
                <c:pt idx="54">
                  <c:v>2003 Q3</c:v>
                </c:pt>
                <c:pt idx="55">
                  <c:v>2003 Q4</c:v>
                </c:pt>
                <c:pt idx="56">
                  <c:v>2004 Q1</c:v>
                </c:pt>
                <c:pt idx="57">
                  <c:v>2004 Q2</c:v>
                </c:pt>
                <c:pt idx="58">
                  <c:v>2004 Q3</c:v>
                </c:pt>
                <c:pt idx="59">
                  <c:v>2004 Q4</c:v>
                </c:pt>
                <c:pt idx="60">
                  <c:v>2005 Q1</c:v>
                </c:pt>
                <c:pt idx="61">
                  <c:v>2005 Q2</c:v>
                </c:pt>
                <c:pt idx="62">
                  <c:v>2005 Q3</c:v>
                </c:pt>
                <c:pt idx="63">
                  <c:v>2005 Q4</c:v>
                </c:pt>
                <c:pt idx="64">
                  <c:v>2006 Q1</c:v>
                </c:pt>
                <c:pt idx="65">
                  <c:v>2006 Q2</c:v>
                </c:pt>
                <c:pt idx="66">
                  <c:v>2006 Q3</c:v>
                </c:pt>
                <c:pt idx="67">
                  <c:v>2006 Q4</c:v>
                </c:pt>
                <c:pt idx="68">
                  <c:v>2007 Q1</c:v>
                </c:pt>
                <c:pt idx="69">
                  <c:v>2007 Q2</c:v>
                </c:pt>
                <c:pt idx="70">
                  <c:v>2007 Q3</c:v>
                </c:pt>
                <c:pt idx="71">
                  <c:v>2007 Q4</c:v>
                </c:pt>
                <c:pt idx="72">
                  <c:v>2008 Q1</c:v>
                </c:pt>
                <c:pt idx="73">
                  <c:v>2008 Q2</c:v>
                </c:pt>
                <c:pt idx="74">
                  <c:v>2008 Q3</c:v>
                </c:pt>
                <c:pt idx="75">
                  <c:v>2008 Q4</c:v>
                </c:pt>
                <c:pt idx="76">
                  <c:v>2009 Q1</c:v>
                </c:pt>
                <c:pt idx="77">
                  <c:v>2009 Q2</c:v>
                </c:pt>
                <c:pt idx="78">
                  <c:v>2009 Q3</c:v>
                </c:pt>
                <c:pt idx="79">
                  <c:v>2009 Q4</c:v>
                </c:pt>
              </c:strCache>
            </c:strRef>
          </c:cat>
          <c:val>
            <c:numRef>
              <c:f>beer_train!$B$2:$B$81</c:f>
              <c:numCache>
                <c:formatCode>General</c:formatCode>
                <c:ptCount val="80"/>
                <c:pt idx="0">
                  <c:v>485</c:v>
                </c:pt>
                <c:pt idx="1">
                  <c:v>441</c:v>
                </c:pt>
                <c:pt idx="2">
                  <c:v>429</c:v>
                </c:pt>
                <c:pt idx="3">
                  <c:v>599</c:v>
                </c:pt>
                <c:pt idx="4">
                  <c:v>464</c:v>
                </c:pt>
                <c:pt idx="5">
                  <c:v>424</c:v>
                </c:pt>
                <c:pt idx="6">
                  <c:v>436</c:v>
                </c:pt>
                <c:pt idx="7">
                  <c:v>574</c:v>
                </c:pt>
                <c:pt idx="8">
                  <c:v>443</c:v>
                </c:pt>
                <c:pt idx="9">
                  <c:v>410</c:v>
                </c:pt>
                <c:pt idx="10">
                  <c:v>420</c:v>
                </c:pt>
                <c:pt idx="11">
                  <c:v>532</c:v>
                </c:pt>
                <c:pt idx="12">
                  <c:v>433</c:v>
                </c:pt>
                <c:pt idx="13">
                  <c:v>421</c:v>
                </c:pt>
                <c:pt idx="14">
                  <c:v>410</c:v>
                </c:pt>
                <c:pt idx="15">
                  <c:v>512</c:v>
                </c:pt>
                <c:pt idx="16">
                  <c:v>449</c:v>
                </c:pt>
                <c:pt idx="17">
                  <c:v>381</c:v>
                </c:pt>
                <c:pt idx="18">
                  <c:v>423</c:v>
                </c:pt>
                <c:pt idx="19">
                  <c:v>531</c:v>
                </c:pt>
                <c:pt idx="20">
                  <c:v>426</c:v>
                </c:pt>
                <c:pt idx="21">
                  <c:v>408</c:v>
                </c:pt>
                <c:pt idx="22">
                  <c:v>416</c:v>
                </c:pt>
                <c:pt idx="23">
                  <c:v>520</c:v>
                </c:pt>
                <c:pt idx="24">
                  <c:v>409</c:v>
                </c:pt>
                <c:pt idx="25">
                  <c:v>398</c:v>
                </c:pt>
                <c:pt idx="26">
                  <c:v>398</c:v>
                </c:pt>
                <c:pt idx="27">
                  <c:v>507</c:v>
                </c:pt>
                <c:pt idx="28">
                  <c:v>432</c:v>
                </c:pt>
                <c:pt idx="29">
                  <c:v>398</c:v>
                </c:pt>
                <c:pt idx="30">
                  <c:v>406</c:v>
                </c:pt>
                <c:pt idx="31">
                  <c:v>526</c:v>
                </c:pt>
                <c:pt idx="32">
                  <c:v>428</c:v>
                </c:pt>
                <c:pt idx="33">
                  <c:v>397</c:v>
                </c:pt>
                <c:pt idx="34">
                  <c:v>403</c:v>
                </c:pt>
                <c:pt idx="35">
                  <c:v>517</c:v>
                </c:pt>
                <c:pt idx="36">
                  <c:v>435</c:v>
                </c:pt>
                <c:pt idx="37">
                  <c:v>383</c:v>
                </c:pt>
                <c:pt idx="38">
                  <c:v>424</c:v>
                </c:pt>
                <c:pt idx="39">
                  <c:v>521</c:v>
                </c:pt>
                <c:pt idx="40">
                  <c:v>421</c:v>
                </c:pt>
                <c:pt idx="41">
                  <c:v>402</c:v>
                </c:pt>
                <c:pt idx="42">
                  <c:v>414</c:v>
                </c:pt>
                <c:pt idx="43">
                  <c:v>500</c:v>
                </c:pt>
                <c:pt idx="44">
                  <c:v>451</c:v>
                </c:pt>
                <c:pt idx="45">
                  <c:v>380</c:v>
                </c:pt>
                <c:pt idx="46">
                  <c:v>416</c:v>
                </c:pt>
                <c:pt idx="47">
                  <c:v>492</c:v>
                </c:pt>
                <c:pt idx="48">
                  <c:v>428</c:v>
                </c:pt>
                <c:pt idx="49">
                  <c:v>408</c:v>
                </c:pt>
                <c:pt idx="50">
                  <c:v>406</c:v>
                </c:pt>
                <c:pt idx="51">
                  <c:v>506</c:v>
                </c:pt>
                <c:pt idx="52">
                  <c:v>435</c:v>
                </c:pt>
                <c:pt idx="53">
                  <c:v>380</c:v>
                </c:pt>
                <c:pt idx="54">
                  <c:v>421</c:v>
                </c:pt>
                <c:pt idx="55">
                  <c:v>490</c:v>
                </c:pt>
                <c:pt idx="56">
                  <c:v>435</c:v>
                </c:pt>
                <c:pt idx="57">
                  <c:v>390</c:v>
                </c:pt>
                <c:pt idx="58">
                  <c:v>412</c:v>
                </c:pt>
                <c:pt idx="59">
                  <c:v>454</c:v>
                </c:pt>
                <c:pt idx="60">
                  <c:v>416</c:v>
                </c:pt>
                <c:pt idx="61">
                  <c:v>403</c:v>
                </c:pt>
                <c:pt idx="62">
                  <c:v>408</c:v>
                </c:pt>
                <c:pt idx="63">
                  <c:v>482</c:v>
                </c:pt>
                <c:pt idx="64">
                  <c:v>438</c:v>
                </c:pt>
                <c:pt idx="65">
                  <c:v>386</c:v>
                </c:pt>
                <c:pt idx="66">
                  <c:v>405</c:v>
                </c:pt>
                <c:pt idx="67">
                  <c:v>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C3-E044-B42B-797318261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8920112"/>
        <c:axId val="448906336"/>
      </c:lineChart>
      <c:catAx>
        <c:axId val="44892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906336"/>
        <c:crosses val="autoZero"/>
        <c:auto val="1"/>
        <c:lblAlgn val="ctr"/>
        <c:lblOffset val="100"/>
        <c:tickLblSkip val="20"/>
        <c:tickMarkSkip val="20"/>
        <c:noMultiLvlLbl val="0"/>
      </c:catAx>
      <c:valAx>
        <c:axId val="44890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92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Forecasts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beer_forecasts!$B$1</c:f>
              <c:strCache>
                <c:ptCount val="1"/>
                <c:pt idx="0">
                  <c:v>Real(Megalitres)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beer_forecasts!$A$2:$A$81</c:f>
              <c:strCache>
                <c:ptCount val="80"/>
                <c:pt idx="0">
                  <c:v>1990 Q1</c:v>
                </c:pt>
                <c:pt idx="1">
                  <c:v>1990 Q2</c:v>
                </c:pt>
                <c:pt idx="2">
                  <c:v>1990 Q3</c:v>
                </c:pt>
                <c:pt idx="3">
                  <c:v>1990 Q4</c:v>
                </c:pt>
                <c:pt idx="4">
                  <c:v>1991 Q1</c:v>
                </c:pt>
                <c:pt idx="5">
                  <c:v>1991 Q2</c:v>
                </c:pt>
                <c:pt idx="6">
                  <c:v>1991 Q3</c:v>
                </c:pt>
                <c:pt idx="7">
                  <c:v>1991 Q4</c:v>
                </c:pt>
                <c:pt idx="8">
                  <c:v>1992 Q1</c:v>
                </c:pt>
                <c:pt idx="9">
                  <c:v>1992 Q2</c:v>
                </c:pt>
                <c:pt idx="10">
                  <c:v>1992 Q3</c:v>
                </c:pt>
                <c:pt idx="11">
                  <c:v>1992 Q4</c:v>
                </c:pt>
                <c:pt idx="12">
                  <c:v>1993 Q1</c:v>
                </c:pt>
                <c:pt idx="13">
                  <c:v>1993 Q2</c:v>
                </c:pt>
                <c:pt idx="14">
                  <c:v>1993 Q3</c:v>
                </c:pt>
                <c:pt idx="15">
                  <c:v>1993 Q4</c:v>
                </c:pt>
                <c:pt idx="16">
                  <c:v>1994 Q1</c:v>
                </c:pt>
                <c:pt idx="17">
                  <c:v>1994 Q2</c:v>
                </c:pt>
                <c:pt idx="18">
                  <c:v>1994 Q3</c:v>
                </c:pt>
                <c:pt idx="19">
                  <c:v>1994 Q4</c:v>
                </c:pt>
                <c:pt idx="20">
                  <c:v>1995 Q1</c:v>
                </c:pt>
                <c:pt idx="21">
                  <c:v>1995 Q2</c:v>
                </c:pt>
                <c:pt idx="22">
                  <c:v>1995 Q3</c:v>
                </c:pt>
                <c:pt idx="23">
                  <c:v>1995 Q4</c:v>
                </c:pt>
                <c:pt idx="24">
                  <c:v>1996 Q1</c:v>
                </c:pt>
                <c:pt idx="25">
                  <c:v>1996 Q2</c:v>
                </c:pt>
                <c:pt idx="26">
                  <c:v>1996 Q3</c:v>
                </c:pt>
                <c:pt idx="27">
                  <c:v>1996 Q4</c:v>
                </c:pt>
                <c:pt idx="28">
                  <c:v>1997 Q1</c:v>
                </c:pt>
                <c:pt idx="29">
                  <c:v>1997 Q2</c:v>
                </c:pt>
                <c:pt idx="30">
                  <c:v>1997 Q3</c:v>
                </c:pt>
                <c:pt idx="31">
                  <c:v>1997 Q4</c:v>
                </c:pt>
                <c:pt idx="32">
                  <c:v>1998 Q1</c:v>
                </c:pt>
                <c:pt idx="33">
                  <c:v>1998 Q2</c:v>
                </c:pt>
                <c:pt idx="34">
                  <c:v>1998 Q3</c:v>
                </c:pt>
                <c:pt idx="35">
                  <c:v>1998 Q4</c:v>
                </c:pt>
                <c:pt idx="36">
                  <c:v>1999 Q1</c:v>
                </c:pt>
                <c:pt idx="37">
                  <c:v>1999 Q2</c:v>
                </c:pt>
                <c:pt idx="38">
                  <c:v>1999 Q3</c:v>
                </c:pt>
                <c:pt idx="39">
                  <c:v>1999 Q4</c:v>
                </c:pt>
                <c:pt idx="40">
                  <c:v>2000 Q1</c:v>
                </c:pt>
                <c:pt idx="41">
                  <c:v>2000 Q2</c:v>
                </c:pt>
                <c:pt idx="42">
                  <c:v>2000 Q3</c:v>
                </c:pt>
                <c:pt idx="43">
                  <c:v>2000 Q4</c:v>
                </c:pt>
                <c:pt idx="44">
                  <c:v>2001 Q1</c:v>
                </c:pt>
                <c:pt idx="45">
                  <c:v>2001 Q2</c:v>
                </c:pt>
                <c:pt idx="46">
                  <c:v>2001 Q3</c:v>
                </c:pt>
                <c:pt idx="47">
                  <c:v>2001 Q4</c:v>
                </c:pt>
                <c:pt idx="48">
                  <c:v>2002 Q1</c:v>
                </c:pt>
                <c:pt idx="49">
                  <c:v>2002 Q2</c:v>
                </c:pt>
                <c:pt idx="50">
                  <c:v>2002 Q3</c:v>
                </c:pt>
                <c:pt idx="51">
                  <c:v>2002 Q4</c:v>
                </c:pt>
                <c:pt idx="52">
                  <c:v>2003 Q1</c:v>
                </c:pt>
                <c:pt idx="53">
                  <c:v>2003 Q2</c:v>
                </c:pt>
                <c:pt idx="54">
                  <c:v>2003 Q3</c:v>
                </c:pt>
                <c:pt idx="55">
                  <c:v>2003 Q4</c:v>
                </c:pt>
                <c:pt idx="56">
                  <c:v>2004 Q1</c:v>
                </c:pt>
                <c:pt idx="57">
                  <c:v>2004 Q2</c:v>
                </c:pt>
                <c:pt idx="58">
                  <c:v>2004 Q3</c:v>
                </c:pt>
                <c:pt idx="59">
                  <c:v>2004 Q4</c:v>
                </c:pt>
                <c:pt idx="60">
                  <c:v>2005 Q1</c:v>
                </c:pt>
                <c:pt idx="61">
                  <c:v>2005 Q2</c:v>
                </c:pt>
                <c:pt idx="62">
                  <c:v>2005 Q3</c:v>
                </c:pt>
                <c:pt idx="63">
                  <c:v>2005 Q4</c:v>
                </c:pt>
                <c:pt idx="64">
                  <c:v>2006 Q1</c:v>
                </c:pt>
                <c:pt idx="65">
                  <c:v>2006 Q2</c:v>
                </c:pt>
                <c:pt idx="66">
                  <c:v>2006 Q3</c:v>
                </c:pt>
                <c:pt idx="67">
                  <c:v>2006 Q4</c:v>
                </c:pt>
                <c:pt idx="68">
                  <c:v>2007 Q1</c:v>
                </c:pt>
                <c:pt idx="69">
                  <c:v>2007 Q2</c:v>
                </c:pt>
                <c:pt idx="70">
                  <c:v>2007 Q3</c:v>
                </c:pt>
                <c:pt idx="71">
                  <c:v>2007 Q4</c:v>
                </c:pt>
                <c:pt idx="72">
                  <c:v>2008 Q1</c:v>
                </c:pt>
                <c:pt idx="73">
                  <c:v>2008 Q2</c:v>
                </c:pt>
                <c:pt idx="74">
                  <c:v>2008 Q3</c:v>
                </c:pt>
                <c:pt idx="75">
                  <c:v>2008 Q4</c:v>
                </c:pt>
                <c:pt idx="76">
                  <c:v>2009 Q1</c:v>
                </c:pt>
                <c:pt idx="77">
                  <c:v>2009 Q2</c:v>
                </c:pt>
                <c:pt idx="78">
                  <c:v>2009 Q3</c:v>
                </c:pt>
                <c:pt idx="79">
                  <c:v>2009 Q4</c:v>
                </c:pt>
              </c:strCache>
            </c:strRef>
          </c:cat>
          <c:val>
            <c:numRef>
              <c:f>beer_forecasts!$B$2:$B$81</c:f>
              <c:numCache>
                <c:formatCode>General</c:formatCode>
                <c:ptCount val="80"/>
                <c:pt idx="0">
                  <c:v>485</c:v>
                </c:pt>
                <c:pt idx="1">
                  <c:v>441</c:v>
                </c:pt>
                <c:pt idx="2">
                  <c:v>429</c:v>
                </c:pt>
                <c:pt idx="3">
                  <c:v>599</c:v>
                </c:pt>
                <c:pt idx="4">
                  <c:v>464</c:v>
                </c:pt>
                <c:pt idx="5">
                  <c:v>424</c:v>
                </c:pt>
                <c:pt idx="6">
                  <c:v>436</c:v>
                </c:pt>
                <c:pt idx="7">
                  <c:v>574</c:v>
                </c:pt>
                <c:pt idx="8">
                  <c:v>443</c:v>
                </c:pt>
                <c:pt idx="9">
                  <c:v>410</c:v>
                </c:pt>
                <c:pt idx="10">
                  <c:v>420</c:v>
                </c:pt>
                <c:pt idx="11">
                  <c:v>532</c:v>
                </c:pt>
                <c:pt idx="12">
                  <c:v>433</c:v>
                </c:pt>
                <c:pt idx="13">
                  <c:v>421</c:v>
                </c:pt>
                <c:pt idx="14">
                  <c:v>410</c:v>
                </c:pt>
                <c:pt idx="15">
                  <c:v>512</c:v>
                </c:pt>
                <c:pt idx="16">
                  <c:v>449</c:v>
                </c:pt>
                <c:pt idx="17">
                  <c:v>381</c:v>
                </c:pt>
                <c:pt idx="18">
                  <c:v>423</c:v>
                </c:pt>
                <c:pt idx="19">
                  <c:v>531</c:v>
                </c:pt>
                <c:pt idx="20">
                  <c:v>426</c:v>
                </c:pt>
                <c:pt idx="21">
                  <c:v>408</c:v>
                </c:pt>
                <c:pt idx="22">
                  <c:v>416</c:v>
                </c:pt>
                <c:pt idx="23">
                  <c:v>520</c:v>
                </c:pt>
                <c:pt idx="24">
                  <c:v>409</c:v>
                </c:pt>
                <c:pt idx="25">
                  <c:v>398</c:v>
                </c:pt>
                <c:pt idx="26">
                  <c:v>398</c:v>
                </c:pt>
                <c:pt idx="27">
                  <c:v>507</c:v>
                </c:pt>
                <c:pt idx="28">
                  <c:v>432</c:v>
                </c:pt>
                <c:pt idx="29">
                  <c:v>398</c:v>
                </c:pt>
                <c:pt idx="30">
                  <c:v>406</c:v>
                </c:pt>
                <c:pt idx="31">
                  <c:v>526</c:v>
                </c:pt>
                <c:pt idx="32">
                  <c:v>428</c:v>
                </c:pt>
                <c:pt idx="33">
                  <c:v>397</c:v>
                </c:pt>
                <c:pt idx="34">
                  <c:v>403</c:v>
                </c:pt>
                <c:pt idx="35">
                  <c:v>517</c:v>
                </c:pt>
                <c:pt idx="36">
                  <c:v>435</c:v>
                </c:pt>
                <c:pt idx="37">
                  <c:v>383</c:v>
                </c:pt>
                <c:pt idx="38">
                  <c:v>424</c:v>
                </c:pt>
                <c:pt idx="39">
                  <c:v>521</c:v>
                </c:pt>
                <c:pt idx="40">
                  <c:v>421</c:v>
                </c:pt>
                <c:pt idx="41">
                  <c:v>402</c:v>
                </c:pt>
                <c:pt idx="42">
                  <c:v>414</c:v>
                </c:pt>
                <c:pt idx="43">
                  <c:v>500</c:v>
                </c:pt>
                <c:pt idx="44">
                  <c:v>451</c:v>
                </c:pt>
                <c:pt idx="45">
                  <c:v>380</c:v>
                </c:pt>
                <c:pt idx="46">
                  <c:v>416</c:v>
                </c:pt>
                <c:pt idx="47">
                  <c:v>492</c:v>
                </c:pt>
                <c:pt idx="48">
                  <c:v>428</c:v>
                </c:pt>
                <c:pt idx="49">
                  <c:v>408</c:v>
                </c:pt>
                <c:pt idx="50">
                  <c:v>406</c:v>
                </c:pt>
                <c:pt idx="51">
                  <c:v>506</c:v>
                </c:pt>
                <c:pt idx="52">
                  <c:v>435</c:v>
                </c:pt>
                <c:pt idx="53">
                  <c:v>380</c:v>
                </c:pt>
                <c:pt idx="54">
                  <c:v>421</c:v>
                </c:pt>
                <c:pt idx="55">
                  <c:v>490</c:v>
                </c:pt>
                <c:pt idx="56">
                  <c:v>435</c:v>
                </c:pt>
                <c:pt idx="57">
                  <c:v>390</c:v>
                </c:pt>
                <c:pt idx="58">
                  <c:v>412</c:v>
                </c:pt>
                <c:pt idx="59">
                  <c:v>454</c:v>
                </c:pt>
                <c:pt idx="60">
                  <c:v>416</c:v>
                </c:pt>
                <c:pt idx="61">
                  <c:v>403</c:v>
                </c:pt>
                <c:pt idx="62">
                  <c:v>408</c:v>
                </c:pt>
                <c:pt idx="63">
                  <c:v>482</c:v>
                </c:pt>
                <c:pt idx="64">
                  <c:v>438</c:v>
                </c:pt>
                <c:pt idx="65">
                  <c:v>386</c:v>
                </c:pt>
                <c:pt idx="66">
                  <c:v>405</c:v>
                </c:pt>
                <c:pt idx="67">
                  <c:v>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19-ED4E-AF0D-8B5AD4DA5D7C}"/>
            </c:ext>
          </c:extLst>
        </c:ser>
        <c:ser>
          <c:idx val="1"/>
          <c:order val="1"/>
          <c:tx>
            <c:strRef>
              <c:f>beer_forecasts!$C$1</c:f>
              <c:strCache>
                <c:ptCount val="1"/>
                <c:pt idx="0">
                  <c:v>Naïve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beer_forecasts!$A$2:$A$81</c:f>
              <c:strCache>
                <c:ptCount val="80"/>
                <c:pt idx="0">
                  <c:v>1990 Q1</c:v>
                </c:pt>
                <c:pt idx="1">
                  <c:v>1990 Q2</c:v>
                </c:pt>
                <c:pt idx="2">
                  <c:v>1990 Q3</c:v>
                </c:pt>
                <c:pt idx="3">
                  <c:v>1990 Q4</c:v>
                </c:pt>
                <c:pt idx="4">
                  <c:v>1991 Q1</c:v>
                </c:pt>
                <c:pt idx="5">
                  <c:v>1991 Q2</c:v>
                </c:pt>
                <c:pt idx="6">
                  <c:v>1991 Q3</c:v>
                </c:pt>
                <c:pt idx="7">
                  <c:v>1991 Q4</c:v>
                </c:pt>
                <c:pt idx="8">
                  <c:v>1992 Q1</c:v>
                </c:pt>
                <c:pt idx="9">
                  <c:v>1992 Q2</c:v>
                </c:pt>
                <c:pt idx="10">
                  <c:v>1992 Q3</c:v>
                </c:pt>
                <c:pt idx="11">
                  <c:v>1992 Q4</c:v>
                </c:pt>
                <c:pt idx="12">
                  <c:v>1993 Q1</c:v>
                </c:pt>
                <c:pt idx="13">
                  <c:v>1993 Q2</c:v>
                </c:pt>
                <c:pt idx="14">
                  <c:v>1993 Q3</c:v>
                </c:pt>
                <c:pt idx="15">
                  <c:v>1993 Q4</c:v>
                </c:pt>
                <c:pt idx="16">
                  <c:v>1994 Q1</c:v>
                </c:pt>
                <c:pt idx="17">
                  <c:v>1994 Q2</c:v>
                </c:pt>
                <c:pt idx="18">
                  <c:v>1994 Q3</c:v>
                </c:pt>
                <c:pt idx="19">
                  <c:v>1994 Q4</c:v>
                </c:pt>
                <c:pt idx="20">
                  <c:v>1995 Q1</c:v>
                </c:pt>
                <c:pt idx="21">
                  <c:v>1995 Q2</c:v>
                </c:pt>
                <c:pt idx="22">
                  <c:v>1995 Q3</c:v>
                </c:pt>
                <c:pt idx="23">
                  <c:v>1995 Q4</c:v>
                </c:pt>
                <c:pt idx="24">
                  <c:v>1996 Q1</c:v>
                </c:pt>
                <c:pt idx="25">
                  <c:v>1996 Q2</c:v>
                </c:pt>
                <c:pt idx="26">
                  <c:v>1996 Q3</c:v>
                </c:pt>
                <c:pt idx="27">
                  <c:v>1996 Q4</c:v>
                </c:pt>
                <c:pt idx="28">
                  <c:v>1997 Q1</c:v>
                </c:pt>
                <c:pt idx="29">
                  <c:v>1997 Q2</c:v>
                </c:pt>
                <c:pt idx="30">
                  <c:v>1997 Q3</c:v>
                </c:pt>
                <c:pt idx="31">
                  <c:v>1997 Q4</c:v>
                </c:pt>
                <c:pt idx="32">
                  <c:v>1998 Q1</c:v>
                </c:pt>
                <c:pt idx="33">
                  <c:v>1998 Q2</c:v>
                </c:pt>
                <c:pt idx="34">
                  <c:v>1998 Q3</c:v>
                </c:pt>
                <c:pt idx="35">
                  <c:v>1998 Q4</c:v>
                </c:pt>
                <c:pt idx="36">
                  <c:v>1999 Q1</c:v>
                </c:pt>
                <c:pt idx="37">
                  <c:v>1999 Q2</c:v>
                </c:pt>
                <c:pt idx="38">
                  <c:v>1999 Q3</c:v>
                </c:pt>
                <c:pt idx="39">
                  <c:v>1999 Q4</c:v>
                </c:pt>
                <c:pt idx="40">
                  <c:v>2000 Q1</c:v>
                </c:pt>
                <c:pt idx="41">
                  <c:v>2000 Q2</c:v>
                </c:pt>
                <c:pt idx="42">
                  <c:v>2000 Q3</c:v>
                </c:pt>
                <c:pt idx="43">
                  <c:v>2000 Q4</c:v>
                </c:pt>
                <c:pt idx="44">
                  <c:v>2001 Q1</c:v>
                </c:pt>
                <c:pt idx="45">
                  <c:v>2001 Q2</c:v>
                </c:pt>
                <c:pt idx="46">
                  <c:v>2001 Q3</c:v>
                </c:pt>
                <c:pt idx="47">
                  <c:v>2001 Q4</c:v>
                </c:pt>
                <c:pt idx="48">
                  <c:v>2002 Q1</c:v>
                </c:pt>
                <c:pt idx="49">
                  <c:v>2002 Q2</c:v>
                </c:pt>
                <c:pt idx="50">
                  <c:v>2002 Q3</c:v>
                </c:pt>
                <c:pt idx="51">
                  <c:v>2002 Q4</c:v>
                </c:pt>
                <c:pt idx="52">
                  <c:v>2003 Q1</c:v>
                </c:pt>
                <c:pt idx="53">
                  <c:v>2003 Q2</c:v>
                </c:pt>
                <c:pt idx="54">
                  <c:v>2003 Q3</c:v>
                </c:pt>
                <c:pt idx="55">
                  <c:v>2003 Q4</c:v>
                </c:pt>
                <c:pt idx="56">
                  <c:v>2004 Q1</c:v>
                </c:pt>
                <c:pt idx="57">
                  <c:v>2004 Q2</c:v>
                </c:pt>
                <c:pt idx="58">
                  <c:v>2004 Q3</c:v>
                </c:pt>
                <c:pt idx="59">
                  <c:v>2004 Q4</c:v>
                </c:pt>
                <c:pt idx="60">
                  <c:v>2005 Q1</c:v>
                </c:pt>
                <c:pt idx="61">
                  <c:v>2005 Q2</c:v>
                </c:pt>
                <c:pt idx="62">
                  <c:v>2005 Q3</c:v>
                </c:pt>
                <c:pt idx="63">
                  <c:v>2005 Q4</c:v>
                </c:pt>
                <c:pt idx="64">
                  <c:v>2006 Q1</c:v>
                </c:pt>
                <c:pt idx="65">
                  <c:v>2006 Q2</c:v>
                </c:pt>
                <c:pt idx="66">
                  <c:v>2006 Q3</c:v>
                </c:pt>
                <c:pt idx="67">
                  <c:v>2006 Q4</c:v>
                </c:pt>
                <c:pt idx="68">
                  <c:v>2007 Q1</c:v>
                </c:pt>
                <c:pt idx="69">
                  <c:v>2007 Q2</c:v>
                </c:pt>
                <c:pt idx="70">
                  <c:v>2007 Q3</c:v>
                </c:pt>
                <c:pt idx="71">
                  <c:v>2007 Q4</c:v>
                </c:pt>
                <c:pt idx="72">
                  <c:v>2008 Q1</c:v>
                </c:pt>
                <c:pt idx="73">
                  <c:v>2008 Q2</c:v>
                </c:pt>
                <c:pt idx="74">
                  <c:v>2008 Q3</c:v>
                </c:pt>
                <c:pt idx="75">
                  <c:v>2008 Q4</c:v>
                </c:pt>
                <c:pt idx="76">
                  <c:v>2009 Q1</c:v>
                </c:pt>
                <c:pt idx="77">
                  <c:v>2009 Q2</c:v>
                </c:pt>
                <c:pt idx="78">
                  <c:v>2009 Q3</c:v>
                </c:pt>
                <c:pt idx="79">
                  <c:v>2009 Q4</c:v>
                </c:pt>
              </c:strCache>
            </c:strRef>
          </c:cat>
          <c:val>
            <c:numRef>
              <c:f>beer_forecasts!$C$2:$C$81</c:f>
              <c:numCache>
                <c:formatCode>General</c:formatCode>
                <c:ptCount val="80"/>
                <c:pt idx="68">
                  <c:v>491</c:v>
                </c:pt>
                <c:pt idx="69">
                  <c:v>491</c:v>
                </c:pt>
                <c:pt idx="70">
                  <c:v>491</c:v>
                </c:pt>
                <c:pt idx="71">
                  <c:v>491</c:v>
                </c:pt>
                <c:pt idx="72">
                  <c:v>491</c:v>
                </c:pt>
                <c:pt idx="73">
                  <c:v>491</c:v>
                </c:pt>
                <c:pt idx="74">
                  <c:v>491</c:v>
                </c:pt>
                <c:pt idx="75">
                  <c:v>491</c:v>
                </c:pt>
                <c:pt idx="76">
                  <c:v>491</c:v>
                </c:pt>
                <c:pt idx="77">
                  <c:v>491</c:v>
                </c:pt>
                <c:pt idx="78">
                  <c:v>491</c:v>
                </c:pt>
                <c:pt idx="79">
                  <c:v>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19-ED4E-AF0D-8B5AD4DA5D7C}"/>
            </c:ext>
          </c:extLst>
        </c:ser>
        <c:ser>
          <c:idx val="2"/>
          <c:order val="2"/>
          <c:tx>
            <c:strRef>
              <c:f>beer_forecasts!$D$1</c:f>
              <c:strCache>
                <c:ptCount val="1"/>
                <c:pt idx="0">
                  <c:v>Drift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beer_forecasts!$A$2:$A$81</c:f>
              <c:strCache>
                <c:ptCount val="80"/>
                <c:pt idx="0">
                  <c:v>1990 Q1</c:v>
                </c:pt>
                <c:pt idx="1">
                  <c:v>1990 Q2</c:v>
                </c:pt>
                <c:pt idx="2">
                  <c:v>1990 Q3</c:v>
                </c:pt>
                <c:pt idx="3">
                  <c:v>1990 Q4</c:v>
                </c:pt>
                <c:pt idx="4">
                  <c:v>1991 Q1</c:v>
                </c:pt>
                <c:pt idx="5">
                  <c:v>1991 Q2</c:v>
                </c:pt>
                <c:pt idx="6">
                  <c:v>1991 Q3</c:v>
                </c:pt>
                <c:pt idx="7">
                  <c:v>1991 Q4</c:v>
                </c:pt>
                <c:pt idx="8">
                  <c:v>1992 Q1</c:v>
                </c:pt>
                <c:pt idx="9">
                  <c:v>1992 Q2</c:v>
                </c:pt>
                <c:pt idx="10">
                  <c:v>1992 Q3</c:v>
                </c:pt>
                <c:pt idx="11">
                  <c:v>1992 Q4</c:v>
                </c:pt>
                <c:pt idx="12">
                  <c:v>1993 Q1</c:v>
                </c:pt>
                <c:pt idx="13">
                  <c:v>1993 Q2</c:v>
                </c:pt>
                <c:pt idx="14">
                  <c:v>1993 Q3</c:v>
                </c:pt>
                <c:pt idx="15">
                  <c:v>1993 Q4</c:v>
                </c:pt>
                <c:pt idx="16">
                  <c:v>1994 Q1</c:v>
                </c:pt>
                <c:pt idx="17">
                  <c:v>1994 Q2</c:v>
                </c:pt>
                <c:pt idx="18">
                  <c:v>1994 Q3</c:v>
                </c:pt>
                <c:pt idx="19">
                  <c:v>1994 Q4</c:v>
                </c:pt>
                <c:pt idx="20">
                  <c:v>1995 Q1</c:v>
                </c:pt>
                <c:pt idx="21">
                  <c:v>1995 Q2</c:v>
                </c:pt>
                <c:pt idx="22">
                  <c:v>1995 Q3</c:v>
                </c:pt>
                <c:pt idx="23">
                  <c:v>1995 Q4</c:v>
                </c:pt>
                <c:pt idx="24">
                  <c:v>1996 Q1</c:v>
                </c:pt>
                <c:pt idx="25">
                  <c:v>1996 Q2</c:v>
                </c:pt>
                <c:pt idx="26">
                  <c:v>1996 Q3</c:v>
                </c:pt>
                <c:pt idx="27">
                  <c:v>1996 Q4</c:v>
                </c:pt>
                <c:pt idx="28">
                  <c:v>1997 Q1</c:v>
                </c:pt>
                <c:pt idx="29">
                  <c:v>1997 Q2</c:v>
                </c:pt>
                <c:pt idx="30">
                  <c:v>1997 Q3</c:v>
                </c:pt>
                <c:pt idx="31">
                  <c:v>1997 Q4</c:v>
                </c:pt>
                <c:pt idx="32">
                  <c:v>1998 Q1</c:v>
                </c:pt>
                <c:pt idx="33">
                  <c:v>1998 Q2</c:v>
                </c:pt>
                <c:pt idx="34">
                  <c:v>1998 Q3</c:v>
                </c:pt>
                <c:pt idx="35">
                  <c:v>1998 Q4</c:v>
                </c:pt>
                <c:pt idx="36">
                  <c:v>1999 Q1</c:v>
                </c:pt>
                <c:pt idx="37">
                  <c:v>1999 Q2</c:v>
                </c:pt>
                <c:pt idx="38">
                  <c:v>1999 Q3</c:v>
                </c:pt>
                <c:pt idx="39">
                  <c:v>1999 Q4</c:v>
                </c:pt>
                <c:pt idx="40">
                  <c:v>2000 Q1</c:v>
                </c:pt>
                <c:pt idx="41">
                  <c:v>2000 Q2</c:v>
                </c:pt>
                <c:pt idx="42">
                  <c:v>2000 Q3</c:v>
                </c:pt>
                <c:pt idx="43">
                  <c:v>2000 Q4</c:v>
                </c:pt>
                <c:pt idx="44">
                  <c:v>2001 Q1</c:v>
                </c:pt>
                <c:pt idx="45">
                  <c:v>2001 Q2</c:v>
                </c:pt>
                <c:pt idx="46">
                  <c:v>2001 Q3</c:v>
                </c:pt>
                <c:pt idx="47">
                  <c:v>2001 Q4</c:v>
                </c:pt>
                <c:pt idx="48">
                  <c:v>2002 Q1</c:v>
                </c:pt>
                <c:pt idx="49">
                  <c:v>2002 Q2</c:v>
                </c:pt>
                <c:pt idx="50">
                  <c:v>2002 Q3</c:v>
                </c:pt>
                <c:pt idx="51">
                  <c:v>2002 Q4</c:v>
                </c:pt>
                <c:pt idx="52">
                  <c:v>2003 Q1</c:v>
                </c:pt>
                <c:pt idx="53">
                  <c:v>2003 Q2</c:v>
                </c:pt>
                <c:pt idx="54">
                  <c:v>2003 Q3</c:v>
                </c:pt>
                <c:pt idx="55">
                  <c:v>2003 Q4</c:v>
                </c:pt>
                <c:pt idx="56">
                  <c:v>2004 Q1</c:v>
                </c:pt>
                <c:pt idx="57">
                  <c:v>2004 Q2</c:v>
                </c:pt>
                <c:pt idx="58">
                  <c:v>2004 Q3</c:v>
                </c:pt>
                <c:pt idx="59">
                  <c:v>2004 Q4</c:v>
                </c:pt>
                <c:pt idx="60">
                  <c:v>2005 Q1</c:v>
                </c:pt>
                <c:pt idx="61">
                  <c:v>2005 Q2</c:v>
                </c:pt>
                <c:pt idx="62">
                  <c:v>2005 Q3</c:v>
                </c:pt>
                <c:pt idx="63">
                  <c:v>2005 Q4</c:v>
                </c:pt>
                <c:pt idx="64">
                  <c:v>2006 Q1</c:v>
                </c:pt>
                <c:pt idx="65">
                  <c:v>2006 Q2</c:v>
                </c:pt>
                <c:pt idx="66">
                  <c:v>2006 Q3</c:v>
                </c:pt>
                <c:pt idx="67">
                  <c:v>2006 Q4</c:v>
                </c:pt>
                <c:pt idx="68">
                  <c:v>2007 Q1</c:v>
                </c:pt>
                <c:pt idx="69">
                  <c:v>2007 Q2</c:v>
                </c:pt>
                <c:pt idx="70">
                  <c:v>2007 Q3</c:v>
                </c:pt>
                <c:pt idx="71">
                  <c:v>2007 Q4</c:v>
                </c:pt>
                <c:pt idx="72">
                  <c:v>2008 Q1</c:v>
                </c:pt>
                <c:pt idx="73">
                  <c:v>2008 Q2</c:v>
                </c:pt>
                <c:pt idx="74">
                  <c:v>2008 Q3</c:v>
                </c:pt>
                <c:pt idx="75">
                  <c:v>2008 Q4</c:v>
                </c:pt>
                <c:pt idx="76">
                  <c:v>2009 Q1</c:v>
                </c:pt>
                <c:pt idx="77">
                  <c:v>2009 Q2</c:v>
                </c:pt>
                <c:pt idx="78">
                  <c:v>2009 Q3</c:v>
                </c:pt>
                <c:pt idx="79">
                  <c:v>2009 Q4</c:v>
                </c:pt>
              </c:strCache>
            </c:strRef>
          </c:cat>
          <c:val>
            <c:numRef>
              <c:f>beer_forecasts!$D$2:$D$81</c:f>
              <c:numCache>
                <c:formatCode>0.00</c:formatCode>
                <c:ptCount val="80"/>
                <c:pt idx="0" formatCode="General">
                  <c:v>485</c:v>
                </c:pt>
                <c:pt idx="1">
                  <c:v>485.08955223880599</c:v>
                </c:pt>
                <c:pt idx="2">
                  <c:v>485.17910447761199</c:v>
                </c:pt>
                <c:pt idx="3">
                  <c:v>485.26865671641798</c:v>
                </c:pt>
                <c:pt idx="4">
                  <c:v>485.35820895522397</c:v>
                </c:pt>
                <c:pt idx="5">
                  <c:v>485.44776119402997</c:v>
                </c:pt>
                <c:pt idx="6">
                  <c:v>485.53731343283596</c:v>
                </c:pt>
                <c:pt idx="7">
                  <c:v>485.62686567164195</c:v>
                </c:pt>
                <c:pt idx="8">
                  <c:v>485.71641791044794</c:v>
                </c:pt>
                <c:pt idx="9">
                  <c:v>485.80597014925394</c:v>
                </c:pt>
                <c:pt idx="10">
                  <c:v>485.89552238805993</c:v>
                </c:pt>
                <c:pt idx="11">
                  <c:v>485.98507462686592</c:v>
                </c:pt>
                <c:pt idx="12">
                  <c:v>486.07462686567192</c:v>
                </c:pt>
                <c:pt idx="13">
                  <c:v>486.16417910447791</c:v>
                </c:pt>
                <c:pt idx="14">
                  <c:v>486.2537313432839</c:v>
                </c:pt>
                <c:pt idx="15">
                  <c:v>486.3432835820899</c:v>
                </c:pt>
                <c:pt idx="16">
                  <c:v>486.43283582089589</c:v>
                </c:pt>
                <c:pt idx="17">
                  <c:v>486.52238805970188</c:v>
                </c:pt>
                <c:pt idx="18">
                  <c:v>486.61194029850788</c:v>
                </c:pt>
                <c:pt idx="19">
                  <c:v>486.70149253731387</c:v>
                </c:pt>
                <c:pt idx="20">
                  <c:v>486.79104477611986</c:v>
                </c:pt>
                <c:pt idx="21">
                  <c:v>486.88059701492585</c:v>
                </c:pt>
                <c:pt idx="22">
                  <c:v>486.97014925373185</c:v>
                </c:pt>
                <c:pt idx="23">
                  <c:v>487.05970149253784</c:v>
                </c:pt>
                <c:pt idx="24">
                  <c:v>487.14925373134383</c:v>
                </c:pt>
                <c:pt idx="25">
                  <c:v>487.23880597014983</c:v>
                </c:pt>
                <c:pt idx="26">
                  <c:v>487.32835820895582</c:v>
                </c:pt>
                <c:pt idx="27">
                  <c:v>487.41791044776181</c:v>
                </c:pt>
                <c:pt idx="28">
                  <c:v>487.50746268656781</c:v>
                </c:pt>
                <c:pt idx="29">
                  <c:v>487.5970149253738</c:v>
                </c:pt>
                <c:pt idx="30">
                  <c:v>487.68656716417979</c:v>
                </c:pt>
                <c:pt idx="31">
                  <c:v>487.77611940298578</c:v>
                </c:pt>
                <c:pt idx="32">
                  <c:v>487.86567164179178</c:v>
                </c:pt>
                <c:pt idx="33">
                  <c:v>487.95522388059777</c:v>
                </c:pt>
                <c:pt idx="34">
                  <c:v>488.04477611940376</c:v>
                </c:pt>
                <c:pt idx="35">
                  <c:v>488.13432835820976</c:v>
                </c:pt>
                <c:pt idx="36">
                  <c:v>488.22388059701575</c:v>
                </c:pt>
                <c:pt idx="37">
                  <c:v>488.31343283582174</c:v>
                </c:pt>
                <c:pt idx="38">
                  <c:v>488.40298507462774</c:v>
                </c:pt>
                <c:pt idx="39">
                  <c:v>488.49253731343373</c:v>
                </c:pt>
                <c:pt idx="40">
                  <c:v>488.58208955223972</c:v>
                </c:pt>
                <c:pt idx="41">
                  <c:v>488.67164179104572</c:v>
                </c:pt>
                <c:pt idx="42">
                  <c:v>488.76119402985171</c:v>
                </c:pt>
                <c:pt idx="43">
                  <c:v>488.8507462686577</c:v>
                </c:pt>
                <c:pt idx="44">
                  <c:v>488.94029850746369</c:v>
                </c:pt>
                <c:pt idx="45">
                  <c:v>489.02985074626969</c:v>
                </c:pt>
                <c:pt idx="46">
                  <c:v>489.11940298507568</c:v>
                </c:pt>
                <c:pt idx="47">
                  <c:v>489.20895522388167</c:v>
                </c:pt>
                <c:pt idx="48">
                  <c:v>489.29850746268767</c:v>
                </c:pt>
                <c:pt idx="49">
                  <c:v>489.38805970149366</c:v>
                </c:pt>
                <c:pt idx="50">
                  <c:v>489.47761194029965</c:v>
                </c:pt>
                <c:pt idx="51">
                  <c:v>489.56716417910565</c:v>
                </c:pt>
                <c:pt idx="52">
                  <c:v>489.65671641791164</c:v>
                </c:pt>
                <c:pt idx="53">
                  <c:v>489.74626865671763</c:v>
                </c:pt>
                <c:pt idx="54">
                  <c:v>489.83582089552363</c:v>
                </c:pt>
                <c:pt idx="55">
                  <c:v>489.92537313432962</c:v>
                </c:pt>
                <c:pt idx="56">
                  <c:v>490.01492537313561</c:v>
                </c:pt>
                <c:pt idx="57">
                  <c:v>490.1044776119416</c:v>
                </c:pt>
                <c:pt idx="58">
                  <c:v>490.1940298507476</c:v>
                </c:pt>
                <c:pt idx="59">
                  <c:v>490.28358208955359</c:v>
                </c:pt>
                <c:pt idx="60">
                  <c:v>490.37313432835958</c:v>
                </c:pt>
                <c:pt idx="61">
                  <c:v>490.46268656716558</c:v>
                </c:pt>
                <c:pt idx="62">
                  <c:v>490.55223880597157</c:v>
                </c:pt>
                <c:pt idx="63">
                  <c:v>490.64179104477756</c:v>
                </c:pt>
                <c:pt idx="64">
                  <c:v>490.73134328358356</c:v>
                </c:pt>
                <c:pt idx="65">
                  <c:v>490.82089552238955</c:v>
                </c:pt>
                <c:pt idx="66">
                  <c:v>490.91044776119554</c:v>
                </c:pt>
                <c:pt idx="67">
                  <c:v>491.00000000000153</c:v>
                </c:pt>
                <c:pt idx="68">
                  <c:v>491.08955223880753</c:v>
                </c:pt>
                <c:pt idx="69">
                  <c:v>491.17910447761352</c:v>
                </c:pt>
                <c:pt idx="70">
                  <c:v>491.26865671641951</c:v>
                </c:pt>
                <c:pt idx="71">
                  <c:v>491.35820895522551</c:v>
                </c:pt>
                <c:pt idx="72">
                  <c:v>491.4477611940315</c:v>
                </c:pt>
                <c:pt idx="73">
                  <c:v>491.53731343283749</c:v>
                </c:pt>
                <c:pt idx="74">
                  <c:v>491.62686567164349</c:v>
                </c:pt>
                <c:pt idx="75">
                  <c:v>491.71641791044948</c:v>
                </c:pt>
                <c:pt idx="76">
                  <c:v>491.80597014925547</c:v>
                </c:pt>
                <c:pt idx="77">
                  <c:v>491.89552238806147</c:v>
                </c:pt>
                <c:pt idx="78">
                  <c:v>491.98507462686746</c:v>
                </c:pt>
                <c:pt idx="79">
                  <c:v>492.07462686567345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19-ED4E-AF0D-8B5AD4DA5D7C}"/>
            </c:ext>
          </c:extLst>
        </c:ser>
        <c:ser>
          <c:idx val="3"/>
          <c:order val="3"/>
          <c:tx>
            <c:strRef>
              <c:f>beer_forecasts!$E$1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beer_forecasts!$A$2:$A$81</c:f>
              <c:strCache>
                <c:ptCount val="80"/>
                <c:pt idx="0">
                  <c:v>1990 Q1</c:v>
                </c:pt>
                <c:pt idx="1">
                  <c:v>1990 Q2</c:v>
                </c:pt>
                <c:pt idx="2">
                  <c:v>1990 Q3</c:v>
                </c:pt>
                <c:pt idx="3">
                  <c:v>1990 Q4</c:v>
                </c:pt>
                <c:pt idx="4">
                  <c:v>1991 Q1</c:v>
                </c:pt>
                <c:pt idx="5">
                  <c:v>1991 Q2</c:v>
                </c:pt>
                <c:pt idx="6">
                  <c:v>1991 Q3</c:v>
                </c:pt>
                <c:pt idx="7">
                  <c:v>1991 Q4</c:v>
                </c:pt>
                <c:pt idx="8">
                  <c:v>1992 Q1</c:v>
                </c:pt>
                <c:pt idx="9">
                  <c:v>1992 Q2</c:v>
                </c:pt>
                <c:pt idx="10">
                  <c:v>1992 Q3</c:v>
                </c:pt>
                <c:pt idx="11">
                  <c:v>1992 Q4</c:v>
                </c:pt>
                <c:pt idx="12">
                  <c:v>1993 Q1</c:v>
                </c:pt>
                <c:pt idx="13">
                  <c:v>1993 Q2</c:v>
                </c:pt>
                <c:pt idx="14">
                  <c:v>1993 Q3</c:v>
                </c:pt>
                <c:pt idx="15">
                  <c:v>1993 Q4</c:v>
                </c:pt>
                <c:pt idx="16">
                  <c:v>1994 Q1</c:v>
                </c:pt>
                <c:pt idx="17">
                  <c:v>1994 Q2</c:v>
                </c:pt>
                <c:pt idx="18">
                  <c:v>1994 Q3</c:v>
                </c:pt>
                <c:pt idx="19">
                  <c:v>1994 Q4</c:v>
                </c:pt>
                <c:pt idx="20">
                  <c:v>1995 Q1</c:v>
                </c:pt>
                <c:pt idx="21">
                  <c:v>1995 Q2</c:v>
                </c:pt>
                <c:pt idx="22">
                  <c:v>1995 Q3</c:v>
                </c:pt>
                <c:pt idx="23">
                  <c:v>1995 Q4</c:v>
                </c:pt>
                <c:pt idx="24">
                  <c:v>1996 Q1</c:v>
                </c:pt>
                <c:pt idx="25">
                  <c:v>1996 Q2</c:v>
                </c:pt>
                <c:pt idx="26">
                  <c:v>1996 Q3</c:v>
                </c:pt>
                <c:pt idx="27">
                  <c:v>1996 Q4</c:v>
                </c:pt>
                <c:pt idx="28">
                  <c:v>1997 Q1</c:v>
                </c:pt>
                <c:pt idx="29">
                  <c:v>1997 Q2</c:v>
                </c:pt>
                <c:pt idx="30">
                  <c:v>1997 Q3</c:v>
                </c:pt>
                <c:pt idx="31">
                  <c:v>1997 Q4</c:v>
                </c:pt>
                <c:pt idx="32">
                  <c:v>1998 Q1</c:v>
                </c:pt>
                <c:pt idx="33">
                  <c:v>1998 Q2</c:v>
                </c:pt>
                <c:pt idx="34">
                  <c:v>1998 Q3</c:v>
                </c:pt>
                <c:pt idx="35">
                  <c:v>1998 Q4</c:v>
                </c:pt>
                <c:pt idx="36">
                  <c:v>1999 Q1</c:v>
                </c:pt>
                <c:pt idx="37">
                  <c:v>1999 Q2</c:v>
                </c:pt>
                <c:pt idx="38">
                  <c:v>1999 Q3</c:v>
                </c:pt>
                <c:pt idx="39">
                  <c:v>1999 Q4</c:v>
                </c:pt>
                <c:pt idx="40">
                  <c:v>2000 Q1</c:v>
                </c:pt>
                <c:pt idx="41">
                  <c:v>2000 Q2</c:v>
                </c:pt>
                <c:pt idx="42">
                  <c:v>2000 Q3</c:v>
                </c:pt>
                <c:pt idx="43">
                  <c:v>2000 Q4</c:v>
                </c:pt>
                <c:pt idx="44">
                  <c:v>2001 Q1</c:v>
                </c:pt>
                <c:pt idx="45">
                  <c:v>2001 Q2</c:v>
                </c:pt>
                <c:pt idx="46">
                  <c:v>2001 Q3</c:v>
                </c:pt>
                <c:pt idx="47">
                  <c:v>2001 Q4</c:v>
                </c:pt>
                <c:pt idx="48">
                  <c:v>2002 Q1</c:v>
                </c:pt>
                <c:pt idx="49">
                  <c:v>2002 Q2</c:v>
                </c:pt>
                <c:pt idx="50">
                  <c:v>2002 Q3</c:v>
                </c:pt>
                <c:pt idx="51">
                  <c:v>2002 Q4</c:v>
                </c:pt>
                <c:pt idx="52">
                  <c:v>2003 Q1</c:v>
                </c:pt>
                <c:pt idx="53">
                  <c:v>2003 Q2</c:v>
                </c:pt>
                <c:pt idx="54">
                  <c:v>2003 Q3</c:v>
                </c:pt>
                <c:pt idx="55">
                  <c:v>2003 Q4</c:v>
                </c:pt>
                <c:pt idx="56">
                  <c:v>2004 Q1</c:v>
                </c:pt>
                <c:pt idx="57">
                  <c:v>2004 Q2</c:v>
                </c:pt>
                <c:pt idx="58">
                  <c:v>2004 Q3</c:v>
                </c:pt>
                <c:pt idx="59">
                  <c:v>2004 Q4</c:v>
                </c:pt>
                <c:pt idx="60">
                  <c:v>2005 Q1</c:v>
                </c:pt>
                <c:pt idx="61">
                  <c:v>2005 Q2</c:v>
                </c:pt>
                <c:pt idx="62">
                  <c:v>2005 Q3</c:v>
                </c:pt>
                <c:pt idx="63">
                  <c:v>2005 Q4</c:v>
                </c:pt>
                <c:pt idx="64">
                  <c:v>2006 Q1</c:v>
                </c:pt>
                <c:pt idx="65">
                  <c:v>2006 Q2</c:v>
                </c:pt>
                <c:pt idx="66">
                  <c:v>2006 Q3</c:v>
                </c:pt>
                <c:pt idx="67">
                  <c:v>2006 Q4</c:v>
                </c:pt>
                <c:pt idx="68">
                  <c:v>2007 Q1</c:v>
                </c:pt>
                <c:pt idx="69">
                  <c:v>2007 Q2</c:v>
                </c:pt>
                <c:pt idx="70">
                  <c:v>2007 Q3</c:v>
                </c:pt>
                <c:pt idx="71">
                  <c:v>2007 Q4</c:v>
                </c:pt>
                <c:pt idx="72">
                  <c:v>2008 Q1</c:v>
                </c:pt>
                <c:pt idx="73">
                  <c:v>2008 Q2</c:v>
                </c:pt>
                <c:pt idx="74">
                  <c:v>2008 Q3</c:v>
                </c:pt>
                <c:pt idx="75">
                  <c:v>2008 Q4</c:v>
                </c:pt>
                <c:pt idx="76">
                  <c:v>2009 Q1</c:v>
                </c:pt>
                <c:pt idx="77">
                  <c:v>2009 Q2</c:v>
                </c:pt>
                <c:pt idx="78">
                  <c:v>2009 Q3</c:v>
                </c:pt>
                <c:pt idx="79">
                  <c:v>2009 Q4</c:v>
                </c:pt>
              </c:strCache>
            </c:strRef>
          </c:cat>
          <c:val>
            <c:numRef>
              <c:f>beer_forecasts!$E$2:$E$81</c:f>
              <c:numCache>
                <c:formatCode>General</c:formatCode>
                <c:ptCount val="80"/>
                <c:pt idx="68" formatCode="0.00">
                  <c:v>441.75</c:v>
                </c:pt>
                <c:pt idx="69" formatCode="0.00">
                  <c:v>441.75</c:v>
                </c:pt>
                <c:pt idx="70" formatCode="0.00">
                  <c:v>441.75</c:v>
                </c:pt>
                <c:pt idx="71" formatCode="0.00">
                  <c:v>441.75</c:v>
                </c:pt>
                <c:pt idx="72" formatCode="0.00">
                  <c:v>441.75</c:v>
                </c:pt>
                <c:pt idx="73" formatCode="0.00">
                  <c:v>441.75</c:v>
                </c:pt>
                <c:pt idx="74" formatCode="0.00">
                  <c:v>441.75</c:v>
                </c:pt>
                <c:pt idx="75" formatCode="0.00">
                  <c:v>441.75</c:v>
                </c:pt>
                <c:pt idx="76" formatCode="0.00">
                  <c:v>441.75</c:v>
                </c:pt>
                <c:pt idx="77" formatCode="0.00">
                  <c:v>441.75</c:v>
                </c:pt>
                <c:pt idx="78" formatCode="0.00">
                  <c:v>441.75</c:v>
                </c:pt>
                <c:pt idx="79" formatCode="0.00">
                  <c:v>441.75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19-ED4E-AF0D-8B5AD4DA5D7C}"/>
            </c:ext>
          </c:extLst>
        </c:ser>
        <c:ser>
          <c:idx val="4"/>
          <c:order val="4"/>
          <c:tx>
            <c:strRef>
              <c:f>beer_forecasts!$F$1</c:f>
              <c:strCache>
                <c:ptCount val="1"/>
                <c:pt idx="0">
                  <c:v>Seasonal Average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beer_forecasts!$A$2:$A$81</c:f>
              <c:strCache>
                <c:ptCount val="80"/>
                <c:pt idx="0">
                  <c:v>1990 Q1</c:v>
                </c:pt>
                <c:pt idx="1">
                  <c:v>1990 Q2</c:v>
                </c:pt>
                <c:pt idx="2">
                  <c:v>1990 Q3</c:v>
                </c:pt>
                <c:pt idx="3">
                  <c:v>1990 Q4</c:v>
                </c:pt>
                <c:pt idx="4">
                  <c:v>1991 Q1</c:v>
                </c:pt>
                <c:pt idx="5">
                  <c:v>1991 Q2</c:v>
                </c:pt>
                <c:pt idx="6">
                  <c:v>1991 Q3</c:v>
                </c:pt>
                <c:pt idx="7">
                  <c:v>1991 Q4</c:v>
                </c:pt>
                <c:pt idx="8">
                  <c:v>1992 Q1</c:v>
                </c:pt>
                <c:pt idx="9">
                  <c:v>1992 Q2</c:v>
                </c:pt>
                <c:pt idx="10">
                  <c:v>1992 Q3</c:v>
                </c:pt>
                <c:pt idx="11">
                  <c:v>1992 Q4</c:v>
                </c:pt>
                <c:pt idx="12">
                  <c:v>1993 Q1</c:v>
                </c:pt>
                <c:pt idx="13">
                  <c:v>1993 Q2</c:v>
                </c:pt>
                <c:pt idx="14">
                  <c:v>1993 Q3</c:v>
                </c:pt>
                <c:pt idx="15">
                  <c:v>1993 Q4</c:v>
                </c:pt>
                <c:pt idx="16">
                  <c:v>1994 Q1</c:v>
                </c:pt>
                <c:pt idx="17">
                  <c:v>1994 Q2</c:v>
                </c:pt>
                <c:pt idx="18">
                  <c:v>1994 Q3</c:v>
                </c:pt>
                <c:pt idx="19">
                  <c:v>1994 Q4</c:v>
                </c:pt>
                <c:pt idx="20">
                  <c:v>1995 Q1</c:v>
                </c:pt>
                <c:pt idx="21">
                  <c:v>1995 Q2</c:v>
                </c:pt>
                <c:pt idx="22">
                  <c:v>1995 Q3</c:v>
                </c:pt>
                <c:pt idx="23">
                  <c:v>1995 Q4</c:v>
                </c:pt>
                <c:pt idx="24">
                  <c:v>1996 Q1</c:v>
                </c:pt>
                <c:pt idx="25">
                  <c:v>1996 Q2</c:v>
                </c:pt>
                <c:pt idx="26">
                  <c:v>1996 Q3</c:v>
                </c:pt>
                <c:pt idx="27">
                  <c:v>1996 Q4</c:v>
                </c:pt>
                <c:pt idx="28">
                  <c:v>1997 Q1</c:v>
                </c:pt>
                <c:pt idx="29">
                  <c:v>1997 Q2</c:v>
                </c:pt>
                <c:pt idx="30">
                  <c:v>1997 Q3</c:v>
                </c:pt>
                <c:pt idx="31">
                  <c:v>1997 Q4</c:v>
                </c:pt>
                <c:pt idx="32">
                  <c:v>1998 Q1</c:v>
                </c:pt>
                <c:pt idx="33">
                  <c:v>1998 Q2</c:v>
                </c:pt>
                <c:pt idx="34">
                  <c:v>1998 Q3</c:v>
                </c:pt>
                <c:pt idx="35">
                  <c:v>1998 Q4</c:v>
                </c:pt>
                <c:pt idx="36">
                  <c:v>1999 Q1</c:v>
                </c:pt>
                <c:pt idx="37">
                  <c:v>1999 Q2</c:v>
                </c:pt>
                <c:pt idx="38">
                  <c:v>1999 Q3</c:v>
                </c:pt>
                <c:pt idx="39">
                  <c:v>1999 Q4</c:v>
                </c:pt>
                <c:pt idx="40">
                  <c:v>2000 Q1</c:v>
                </c:pt>
                <c:pt idx="41">
                  <c:v>2000 Q2</c:v>
                </c:pt>
                <c:pt idx="42">
                  <c:v>2000 Q3</c:v>
                </c:pt>
                <c:pt idx="43">
                  <c:v>2000 Q4</c:v>
                </c:pt>
                <c:pt idx="44">
                  <c:v>2001 Q1</c:v>
                </c:pt>
                <c:pt idx="45">
                  <c:v>2001 Q2</c:v>
                </c:pt>
                <c:pt idx="46">
                  <c:v>2001 Q3</c:v>
                </c:pt>
                <c:pt idx="47">
                  <c:v>2001 Q4</c:v>
                </c:pt>
                <c:pt idx="48">
                  <c:v>2002 Q1</c:v>
                </c:pt>
                <c:pt idx="49">
                  <c:v>2002 Q2</c:v>
                </c:pt>
                <c:pt idx="50">
                  <c:v>2002 Q3</c:v>
                </c:pt>
                <c:pt idx="51">
                  <c:v>2002 Q4</c:v>
                </c:pt>
                <c:pt idx="52">
                  <c:v>2003 Q1</c:v>
                </c:pt>
                <c:pt idx="53">
                  <c:v>2003 Q2</c:v>
                </c:pt>
                <c:pt idx="54">
                  <c:v>2003 Q3</c:v>
                </c:pt>
                <c:pt idx="55">
                  <c:v>2003 Q4</c:v>
                </c:pt>
                <c:pt idx="56">
                  <c:v>2004 Q1</c:v>
                </c:pt>
                <c:pt idx="57">
                  <c:v>2004 Q2</c:v>
                </c:pt>
                <c:pt idx="58">
                  <c:v>2004 Q3</c:v>
                </c:pt>
                <c:pt idx="59">
                  <c:v>2004 Q4</c:v>
                </c:pt>
                <c:pt idx="60">
                  <c:v>2005 Q1</c:v>
                </c:pt>
                <c:pt idx="61">
                  <c:v>2005 Q2</c:v>
                </c:pt>
                <c:pt idx="62">
                  <c:v>2005 Q3</c:v>
                </c:pt>
                <c:pt idx="63">
                  <c:v>2005 Q4</c:v>
                </c:pt>
                <c:pt idx="64">
                  <c:v>2006 Q1</c:v>
                </c:pt>
                <c:pt idx="65">
                  <c:v>2006 Q2</c:v>
                </c:pt>
                <c:pt idx="66">
                  <c:v>2006 Q3</c:v>
                </c:pt>
                <c:pt idx="67">
                  <c:v>2006 Q4</c:v>
                </c:pt>
                <c:pt idx="68">
                  <c:v>2007 Q1</c:v>
                </c:pt>
                <c:pt idx="69">
                  <c:v>2007 Q2</c:v>
                </c:pt>
                <c:pt idx="70">
                  <c:v>2007 Q3</c:v>
                </c:pt>
                <c:pt idx="71">
                  <c:v>2007 Q4</c:v>
                </c:pt>
                <c:pt idx="72">
                  <c:v>2008 Q1</c:v>
                </c:pt>
                <c:pt idx="73">
                  <c:v>2008 Q2</c:v>
                </c:pt>
                <c:pt idx="74">
                  <c:v>2008 Q3</c:v>
                </c:pt>
                <c:pt idx="75">
                  <c:v>2008 Q4</c:v>
                </c:pt>
                <c:pt idx="76">
                  <c:v>2009 Q1</c:v>
                </c:pt>
                <c:pt idx="77">
                  <c:v>2009 Q2</c:v>
                </c:pt>
                <c:pt idx="78">
                  <c:v>2009 Q3</c:v>
                </c:pt>
                <c:pt idx="79">
                  <c:v>2009 Q4</c:v>
                </c:pt>
              </c:strCache>
            </c:strRef>
          </c:cat>
          <c:val>
            <c:numRef>
              <c:f>beer_forecasts!$F$2:$F$81</c:f>
              <c:numCache>
                <c:formatCode>General</c:formatCode>
                <c:ptCount val="80"/>
                <c:pt idx="68" formatCode="0.00">
                  <c:v>436.94117647058823</c:v>
                </c:pt>
                <c:pt idx="69" formatCode="0.00">
                  <c:v>400.58823529411762</c:v>
                </c:pt>
                <c:pt idx="70" formatCode="0.00">
                  <c:v>414.52941176470586</c:v>
                </c:pt>
                <c:pt idx="71" formatCode="0.00">
                  <c:v>514.94117647058829</c:v>
                </c:pt>
                <c:pt idx="72" formatCode="0.00">
                  <c:v>436.94117647058823</c:v>
                </c:pt>
                <c:pt idx="73" formatCode="0.00">
                  <c:v>400.58823529411762</c:v>
                </c:pt>
                <c:pt idx="74" formatCode="0.00">
                  <c:v>414.52941176470586</c:v>
                </c:pt>
                <c:pt idx="75" formatCode="0.00">
                  <c:v>514.94117647058829</c:v>
                </c:pt>
                <c:pt idx="76" formatCode="0.00">
                  <c:v>436.94117647058823</c:v>
                </c:pt>
                <c:pt idx="77" formatCode="0.00">
                  <c:v>400.58823529411762</c:v>
                </c:pt>
                <c:pt idx="78" formatCode="0.00">
                  <c:v>414.52941176470586</c:v>
                </c:pt>
                <c:pt idx="79" formatCode="0.00">
                  <c:v>514.94117647058829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19-ED4E-AF0D-8B5AD4DA5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47999"/>
        <c:axId val="60549679"/>
      </c:lineChart>
      <c:catAx>
        <c:axId val="60547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9679"/>
        <c:crosses val="autoZero"/>
        <c:auto val="1"/>
        <c:lblAlgn val="ctr"/>
        <c:lblOffset val="100"/>
        <c:tickLblSkip val="20"/>
        <c:noMultiLvlLbl val="0"/>
      </c:catAx>
      <c:valAx>
        <c:axId val="6054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'breakout a'!$B$1</c:f>
              <c:strCache>
                <c:ptCount val="1"/>
                <c:pt idx="0">
                  <c:v>Real(Megalitres)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'breakout a'!$A$2:$A$81</c:f>
              <c:strCache>
                <c:ptCount val="80"/>
                <c:pt idx="0">
                  <c:v>1990 Q1</c:v>
                </c:pt>
                <c:pt idx="1">
                  <c:v>1990 Q2</c:v>
                </c:pt>
                <c:pt idx="2">
                  <c:v>1990 Q3</c:v>
                </c:pt>
                <c:pt idx="3">
                  <c:v>1990 Q4</c:v>
                </c:pt>
                <c:pt idx="4">
                  <c:v>1991 Q1</c:v>
                </c:pt>
                <c:pt idx="5">
                  <c:v>1991 Q2</c:v>
                </c:pt>
                <c:pt idx="6">
                  <c:v>1991 Q3</c:v>
                </c:pt>
                <c:pt idx="7">
                  <c:v>1991 Q4</c:v>
                </c:pt>
                <c:pt idx="8">
                  <c:v>1992 Q1</c:v>
                </c:pt>
                <c:pt idx="9">
                  <c:v>1992 Q2</c:v>
                </c:pt>
                <c:pt idx="10">
                  <c:v>1992 Q3</c:v>
                </c:pt>
                <c:pt idx="11">
                  <c:v>1992 Q4</c:v>
                </c:pt>
                <c:pt idx="12">
                  <c:v>1993 Q1</c:v>
                </c:pt>
                <c:pt idx="13">
                  <c:v>1993 Q2</c:v>
                </c:pt>
                <c:pt idx="14">
                  <c:v>1993 Q3</c:v>
                </c:pt>
                <c:pt idx="15">
                  <c:v>1993 Q4</c:v>
                </c:pt>
                <c:pt idx="16">
                  <c:v>1994 Q1</c:v>
                </c:pt>
                <c:pt idx="17">
                  <c:v>1994 Q2</c:v>
                </c:pt>
                <c:pt idx="18">
                  <c:v>1994 Q3</c:v>
                </c:pt>
                <c:pt idx="19">
                  <c:v>1994 Q4</c:v>
                </c:pt>
                <c:pt idx="20">
                  <c:v>1995 Q1</c:v>
                </c:pt>
                <c:pt idx="21">
                  <c:v>1995 Q2</c:v>
                </c:pt>
                <c:pt idx="22">
                  <c:v>1995 Q3</c:v>
                </c:pt>
                <c:pt idx="23">
                  <c:v>1995 Q4</c:v>
                </c:pt>
                <c:pt idx="24">
                  <c:v>1996 Q1</c:v>
                </c:pt>
                <c:pt idx="25">
                  <c:v>1996 Q2</c:v>
                </c:pt>
                <c:pt idx="26">
                  <c:v>1996 Q3</c:v>
                </c:pt>
                <c:pt idx="27">
                  <c:v>1996 Q4</c:v>
                </c:pt>
                <c:pt idx="28">
                  <c:v>1997 Q1</c:v>
                </c:pt>
                <c:pt idx="29">
                  <c:v>1997 Q2</c:v>
                </c:pt>
                <c:pt idx="30">
                  <c:v>1997 Q3</c:v>
                </c:pt>
                <c:pt idx="31">
                  <c:v>1997 Q4</c:v>
                </c:pt>
                <c:pt idx="32">
                  <c:v>1998 Q1</c:v>
                </c:pt>
                <c:pt idx="33">
                  <c:v>1998 Q2</c:v>
                </c:pt>
                <c:pt idx="34">
                  <c:v>1998 Q3</c:v>
                </c:pt>
                <c:pt idx="35">
                  <c:v>1998 Q4</c:v>
                </c:pt>
                <c:pt idx="36">
                  <c:v>1999 Q1</c:v>
                </c:pt>
                <c:pt idx="37">
                  <c:v>1999 Q2</c:v>
                </c:pt>
                <c:pt idx="38">
                  <c:v>1999 Q3</c:v>
                </c:pt>
                <c:pt idx="39">
                  <c:v>1999 Q4</c:v>
                </c:pt>
                <c:pt idx="40">
                  <c:v>2000 Q1</c:v>
                </c:pt>
                <c:pt idx="41">
                  <c:v>2000 Q2</c:v>
                </c:pt>
                <c:pt idx="42">
                  <c:v>2000 Q3</c:v>
                </c:pt>
                <c:pt idx="43">
                  <c:v>2000 Q4</c:v>
                </c:pt>
                <c:pt idx="44">
                  <c:v>2001 Q1</c:v>
                </c:pt>
                <c:pt idx="45">
                  <c:v>2001 Q2</c:v>
                </c:pt>
                <c:pt idx="46">
                  <c:v>2001 Q3</c:v>
                </c:pt>
                <c:pt idx="47">
                  <c:v>2001 Q4</c:v>
                </c:pt>
                <c:pt idx="48">
                  <c:v>2002 Q1</c:v>
                </c:pt>
                <c:pt idx="49">
                  <c:v>2002 Q2</c:v>
                </c:pt>
                <c:pt idx="50">
                  <c:v>2002 Q3</c:v>
                </c:pt>
                <c:pt idx="51">
                  <c:v>2002 Q4</c:v>
                </c:pt>
                <c:pt idx="52">
                  <c:v>2003 Q1</c:v>
                </c:pt>
                <c:pt idx="53">
                  <c:v>2003 Q2</c:v>
                </c:pt>
                <c:pt idx="54">
                  <c:v>2003 Q3</c:v>
                </c:pt>
                <c:pt idx="55">
                  <c:v>2003 Q4</c:v>
                </c:pt>
                <c:pt idx="56">
                  <c:v>2004 Q1</c:v>
                </c:pt>
                <c:pt idx="57">
                  <c:v>2004 Q2</c:v>
                </c:pt>
                <c:pt idx="58">
                  <c:v>2004 Q3</c:v>
                </c:pt>
                <c:pt idx="59">
                  <c:v>2004 Q4</c:v>
                </c:pt>
                <c:pt idx="60">
                  <c:v>2005 Q1</c:v>
                </c:pt>
                <c:pt idx="61">
                  <c:v>2005 Q2</c:v>
                </c:pt>
                <c:pt idx="62">
                  <c:v>2005 Q3</c:v>
                </c:pt>
                <c:pt idx="63">
                  <c:v>2005 Q4</c:v>
                </c:pt>
                <c:pt idx="64">
                  <c:v>2006 Q1</c:v>
                </c:pt>
                <c:pt idx="65">
                  <c:v>2006 Q2</c:v>
                </c:pt>
                <c:pt idx="66">
                  <c:v>2006 Q3</c:v>
                </c:pt>
                <c:pt idx="67">
                  <c:v>2006 Q4</c:v>
                </c:pt>
                <c:pt idx="68">
                  <c:v>2007 Q1</c:v>
                </c:pt>
                <c:pt idx="69">
                  <c:v>2007 Q2</c:v>
                </c:pt>
                <c:pt idx="70">
                  <c:v>2007 Q3</c:v>
                </c:pt>
                <c:pt idx="71">
                  <c:v>2007 Q4</c:v>
                </c:pt>
                <c:pt idx="72">
                  <c:v>2008 Q1</c:v>
                </c:pt>
                <c:pt idx="73">
                  <c:v>2008 Q2</c:v>
                </c:pt>
                <c:pt idx="74">
                  <c:v>2008 Q3</c:v>
                </c:pt>
                <c:pt idx="75">
                  <c:v>2008 Q4</c:v>
                </c:pt>
                <c:pt idx="76">
                  <c:v>2009 Q1</c:v>
                </c:pt>
                <c:pt idx="77">
                  <c:v>2009 Q2</c:v>
                </c:pt>
                <c:pt idx="78">
                  <c:v>2009 Q3</c:v>
                </c:pt>
                <c:pt idx="79">
                  <c:v>2009 Q4</c:v>
                </c:pt>
              </c:strCache>
            </c:strRef>
          </c:cat>
          <c:val>
            <c:numRef>
              <c:f>'breakout a'!$B$2:$B$81</c:f>
              <c:numCache>
                <c:formatCode>General</c:formatCode>
                <c:ptCount val="80"/>
                <c:pt idx="0">
                  <c:v>485</c:v>
                </c:pt>
                <c:pt idx="1">
                  <c:v>441</c:v>
                </c:pt>
                <c:pt idx="2">
                  <c:v>429</c:v>
                </c:pt>
                <c:pt idx="3">
                  <c:v>599</c:v>
                </c:pt>
                <c:pt idx="4">
                  <c:v>464</c:v>
                </c:pt>
                <c:pt idx="5">
                  <c:v>424</c:v>
                </c:pt>
                <c:pt idx="6">
                  <c:v>436</c:v>
                </c:pt>
                <c:pt idx="7">
                  <c:v>574</c:v>
                </c:pt>
                <c:pt idx="8">
                  <c:v>443</c:v>
                </c:pt>
                <c:pt idx="9">
                  <c:v>410</c:v>
                </c:pt>
                <c:pt idx="10">
                  <c:v>420</c:v>
                </c:pt>
                <c:pt idx="11">
                  <c:v>532</c:v>
                </c:pt>
                <c:pt idx="12">
                  <c:v>433</c:v>
                </c:pt>
                <c:pt idx="13">
                  <c:v>421</c:v>
                </c:pt>
                <c:pt idx="14">
                  <c:v>410</c:v>
                </c:pt>
                <c:pt idx="15">
                  <c:v>512</c:v>
                </c:pt>
                <c:pt idx="16">
                  <c:v>449</c:v>
                </c:pt>
                <c:pt idx="17">
                  <c:v>381</c:v>
                </c:pt>
                <c:pt idx="18">
                  <c:v>423</c:v>
                </c:pt>
                <c:pt idx="19">
                  <c:v>531</c:v>
                </c:pt>
                <c:pt idx="20">
                  <c:v>426</c:v>
                </c:pt>
                <c:pt idx="21">
                  <c:v>408</c:v>
                </c:pt>
                <c:pt idx="22">
                  <c:v>416</c:v>
                </c:pt>
                <c:pt idx="23">
                  <c:v>520</c:v>
                </c:pt>
                <c:pt idx="24">
                  <c:v>409</c:v>
                </c:pt>
                <c:pt idx="25">
                  <c:v>398</c:v>
                </c:pt>
                <c:pt idx="26">
                  <c:v>398</c:v>
                </c:pt>
                <c:pt idx="27">
                  <c:v>507</c:v>
                </c:pt>
                <c:pt idx="28">
                  <c:v>432</c:v>
                </c:pt>
                <c:pt idx="29">
                  <c:v>398</c:v>
                </c:pt>
                <c:pt idx="30">
                  <c:v>406</c:v>
                </c:pt>
                <c:pt idx="31">
                  <c:v>526</c:v>
                </c:pt>
                <c:pt idx="32">
                  <c:v>428</c:v>
                </c:pt>
                <c:pt idx="33">
                  <c:v>397</c:v>
                </c:pt>
                <c:pt idx="34">
                  <c:v>403</c:v>
                </c:pt>
                <c:pt idx="35">
                  <c:v>517</c:v>
                </c:pt>
                <c:pt idx="36">
                  <c:v>435</c:v>
                </c:pt>
                <c:pt idx="37">
                  <c:v>383</c:v>
                </c:pt>
                <c:pt idx="38">
                  <c:v>424</c:v>
                </c:pt>
                <c:pt idx="39">
                  <c:v>521</c:v>
                </c:pt>
                <c:pt idx="40">
                  <c:v>421</c:v>
                </c:pt>
                <c:pt idx="41">
                  <c:v>402</c:v>
                </c:pt>
                <c:pt idx="42">
                  <c:v>414</c:v>
                </c:pt>
                <c:pt idx="43">
                  <c:v>500</c:v>
                </c:pt>
                <c:pt idx="44">
                  <c:v>451</c:v>
                </c:pt>
                <c:pt idx="45">
                  <c:v>380</c:v>
                </c:pt>
                <c:pt idx="46">
                  <c:v>416</c:v>
                </c:pt>
                <c:pt idx="47">
                  <c:v>492</c:v>
                </c:pt>
                <c:pt idx="48">
                  <c:v>428</c:v>
                </c:pt>
                <c:pt idx="49">
                  <c:v>408</c:v>
                </c:pt>
                <c:pt idx="50">
                  <c:v>406</c:v>
                </c:pt>
                <c:pt idx="51">
                  <c:v>506</c:v>
                </c:pt>
                <c:pt idx="52">
                  <c:v>435</c:v>
                </c:pt>
                <c:pt idx="53">
                  <c:v>380</c:v>
                </c:pt>
                <c:pt idx="54">
                  <c:v>421</c:v>
                </c:pt>
                <c:pt idx="55">
                  <c:v>490</c:v>
                </c:pt>
                <c:pt idx="56">
                  <c:v>435</c:v>
                </c:pt>
                <c:pt idx="57">
                  <c:v>390</c:v>
                </c:pt>
                <c:pt idx="58">
                  <c:v>412</c:v>
                </c:pt>
                <c:pt idx="59">
                  <c:v>454</c:v>
                </c:pt>
                <c:pt idx="60">
                  <c:v>416</c:v>
                </c:pt>
                <c:pt idx="61">
                  <c:v>403</c:v>
                </c:pt>
                <c:pt idx="62">
                  <c:v>408</c:v>
                </c:pt>
                <c:pt idx="63">
                  <c:v>482</c:v>
                </c:pt>
                <c:pt idx="64">
                  <c:v>438</c:v>
                </c:pt>
                <c:pt idx="65">
                  <c:v>386</c:v>
                </c:pt>
                <c:pt idx="66">
                  <c:v>405</c:v>
                </c:pt>
                <c:pt idx="67">
                  <c:v>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D4-634E-977E-445BE430BAE9}"/>
            </c:ext>
          </c:extLst>
        </c:ser>
        <c:ser>
          <c:idx val="4"/>
          <c:order val="1"/>
          <c:tx>
            <c:strRef>
              <c:f>'breakout a'!$F$1</c:f>
              <c:strCache>
                <c:ptCount val="1"/>
                <c:pt idx="0">
                  <c:v>Seasonal Average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'breakout a'!$A$2:$A$81</c:f>
              <c:strCache>
                <c:ptCount val="80"/>
                <c:pt idx="0">
                  <c:v>1990 Q1</c:v>
                </c:pt>
                <c:pt idx="1">
                  <c:v>1990 Q2</c:v>
                </c:pt>
                <c:pt idx="2">
                  <c:v>1990 Q3</c:v>
                </c:pt>
                <c:pt idx="3">
                  <c:v>1990 Q4</c:v>
                </c:pt>
                <c:pt idx="4">
                  <c:v>1991 Q1</c:v>
                </c:pt>
                <c:pt idx="5">
                  <c:v>1991 Q2</c:v>
                </c:pt>
                <c:pt idx="6">
                  <c:v>1991 Q3</c:v>
                </c:pt>
                <c:pt idx="7">
                  <c:v>1991 Q4</c:v>
                </c:pt>
                <c:pt idx="8">
                  <c:v>1992 Q1</c:v>
                </c:pt>
                <c:pt idx="9">
                  <c:v>1992 Q2</c:v>
                </c:pt>
                <c:pt idx="10">
                  <c:v>1992 Q3</c:v>
                </c:pt>
                <c:pt idx="11">
                  <c:v>1992 Q4</c:v>
                </c:pt>
                <c:pt idx="12">
                  <c:v>1993 Q1</c:v>
                </c:pt>
                <c:pt idx="13">
                  <c:v>1993 Q2</c:v>
                </c:pt>
                <c:pt idx="14">
                  <c:v>1993 Q3</c:v>
                </c:pt>
                <c:pt idx="15">
                  <c:v>1993 Q4</c:v>
                </c:pt>
                <c:pt idx="16">
                  <c:v>1994 Q1</c:v>
                </c:pt>
                <c:pt idx="17">
                  <c:v>1994 Q2</c:v>
                </c:pt>
                <c:pt idx="18">
                  <c:v>1994 Q3</c:v>
                </c:pt>
                <c:pt idx="19">
                  <c:v>1994 Q4</c:v>
                </c:pt>
                <c:pt idx="20">
                  <c:v>1995 Q1</c:v>
                </c:pt>
                <c:pt idx="21">
                  <c:v>1995 Q2</c:v>
                </c:pt>
                <c:pt idx="22">
                  <c:v>1995 Q3</c:v>
                </c:pt>
                <c:pt idx="23">
                  <c:v>1995 Q4</c:v>
                </c:pt>
                <c:pt idx="24">
                  <c:v>1996 Q1</c:v>
                </c:pt>
                <c:pt idx="25">
                  <c:v>1996 Q2</c:v>
                </c:pt>
                <c:pt idx="26">
                  <c:v>1996 Q3</c:v>
                </c:pt>
                <c:pt idx="27">
                  <c:v>1996 Q4</c:v>
                </c:pt>
                <c:pt idx="28">
                  <c:v>1997 Q1</c:v>
                </c:pt>
                <c:pt idx="29">
                  <c:v>1997 Q2</c:v>
                </c:pt>
                <c:pt idx="30">
                  <c:v>1997 Q3</c:v>
                </c:pt>
                <c:pt idx="31">
                  <c:v>1997 Q4</c:v>
                </c:pt>
                <c:pt idx="32">
                  <c:v>1998 Q1</c:v>
                </c:pt>
                <c:pt idx="33">
                  <c:v>1998 Q2</c:v>
                </c:pt>
                <c:pt idx="34">
                  <c:v>1998 Q3</c:v>
                </c:pt>
                <c:pt idx="35">
                  <c:v>1998 Q4</c:v>
                </c:pt>
                <c:pt idx="36">
                  <c:v>1999 Q1</c:v>
                </c:pt>
                <c:pt idx="37">
                  <c:v>1999 Q2</c:v>
                </c:pt>
                <c:pt idx="38">
                  <c:v>1999 Q3</c:v>
                </c:pt>
                <c:pt idx="39">
                  <c:v>1999 Q4</c:v>
                </c:pt>
                <c:pt idx="40">
                  <c:v>2000 Q1</c:v>
                </c:pt>
                <c:pt idx="41">
                  <c:v>2000 Q2</c:v>
                </c:pt>
                <c:pt idx="42">
                  <c:v>2000 Q3</c:v>
                </c:pt>
                <c:pt idx="43">
                  <c:v>2000 Q4</c:v>
                </c:pt>
                <c:pt idx="44">
                  <c:v>2001 Q1</c:v>
                </c:pt>
                <c:pt idx="45">
                  <c:v>2001 Q2</c:v>
                </c:pt>
                <c:pt idx="46">
                  <c:v>2001 Q3</c:v>
                </c:pt>
                <c:pt idx="47">
                  <c:v>2001 Q4</c:v>
                </c:pt>
                <c:pt idx="48">
                  <c:v>2002 Q1</c:v>
                </c:pt>
                <c:pt idx="49">
                  <c:v>2002 Q2</c:v>
                </c:pt>
                <c:pt idx="50">
                  <c:v>2002 Q3</c:v>
                </c:pt>
                <c:pt idx="51">
                  <c:v>2002 Q4</c:v>
                </c:pt>
                <c:pt idx="52">
                  <c:v>2003 Q1</c:v>
                </c:pt>
                <c:pt idx="53">
                  <c:v>2003 Q2</c:v>
                </c:pt>
                <c:pt idx="54">
                  <c:v>2003 Q3</c:v>
                </c:pt>
                <c:pt idx="55">
                  <c:v>2003 Q4</c:v>
                </c:pt>
                <c:pt idx="56">
                  <c:v>2004 Q1</c:v>
                </c:pt>
                <c:pt idx="57">
                  <c:v>2004 Q2</c:v>
                </c:pt>
                <c:pt idx="58">
                  <c:v>2004 Q3</c:v>
                </c:pt>
                <c:pt idx="59">
                  <c:v>2004 Q4</c:v>
                </c:pt>
                <c:pt idx="60">
                  <c:v>2005 Q1</c:v>
                </c:pt>
                <c:pt idx="61">
                  <c:v>2005 Q2</c:v>
                </c:pt>
                <c:pt idx="62">
                  <c:v>2005 Q3</c:v>
                </c:pt>
                <c:pt idx="63">
                  <c:v>2005 Q4</c:v>
                </c:pt>
                <c:pt idx="64">
                  <c:v>2006 Q1</c:v>
                </c:pt>
                <c:pt idx="65">
                  <c:v>2006 Q2</c:v>
                </c:pt>
                <c:pt idx="66">
                  <c:v>2006 Q3</c:v>
                </c:pt>
                <c:pt idx="67">
                  <c:v>2006 Q4</c:v>
                </c:pt>
                <c:pt idx="68">
                  <c:v>2007 Q1</c:v>
                </c:pt>
                <c:pt idx="69">
                  <c:v>2007 Q2</c:v>
                </c:pt>
                <c:pt idx="70">
                  <c:v>2007 Q3</c:v>
                </c:pt>
                <c:pt idx="71">
                  <c:v>2007 Q4</c:v>
                </c:pt>
                <c:pt idx="72">
                  <c:v>2008 Q1</c:v>
                </c:pt>
                <c:pt idx="73">
                  <c:v>2008 Q2</c:v>
                </c:pt>
                <c:pt idx="74">
                  <c:v>2008 Q3</c:v>
                </c:pt>
                <c:pt idx="75">
                  <c:v>2008 Q4</c:v>
                </c:pt>
                <c:pt idx="76">
                  <c:v>2009 Q1</c:v>
                </c:pt>
                <c:pt idx="77">
                  <c:v>2009 Q2</c:v>
                </c:pt>
                <c:pt idx="78">
                  <c:v>2009 Q3</c:v>
                </c:pt>
                <c:pt idx="79">
                  <c:v>2009 Q4</c:v>
                </c:pt>
              </c:strCache>
            </c:strRef>
          </c:cat>
          <c:val>
            <c:numRef>
              <c:f>'breakout a'!$F$2:$F$81</c:f>
              <c:numCache>
                <c:formatCode>General</c:formatCode>
                <c:ptCount val="80"/>
                <c:pt idx="68" formatCode="0.00">
                  <c:v>436.94117647058823</c:v>
                </c:pt>
                <c:pt idx="69" formatCode="0.00">
                  <c:v>400.58823529411762</c:v>
                </c:pt>
                <c:pt idx="70" formatCode="0.00">
                  <c:v>414.52941176470586</c:v>
                </c:pt>
                <c:pt idx="71" formatCode="0.00">
                  <c:v>514.94117647058829</c:v>
                </c:pt>
                <c:pt idx="72" formatCode="0.00">
                  <c:v>436.94117647058823</c:v>
                </c:pt>
                <c:pt idx="73" formatCode="0.00">
                  <c:v>400.58823529411762</c:v>
                </c:pt>
                <c:pt idx="74" formatCode="0.00">
                  <c:v>414.52941176470586</c:v>
                </c:pt>
                <c:pt idx="75" formatCode="0.00">
                  <c:v>514.94117647058829</c:v>
                </c:pt>
                <c:pt idx="76" formatCode="0.00">
                  <c:v>436.94117647058823</c:v>
                </c:pt>
                <c:pt idx="77" formatCode="0.00">
                  <c:v>400.58823529411762</c:v>
                </c:pt>
                <c:pt idx="78" formatCode="0.00">
                  <c:v>414.52941176470586</c:v>
                </c:pt>
                <c:pt idx="79" formatCode="0.00">
                  <c:v>514.94117647058829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D4-634E-977E-445BE430BAE9}"/>
            </c:ext>
          </c:extLst>
        </c:ser>
        <c:ser>
          <c:idx val="5"/>
          <c:order val="2"/>
          <c:tx>
            <c:strRef>
              <c:f>'breakout a'!$G$1</c:f>
              <c:strCache>
                <c:ptCount val="1"/>
                <c:pt idx="0">
                  <c:v>Seasonal Naïve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'breakout a'!$A$2:$A$81</c:f>
              <c:strCache>
                <c:ptCount val="80"/>
                <c:pt idx="0">
                  <c:v>1990 Q1</c:v>
                </c:pt>
                <c:pt idx="1">
                  <c:v>1990 Q2</c:v>
                </c:pt>
                <c:pt idx="2">
                  <c:v>1990 Q3</c:v>
                </c:pt>
                <c:pt idx="3">
                  <c:v>1990 Q4</c:v>
                </c:pt>
                <c:pt idx="4">
                  <c:v>1991 Q1</c:v>
                </c:pt>
                <c:pt idx="5">
                  <c:v>1991 Q2</c:v>
                </c:pt>
                <c:pt idx="6">
                  <c:v>1991 Q3</c:v>
                </c:pt>
                <c:pt idx="7">
                  <c:v>1991 Q4</c:v>
                </c:pt>
                <c:pt idx="8">
                  <c:v>1992 Q1</c:v>
                </c:pt>
                <c:pt idx="9">
                  <c:v>1992 Q2</c:v>
                </c:pt>
                <c:pt idx="10">
                  <c:v>1992 Q3</c:v>
                </c:pt>
                <c:pt idx="11">
                  <c:v>1992 Q4</c:v>
                </c:pt>
                <c:pt idx="12">
                  <c:v>1993 Q1</c:v>
                </c:pt>
                <c:pt idx="13">
                  <c:v>1993 Q2</c:v>
                </c:pt>
                <c:pt idx="14">
                  <c:v>1993 Q3</c:v>
                </c:pt>
                <c:pt idx="15">
                  <c:v>1993 Q4</c:v>
                </c:pt>
                <c:pt idx="16">
                  <c:v>1994 Q1</c:v>
                </c:pt>
                <c:pt idx="17">
                  <c:v>1994 Q2</c:v>
                </c:pt>
                <c:pt idx="18">
                  <c:v>1994 Q3</c:v>
                </c:pt>
                <c:pt idx="19">
                  <c:v>1994 Q4</c:v>
                </c:pt>
                <c:pt idx="20">
                  <c:v>1995 Q1</c:v>
                </c:pt>
                <c:pt idx="21">
                  <c:v>1995 Q2</c:v>
                </c:pt>
                <c:pt idx="22">
                  <c:v>1995 Q3</c:v>
                </c:pt>
                <c:pt idx="23">
                  <c:v>1995 Q4</c:v>
                </c:pt>
                <c:pt idx="24">
                  <c:v>1996 Q1</c:v>
                </c:pt>
                <c:pt idx="25">
                  <c:v>1996 Q2</c:v>
                </c:pt>
                <c:pt idx="26">
                  <c:v>1996 Q3</c:v>
                </c:pt>
                <c:pt idx="27">
                  <c:v>1996 Q4</c:v>
                </c:pt>
                <c:pt idx="28">
                  <c:v>1997 Q1</c:v>
                </c:pt>
                <c:pt idx="29">
                  <c:v>1997 Q2</c:v>
                </c:pt>
                <c:pt idx="30">
                  <c:v>1997 Q3</c:v>
                </c:pt>
                <c:pt idx="31">
                  <c:v>1997 Q4</c:v>
                </c:pt>
                <c:pt idx="32">
                  <c:v>1998 Q1</c:v>
                </c:pt>
                <c:pt idx="33">
                  <c:v>1998 Q2</c:v>
                </c:pt>
                <c:pt idx="34">
                  <c:v>1998 Q3</c:v>
                </c:pt>
                <c:pt idx="35">
                  <c:v>1998 Q4</c:v>
                </c:pt>
                <c:pt idx="36">
                  <c:v>1999 Q1</c:v>
                </c:pt>
                <c:pt idx="37">
                  <c:v>1999 Q2</c:v>
                </c:pt>
                <c:pt idx="38">
                  <c:v>1999 Q3</c:v>
                </c:pt>
                <c:pt idx="39">
                  <c:v>1999 Q4</c:v>
                </c:pt>
                <c:pt idx="40">
                  <c:v>2000 Q1</c:v>
                </c:pt>
                <c:pt idx="41">
                  <c:v>2000 Q2</c:v>
                </c:pt>
                <c:pt idx="42">
                  <c:v>2000 Q3</c:v>
                </c:pt>
                <c:pt idx="43">
                  <c:v>2000 Q4</c:v>
                </c:pt>
                <c:pt idx="44">
                  <c:v>2001 Q1</c:v>
                </c:pt>
                <c:pt idx="45">
                  <c:v>2001 Q2</c:v>
                </c:pt>
                <c:pt idx="46">
                  <c:v>2001 Q3</c:v>
                </c:pt>
                <c:pt idx="47">
                  <c:v>2001 Q4</c:v>
                </c:pt>
                <c:pt idx="48">
                  <c:v>2002 Q1</c:v>
                </c:pt>
                <c:pt idx="49">
                  <c:v>2002 Q2</c:v>
                </c:pt>
                <c:pt idx="50">
                  <c:v>2002 Q3</c:v>
                </c:pt>
                <c:pt idx="51">
                  <c:v>2002 Q4</c:v>
                </c:pt>
                <c:pt idx="52">
                  <c:v>2003 Q1</c:v>
                </c:pt>
                <c:pt idx="53">
                  <c:v>2003 Q2</c:v>
                </c:pt>
                <c:pt idx="54">
                  <c:v>2003 Q3</c:v>
                </c:pt>
                <c:pt idx="55">
                  <c:v>2003 Q4</c:v>
                </c:pt>
                <c:pt idx="56">
                  <c:v>2004 Q1</c:v>
                </c:pt>
                <c:pt idx="57">
                  <c:v>2004 Q2</c:v>
                </c:pt>
                <c:pt idx="58">
                  <c:v>2004 Q3</c:v>
                </c:pt>
                <c:pt idx="59">
                  <c:v>2004 Q4</c:v>
                </c:pt>
                <c:pt idx="60">
                  <c:v>2005 Q1</c:v>
                </c:pt>
                <c:pt idx="61">
                  <c:v>2005 Q2</c:v>
                </c:pt>
                <c:pt idx="62">
                  <c:v>2005 Q3</c:v>
                </c:pt>
                <c:pt idx="63">
                  <c:v>2005 Q4</c:v>
                </c:pt>
                <c:pt idx="64">
                  <c:v>2006 Q1</c:v>
                </c:pt>
                <c:pt idx="65">
                  <c:v>2006 Q2</c:v>
                </c:pt>
                <c:pt idx="66">
                  <c:v>2006 Q3</c:v>
                </c:pt>
                <c:pt idx="67">
                  <c:v>2006 Q4</c:v>
                </c:pt>
                <c:pt idx="68">
                  <c:v>2007 Q1</c:v>
                </c:pt>
                <c:pt idx="69">
                  <c:v>2007 Q2</c:v>
                </c:pt>
                <c:pt idx="70">
                  <c:v>2007 Q3</c:v>
                </c:pt>
                <c:pt idx="71">
                  <c:v>2007 Q4</c:v>
                </c:pt>
                <c:pt idx="72">
                  <c:v>2008 Q1</c:v>
                </c:pt>
                <c:pt idx="73">
                  <c:v>2008 Q2</c:v>
                </c:pt>
                <c:pt idx="74">
                  <c:v>2008 Q3</c:v>
                </c:pt>
                <c:pt idx="75">
                  <c:v>2008 Q4</c:v>
                </c:pt>
                <c:pt idx="76">
                  <c:v>2009 Q1</c:v>
                </c:pt>
                <c:pt idx="77">
                  <c:v>2009 Q2</c:v>
                </c:pt>
                <c:pt idx="78">
                  <c:v>2009 Q3</c:v>
                </c:pt>
                <c:pt idx="79">
                  <c:v>2009 Q4</c:v>
                </c:pt>
              </c:strCache>
            </c:strRef>
          </c:cat>
          <c:val>
            <c:numRef>
              <c:f>'breakout a'!$G$2:$G$81</c:f>
              <c:numCache>
                <c:formatCode>General</c:formatCode>
                <c:ptCount val="80"/>
                <c:pt idx="68">
                  <c:v>438</c:v>
                </c:pt>
                <c:pt idx="69">
                  <c:v>386</c:v>
                </c:pt>
                <c:pt idx="70">
                  <c:v>405</c:v>
                </c:pt>
                <c:pt idx="71">
                  <c:v>491</c:v>
                </c:pt>
                <c:pt idx="72">
                  <c:v>438</c:v>
                </c:pt>
                <c:pt idx="73">
                  <c:v>386</c:v>
                </c:pt>
                <c:pt idx="74">
                  <c:v>405</c:v>
                </c:pt>
                <c:pt idx="75">
                  <c:v>491</c:v>
                </c:pt>
                <c:pt idx="76">
                  <c:v>438</c:v>
                </c:pt>
                <c:pt idx="77">
                  <c:v>386</c:v>
                </c:pt>
                <c:pt idx="78">
                  <c:v>405</c:v>
                </c:pt>
                <c:pt idx="79">
                  <c:v>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D4-634E-977E-445BE430B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926848"/>
        <c:axId val="459763856"/>
      </c:lineChart>
      <c:catAx>
        <c:axId val="45992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763856"/>
        <c:crosses val="autoZero"/>
        <c:auto val="1"/>
        <c:lblAlgn val="ctr"/>
        <c:lblOffset val="100"/>
        <c:tickLblSkip val="20"/>
        <c:tickMarkSkip val="5"/>
        <c:noMultiLvlLbl val="0"/>
      </c:catAx>
      <c:valAx>
        <c:axId val="45976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92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Forecasts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beer_forecasts!$B$1</c:f>
              <c:strCache>
                <c:ptCount val="1"/>
                <c:pt idx="0">
                  <c:v>Real(Megalitres)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beer_forecasts!$A$2:$A$81</c:f>
              <c:strCache>
                <c:ptCount val="80"/>
                <c:pt idx="0">
                  <c:v>1990 Q1</c:v>
                </c:pt>
                <c:pt idx="1">
                  <c:v>1990 Q2</c:v>
                </c:pt>
                <c:pt idx="2">
                  <c:v>1990 Q3</c:v>
                </c:pt>
                <c:pt idx="3">
                  <c:v>1990 Q4</c:v>
                </c:pt>
                <c:pt idx="4">
                  <c:v>1991 Q1</c:v>
                </c:pt>
                <c:pt idx="5">
                  <c:v>1991 Q2</c:v>
                </c:pt>
                <c:pt idx="6">
                  <c:v>1991 Q3</c:v>
                </c:pt>
                <c:pt idx="7">
                  <c:v>1991 Q4</c:v>
                </c:pt>
                <c:pt idx="8">
                  <c:v>1992 Q1</c:v>
                </c:pt>
                <c:pt idx="9">
                  <c:v>1992 Q2</c:v>
                </c:pt>
                <c:pt idx="10">
                  <c:v>1992 Q3</c:v>
                </c:pt>
                <c:pt idx="11">
                  <c:v>1992 Q4</c:v>
                </c:pt>
                <c:pt idx="12">
                  <c:v>1993 Q1</c:v>
                </c:pt>
                <c:pt idx="13">
                  <c:v>1993 Q2</c:v>
                </c:pt>
                <c:pt idx="14">
                  <c:v>1993 Q3</c:v>
                </c:pt>
                <c:pt idx="15">
                  <c:v>1993 Q4</c:v>
                </c:pt>
                <c:pt idx="16">
                  <c:v>1994 Q1</c:v>
                </c:pt>
                <c:pt idx="17">
                  <c:v>1994 Q2</c:v>
                </c:pt>
                <c:pt idx="18">
                  <c:v>1994 Q3</c:v>
                </c:pt>
                <c:pt idx="19">
                  <c:v>1994 Q4</c:v>
                </c:pt>
                <c:pt idx="20">
                  <c:v>1995 Q1</c:v>
                </c:pt>
                <c:pt idx="21">
                  <c:v>1995 Q2</c:v>
                </c:pt>
                <c:pt idx="22">
                  <c:v>1995 Q3</c:v>
                </c:pt>
                <c:pt idx="23">
                  <c:v>1995 Q4</c:v>
                </c:pt>
                <c:pt idx="24">
                  <c:v>1996 Q1</c:v>
                </c:pt>
                <c:pt idx="25">
                  <c:v>1996 Q2</c:v>
                </c:pt>
                <c:pt idx="26">
                  <c:v>1996 Q3</c:v>
                </c:pt>
                <c:pt idx="27">
                  <c:v>1996 Q4</c:v>
                </c:pt>
                <c:pt idx="28">
                  <c:v>1997 Q1</c:v>
                </c:pt>
                <c:pt idx="29">
                  <c:v>1997 Q2</c:v>
                </c:pt>
                <c:pt idx="30">
                  <c:v>1997 Q3</c:v>
                </c:pt>
                <c:pt idx="31">
                  <c:v>1997 Q4</c:v>
                </c:pt>
                <c:pt idx="32">
                  <c:v>1998 Q1</c:v>
                </c:pt>
                <c:pt idx="33">
                  <c:v>1998 Q2</c:v>
                </c:pt>
                <c:pt idx="34">
                  <c:v>1998 Q3</c:v>
                </c:pt>
                <c:pt idx="35">
                  <c:v>1998 Q4</c:v>
                </c:pt>
                <c:pt idx="36">
                  <c:v>1999 Q1</c:v>
                </c:pt>
                <c:pt idx="37">
                  <c:v>1999 Q2</c:v>
                </c:pt>
                <c:pt idx="38">
                  <c:v>1999 Q3</c:v>
                </c:pt>
                <c:pt idx="39">
                  <c:v>1999 Q4</c:v>
                </c:pt>
                <c:pt idx="40">
                  <c:v>2000 Q1</c:v>
                </c:pt>
                <c:pt idx="41">
                  <c:v>2000 Q2</c:v>
                </c:pt>
                <c:pt idx="42">
                  <c:v>2000 Q3</c:v>
                </c:pt>
                <c:pt idx="43">
                  <c:v>2000 Q4</c:v>
                </c:pt>
                <c:pt idx="44">
                  <c:v>2001 Q1</c:v>
                </c:pt>
                <c:pt idx="45">
                  <c:v>2001 Q2</c:v>
                </c:pt>
                <c:pt idx="46">
                  <c:v>2001 Q3</c:v>
                </c:pt>
                <c:pt idx="47">
                  <c:v>2001 Q4</c:v>
                </c:pt>
                <c:pt idx="48">
                  <c:v>2002 Q1</c:v>
                </c:pt>
                <c:pt idx="49">
                  <c:v>2002 Q2</c:v>
                </c:pt>
                <c:pt idx="50">
                  <c:v>2002 Q3</c:v>
                </c:pt>
                <c:pt idx="51">
                  <c:v>2002 Q4</c:v>
                </c:pt>
                <c:pt idx="52">
                  <c:v>2003 Q1</c:v>
                </c:pt>
                <c:pt idx="53">
                  <c:v>2003 Q2</c:v>
                </c:pt>
                <c:pt idx="54">
                  <c:v>2003 Q3</c:v>
                </c:pt>
                <c:pt idx="55">
                  <c:v>2003 Q4</c:v>
                </c:pt>
                <c:pt idx="56">
                  <c:v>2004 Q1</c:v>
                </c:pt>
                <c:pt idx="57">
                  <c:v>2004 Q2</c:v>
                </c:pt>
                <c:pt idx="58">
                  <c:v>2004 Q3</c:v>
                </c:pt>
                <c:pt idx="59">
                  <c:v>2004 Q4</c:v>
                </c:pt>
                <c:pt idx="60">
                  <c:v>2005 Q1</c:v>
                </c:pt>
                <c:pt idx="61">
                  <c:v>2005 Q2</c:v>
                </c:pt>
                <c:pt idx="62">
                  <c:v>2005 Q3</c:v>
                </c:pt>
                <c:pt idx="63">
                  <c:v>2005 Q4</c:v>
                </c:pt>
                <c:pt idx="64">
                  <c:v>2006 Q1</c:v>
                </c:pt>
                <c:pt idx="65">
                  <c:v>2006 Q2</c:v>
                </c:pt>
                <c:pt idx="66">
                  <c:v>2006 Q3</c:v>
                </c:pt>
                <c:pt idx="67">
                  <c:v>2006 Q4</c:v>
                </c:pt>
                <c:pt idx="68">
                  <c:v>2007 Q1</c:v>
                </c:pt>
                <c:pt idx="69">
                  <c:v>2007 Q2</c:v>
                </c:pt>
                <c:pt idx="70">
                  <c:v>2007 Q3</c:v>
                </c:pt>
                <c:pt idx="71">
                  <c:v>2007 Q4</c:v>
                </c:pt>
                <c:pt idx="72">
                  <c:v>2008 Q1</c:v>
                </c:pt>
                <c:pt idx="73">
                  <c:v>2008 Q2</c:v>
                </c:pt>
                <c:pt idx="74">
                  <c:v>2008 Q3</c:v>
                </c:pt>
                <c:pt idx="75">
                  <c:v>2008 Q4</c:v>
                </c:pt>
                <c:pt idx="76">
                  <c:v>2009 Q1</c:v>
                </c:pt>
                <c:pt idx="77">
                  <c:v>2009 Q2</c:v>
                </c:pt>
                <c:pt idx="78">
                  <c:v>2009 Q3</c:v>
                </c:pt>
                <c:pt idx="79">
                  <c:v>2009 Q4</c:v>
                </c:pt>
              </c:strCache>
            </c:strRef>
          </c:cat>
          <c:val>
            <c:numRef>
              <c:f>beer_forecasts!$B$2:$B$81</c:f>
              <c:numCache>
                <c:formatCode>General</c:formatCode>
                <c:ptCount val="80"/>
                <c:pt idx="0">
                  <c:v>485</c:v>
                </c:pt>
                <c:pt idx="1">
                  <c:v>441</c:v>
                </c:pt>
                <c:pt idx="2">
                  <c:v>429</c:v>
                </c:pt>
                <c:pt idx="3">
                  <c:v>599</c:v>
                </c:pt>
                <c:pt idx="4">
                  <c:v>464</c:v>
                </c:pt>
                <c:pt idx="5">
                  <c:v>424</c:v>
                </c:pt>
                <c:pt idx="6">
                  <c:v>436</c:v>
                </c:pt>
                <c:pt idx="7">
                  <c:v>574</c:v>
                </c:pt>
                <c:pt idx="8">
                  <c:v>443</c:v>
                </c:pt>
                <c:pt idx="9">
                  <c:v>410</c:v>
                </c:pt>
                <c:pt idx="10">
                  <c:v>420</c:v>
                </c:pt>
                <c:pt idx="11">
                  <c:v>532</c:v>
                </c:pt>
                <c:pt idx="12">
                  <c:v>433</c:v>
                </c:pt>
                <c:pt idx="13">
                  <c:v>421</c:v>
                </c:pt>
                <c:pt idx="14">
                  <c:v>410</c:v>
                </c:pt>
                <c:pt idx="15">
                  <c:v>512</c:v>
                </c:pt>
                <c:pt idx="16">
                  <c:v>449</c:v>
                </c:pt>
                <c:pt idx="17">
                  <c:v>381</c:v>
                </c:pt>
                <c:pt idx="18">
                  <c:v>423</c:v>
                </c:pt>
                <c:pt idx="19">
                  <c:v>531</c:v>
                </c:pt>
                <c:pt idx="20">
                  <c:v>426</c:v>
                </c:pt>
                <c:pt idx="21">
                  <c:v>408</c:v>
                </c:pt>
                <c:pt idx="22">
                  <c:v>416</c:v>
                </c:pt>
                <c:pt idx="23">
                  <c:v>520</c:v>
                </c:pt>
                <c:pt idx="24">
                  <c:v>409</c:v>
                </c:pt>
                <c:pt idx="25">
                  <c:v>398</c:v>
                </c:pt>
                <c:pt idx="26">
                  <c:v>398</c:v>
                </c:pt>
                <c:pt idx="27">
                  <c:v>507</c:v>
                </c:pt>
                <c:pt idx="28">
                  <c:v>432</c:v>
                </c:pt>
                <c:pt idx="29">
                  <c:v>398</c:v>
                </c:pt>
                <c:pt idx="30">
                  <c:v>406</c:v>
                </c:pt>
                <c:pt idx="31">
                  <c:v>526</c:v>
                </c:pt>
                <c:pt idx="32">
                  <c:v>428</c:v>
                </c:pt>
                <c:pt idx="33">
                  <c:v>397</c:v>
                </c:pt>
                <c:pt idx="34">
                  <c:v>403</c:v>
                </c:pt>
                <c:pt idx="35">
                  <c:v>517</c:v>
                </c:pt>
                <c:pt idx="36">
                  <c:v>435</c:v>
                </c:pt>
                <c:pt idx="37">
                  <c:v>383</c:v>
                </c:pt>
                <c:pt idx="38">
                  <c:v>424</c:v>
                </c:pt>
                <c:pt idx="39">
                  <c:v>521</c:v>
                </c:pt>
                <c:pt idx="40">
                  <c:v>421</c:v>
                </c:pt>
                <c:pt idx="41">
                  <c:v>402</c:v>
                </c:pt>
                <c:pt idx="42">
                  <c:v>414</c:v>
                </c:pt>
                <c:pt idx="43">
                  <c:v>500</c:v>
                </c:pt>
                <c:pt idx="44">
                  <c:v>451</c:v>
                </c:pt>
                <c:pt idx="45">
                  <c:v>380</c:v>
                </c:pt>
                <c:pt idx="46">
                  <c:v>416</c:v>
                </c:pt>
                <c:pt idx="47">
                  <c:v>492</c:v>
                </c:pt>
                <c:pt idx="48">
                  <c:v>428</c:v>
                </c:pt>
                <c:pt idx="49">
                  <c:v>408</c:v>
                </c:pt>
                <c:pt idx="50">
                  <c:v>406</c:v>
                </c:pt>
                <c:pt idx="51">
                  <c:v>506</c:v>
                </c:pt>
                <c:pt idx="52">
                  <c:v>435</c:v>
                </c:pt>
                <c:pt idx="53">
                  <c:v>380</c:v>
                </c:pt>
                <c:pt idx="54">
                  <c:v>421</c:v>
                </c:pt>
                <c:pt idx="55">
                  <c:v>490</c:v>
                </c:pt>
                <c:pt idx="56">
                  <c:v>435</c:v>
                </c:pt>
                <c:pt idx="57">
                  <c:v>390</c:v>
                </c:pt>
                <c:pt idx="58">
                  <c:v>412</c:v>
                </c:pt>
                <c:pt idx="59">
                  <c:v>454</c:v>
                </c:pt>
                <c:pt idx="60">
                  <c:v>416</c:v>
                </c:pt>
                <c:pt idx="61">
                  <c:v>403</c:v>
                </c:pt>
                <c:pt idx="62">
                  <c:v>408</c:v>
                </c:pt>
                <c:pt idx="63">
                  <c:v>482</c:v>
                </c:pt>
                <c:pt idx="64">
                  <c:v>438</c:v>
                </c:pt>
                <c:pt idx="65">
                  <c:v>386</c:v>
                </c:pt>
                <c:pt idx="66">
                  <c:v>405</c:v>
                </c:pt>
                <c:pt idx="67">
                  <c:v>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40-468C-A788-F1B9317F98FF}"/>
            </c:ext>
          </c:extLst>
        </c:ser>
        <c:ser>
          <c:idx val="1"/>
          <c:order val="1"/>
          <c:tx>
            <c:strRef>
              <c:f>beer_forecasts!$C$1</c:f>
              <c:strCache>
                <c:ptCount val="1"/>
                <c:pt idx="0">
                  <c:v>Naïve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beer_forecasts!$A$2:$A$81</c:f>
              <c:strCache>
                <c:ptCount val="80"/>
                <c:pt idx="0">
                  <c:v>1990 Q1</c:v>
                </c:pt>
                <c:pt idx="1">
                  <c:v>1990 Q2</c:v>
                </c:pt>
                <c:pt idx="2">
                  <c:v>1990 Q3</c:v>
                </c:pt>
                <c:pt idx="3">
                  <c:v>1990 Q4</c:v>
                </c:pt>
                <c:pt idx="4">
                  <c:v>1991 Q1</c:v>
                </c:pt>
                <c:pt idx="5">
                  <c:v>1991 Q2</c:v>
                </c:pt>
                <c:pt idx="6">
                  <c:v>1991 Q3</c:v>
                </c:pt>
                <c:pt idx="7">
                  <c:v>1991 Q4</c:v>
                </c:pt>
                <c:pt idx="8">
                  <c:v>1992 Q1</c:v>
                </c:pt>
                <c:pt idx="9">
                  <c:v>1992 Q2</c:v>
                </c:pt>
                <c:pt idx="10">
                  <c:v>1992 Q3</c:v>
                </c:pt>
                <c:pt idx="11">
                  <c:v>1992 Q4</c:v>
                </c:pt>
                <c:pt idx="12">
                  <c:v>1993 Q1</c:v>
                </c:pt>
                <c:pt idx="13">
                  <c:v>1993 Q2</c:v>
                </c:pt>
                <c:pt idx="14">
                  <c:v>1993 Q3</c:v>
                </c:pt>
                <c:pt idx="15">
                  <c:v>1993 Q4</c:v>
                </c:pt>
                <c:pt idx="16">
                  <c:v>1994 Q1</c:v>
                </c:pt>
                <c:pt idx="17">
                  <c:v>1994 Q2</c:v>
                </c:pt>
                <c:pt idx="18">
                  <c:v>1994 Q3</c:v>
                </c:pt>
                <c:pt idx="19">
                  <c:v>1994 Q4</c:v>
                </c:pt>
                <c:pt idx="20">
                  <c:v>1995 Q1</c:v>
                </c:pt>
                <c:pt idx="21">
                  <c:v>1995 Q2</c:v>
                </c:pt>
                <c:pt idx="22">
                  <c:v>1995 Q3</c:v>
                </c:pt>
                <c:pt idx="23">
                  <c:v>1995 Q4</c:v>
                </c:pt>
                <c:pt idx="24">
                  <c:v>1996 Q1</c:v>
                </c:pt>
                <c:pt idx="25">
                  <c:v>1996 Q2</c:v>
                </c:pt>
                <c:pt idx="26">
                  <c:v>1996 Q3</c:v>
                </c:pt>
                <c:pt idx="27">
                  <c:v>1996 Q4</c:v>
                </c:pt>
                <c:pt idx="28">
                  <c:v>1997 Q1</c:v>
                </c:pt>
                <c:pt idx="29">
                  <c:v>1997 Q2</c:v>
                </c:pt>
                <c:pt idx="30">
                  <c:v>1997 Q3</c:v>
                </c:pt>
                <c:pt idx="31">
                  <c:v>1997 Q4</c:v>
                </c:pt>
                <c:pt idx="32">
                  <c:v>1998 Q1</c:v>
                </c:pt>
                <c:pt idx="33">
                  <c:v>1998 Q2</c:v>
                </c:pt>
                <c:pt idx="34">
                  <c:v>1998 Q3</c:v>
                </c:pt>
                <c:pt idx="35">
                  <c:v>1998 Q4</c:v>
                </c:pt>
                <c:pt idx="36">
                  <c:v>1999 Q1</c:v>
                </c:pt>
                <c:pt idx="37">
                  <c:v>1999 Q2</c:v>
                </c:pt>
                <c:pt idx="38">
                  <c:v>1999 Q3</c:v>
                </c:pt>
                <c:pt idx="39">
                  <c:v>1999 Q4</c:v>
                </c:pt>
                <c:pt idx="40">
                  <c:v>2000 Q1</c:v>
                </c:pt>
                <c:pt idx="41">
                  <c:v>2000 Q2</c:v>
                </c:pt>
                <c:pt idx="42">
                  <c:v>2000 Q3</c:v>
                </c:pt>
                <c:pt idx="43">
                  <c:v>2000 Q4</c:v>
                </c:pt>
                <c:pt idx="44">
                  <c:v>2001 Q1</c:v>
                </c:pt>
                <c:pt idx="45">
                  <c:v>2001 Q2</c:v>
                </c:pt>
                <c:pt idx="46">
                  <c:v>2001 Q3</c:v>
                </c:pt>
                <c:pt idx="47">
                  <c:v>2001 Q4</c:v>
                </c:pt>
                <c:pt idx="48">
                  <c:v>2002 Q1</c:v>
                </c:pt>
                <c:pt idx="49">
                  <c:v>2002 Q2</c:v>
                </c:pt>
                <c:pt idx="50">
                  <c:v>2002 Q3</c:v>
                </c:pt>
                <c:pt idx="51">
                  <c:v>2002 Q4</c:v>
                </c:pt>
                <c:pt idx="52">
                  <c:v>2003 Q1</c:v>
                </c:pt>
                <c:pt idx="53">
                  <c:v>2003 Q2</c:v>
                </c:pt>
                <c:pt idx="54">
                  <c:v>2003 Q3</c:v>
                </c:pt>
                <c:pt idx="55">
                  <c:v>2003 Q4</c:v>
                </c:pt>
                <c:pt idx="56">
                  <c:v>2004 Q1</c:v>
                </c:pt>
                <c:pt idx="57">
                  <c:v>2004 Q2</c:v>
                </c:pt>
                <c:pt idx="58">
                  <c:v>2004 Q3</c:v>
                </c:pt>
                <c:pt idx="59">
                  <c:v>2004 Q4</c:v>
                </c:pt>
                <c:pt idx="60">
                  <c:v>2005 Q1</c:v>
                </c:pt>
                <c:pt idx="61">
                  <c:v>2005 Q2</c:v>
                </c:pt>
                <c:pt idx="62">
                  <c:v>2005 Q3</c:v>
                </c:pt>
                <c:pt idx="63">
                  <c:v>2005 Q4</c:v>
                </c:pt>
                <c:pt idx="64">
                  <c:v>2006 Q1</c:v>
                </c:pt>
                <c:pt idx="65">
                  <c:v>2006 Q2</c:v>
                </c:pt>
                <c:pt idx="66">
                  <c:v>2006 Q3</c:v>
                </c:pt>
                <c:pt idx="67">
                  <c:v>2006 Q4</c:v>
                </c:pt>
                <c:pt idx="68">
                  <c:v>2007 Q1</c:v>
                </c:pt>
                <c:pt idx="69">
                  <c:v>2007 Q2</c:v>
                </c:pt>
                <c:pt idx="70">
                  <c:v>2007 Q3</c:v>
                </c:pt>
                <c:pt idx="71">
                  <c:v>2007 Q4</c:v>
                </c:pt>
                <c:pt idx="72">
                  <c:v>2008 Q1</c:v>
                </c:pt>
                <c:pt idx="73">
                  <c:v>2008 Q2</c:v>
                </c:pt>
                <c:pt idx="74">
                  <c:v>2008 Q3</c:v>
                </c:pt>
                <c:pt idx="75">
                  <c:v>2008 Q4</c:v>
                </c:pt>
                <c:pt idx="76">
                  <c:v>2009 Q1</c:v>
                </c:pt>
                <c:pt idx="77">
                  <c:v>2009 Q2</c:v>
                </c:pt>
                <c:pt idx="78">
                  <c:v>2009 Q3</c:v>
                </c:pt>
                <c:pt idx="79">
                  <c:v>2009 Q4</c:v>
                </c:pt>
              </c:strCache>
            </c:strRef>
          </c:cat>
          <c:val>
            <c:numRef>
              <c:f>beer_forecasts!$C$2:$C$81</c:f>
              <c:numCache>
                <c:formatCode>General</c:formatCode>
                <c:ptCount val="80"/>
                <c:pt idx="68">
                  <c:v>491</c:v>
                </c:pt>
                <c:pt idx="69">
                  <c:v>491</c:v>
                </c:pt>
                <c:pt idx="70">
                  <c:v>491</c:v>
                </c:pt>
                <c:pt idx="71">
                  <c:v>491</c:v>
                </c:pt>
                <c:pt idx="72">
                  <c:v>491</c:v>
                </c:pt>
                <c:pt idx="73">
                  <c:v>491</c:v>
                </c:pt>
                <c:pt idx="74">
                  <c:v>491</c:v>
                </c:pt>
                <c:pt idx="75">
                  <c:v>491</c:v>
                </c:pt>
                <c:pt idx="76">
                  <c:v>491</c:v>
                </c:pt>
                <c:pt idx="77">
                  <c:v>491</c:v>
                </c:pt>
                <c:pt idx="78">
                  <c:v>491</c:v>
                </c:pt>
                <c:pt idx="79">
                  <c:v>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40-468C-A788-F1B9317F98FF}"/>
            </c:ext>
          </c:extLst>
        </c:ser>
        <c:ser>
          <c:idx val="2"/>
          <c:order val="2"/>
          <c:tx>
            <c:strRef>
              <c:f>beer_forecasts!$D$1</c:f>
              <c:strCache>
                <c:ptCount val="1"/>
                <c:pt idx="0">
                  <c:v>Drift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beer_forecasts!$A$2:$A$81</c:f>
              <c:strCache>
                <c:ptCount val="80"/>
                <c:pt idx="0">
                  <c:v>1990 Q1</c:v>
                </c:pt>
                <c:pt idx="1">
                  <c:v>1990 Q2</c:v>
                </c:pt>
                <c:pt idx="2">
                  <c:v>1990 Q3</c:v>
                </c:pt>
                <c:pt idx="3">
                  <c:v>1990 Q4</c:v>
                </c:pt>
                <c:pt idx="4">
                  <c:v>1991 Q1</c:v>
                </c:pt>
                <c:pt idx="5">
                  <c:v>1991 Q2</c:v>
                </c:pt>
                <c:pt idx="6">
                  <c:v>1991 Q3</c:v>
                </c:pt>
                <c:pt idx="7">
                  <c:v>1991 Q4</c:v>
                </c:pt>
                <c:pt idx="8">
                  <c:v>1992 Q1</c:v>
                </c:pt>
                <c:pt idx="9">
                  <c:v>1992 Q2</c:v>
                </c:pt>
                <c:pt idx="10">
                  <c:v>1992 Q3</c:v>
                </c:pt>
                <c:pt idx="11">
                  <c:v>1992 Q4</c:v>
                </c:pt>
                <c:pt idx="12">
                  <c:v>1993 Q1</c:v>
                </c:pt>
                <c:pt idx="13">
                  <c:v>1993 Q2</c:v>
                </c:pt>
                <c:pt idx="14">
                  <c:v>1993 Q3</c:v>
                </c:pt>
                <c:pt idx="15">
                  <c:v>1993 Q4</c:v>
                </c:pt>
                <c:pt idx="16">
                  <c:v>1994 Q1</c:v>
                </c:pt>
                <c:pt idx="17">
                  <c:v>1994 Q2</c:v>
                </c:pt>
                <c:pt idx="18">
                  <c:v>1994 Q3</c:v>
                </c:pt>
                <c:pt idx="19">
                  <c:v>1994 Q4</c:v>
                </c:pt>
                <c:pt idx="20">
                  <c:v>1995 Q1</c:v>
                </c:pt>
                <c:pt idx="21">
                  <c:v>1995 Q2</c:v>
                </c:pt>
                <c:pt idx="22">
                  <c:v>1995 Q3</c:v>
                </c:pt>
                <c:pt idx="23">
                  <c:v>1995 Q4</c:v>
                </c:pt>
                <c:pt idx="24">
                  <c:v>1996 Q1</c:v>
                </c:pt>
                <c:pt idx="25">
                  <c:v>1996 Q2</c:v>
                </c:pt>
                <c:pt idx="26">
                  <c:v>1996 Q3</c:v>
                </c:pt>
                <c:pt idx="27">
                  <c:v>1996 Q4</c:v>
                </c:pt>
                <c:pt idx="28">
                  <c:v>1997 Q1</c:v>
                </c:pt>
                <c:pt idx="29">
                  <c:v>1997 Q2</c:v>
                </c:pt>
                <c:pt idx="30">
                  <c:v>1997 Q3</c:v>
                </c:pt>
                <c:pt idx="31">
                  <c:v>1997 Q4</c:v>
                </c:pt>
                <c:pt idx="32">
                  <c:v>1998 Q1</c:v>
                </c:pt>
                <c:pt idx="33">
                  <c:v>1998 Q2</c:v>
                </c:pt>
                <c:pt idx="34">
                  <c:v>1998 Q3</c:v>
                </c:pt>
                <c:pt idx="35">
                  <c:v>1998 Q4</c:v>
                </c:pt>
                <c:pt idx="36">
                  <c:v>1999 Q1</c:v>
                </c:pt>
                <c:pt idx="37">
                  <c:v>1999 Q2</c:v>
                </c:pt>
                <c:pt idx="38">
                  <c:v>1999 Q3</c:v>
                </c:pt>
                <c:pt idx="39">
                  <c:v>1999 Q4</c:v>
                </c:pt>
                <c:pt idx="40">
                  <c:v>2000 Q1</c:v>
                </c:pt>
                <c:pt idx="41">
                  <c:v>2000 Q2</c:v>
                </c:pt>
                <c:pt idx="42">
                  <c:v>2000 Q3</c:v>
                </c:pt>
                <c:pt idx="43">
                  <c:v>2000 Q4</c:v>
                </c:pt>
                <c:pt idx="44">
                  <c:v>2001 Q1</c:v>
                </c:pt>
                <c:pt idx="45">
                  <c:v>2001 Q2</c:v>
                </c:pt>
                <c:pt idx="46">
                  <c:v>2001 Q3</c:v>
                </c:pt>
                <c:pt idx="47">
                  <c:v>2001 Q4</c:v>
                </c:pt>
                <c:pt idx="48">
                  <c:v>2002 Q1</c:v>
                </c:pt>
                <c:pt idx="49">
                  <c:v>2002 Q2</c:v>
                </c:pt>
                <c:pt idx="50">
                  <c:v>2002 Q3</c:v>
                </c:pt>
                <c:pt idx="51">
                  <c:v>2002 Q4</c:v>
                </c:pt>
                <c:pt idx="52">
                  <c:v>2003 Q1</c:v>
                </c:pt>
                <c:pt idx="53">
                  <c:v>2003 Q2</c:v>
                </c:pt>
                <c:pt idx="54">
                  <c:v>2003 Q3</c:v>
                </c:pt>
                <c:pt idx="55">
                  <c:v>2003 Q4</c:v>
                </c:pt>
                <c:pt idx="56">
                  <c:v>2004 Q1</c:v>
                </c:pt>
                <c:pt idx="57">
                  <c:v>2004 Q2</c:v>
                </c:pt>
                <c:pt idx="58">
                  <c:v>2004 Q3</c:v>
                </c:pt>
                <c:pt idx="59">
                  <c:v>2004 Q4</c:v>
                </c:pt>
                <c:pt idx="60">
                  <c:v>2005 Q1</c:v>
                </c:pt>
                <c:pt idx="61">
                  <c:v>2005 Q2</c:v>
                </c:pt>
                <c:pt idx="62">
                  <c:v>2005 Q3</c:v>
                </c:pt>
                <c:pt idx="63">
                  <c:v>2005 Q4</c:v>
                </c:pt>
                <c:pt idx="64">
                  <c:v>2006 Q1</c:v>
                </c:pt>
                <c:pt idx="65">
                  <c:v>2006 Q2</c:v>
                </c:pt>
                <c:pt idx="66">
                  <c:v>2006 Q3</c:v>
                </c:pt>
                <c:pt idx="67">
                  <c:v>2006 Q4</c:v>
                </c:pt>
                <c:pt idx="68">
                  <c:v>2007 Q1</c:v>
                </c:pt>
                <c:pt idx="69">
                  <c:v>2007 Q2</c:v>
                </c:pt>
                <c:pt idx="70">
                  <c:v>2007 Q3</c:v>
                </c:pt>
                <c:pt idx="71">
                  <c:v>2007 Q4</c:v>
                </c:pt>
                <c:pt idx="72">
                  <c:v>2008 Q1</c:v>
                </c:pt>
                <c:pt idx="73">
                  <c:v>2008 Q2</c:v>
                </c:pt>
                <c:pt idx="74">
                  <c:v>2008 Q3</c:v>
                </c:pt>
                <c:pt idx="75">
                  <c:v>2008 Q4</c:v>
                </c:pt>
                <c:pt idx="76">
                  <c:v>2009 Q1</c:v>
                </c:pt>
                <c:pt idx="77">
                  <c:v>2009 Q2</c:v>
                </c:pt>
                <c:pt idx="78">
                  <c:v>2009 Q3</c:v>
                </c:pt>
                <c:pt idx="79">
                  <c:v>2009 Q4</c:v>
                </c:pt>
              </c:strCache>
            </c:strRef>
          </c:cat>
          <c:val>
            <c:numRef>
              <c:f>beer_forecasts!$D$2:$D$81</c:f>
              <c:numCache>
                <c:formatCode>0.00</c:formatCode>
                <c:ptCount val="80"/>
                <c:pt idx="0" formatCode="General">
                  <c:v>485</c:v>
                </c:pt>
                <c:pt idx="1">
                  <c:v>485.08955223880599</c:v>
                </c:pt>
                <c:pt idx="2">
                  <c:v>485.17910447761199</c:v>
                </c:pt>
                <c:pt idx="3">
                  <c:v>485.26865671641798</c:v>
                </c:pt>
                <c:pt idx="4">
                  <c:v>485.35820895522397</c:v>
                </c:pt>
                <c:pt idx="5">
                  <c:v>485.44776119402997</c:v>
                </c:pt>
                <c:pt idx="6">
                  <c:v>485.53731343283596</c:v>
                </c:pt>
                <c:pt idx="7">
                  <c:v>485.62686567164195</c:v>
                </c:pt>
                <c:pt idx="8">
                  <c:v>485.71641791044794</c:v>
                </c:pt>
                <c:pt idx="9">
                  <c:v>485.80597014925394</c:v>
                </c:pt>
                <c:pt idx="10">
                  <c:v>485.89552238805993</c:v>
                </c:pt>
                <c:pt idx="11">
                  <c:v>485.98507462686592</c:v>
                </c:pt>
                <c:pt idx="12">
                  <c:v>486.07462686567192</c:v>
                </c:pt>
                <c:pt idx="13">
                  <c:v>486.16417910447791</c:v>
                </c:pt>
                <c:pt idx="14">
                  <c:v>486.2537313432839</c:v>
                </c:pt>
                <c:pt idx="15">
                  <c:v>486.3432835820899</c:v>
                </c:pt>
                <c:pt idx="16">
                  <c:v>486.43283582089589</c:v>
                </c:pt>
                <c:pt idx="17">
                  <c:v>486.52238805970188</c:v>
                </c:pt>
                <c:pt idx="18">
                  <c:v>486.61194029850788</c:v>
                </c:pt>
                <c:pt idx="19">
                  <c:v>486.70149253731387</c:v>
                </c:pt>
                <c:pt idx="20">
                  <c:v>486.79104477611986</c:v>
                </c:pt>
                <c:pt idx="21">
                  <c:v>486.88059701492585</c:v>
                </c:pt>
                <c:pt idx="22">
                  <c:v>486.97014925373185</c:v>
                </c:pt>
                <c:pt idx="23">
                  <c:v>487.05970149253784</c:v>
                </c:pt>
                <c:pt idx="24">
                  <c:v>487.14925373134383</c:v>
                </c:pt>
                <c:pt idx="25">
                  <c:v>487.23880597014983</c:v>
                </c:pt>
                <c:pt idx="26">
                  <c:v>487.32835820895582</c:v>
                </c:pt>
                <c:pt idx="27">
                  <c:v>487.41791044776181</c:v>
                </c:pt>
                <c:pt idx="28">
                  <c:v>487.50746268656781</c:v>
                </c:pt>
                <c:pt idx="29">
                  <c:v>487.5970149253738</c:v>
                </c:pt>
                <c:pt idx="30">
                  <c:v>487.68656716417979</c:v>
                </c:pt>
                <c:pt idx="31">
                  <c:v>487.77611940298578</c:v>
                </c:pt>
                <c:pt idx="32">
                  <c:v>487.86567164179178</c:v>
                </c:pt>
                <c:pt idx="33">
                  <c:v>487.95522388059777</c:v>
                </c:pt>
                <c:pt idx="34">
                  <c:v>488.04477611940376</c:v>
                </c:pt>
                <c:pt idx="35">
                  <c:v>488.13432835820976</c:v>
                </c:pt>
                <c:pt idx="36">
                  <c:v>488.22388059701575</c:v>
                </c:pt>
                <c:pt idx="37">
                  <c:v>488.31343283582174</c:v>
                </c:pt>
                <c:pt idx="38">
                  <c:v>488.40298507462774</c:v>
                </c:pt>
                <c:pt idx="39">
                  <c:v>488.49253731343373</c:v>
                </c:pt>
                <c:pt idx="40">
                  <c:v>488.58208955223972</c:v>
                </c:pt>
                <c:pt idx="41">
                  <c:v>488.67164179104572</c:v>
                </c:pt>
                <c:pt idx="42">
                  <c:v>488.76119402985171</c:v>
                </c:pt>
                <c:pt idx="43">
                  <c:v>488.8507462686577</c:v>
                </c:pt>
                <c:pt idx="44">
                  <c:v>488.94029850746369</c:v>
                </c:pt>
                <c:pt idx="45">
                  <c:v>489.02985074626969</c:v>
                </c:pt>
                <c:pt idx="46">
                  <c:v>489.11940298507568</c:v>
                </c:pt>
                <c:pt idx="47">
                  <c:v>489.20895522388167</c:v>
                </c:pt>
                <c:pt idx="48">
                  <c:v>489.29850746268767</c:v>
                </c:pt>
                <c:pt idx="49">
                  <c:v>489.38805970149366</c:v>
                </c:pt>
                <c:pt idx="50">
                  <c:v>489.47761194029965</c:v>
                </c:pt>
                <c:pt idx="51">
                  <c:v>489.56716417910565</c:v>
                </c:pt>
                <c:pt idx="52">
                  <c:v>489.65671641791164</c:v>
                </c:pt>
                <c:pt idx="53">
                  <c:v>489.74626865671763</c:v>
                </c:pt>
                <c:pt idx="54">
                  <c:v>489.83582089552363</c:v>
                </c:pt>
                <c:pt idx="55">
                  <c:v>489.92537313432962</c:v>
                </c:pt>
                <c:pt idx="56">
                  <c:v>490.01492537313561</c:v>
                </c:pt>
                <c:pt idx="57">
                  <c:v>490.1044776119416</c:v>
                </c:pt>
                <c:pt idx="58">
                  <c:v>490.1940298507476</c:v>
                </c:pt>
                <c:pt idx="59">
                  <c:v>490.28358208955359</c:v>
                </c:pt>
                <c:pt idx="60">
                  <c:v>490.37313432835958</c:v>
                </c:pt>
                <c:pt idx="61">
                  <c:v>490.46268656716558</c:v>
                </c:pt>
                <c:pt idx="62">
                  <c:v>490.55223880597157</c:v>
                </c:pt>
                <c:pt idx="63">
                  <c:v>490.64179104477756</c:v>
                </c:pt>
                <c:pt idx="64">
                  <c:v>490.73134328358356</c:v>
                </c:pt>
                <c:pt idx="65">
                  <c:v>490.82089552238955</c:v>
                </c:pt>
                <c:pt idx="66">
                  <c:v>490.91044776119554</c:v>
                </c:pt>
                <c:pt idx="67">
                  <c:v>491.00000000000153</c:v>
                </c:pt>
                <c:pt idx="68">
                  <c:v>491.08955223880753</c:v>
                </c:pt>
                <c:pt idx="69">
                  <c:v>491.17910447761352</c:v>
                </c:pt>
                <c:pt idx="70">
                  <c:v>491.26865671641951</c:v>
                </c:pt>
                <c:pt idx="71">
                  <c:v>491.35820895522551</c:v>
                </c:pt>
                <c:pt idx="72">
                  <c:v>491.4477611940315</c:v>
                </c:pt>
                <c:pt idx="73">
                  <c:v>491.53731343283749</c:v>
                </c:pt>
                <c:pt idx="74">
                  <c:v>491.62686567164349</c:v>
                </c:pt>
                <c:pt idx="75">
                  <c:v>491.71641791044948</c:v>
                </c:pt>
                <c:pt idx="76">
                  <c:v>491.80597014925547</c:v>
                </c:pt>
                <c:pt idx="77">
                  <c:v>491.89552238806147</c:v>
                </c:pt>
                <c:pt idx="78">
                  <c:v>491.98507462686746</c:v>
                </c:pt>
                <c:pt idx="79">
                  <c:v>492.07462686567345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40-468C-A788-F1B9317F98FF}"/>
            </c:ext>
          </c:extLst>
        </c:ser>
        <c:ser>
          <c:idx val="3"/>
          <c:order val="3"/>
          <c:tx>
            <c:strRef>
              <c:f>beer_forecasts!$E$1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beer_forecasts!$A$2:$A$81</c:f>
              <c:strCache>
                <c:ptCount val="80"/>
                <c:pt idx="0">
                  <c:v>1990 Q1</c:v>
                </c:pt>
                <c:pt idx="1">
                  <c:v>1990 Q2</c:v>
                </c:pt>
                <c:pt idx="2">
                  <c:v>1990 Q3</c:v>
                </c:pt>
                <c:pt idx="3">
                  <c:v>1990 Q4</c:v>
                </c:pt>
                <c:pt idx="4">
                  <c:v>1991 Q1</c:v>
                </c:pt>
                <c:pt idx="5">
                  <c:v>1991 Q2</c:v>
                </c:pt>
                <c:pt idx="6">
                  <c:v>1991 Q3</c:v>
                </c:pt>
                <c:pt idx="7">
                  <c:v>1991 Q4</c:v>
                </c:pt>
                <c:pt idx="8">
                  <c:v>1992 Q1</c:v>
                </c:pt>
                <c:pt idx="9">
                  <c:v>1992 Q2</c:v>
                </c:pt>
                <c:pt idx="10">
                  <c:v>1992 Q3</c:v>
                </c:pt>
                <c:pt idx="11">
                  <c:v>1992 Q4</c:v>
                </c:pt>
                <c:pt idx="12">
                  <c:v>1993 Q1</c:v>
                </c:pt>
                <c:pt idx="13">
                  <c:v>1993 Q2</c:v>
                </c:pt>
                <c:pt idx="14">
                  <c:v>1993 Q3</c:v>
                </c:pt>
                <c:pt idx="15">
                  <c:v>1993 Q4</c:v>
                </c:pt>
                <c:pt idx="16">
                  <c:v>1994 Q1</c:v>
                </c:pt>
                <c:pt idx="17">
                  <c:v>1994 Q2</c:v>
                </c:pt>
                <c:pt idx="18">
                  <c:v>1994 Q3</c:v>
                </c:pt>
                <c:pt idx="19">
                  <c:v>1994 Q4</c:v>
                </c:pt>
                <c:pt idx="20">
                  <c:v>1995 Q1</c:v>
                </c:pt>
                <c:pt idx="21">
                  <c:v>1995 Q2</c:v>
                </c:pt>
                <c:pt idx="22">
                  <c:v>1995 Q3</c:v>
                </c:pt>
                <c:pt idx="23">
                  <c:v>1995 Q4</c:v>
                </c:pt>
                <c:pt idx="24">
                  <c:v>1996 Q1</c:v>
                </c:pt>
                <c:pt idx="25">
                  <c:v>1996 Q2</c:v>
                </c:pt>
                <c:pt idx="26">
                  <c:v>1996 Q3</c:v>
                </c:pt>
                <c:pt idx="27">
                  <c:v>1996 Q4</c:v>
                </c:pt>
                <c:pt idx="28">
                  <c:v>1997 Q1</c:v>
                </c:pt>
                <c:pt idx="29">
                  <c:v>1997 Q2</c:v>
                </c:pt>
                <c:pt idx="30">
                  <c:v>1997 Q3</c:v>
                </c:pt>
                <c:pt idx="31">
                  <c:v>1997 Q4</c:v>
                </c:pt>
                <c:pt idx="32">
                  <c:v>1998 Q1</c:v>
                </c:pt>
                <c:pt idx="33">
                  <c:v>1998 Q2</c:v>
                </c:pt>
                <c:pt idx="34">
                  <c:v>1998 Q3</c:v>
                </c:pt>
                <c:pt idx="35">
                  <c:v>1998 Q4</c:v>
                </c:pt>
                <c:pt idx="36">
                  <c:v>1999 Q1</c:v>
                </c:pt>
                <c:pt idx="37">
                  <c:v>1999 Q2</c:v>
                </c:pt>
                <c:pt idx="38">
                  <c:v>1999 Q3</c:v>
                </c:pt>
                <c:pt idx="39">
                  <c:v>1999 Q4</c:v>
                </c:pt>
                <c:pt idx="40">
                  <c:v>2000 Q1</c:v>
                </c:pt>
                <c:pt idx="41">
                  <c:v>2000 Q2</c:v>
                </c:pt>
                <c:pt idx="42">
                  <c:v>2000 Q3</c:v>
                </c:pt>
                <c:pt idx="43">
                  <c:v>2000 Q4</c:v>
                </c:pt>
                <c:pt idx="44">
                  <c:v>2001 Q1</c:v>
                </c:pt>
                <c:pt idx="45">
                  <c:v>2001 Q2</c:v>
                </c:pt>
                <c:pt idx="46">
                  <c:v>2001 Q3</c:v>
                </c:pt>
                <c:pt idx="47">
                  <c:v>2001 Q4</c:v>
                </c:pt>
                <c:pt idx="48">
                  <c:v>2002 Q1</c:v>
                </c:pt>
                <c:pt idx="49">
                  <c:v>2002 Q2</c:v>
                </c:pt>
                <c:pt idx="50">
                  <c:v>2002 Q3</c:v>
                </c:pt>
                <c:pt idx="51">
                  <c:v>2002 Q4</c:v>
                </c:pt>
                <c:pt idx="52">
                  <c:v>2003 Q1</c:v>
                </c:pt>
                <c:pt idx="53">
                  <c:v>2003 Q2</c:v>
                </c:pt>
                <c:pt idx="54">
                  <c:v>2003 Q3</c:v>
                </c:pt>
                <c:pt idx="55">
                  <c:v>2003 Q4</c:v>
                </c:pt>
                <c:pt idx="56">
                  <c:v>2004 Q1</c:v>
                </c:pt>
                <c:pt idx="57">
                  <c:v>2004 Q2</c:v>
                </c:pt>
                <c:pt idx="58">
                  <c:v>2004 Q3</c:v>
                </c:pt>
                <c:pt idx="59">
                  <c:v>2004 Q4</c:v>
                </c:pt>
                <c:pt idx="60">
                  <c:v>2005 Q1</c:v>
                </c:pt>
                <c:pt idx="61">
                  <c:v>2005 Q2</c:v>
                </c:pt>
                <c:pt idx="62">
                  <c:v>2005 Q3</c:v>
                </c:pt>
                <c:pt idx="63">
                  <c:v>2005 Q4</c:v>
                </c:pt>
                <c:pt idx="64">
                  <c:v>2006 Q1</c:v>
                </c:pt>
                <c:pt idx="65">
                  <c:v>2006 Q2</c:v>
                </c:pt>
                <c:pt idx="66">
                  <c:v>2006 Q3</c:v>
                </c:pt>
                <c:pt idx="67">
                  <c:v>2006 Q4</c:v>
                </c:pt>
                <c:pt idx="68">
                  <c:v>2007 Q1</c:v>
                </c:pt>
                <c:pt idx="69">
                  <c:v>2007 Q2</c:v>
                </c:pt>
                <c:pt idx="70">
                  <c:v>2007 Q3</c:v>
                </c:pt>
                <c:pt idx="71">
                  <c:v>2007 Q4</c:v>
                </c:pt>
                <c:pt idx="72">
                  <c:v>2008 Q1</c:v>
                </c:pt>
                <c:pt idx="73">
                  <c:v>2008 Q2</c:v>
                </c:pt>
                <c:pt idx="74">
                  <c:v>2008 Q3</c:v>
                </c:pt>
                <c:pt idx="75">
                  <c:v>2008 Q4</c:v>
                </c:pt>
                <c:pt idx="76">
                  <c:v>2009 Q1</c:v>
                </c:pt>
                <c:pt idx="77">
                  <c:v>2009 Q2</c:v>
                </c:pt>
                <c:pt idx="78">
                  <c:v>2009 Q3</c:v>
                </c:pt>
                <c:pt idx="79">
                  <c:v>2009 Q4</c:v>
                </c:pt>
              </c:strCache>
            </c:strRef>
          </c:cat>
          <c:val>
            <c:numRef>
              <c:f>beer_forecasts!$E$2:$E$81</c:f>
              <c:numCache>
                <c:formatCode>General</c:formatCode>
                <c:ptCount val="80"/>
                <c:pt idx="68" formatCode="0.00">
                  <c:v>441.75</c:v>
                </c:pt>
                <c:pt idx="69" formatCode="0.00">
                  <c:v>441.75</c:v>
                </c:pt>
                <c:pt idx="70" formatCode="0.00">
                  <c:v>441.75</c:v>
                </c:pt>
                <c:pt idx="71" formatCode="0.00">
                  <c:v>441.75</c:v>
                </c:pt>
                <c:pt idx="72" formatCode="0.00">
                  <c:v>441.75</c:v>
                </c:pt>
                <c:pt idx="73" formatCode="0.00">
                  <c:v>441.75</c:v>
                </c:pt>
                <c:pt idx="74" formatCode="0.00">
                  <c:v>441.75</c:v>
                </c:pt>
                <c:pt idx="75" formatCode="0.00">
                  <c:v>441.75</c:v>
                </c:pt>
                <c:pt idx="76" formatCode="0.00">
                  <c:v>441.75</c:v>
                </c:pt>
                <c:pt idx="77" formatCode="0.00">
                  <c:v>441.75</c:v>
                </c:pt>
                <c:pt idx="78" formatCode="0.00">
                  <c:v>441.75</c:v>
                </c:pt>
                <c:pt idx="79" formatCode="0.00">
                  <c:v>441.75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40-468C-A788-F1B9317F98FF}"/>
            </c:ext>
          </c:extLst>
        </c:ser>
        <c:ser>
          <c:idx val="4"/>
          <c:order val="4"/>
          <c:tx>
            <c:strRef>
              <c:f>beer_forecasts!$F$1</c:f>
              <c:strCache>
                <c:ptCount val="1"/>
                <c:pt idx="0">
                  <c:v>Seasonal Average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beer_forecasts!$A$2:$A$81</c:f>
              <c:strCache>
                <c:ptCount val="80"/>
                <c:pt idx="0">
                  <c:v>1990 Q1</c:v>
                </c:pt>
                <c:pt idx="1">
                  <c:v>1990 Q2</c:v>
                </c:pt>
                <c:pt idx="2">
                  <c:v>1990 Q3</c:v>
                </c:pt>
                <c:pt idx="3">
                  <c:v>1990 Q4</c:v>
                </c:pt>
                <c:pt idx="4">
                  <c:v>1991 Q1</c:v>
                </c:pt>
                <c:pt idx="5">
                  <c:v>1991 Q2</c:v>
                </c:pt>
                <c:pt idx="6">
                  <c:v>1991 Q3</c:v>
                </c:pt>
                <c:pt idx="7">
                  <c:v>1991 Q4</c:v>
                </c:pt>
                <c:pt idx="8">
                  <c:v>1992 Q1</c:v>
                </c:pt>
                <c:pt idx="9">
                  <c:v>1992 Q2</c:v>
                </c:pt>
                <c:pt idx="10">
                  <c:v>1992 Q3</c:v>
                </c:pt>
                <c:pt idx="11">
                  <c:v>1992 Q4</c:v>
                </c:pt>
                <c:pt idx="12">
                  <c:v>1993 Q1</c:v>
                </c:pt>
                <c:pt idx="13">
                  <c:v>1993 Q2</c:v>
                </c:pt>
                <c:pt idx="14">
                  <c:v>1993 Q3</c:v>
                </c:pt>
                <c:pt idx="15">
                  <c:v>1993 Q4</c:v>
                </c:pt>
                <c:pt idx="16">
                  <c:v>1994 Q1</c:v>
                </c:pt>
                <c:pt idx="17">
                  <c:v>1994 Q2</c:v>
                </c:pt>
                <c:pt idx="18">
                  <c:v>1994 Q3</c:v>
                </c:pt>
                <c:pt idx="19">
                  <c:v>1994 Q4</c:v>
                </c:pt>
                <c:pt idx="20">
                  <c:v>1995 Q1</c:v>
                </c:pt>
                <c:pt idx="21">
                  <c:v>1995 Q2</c:v>
                </c:pt>
                <c:pt idx="22">
                  <c:v>1995 Q3</c:v>
                </c:pt>
                <c:pt idx="23">
                  <c:v>1995 Q4</c:v>
                </c:pt>
                <c:pt idx="24">
                  <c:v>1996 Q1</c:v>
                </c:pt>
                <c:pt idx="25">
                  <c:v>1996 Q2</c:v>
                </c:pt>
                <c:pt idx="26">
                  <c:v>1996 Q3</c:v>
                </c:pt>
                <c:pt idx="27">
                  <c:v>1996 Q4</c:v>
                </c:pt>
                <c:pt idx="28">
                  <c:v>1997 Q1</c:v>
                </c:pt>
                <c:pt idx="29">
                  <c:v>1997 Q2</c:v>
                </c:pt>
                <c:pt idx="30">
                  <c:v>1997 Q3</c:v>
                </c:pt>
                <c:pt idx="31">
                  <c:v>1997 Q4</c:v>
                </c:pt>
                <c:pt idx="32">
                  <c:v>1998 Q1</c:v>
                </c:pt>
                <c:pt idx="33">
                  <c:v>1998 Q2</c:v>
                </c:pt>
                <c:pt idx="34">
                  <c:v>1998 Q3</c:v>
                </c:pt>
                <c:pt idx="35">
                  <c:v>1998 Q4</c:v>
                </c:pt>
                <c:pt idx="36">
                  <c:v>1999 Q1</c:v>
                </c:pt>
                <c:pt idx="37">
                  <c:v>1999 Q2</c:v>
                </c:pt>
                <c:pt idx="38">
                  <c:v>1999 Q3</c:v>
                </c:pt>
                <c:pt idx="39">
                  <c:v>1999 Q4</c:v>
                </c:pt>
                <c:pt idx="40">
                  <c:v>2000 Q1</c:v>
                </c:pt>
                <c:pt idx="41">
                  <c:v>2000 Q2</c:v>
                </c:pt>
                <c:pt idx="42">
                  <c:v>2000 Q3</c:v>
                </c:pt>
                <c:pt idx="43">
                  <c:v>2000 Q4</c:v>
                </c:pt>
                <c:pt idx="44">
                  <c:v>2001 Q1</c:v>
                </c:pt>
                <c:pt idx="45">
                  <c:v>2001 Q2</c:v>
                </c:pt>
                <c:pt idx="46">
                  <c:v>2001 Q3</c:v>
                </c:pt>
                <c:pt idx="47">
                  <c:v>2001 Q4</c:v>
                </c:pt>
                <c:pt idx="48">
                  <c:v>2002 Q1</c:v>
                </c:pt>
                <c:pt idx="49">
                  <c:v>2002 Q2</c:v>
                </c:pt>
                <c:pt idx="50">
                  <c:v>2002 Q3</c:v>
                </c:pt>
                <c:pt idx="51">
                  <c:v>2002 Q4</c:v>
                </c:pt>
                <c:pt idx="52">
                  <c:v>2003 Q1</c:v>
                </c:pt>
                <c:pt idx="53">
                  <c:v>2003 Q2</c:v>
                </c:pt>
                <c:pt idx="54">
                  <c:v>2003 Q3</c:v>
                </c:pt>
                <c:pt idx="55">
                  <c:v>2003 Q4</c:v>
                </c:pt>
                <c:pt idx="56">
                  <c:v>2004 Q1</c:v>
                </c:pt>
                <c:pt idx="57">
                  <c:v>2004 Q2</c:v>
                </c:pt>
                <c:pt idx="58">
                  <c:v>2004 Q3</c:v>
                </c:pt>
                <c:pt idx="59">
                  <c:v>2004 Q4</c:v>
                </c:pt>
                <c:pt idx="60">
                  <c:v>2005 Q1</c:v>
                </c:pt>
                <c:pt idx="61">
                  <c:v>2005 Q2</c:v>
                </c:pt>
                <c:pt idx="62">
                  <c:v>2005 Q3</c:v>
                </c:pt>
                <c:pt idx="63">
                  <c:v>2005 Q4</c:v>
                </c:pt>
                <c:pt idx="64">
                  <c:v>2006 Q1</c:v>
                </c:pt>
                <c:pt idx="65">
                  <c:v>2006 Q2</c:v>
                </c:pt>
                <c:pt idx="66">
                  <c:v>2006 Q3</c:v>
                </c:pt>
                <c:pt idx="67">
                  <c:v>2006 Q4</c:v>
                </c:pt>
                <c:pt idx="68">
                  <c:v>2007 Q1</c:v>
                </c:pt>
                <c:pt idx="69">
                  <c:v>2007 Q2</c:v>
                </c:pt>
                <c:pt idx="70">
                  <c:v>2007 Q3</c:v>
                </c:pt>
                <c:pt idx="71">
                  <c:v>2007 Q4</c:v>
                </c:pt>
                <c:pt idx="72">
                  <c:v>2008 Q1</c:v>
                </c:pt>
                <c:pt idx="73">
                  <c:v>2008 Q2</c:v>
                </c:pt>
                <c:pt idx="74">
                  <c:v>2008 Q3</c:v>
                </c:pt>
                <c:pt idx="75">
                  <c:v>2008 Q4</c:v>
                </c:pt>
                <c:pt idx="76">
                  <c:v>2009 Q1</c:v>
                </c:pt>
                <c:pt idx="77">
                  <c:v>2009 Q2</c:v>
                </c:pt>
                <c:pt idx="78">
                  <c:v>2009 Q3</c:v>
                </c:pt>
                <c:pt idx="79">
                  <c:v>2009 Q4</c:v>
                </c:pt>
              </c:strCache>
            </c:strRef>
          </c:cat>
          <c:val>
            <c:numRef>
              <c:f>beer_forecasts!$F$2:$F$81</c:f>
              <c:numCache>
                <c:formatCode>General</c:formatCode>
                <c:ptCount val="80"/>
                <c:pt idx="68" formatCode="0.00">
                  <c:v>436.94117647058823</c:v>
                </c:pt>
                <c:pt idx="69" formatCode="0.00">
                  <c:v>400.58823529411762</c:v>
                </c:pt>
                <c:pt idx="70" formatCode="0.00">
                  <c:v>414.52941176470586</c:v>
                </c:pt>
                <c:pt idx="71" formatCode="0.00">
                  <c:v>514.94117647058829</c:v>
                </c:pt>
                <c:pt idx="72" formatCode="0.00">
                  <c:v>436.94117647058823</c:v>
                </c:pt>
                <c:pt idx="73" formatCode="0.00">
                  <c:v>400.58823529411762</c:v>
                </c:pt>
                <c:pt idx="74" formatCode="0.00">
                  <c:v>414.52941176470586</c:v>
                </c:pt>
                <c:pt idx="75" formatCode="0.00">
                  <c:v>514.94117647058829</c:v>
                </c:pt>
                <c:pt idx="76" formatCode="0.00">
                  <c:v>436.94117647058823</c:v>
                </c:pt>
                <c:pt idx="77" formatCode="0.00">
                  <c:v>400.58823529411762</c:v>
                </c:pt>
                <c:pt idx="78" formatCode="0.00">
                  <c:v>414.52941176470586</c:v>
                </c:pt>
                <c:pt idx="79" formatCode="0.00">
                  <c:v>514.94117647058829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40-468C-A788-F1B9317F9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47999"/>
        <c:axId val="60549679"/>
      </c:lineChart>
      <c:catAx>
        <c:axId val="60547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9679"/>
        <c:crosses val="autoZero"/>
        <c:auto val="1"/>
        <c:lblAlgn val="ctr"/>
        <c:lblOffset val="100"/>
        <c:tickLblSkip val="20"/>
        <c:noMultiLvlLbl val="0"/>
      </c:catAx>
      <c:valAx>
        <c:axId val="6054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59</xdr:row>
      <xdr:rowOff>0</xdr:rowOff>
    </xdr:from>
    <xdr:to>
      <xdr:col>15</xdr:col>
      <xdr:colOff>698500</xdr:colOff>
      <xdr:row>84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520700</xdr:colOff>
      <xdr:row>9</xdr:row>
      <xdr:rowOff>101600</xdr:rowOff>
    </xdr:from>
    <xdr:to>
      <xdr:col>14</xdr:col>
      <xdr:colOff>673100</xdr:colOff>
      <xdr:row>31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889000</xdr:colOff>
      <xdr:row>26</xdr:row>
      <xdr:rowOff>127000</xdr:rowOff>
    </xdr:from>
    <xdr:to>
      <xdr:col>16</xdr:col>
      <xdr:colOff>241300</xdr:colOff>
      <xdr:row>57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520700</xdr:colOff>
      <xdr:row>9</xdr:row>
      <xdr:rowOff>101600</xdr:rowOff>
    </xdr:from>
    <xdr:to>
      <xdr:col>15</xdr:col>
      <xdr:colOff>673100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>
      <selection activeCell="C85" sqref="C85"/>
    </sheetView>
  </sheetViews>
  <sheetFormatPr baseColWidth="10" defaultColWidth="11" defaultRowHeight="16" x14ac:dyDescent="0.2"/>
  <cols>
    <col min="2" max="2" width="23.33203125" bestFit="1" customWidth="1"/>
  </cols>
  <sheetData>
    <row r="1" spans="1:3" x14ac:dyDescent="0.2">
      <c r="A1" s="1" t="s">
        <v>0</v>
      </c>
      <c r="B1" s="1" t="s">
        <v>81</v>
      </c>
      <c r="C1" s="3"/>
    </row>
    <row r="2" spans="1:3" x14ac:dyDescent="0.2">
      <c r="A2" s="2" t="s">
        <v>1</v>
      </c>
      <c r="B2" s="2">
        <v>485</v>
      </c>
    </row>
    <row r="3" spans="1:3" x14ac:dyDescent="0.2">
      <c r="A3" s="2" t="s">
        <v>2</v>
      </c>
      <c r="B3" s="2">
        <v>441</v>
      </c>
    </row>
    <row r="4" spans="1:3" x14ac:dyDescent="0.2">
      <c r="A4" s="2" t="s">
        <v>3</v>
      </c>
      <c r="B4" s="2">
        <v>429</v>
      </c>
    </row>
    <row r="5" spans="1:3" x14ac:dyDescent="0.2">
      <c r="A5" s="2" t="s">
        <v>4</v>
      </c>
      <c r="B5" s="2">
        <v>599</v>
      </c>
    </row>
    <row r="6" spans="1:3" x14ac:dyDescent="0.2">
      <c r="A6" s="2" t="s">
        <v>5</v>
      </c>
      <c r="B6" s="2">
        <v>464</v>
      </c>
    </row>
    <row r="7" spans="1:3" x14ac:dyDescent="0.2">
      <c r="A7" s="2" t="s">
        <v>6</v>
      </c>
      <c r="B7" s="2">
        <v>424</v>
      </c>
    </row>
    <row r="8" spans="1:3" x14ac:dyDescent="0.2">
      <c r="A8" s="2" t="s">
        <v>7</v>
      </c>
      <c r="B8" s="2">
        <v>436</v>
      </c>
    </row>
    <row r="9" spans="1:3" x14ac:dyDescent="0.2">
      <c r="A9" s="2" t="s">
        <v>8</v>
      </c>
      <c r="B9" s="2">
        <v>574</v>
      </c>
    </row>
    <row r="10" spans="1:3" x14ac:dyDescent="0.2">
      <c r="A10" s="2" t="s">
        <v>9</v>
      </c>
      <c r="B10" s="2">
        <v>443</v>
      </c>
    </row>
    <row r="11" spans="1:3" x14ac:dyDescent="0.2">
      <c r="A11" s="2" t="s">
        <v>10</v>
      </c>
      <c r="B11" s="2">
        <v>410</v>
      </c>
    </row>
    <row r="12" spans="1:3" x14ac:dyDescent="0.2">
      <c r="A12" s="2" t="s">
        <v>11</v>
      </c>
      <c r="B12" s="2">
        <v>420</v>
      </c>
    </row>
    <row r="13" spans="1:3" x14ac:dyDescent="0.2">
      <c r="A13" s="2" t="s">
        <v>12</v>
      </c>
      <c r="B13" s="2">
        <v>532</v>
      </c>
    </row>
    <row r="14" spans="1:3" x14ac:dyDescent="0.2">
      <c r="A14" s="2" t="s">
        <v>13</v>
      </c>
      <c r="B14" s="2">
        <v>433</v>
      </c>
    </row>
    <row r="15" spans="1:3" x14ac:dyDescent="0.2">
      <c r="A15" s="2" t="s">
        <v>14</v>
      </c>
      <c r="B15" s="2">
        <v>421</v>
      </c>
    </row>
    <row r="16" spans="1:3" x14ac:dyDescent="0.2">
      <c r="A16" s="2" t="s">
        <v>15</v>
      </c>
      <c r="B16" s="2">
        <v>410</v>
      </c>
    </row>
    <row r="17" spans="1:2" x14ac:dyDescent="0.2">
      <c r="A17" s="2" t="s">
        <v>16</v>
      </c>
      <c r="B17" s="2">
        <v>512</v>
      </c>
    </row>
    <row r="18" spans="1:2" x14ac:dyDescent="0.2">
      <c r="A18" s="2" t="s">
        <v>17</v>
      </c>
      <c r="B18" s="2">
        <v>449</v>
      </c>
    </row>
    <row r="19" spans="1:2" x14ac:dyDescent="0.2">
      <c r="A19" s="2" t="s">
        <v>18</v>
      </c>
      <c r="B19" s="2">
        <v>381</v>
      </c>
    </row>
    <row r="20" spans="1:2" x14ac:dyDescent="0.2">
      <c r="A20" s="2" t="s">
        <v>19</v>
      </c>
      <c r="B20" s="2">
        <v>423</v>
      </c>
    </row>
    <row r="21" spans="1:2" x14ac:dyDescent="0.2">
      <c r="A21" s="2" t="s">
        <v>20</v>
      </c>
      <c r="B21" s="2">
        <v>531</v>
      </c>
    </row>
    <row r="22" spans="1:2" x14ac:dyDescent="0.2">
      <c r="A22" s="2" t="s">
        <v>21</v>
      </c>
      <c r="B22" s="2">
        <v>426</v>
      </c>
    </row>
    <row r="23" spans="1:2" x14ac:dyDescent="0.2">
      <c r="A23" s="2" t="s">
        <v>22</v>
      </c>
      <c r="B23" s="2">
        <v>408</v>
      </c>
    </row>
    <row r="24" spans="1:2" x14ac:dyDescent="0.2">
      <c r="A24" s="2" t="s">
        <v>23</v>
      </c>
      <c r="B24" s="2">
        <v>416</v>
      </c>
    </row>
    <row r="25" spans="1:2" x14ac:dyDescent="0.2">
      <c r="A25" s="2" t="s">
        <v>24</v>
      </c>
      <c r="B25" s="2">
        <v>520</v>
      </c>
    </row>
    <row r="26" spans="1:2" x14ac:dyDescent="0.2">
      <c r="A26" s="2" t="s">
        <v>25</v>
      </c>
      <c r="B26" s="2">
        <v>409</v>
      </c>
    </row>
    <row r="27" spans="1:2" x14ac:dyDescent="0.2">
      <c r="A27" s="2" t="s">
        <v>26</v>
      </c>
      <c r="B27" s="2">
        <v>398</v>
      </c>
    </row>
    <row r="28" spans="1:2" x14ac:dyDescent="0.2">
      <c r="A28" s="2" t="s">
        <v>27</v>
      </c>
      <c r="B28" s="2">
        <v>398</v>
      </c>
    </row>
    <row r="29" spans="1:2" x14ac:dyDescent="0.2">
      <c r="A29" s="2" t="s">
        <v>28</v>
      </c>
      <c r="B29" s="2">
        <v>507</v>
      </c>
    </row>
    <row r="30" spans="1:2" x14ac:dyDescent="0.2">
      <c r="A30" s="2" t="s">
        <v>29</v>
      </c>
      <c r="B30" s="2">
        <v>432</v>
      </c>
    </row>
    <row r="31" spans="1:2" x14ac:dyDescent="0.2">
      <c r="A31" s="2" t="s">
        <v>30</v>
      </c>
      <c r="B31" s="2">
        <v>398</v>
      </c>
    </row>
    <row r="32" spans="1:2" x14ac:dyDescent="0.2">
      <c r="A32" s="2" t="s">
        <v>31</v>
      </c>
      <c r="B32" s="2">
        <v>406</v>
      </c>
    </row>
    <row r="33" spans="1:2" x14ac:dyDescent="0.2">
      <c r="A33" s="2" t="s">
        <v>32</v>
      </c>
      <c r="B33" s="2">
        <v>526</v>
      </c>
    </row>
    <row r="34" spans="1:2" x14ac:dyDescent="0.2">
      <c r="A34" s="2" t="s">
        <v>33</v>
      </c>
      <c r="B34" s="2">
        <v>428</v>
      </c>
    </row>
    <row r="35" spans="1:2" x14ac:dyDescent="0.2">
      <c r="A35" s="2" t="s">
        <v>34</v>
      </c>
      <c r="B35" s="2">
        <v>397</v>
      </c>
    </row>
    <row r="36" spans="1:2" x14ac:dyDescent="0.2">
      <c r="A36" s="2" t="s">
        <v>35</v>
      </c>
      <c r="B36" s="2">
        <v>403</v>
      </c>
    </row>
    <row r="37" spans="1:2" x14ac:dyDescent="0.2">
      <c r="A37" s="2" t="s">
        <v>36</v>
      </c>
      <c r="B37" s="2">
        <v>517</v>
      </c>
    </row>
    <row r="38" spans="1:2" x14ac:dyDescent="0.2">
      <c r="A38" s="2" t="s">
        <v>37</v>
      </c>
      <c r="B38" s="2">
        <v>435</v>
      </c>
    </row>
    <row r="39" spans="1:2" x14ac:dyDescent="0.2">
      <c r="A39" s="2" t="s">
        <v>38</v>
      </c>
      <c r="B39" s="2">
        <v>383</v>
      </c>
    </row>
    <row r="40" spans="1:2" x14ac:dyDescent="0.2">
      <c r="A40" s="2" t="s">
        <v>39</v>
      </c>
      <c r="B40" s="2">
        <v>424</v>
      </c>
    </row>
    <row r="41" spans="1:2" x14ac:dyDescent="0.2">
      <c r="A41" s="2" t="s">
        <v>40</v>
      </c>
      <c r="B41" s="2">
        <v>521</v>
      </c>
    </row>
    <row r="42" spans="1:2" x14ac:dyDescent="0.2">
      <c r="A42" s="2" t="s">
        <v>41</v>
      </c>
      <c r="B42" s="2">
        <v>421</v>
      </c>
    </row>
    <row r="43" spans="1:2" x14ac:dyDescent="0.2">
      <c r="A43" s="2" t="s">
        <v>42</v>
      </c>
      <c r="B43" s="2">
        <v>402</v>
      </c>
    </row>
    <row r="44" spans="1:2" x14ac:dyDescent="0.2">
      <c r="A44" s="2" t="s">
        <v>43</v>
      </c>
      <c r="B44" s="2">
        <v>414</v>
      </c>
    </row>
    <row r="45" spans="1:2" x14ac:dyDescent="0.2">
      <c r="A45" s="2" t="s">
        <v>44</v>
      </c>
      <c r="B45" s="2">
        <v>500</v>
      </c>
    </row>
    <row r="46" spans="1:2" x14ac:dyDescent="0.2">
      <c r="A46" s="2" t="s">
        <v>45</v>
      </c>
      <c r="B46" s="2">
        <v>451</v>
      </c>
    </row>
    <row r="47" spans="1:2" x14ac:dyDescent="0.2">
      <c r="A47" s="2" t="s">
        <v>46</v>
      </c>
      <c r="B47" s="2">
        <v>380</v>
      </c>
    </row>
    <row r="48" spans="1:2" x14ac:dyDescent="0.2">
      <c r="A48" s="2" t="s">
        <v>47</v>
      </c>
      <c r="B48" s="2">
        <v>416</v>
      </c>
    </row>
    <row r="49" spans="1:2" x14ac:dyDescent="0.2">
      <c r="A49" s="2" t="s">
        <v>48</v>
      </c>
      <c r="B49" s="2">
        <v>492</v>
      </c>
    </row>
    <row r="50" spans="1:2" x14ac:dyDescent="0.2">
      <c r="A50" s="2" t="s">
        <v>49</v>
      </c>
      <c r="B50" s="2">
        <v>428</v>
      </c>
    </row>
    <row r="51" spans="1:2" x14ac:dyDescent="0.2">
      <c r="A51" s="2" t="s">
        <v>50</v>
      </c>
      <c r="B51" s="2">
        <v>408</v>
      </c>
    </row>
    <row r="52" spans="1:2" x14ac:dyDescent="0.2">
      <c r="A52" s="2" t="s">
        <v>51</v>
      </c>
      <c r="B52" s="2">
        <v>406</v>
      </c>
    </row>
    <row r="53" spans="1:2" x14ac:dyDescent="0.2">
      <c r="A53" s="2" t="s">
        <v>52</v>
      </c>
      <c r="B53" s="2">
        <v>506</v>
      </c>
    </row>
    <row r="54" spans="1:2" x14ac:dyDescent="0.2">
      <c r="A54" s="2" t="s">
        <v>53</v>
      </c>
      <c r="B54" s="2">
        <v>435</v>
      </c>
    </row>
    <row r="55" spans="1:2" x14ac:dyDescent="0.2">
      <c r="A55" s="2" t="s">
        <v>54</v>
      </c>
      <c r="B55" s="2">
        <v>380</v>
      </c>
    </row>
    <row r="56" spans="1:2" x14ac:dyDescent="0.2">
      <c r="A56" s="2" t="s">
        <v>55</v>
      </c>
      <c r="B56" s="2">
        <v>421</v>
      </c>
    </row>
    <row r="57" spans="1:2" x14ac:dyDescent="0.2">
      <c r="A57" s="2" t="s">
        <v>56</v>
      </c>
      <c r="B57" s="2">
        <v>490</v>
      </c>
    </row>
    <row r="58" spans="1:2" x14ac:dyDescent="0.2">
      <c r="A58" s="2" t="s">
        <v>57</v>
      </c>
      <c r="B58" s="2">
        <v>435</v>
      </c>
    </row>
    <row r="59" spans="1:2" x14ac:dyDescent="0.2">
      <c r="A59" s="2" t="s">
        <v>58</v>
      </c>
      <c r="B59" s="2">
        <v>390</v>
      </c>
    </row>
    <row r="60" spans="1:2" x14ac:dyDescent="0.2">
      <c r="A60" s="2" t="s">
        <v>59</v>
      </c>
      <c r="B60" s="2">
        <v>412</v>
      </c>
    </row>
    <row r="61" spans="1:2" x14ac:dyDescent="0.2">
      <c r="A61" s="2" t="s">
        <v>60</v>
      </c>
      <c r="B61" s="2">
        <v>454</v>
      </c>
    </row>
    <row r="62" spans="1:2" x14ac:dyDescent="0.2">
      <c r="A62" s="2" t="s">
        <v>61</v>
      </c>
      <c r="B62" s="2">
        <v>416</v>
      </c>
    </row>
    <row r="63" spans="1:2" x14ac:dyDescent="0.2">
      <c r="A63" s="2" t="s">
        <v>62</v>
      </c>
      <c r="B63" s="2">
        <v>403</v>
      </c>
    </row>
    <row r="64" spans="1:2" x14ac:dyDescent="0.2">
      <c r="A64" s="2" t="s">
        <v>63</v>
      </c>
      <c r="B64" s="2">
        <v>408</v>
      </c>
    </row>
    <row r="65" spans="1:2" x14ac:dyDescent="0.2">
      <c r="A65" s="2" t="s">
        <v>64</v>
      </c>
      <c r="B65" s="2">
        <v>482</v>
      </c>
    </row>
    <row r="66" spans="1:2" x14ac:dyDescent="0.2">
      <c r="A66" s="2" t="s">
        <v>65</v>
      </c>
      <c r="B66" s="2">
        <v>438</v>
      </c>
    </row>
    <row r="67" spans="1:2" x14ac:dyDescent="0.2">
      <c r="A67" s="2" t="s">
        <v>66</v>
      </c>
      <c r="B67" s="2">
        <v>386</v>
      </c>
    </row>
    <row r="68" spans="1:2" x14ac:dyDescent="0.2">
      <c r="A68" s="2" t="s">
        <v>67</v>
      </c>
      <c r="B68" s="2">
        <v>405</v>
      </c>
    </row>
    <row r="69" spans="1:2" x14ac:dyDescent="0.2">
      <c r="A69" s="2" t="s">
        <v>68</v>
      </c>
      <c r="B69" s="2">
        <v>491</v>
      </c>
    </row>
    <row r="70" spans="1:2" x14ac:dyDescent="0.2">
      <c r="A70" s="2" t="s">
        <v>69</v>
      </c>
      <c r="B70" s="2"/>
    </row>
    <row r="71" spans="1:2" x14ac:dyDescent="0.2">
      <c r="A71" s="2" t="s">
        <v>70</v>
      </c>
      <c r="B71" s="2"/>
    </row>
    <row r="72" spans="1:2" x14ac:dyDescent="0.2">
      <c r="A72" s="2" t="s">
        <v>71</v>
      </c>
      <c r="B72" s="2"/>
    </row>
    <row r="73" spans="1:2" x14ac:dyDescent="0.2">
      <c r="A73" s="2" t="s">
        <v>72</v>
      </c>
      <c r="B73" s="2"/>
    </row>
    <row r="74" spans="1:2" x14ac:dyDescent="0.2">
      <c r="A74" s="2" t="s">
        <v>73</v>
      </c>
      <c r="B74" s="2"/>
    </row>
    <row r="75" spans="1:2" x14ac:dyDescent="0.2">
      <c r="A75" s="2" t="s">
        <v>74</v>
      </c>
      <c r="B75" s="2"/>
    </row>
    <row r="76" spans="1:2" x14ac:dyDescent="0.2">
      <c r="A76" s="2" t="s">
        <v>75</v>
      </c>
      <c r="B76" s="2"/>
    </row>
    <row r="77" spans="1:2" x14ac:dyDescent="0.2">
      <c r="A77" s="2" t="s">
        <v>76</v>
      </c>
      <c r="B77" s="2"/>
    </row>
    <row r="78" spans="1:2" x14ac:dyDescent="0.2">
      <c r="A78" s="2" t="s">
        <v>77</v>
      </c>
      <c r="B78" s="2"/>
    </row>
    <row r="79" spans="1:2" x14ac:dyDescent="0.2">
      <c r="A79" s="2" t="s">
        <v>78</v>
      </c>
      <c r="B79" s="2"/>
    </row>
    <row r="80" spans="1:2" x14ac:dyDescent="0.2">
      <c r="A80" s="2" t="s">
        <v>79</v>
      </c>
      <c r="B80" s="2"/>
    </row>
    <row r="81" spans="1:2" x14ac:dyDescent="0.2">
      <c r="A81" s="2" t="s">
        <v>80</v>
      </c>
      <c r="B81" s="2"/>
    </row>
    <row r="82" spans="1:2" x14ac:dyDescent="0.2">
      <c r="A82" s="2"/>
      <c r="B82" s="2"/>
    </row>
    <row r="83" spans="1:2" x14ac:dyDescent="0.2">
      <c r="A83" s="2"/>
      <c r="B83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3"/>
  <sheetViews>
    <sheetView workbookViewId="0">
      <selection activeCell="E27" sqref="E27"/>
    </sheetView>
  </sheetViews>
  <sheetFormatPr baseColWidth="10" defaultColWidth="11" defaultRowHeight="16" x14ac:dyDescent="0.2"/>
  <cols>
    <col min="2" max="2" width="23.33203125" bestFit="1" customWidth="1"/>
    <col min="3" max="3" width="5.83203125" bestFit="1" customWidth="1"/>
    <col min="6" max="6" width="15.83203125" bestFit="1" customWidth="1"/>
  </cols>
  <sheetData>
    <row r="1" spans="1:11" x14ac:dyDescent="0.2">
      <c r="A1" s="1" t="s">
        <v>0</v>
      </c>
      <c r="B1" s="1" t="s">
        <v>81</v>
      </c>
      <c r="C1" s="3" t="s">
        <v>82</v>
      </c>
      <c r="D1" s="3" t="s">
        <v>85</v>
      </c>
      <c r="E1" s="3" t="s">
        <v>86</v>
      </c>
      <c r="F1" s="3" t="s">
        <v>98</v>
      </c>
      <c r="J1" s="50" t="s">
        <v>84</v>
      </c>
      <c r="K1" s="50"/>
    </row>
    <row r="2" spans="1:11" x14ac:dyDescent="0.2">
      <c r="A2" s="2" t="s">
        <v>1</v>
      </c>
      <c r="B2" s="2">
        <v>485</v>
      </c>
      <c r="D2">
        <f>B2</f>
        <v>485</v>
      </c>
      <c r="J2" t="s">
        <v>83</v>
      </c>
      <c r="K2" s="4">
        <f>((B69-B2)/(COUNTA(A2:A69)-1))</f>
        <v>8.9552238805970144E-2</v>
      </c>
    </row>
    <row r="3" spans="1:11" x14ac:dyDescent="0.2">
      <c r="A3" s="2" t="s">
        <v>2</v>
      </c>
      <c r="B3" s="2">
        <v>441</v>
      </c>
      <c r="D3" s="4">
        <f>D2+$K$2</f>
        <v>485.08955223880599</v>
      </c>
    </row>
    <row r="4" spans="1:11" x14ac:dyDescent="0.2">
      <c r="A4" s="2" t="s">
        <v>3</v>
      </c>
      <c r="B4" s="2">
        <v>429</v>
      </c>
      <c r="D4" s="4">
        <f t="shared" ref="D4:D67" si="0">D3+$K$2</f>
        <v>485.17910447761199</v>
      </c>
      <c r="J4" t="s">
        <v>87</v>
      </c>
      <c r="K4" s="4">
        <f>AVERAGE(B2,B6,B10,B14,B18,B22,B26,B30,B34,B38,B42,B46,B50,B54,B58,B62,B66)</f>
        <v>436.94117647058823</v>
      </c>
    </row>
    <row r="5" spans="1:11" x14ac:dyDescent="0.2">
      <c r="A5" s="2" t="s">
        <v>4</v>
      </c>
      <c r="B5" s="2">
        <v>599</v>
      </c>
      <c r="D5" s="4">
        <f t="shared" si="0"/>
        <v>485.26865671641798</v>
      </c>
      <c r="J5" t="s">
        <v>88</v>
      </c>
      <c r="K5" s="4">
        <f t="shared" ref="K5:K7" si="1">AVERAGE(B3,B7,B11,B15,B19,B23,B27,B31,B35,B39,B43,B47,B51,B55,B59,B63,B67)</f>
        <v>400.58823529411762</v>
      </c>
    </row>
    <row r="6" spans="1:11" x14ac:dyDescent="0.2">
      <c r="A6" s="2" t="s">
        <v>5</v>
      </c>
      <c r="B6" s="2">
        <v>464</v>
      </c>
      <c r="D6" s="4">
        <f t="shared" si="0"/>
        <v>485.35820895522397</v>
      </c>
      <c r="J6" t="s">
        <v>89</v>
      </c>
      <c r="K6" s="4">
        <f t="shared" si="1"/>
        <v>414.52941176470586</v>
      </c>
    </row>
    <row r="7" spans="1:11" x14ac:dyDescent="0.2">
      <c r="A7" s="2" t="s">
        <v>6</v>
      </c>
      <c r="B7" s="2">
        <v>424</v>
      </c>
      <c r="D7" s="4">
        <f t="shared" si="0"/>
        <v>485.44776119402997</v>
      </c>
      <c r="J7" t="s">
        <v>90</v>
      </c>
      <c r="K7" s="4">
        <f t="shared" si="1"/>
        <v>514.94117647058829</v>
      </c>
    </row>
    <row r="8" spans="1:11" x14ac:dyDescent="0.2">
      <c r="A8" s="2" t="s">
        <v>7</v>
      </c>
      <c r="B8" s="2">
        <v>436</v>
      </c>
      <c r="D8" s="4">
        <f t="shared" si="0"/>
        <v>485.53731343283596</v>
      </c>
    </row>
    <row r="9" spans="1:11" x14ac:dyDescent="0.2">
      <c r="A9" s="2" t="s">
        <v>8</v>
      </c>
      <c r="B9" s="2">
        <v>574</v>
      </c>
      <c r="D9" s="4">
        <f t="shared" si="0"/>
        <v>485.62686567164195</v>
      </c>
    </row>
    <row r="10" spans="1:11" x14ac:dyDescent="0.2">
      <c r="A10" s="2" t="s">
        <v>9</v>
      </c>
      <c r="B10" s="2">
        <v>443</v>
      </c>
      <c r="D10" s="4">
        <f t="shared" si="0"/>
        <v>485.71641791044794</v>
      </c>
    </row>
    <row r="11" spans="1:11" x14ac:dyDescent="0.2">
      <c r="A11" s="2" t="s">
        <v>10</v>
      </c>
      <c r="B11" s="2">
        <v>410</v>
      </c>
      <c r="D11" s="4">
        <f t="shared" si="0"/>
        <v>485.80597014925394</v>
      </c>
    </row>
    <row r="12" spans="1:11" x14ac:dyDescent="0.2">
      <c r="A12" s="2" t="s">
        <v>11</v>
      </c>
      <c r="B12" s="2">
        <v>420</v>
      </c>
      <c r="D12" s="4">
        <f t="shared" si="0"/>
        <v>485.89552238805993</v>
      </c>
    </row>
    <row r="13" spans="1:11" x14ac:dyDescent="0.2">
      <c r="A13" s="2" t="s">
        <v>12</v>
      </c>
      <c r="B13" s="2">
        <v>532</v>
      </c>
      <c r="D13" s="4">
        <f t="shared" si="0"/>
        <v>485.98507462686592</v>
      </c>
    </row>
    <row r="14" spans="1:11" x14ac:dyDescent="0.2">
      <c r="A14" s="2" t="s">
        <v>13</v>
      </c>
      <c r="B14" s="2">
        <v>433</v>
      </c>
      <c r="D14" s="4">
        <f t="shared" si="0"/>
        <v>486.07462686567192</v>
      </c>
    </row>
    <row r="15" spans="1:11" x14ac:dyDescent="0.2">
      <c r="A15" s="2" t="s">
        <v>14</v>
      </c>
      <c r="B15" s="2">
        <v>421</v>
      </c>
      <c r="D15" s="4">
        <f t="shared" si="0"/>
        <v>486.16417910447791</v>
      </c>
    </row>
    <row r="16" spans="1:11" x14ac:dyDescent="0.2">
      <c r="A16" s="2" t="s">
        <v>15</v>
      </c>
      <c r="B16" s="2">
        <v>410</v>
      </c>
      <c r="D16" s="4">
        <f t="shared" si="0"/>
        <v>486.2537313432839</v>
      </c>
    </row>
    <row r="17" spans="1:4" x14ac:dyDescent="0.2">
      <c r="A17" s="2" t="s">
        <v>16</v>
      </c>
      <c r="B17" s="2">
        <v>512</v>
      </c>
      <c r="D17" s="4">
        <f t="shared" si="0"/>
        <v>486.3432835820899</v>
      </c>
    </row>
    <row r="18" spans="1:4" x14ac:dyDescent="0.2">
      <c r="A18" s="2" t="s">
        <v>17</v>
      </c>
      <c r="B18" s="2">
        <v>449</v>
      </c>
      <c r="D18" s="4">
        <f t="shared" si="0"/>
        <v>486.43283582089589</v>
      </c>
    </row>
    <row r="19" spans="1:4" x14ac:dyDescent="0.2">
      <c r="A19" s="2" t="s">
        <v>18</v>
      </c>
      <c r="B19" s="2">
        <v>381</v>
      </c>
      <c r="D19" s="4">
        <f t="shared" si="0"/>
        <v>486.52238805970188</v>
      </c>
    </row>
    <row r="20" spans="1:4" x14ac:dyDescent="0.2">
      <c r="A20" s="2" t="s">
        <v>19</v>
      </c>
      <c r="B20" s="2">
        <v>423</v>
      </c>
      <c r="D20" s="4">
        <f t="shared" si="0"/>
        <v>486.61194029850788</v>
      </c>
    </row>
    <row r="21" spans="1:4" x14ac:dyDescent="0.2">
      <c r="A21" s="2" t="s">
        <v>20</v>
      </c>
      <c r="B21" s="2">
        <v>531</v>
      </c>
      <c r="D21" s="4">
        <f t="shared" si="0"/>
        <v>486.70149253731387</v>
      </c>
    </row>
    <row r="22" spans="1:4" x14ac:dyDescent="0.2">
      <c r="A22" s="2" t="s">
        <v>21</v>
      </c>
      <c r="B22" s="2">
        <v>426</v>
      </c>
      <c r="D22" s="4">
        <f t="shared" si="0"/>
        <v>486.79104477611986</v>
      </c>
    </row>
    <row r="23" spans="1:4" x14ac:dyDescent="0.2">
      <c r="A23" s="2" t="s">
        <v>22</v>
      </c>
      <c r="B23" s="2">
        <v>408</v>
      </c>
      <c r="D23" s="4">
        <f t="shared" si="0"/>
        <v>486.88059701492585</v>
      </c>
    </row>
    <row r="24" spans="1:4" x14ac:dyDescent="0.2">
      <c r="A24" s="2" t="s">
        <v>23</v>
      </c>
      <c r="B24" s="2">
        <v>416</v>
      </c>
      <c r="D24" s="4">
        <f t="shared" si="0"/>
        <v>486.97014925373185</v>
      </c>
    </row>
    <row r="25" spans="1:4" x14ac:dyDescent="0.2">
      <c r="A25" s="2" t="s">
        <v>24</v>
      </c>
      <c r="B25" s="2">
        <v>520</v>
      </c>
      <c r="D25" s="4">
        <f t="shared" si="0"/>
        <v>487.05970149253784</v>
      </c>
    </row>
    <row r="26" spans="1:4" x14ac:dyDescent="0.2">
      <c r="A26" s="2" t="s">
        <v>25</v>
      </c>
      <c r="B26" s="2">
        <v>409</v>
      </c>
      <c r="D26" s="4">
        <f t="shared" si="0"/>
        <v>487.14925373134383</v>
      </c>
    </row>
    <row r="27" spans="1:4" x14ac:dyDescent="0.2">
      <c r="A27" s="2" t="s">
        <v>26</v>
      </c>
      <c r="B27" s="2">
        <v>398</v>
      </c>
      <c r="D27" s="4">
        <f t="shared" si="0"/>
        <v>487.23880597014983</v>
      </c>
    </row>
    <row r="28" spans="1:4" x14ac:dyDescent="0.2">
      <c r="A28" s="2" t="s">
        <v>27</v>
      </c>
      <c r="B28" s="2">
        <v>398</v>
      </c>
      <c r="D28" s="4">
        <f t="shared" si="0"/>
        <v>487.32835820895582</v>
      </c>
    </row>
    <row r="29" spans="1:4" x14ac:dyDescent="0.2">
      <c r="A29" s="2" t="s">
        <v>28</v>
      </c>
      <c r="B29" s="2">
        <v>507</v>
      </c>
      <c r="D29" s="4">
        <f t="shared" si="0"/>
        <v>487.41791044776181</v>
      </c>
    </row>
    <row r="30" spans="1:4" x14ac:dyDescent="0.2">
      <c r="A30" s="2" t="s">
        <v>29</v>
      </c>
      <c r="B30" s="2">
        <v>432</v>
      </c>
      <c r="D30" s="4">
        <f t="shared" si="0"/>
        <v>487.50746268656781</v>
      </c>
    </row>
    <row r="31" spans="1:4" x14ac:dyDescent="0.2">
      <c r="A31" s="2" t="s">
        <v>30</v>
      </c>
      <c r="B31" s="2">
        <v>398</v>
      </c>
      <c r="D31" s="4">
        <f t="shared" si="0"/>
        <v>487.5970149253738</v>
      </c>
    </row>
    <row r="32" spans="1:4" x14ac:dyDescent="0.2">
      <c r="A32" s="2" t="s">
        <v>31</v>
      </c>
      <c r="B32" s="2">
        <v>406</v>
      </c>
      <c r="D32" s="4">
        <f t="shared" si="0"/>
        <v>487.68656716417979</v>
      </c>
    </row>
    <row r="33" spans="1:4" x14ac:dyDescent="0.2">
      <c r="A33" s="2" t="s">
        <v>32</v>
      </c>
      <c r="B33" s="2">
        <v>526</v>
      </c>
      <c r="D33" s="4">
        <f t="shared" si="0"/>
        <v>487.77611940298578</v>
      </c>
    </row>
    <row r="34" spans="1:4" x14ac:dyDescent="0.2">
      <c r="A34" s="2" t="s">
        <v>33</v>
      </c>
      <c r="B34" s="2">
        <v>428</v>
      </c>
      <c r="D34" s="4">
        <f t="shared" si="0"/>
        <v>487.86567164179178</v>
      </c>
    </row>
    <row r="35" spans="1:4" x14ac:dyDescent="0.2">
      <c r="A35" s="2" t="s">
        <v>34</v>
      </c>
      <c r="B35" s="2">
        <v>397</v>
      </c>
      <c r="D35" s="4">
        <f t="shared" si="0"/>
        <v>487.95522388059777</v>
      </c>
    </row>
    <row r="36" spans="1:4" x14ac:dyDescent="0.2">
      <c r="A36" s="2" t="s">
        <v>35</v>
      </c>
      <c r="B36" s="2">
        <v>403</v>
      </c>
      <c r="D36" s="4">
        <f t="shared" si="0"/>
        <v>488.04477611940376</v>
      </c>
    </row>
    <row r="37" spans="1:4" x14ac:dyDescent="0.2">
      <c r="A37" s="2" t="s">
        <v>36</v>
      </c>
      <c r="B37" s="2">
        <v>517</v>
      </c>
      <c r="D37" s="4">
        <f t="shared" si="0"/>
        <v>488.13432835820976</v>
      </c>
    </row>
    <row r="38" spans="1:4" x14ac:dyDescent="0.2">
      <c r="A38" s="2" t="s">
        <v>37</v>
      </c>
      <c r="B38" s="2">
        <v>435</v>
      </c>
      <c r="D38" s="4">
        <f t="shared" si="0"/>
        <v>488.22388059701575</v>
      </c>
    </row>
    <row r="39" spans="1:4" x14ac:dyDescent="0.2">
      <c r="A39" s="2" t="s">
        <v>38</v>
      </c>
      <c r="B39" s="2">
        <v>383</v>
      </c>
      <c r="D39" s="4">
        <f t="shared" si="0"/>
        <v>488.31343283582174</v>
      </c>
    </row>
    <row r="40" spans="1:4" x14ac:dyDescent="0.2">
      <c r="A40" s="2" t="s">
        <v>39</v>
      </c>
      <c r="B40" s="2">
        <v>424</v>
      </c>
      <c r="D40" s="4">
        <f t="shared" si="0"/>
        <v>488.40298507462774</v>
      </c>
    </row>
    <row r="41" spans="1:4" x14ac:dyDescent="0.2">
      <c r="A41" s="2" t="s">
        <v>40</v>
      </c>
      <c r="B41" s="2">
        <v>521</v>
      </c>
      <c r="D41" s="4">
        <f t="shared" si="0"/>
        <v>488.49253731343373</v>
      </c>
    </row>
    <row r="42" spans="1:4" x14ac:dyDescent="0.2">
      <c r="A42" s="2" t="s">
        <v>41</v>
      </c>
      <c r="B42" s="2">
        <v>421</v>
      </c>
      <c r="D42" s="4">
        <f t="shared" si="0"/>
        <v>488.58208955223972</v>
      </c>
    </row>
    <row r="43" spans="1:4" x14ac:dyDescent="0.2">
      <c r="A43" s="2" t="s">
        <v>42</v>
      </c>
      <c r="B43" s="2">
        <v>402</v>
      </c>
      <c r="D43" s="4">
        <f t="shared" si="0"/>
        <v>488.67164179104572</v>
      </c>
    </row>
    <row r="44" spans="1:4" x14ac:dyDescent="0.2">
      <c r="A44" s="2" t="s">
        <v>43</v>
      </c>
      <c r="B44" s="2">
        <v>414</v>
      </c>
      <c r="D44" s="4">
        <f t="shared" si="0"/>
        <v>488.76119402985171</v>
      </c>
    </row>
    <row r="45" spans="1:4" x14ac:dyDescent="0.2">
      <c r="A45" s="2" t="s">
        <v>44</v>
      </c>
      <c r="B45" s="2">
        <v>500</v>
      </c>
      <c r="D45" s="4">
        <f t="shared" si="0"/>
        <v>488.8507462686577</v>
      </c>
    </row>
    <row r="46" spans="1:4" x14ac:dyDescent="0.2">
      <c r="A46" s="2" t="s">
        <v>45</v>
      </c>
      <c r="B46" s="2">
        <v>451</v>
      </c>
      <c r="D46" s="4">
        <f t="shared" si="0"/>
        <v>488.94029850746369</v>
      </c>
    </row>
    <row r="47" spans="1:4" x14ac:dyDescent="0.2">
      <c r="A47" s="2" t="s">
        <v>46</v>
      </c>
      <c r="B47" s="2">
        <v>380</v>
      </c>
      <c r="D47" s="4">
        <f t="shared" si="0"/>
        <v>489.02985074626969</v>
      </c>
    </row>
    <row r="48" spans="1:4" x14ac:dyDescent="0.2">
      <c r="A48" s="2" t="s">
        <v>47</v>
      </c>
      <c r="B48" s="2">
        <v>416</v>
      </c>
      <c r="D48" s="4">
        <f t="shared" si="0"/>
        <v>489.11940298507568</v>
      </c>
    </row>
    <row r="49" spans="1:4" x14ac:dyDescent="0.2">
      <c r="A49" s="2" t="s">
        <v>48</v>
      </c>
      <c r="B49" s="2">
        <v>492</v>
      </c>
      <c r="D49" s="4">
        <f t="shared" si="0"/>
        <v>489.20895522388167</v>
      </c>
    </row>
    <row r="50" spans="1:4" x14ac:dyDescent="0.2">
      <c r="A50" s="2" t="s">
        <v>49</v>
      </c>
      <c r="B50" s="2">
        <v>428</v>
      </c>
      <c r="D50" s="4">
        <f t="shared" si="0"/>
        <v>489.29850746268767</v>
      </c>
    </row>
    <row r="51" spans="1:4" x14ac:dyDescent="0.2">
      <c r="A51" s="2" t="s">
        <v>50</v>
      </c>
      <c r="B51" s="2">
        <v>408</v>
      </c>
      <c r="D51" s="4">
        <f t="shared" si="0"/>
        <v>489.38805970149366</v>
      </c>
    </row>
    <row r="52" spans="1:4" x14ac:dyDescent="0.2">
      <c r="A52" s="2" t="s">
        <v>51</v>
      </c>
      <c r="B52" s="2">
        <v>406</v>
      </c>
      <c r="D52" s="4">
        <f t="shared" si="0"/>
        <v>489.47761194029965</v>
      </c>
    </row>
    <row r="53" spans="1:4" x14ac:dyDescent="0.2">
      <c r="A53" s="2" t="s">
        <v>52</v>
      </c>
      <c r="B53" s="2">
        <v>506</v>
      </c>
      <c r="D53" s="4">
        <f t="shared" si="0"/>
        <v>489.56716417910565</v>
      </c>
    </row>
    <row r="54" spans="1:4" x14ac:dyDescent="0.2">
      <c r="A54" s="2" t="s">
        <v>53</v>
      </c>
      <c r="B54" s="2">
        <v>435</v>
      </c>
      <c r="D54" s="4">
        <f t="shared" si="0"/>
        <v>489.65671641791164</v>
      </c>
    </row>
    <row r="55" spans="1:4" x14ac:dyDescent="0.2">
      <c r="A55" s="2" t="s">
        <v>54</v>
      </c>
      <c r="B55" s="2">
        <v>380</v>
      </c>
      <c r="D55" s="4">
        <f t="shared" si="0"/>
        <v>489.74626865671763</v>
      </c>
    </row>
    <row r="56" spans="1:4" x14ac:dyDescent="0.2">
      <c r="A56" s="2" t="s">
        <v>55</v>
      </c>
      <c r="B56" s="2">
        <v>421</v>
      </c>
      <c r="D56" s="4">
        <f t="shared" si="0"/>
        <v>489.83582089552363</v>
      </c>
    </row>
    <row r="57" spans="1:4" x14ac:dyDescent="0.2">
      <c r="A57" s="2" t="s">
        <v>56</v>
      </c>
      <c r="B57" s="2">
        <v>490</v>
      </c>
      <c r="D57" s="4">
        <f t="shared" si="0"/>
        <v>489.92537313432962</v>
      </c>
    </row>
    <row r="58" spans="1:4" x14ac:dyDescent="0.2">
      <c r="A58" s="2" t="s">
        <v>57</v>
      </c>
      <c r="B58" s="2">
        <v>435</v>
      </c>
      <c r="D58" s="4">
        <f t="shared" si="0"/>
        <v>490.01492537313561</v>
      </c>
    </row>
    <row r="59" spans="1:4" x14ac:dyDescent="0.2">
      <c r="A59" s="2" t="s">
        <v>58</v>
      </c>
      <c r="B59" s="2">
        <v>390</v>
      </c>
      <c r="D59" s="4">
        <f t="shared" si="0"/>
        <v>490.1044776119416</v>
      </c>
    </row>
    <row r="60" spans="1:4" x14ac:dyDescent="0.2">
      <c r="A60" s="2" t="s">
        <v>59</v>
      </c>
      <c r="B60" s="2">
        <v>412</v>
      </c>
      <c r="D60" s="4">
        <f t="shared" si="0"/>
        <v>490.1940298507476</v>
      </c>
    </row>
    <row r="61" spans="1:4" x14ac:dyDescent="0.2">
      <c r="A61" s="2" t="s">
        <v>60</v>
      </c>
      <c r="B61" s="2">
        <v>454</v>
      </c>
      <c r="D61" s="4">
        <f>D60+$K$2</f>
        <v>490.28358208955359</v>
      </c>
    </row>
    <row r="62" spans="1:4" x14ac:dyDescent="0.2">
      <c r="A62" s="2" t="s">
        <v>61</v>
      </c>
      <c r="B62" s="2">
        <v>416</v>
      </c>
      <c r="D62" s="4">
        <f t="shared" si="0"/>
        <v>490.37313432835958</v>
      </c>
    </row>
    <row r="63" spans="1:4" x14ac:dyDescent="0.2">
      <c r="A63" s="2" t="s">
        <v>62</v>
      </c>
      <c r="B63" s="2">
        <v>403</v>
      </c>
      <c r="D63" s="4">
        <f t="shared" si="0"/>
        <v>490.46268656716558</v>
      </c>
    </row>
    <row r="64" spans="1:4" x14ac:dyDescent="0.2">
      <c r="A64" s="2" t="s">
        <v>63</v>
      </c>
      <c r="B64" s="2">
        <v>408</v>
      </c>
      <c r="D64" s="4">
        <f t="shared" si="0"/>
        <v>490.55223880597157</v>
      </c>
    </row>
    <row r="65" spans="1:6" x14ac:dyDescent="0.2">
      <c r="A65" s="2" t="s">
        <v>64</v>
      </c>
      <c r="B65" s="2">
        <v>482</v>
      </c>
      <c r="D65" s="4">
        <f t="shared" si="0"/>
        <v>490.64179104477756</v>
      </c>
    </row>
    <row r="66" spans="1:6" x14ac:dyDescent="0.2">
      <c r="A66" s="2" t="s">
        <v>65</v>
      </c>
      <c r="B66" s="2">
        <v>438</v>
      </c>
      <c r="D66" s="4">
        <f t="shared" si="0"/>
        <v>490.73134328358356</v>
      </c>
    </row>
    <row r="67" spans="1:6" x14ac:dyDescent="0.2">
      <c r="A67" s="2" t="s">
        <v>66</v>
      </c>
      <c r="B67" s="2">
        <v>386</v>
      </c>
      <c r="D67" s="4">
        <f t="shared" si="0"/>
        <v>490.82089552238955</v>
      </c>
    </row>
    <row r="68" spans="1:6" x14ac:dyDescent="0.2">
      <c r="A68" s="2" t="s">
        <v>67</v>
      </c>
      <c r="B68" s="2">
        <v>405</v>
      </c>
      <c r="D68" s="4">
        <f t="shared" ref="D68:D81" si="2">D67+$K$2</f>
        <v>490.91044776119554</v>
      </c>
    </row>
    <row r="69" spans="1:6" x14ac:dyDescent="0.2">
      <c r="A69" s="2" t="s">
        <v>68</v>
      </c>
      <c r="B69" s="2">
        <v>491</v>
      </c>
      <c r="D69" s="4">
        <f t="shared" si="2"/>
        <v>491.00000000000153</v>
      </c>
    </row>
    <row r="70" spans="1:6" x14ac:dyDescent="0.2">
      <c r="A70" s="2" t="s">
        <v>69</v>
      </c>
      <c r="B70" s="5"/>
      <c r="C70">
        <f>B69</f>
        <v>491</v>
      </c>
      <c r="D70" s="4">
        <f t="shared" si="2"/>
        <v>491.08955223880753</v>
      </c>
      <c r="E70" s="4">
        <f>AVERAGE($B$2:$B$69)</f>
        <v>441.75</v>
      </c>
      <c r="F70" s="4">
        <f>K4</f>
        <v>436.94117647058823</v>
      </c>
    </row>
    <row r="71" spans="1:6" x14ac:dyDescent="0.2">
      <c r="A71" s="2" t="s">
        <v>70</v>
      </c>
      <c r="B71" s="5"/>
      <c r="C71">
        <f>C70</f>
        <v>491</v>
      </c>
      <c r="D71" s="4">
        <f t="shared" si="2"/>
        <v>491.17910447761352</v>
      </c>
      <c r="E71" s="4">
        <f t="shared" ref="E71:E81" si="3">AVERAGE($B$2:$B$69)</f>
        <v>441.75</v>
      </c>
      <c r="F71" s="4">
        <f t="shared" ref="F71:F73" si="4">K5</f>
        <v>400.58823529411762</v>
      </c>
    </row>
    <row r="72" spans="1:6" x14ac:dyDescent="0.2">
      <c r="A72" s="2" t="s">
        <v>71</v>
      </c>
      <c r="B72" s="5"/>
      <c r="C72">
        <f t="shared" ref="C72:C81" si="5">C71</f>
        <v>491</v>
      </c>
      <c r="D72" s="4">
        <f t="shared" si="2"/>
        <v>491.26865671641951</v>
      </c>
      <c r="E72" s="4">
        <f t="shared" si="3"/>
        <v>441.75</v>
      </c>
      <c r="F72" s="4">
        <f t="shared" si="4"/>
        <v>414.52941176470586</v>
      </c>
    </row>
    <row r="73" spans="1:6" x14ac:dyDescent="0.2">
      <c r="A73" s="2" t="s">
        <v>72</v>
      </c>
      <c r="B73" s="5"/>
      <c r="C73">
        <f t="shared" si="5"/>
        <v>491</v>
      </c>
      <c r="D73" s="4">
        <f t="shared" si="2"/>
        <v>491.35820895522551</v>
      </c>
      <c r="E73" s="4">
        <f t="shared" si="3"/>
        <v>441.75</v>
      </c>
      <c r="F73" s="4">
        <f t="shared" si="4"/>
        <v>514.94117647058829</v>
      </c>
    </row>
    <row r="74" spans="1:6" x14ac:dyDescent="0.2">
      <c r="A74" s="2" t="s">
        <v>73</v>
      </c>
      <c r="B74" s="5"/>
      <c r="C74">
        <f t="shared" si="5"/>
        <v>491</v>
      </c>
      <c r="D74" s="4">
        <f t="shared" si="2"/>
        <v>491.4477611940315</v>
      </c>
      <c r="E74" s="4">
        <f t="shared" si="3"/>
        <v>441.75</v>
      </c>
      <c r="F74" s="4">
        <f>K4</f>
        <v>436.94117647058823</v>
      </c>
    </row>
    <row r="75" spans="1:6" x14ac:dyDescent="0.2">
      <c r="A75" s="2" t="s">
        <v>74</v>
      </c>
      <c r="B75" s="5"/>
      <c r="C75">
        <f t="shared" si="5"/>
        <v>491</v>
      </c>
      <c r="D75" s="4">
        <f t="shared" si="2"/>
        <v>491.53731343283749</v>
      </c>
      <c r="E75" s="4">
        <f t="shared" si="3"/>
        <v>441.75</v>
      </c>
      <c r="F75" s="4">
        <f t="shared" ref="F75:F77" si="6">K5</f>
        <v>400.58823529411762</v>
      </c>
    </row>
    <row r="76" spans="1:6" x14ac:dyDescent="0.2">
      <c r="A76" s="2" t="s">
        <v>75</v>
      </c>
      <c r="B76" s="5"/>
      <c r="C76">
        <f t="shared" si="5"/>
        <v>491</v>
      </c>
      <c r="D76" s="4">
        <f t="shared" si="2"/>
        <v>491.62686567164349</v>
      </c>
      <c r="E76" s="4">
        <f t="shared" si="3"/>
        <v>441.75</v>
      </c>
      <c r="F76" s="4">
        <f t="shared" si="6"/>
        <v>414.52941176470586</v>
      </c>
    </row>
    <row r="77" spans="1:6" x14ac:dyDescent="0.2">
      <c r="A77" s="2" t="s">
        <v>76</v>
      </c>
      <c r="B77" s="5"/>
      <c r="C77">
        <f t="shared" si="5"/>
        <v>491</v>
      </c>
      <c r="D77" s="4">
        <f t="shared" si="2"/>
        <v>491.71641791044948</v>
      </c>
      <c r="E77" s="4">
        <f t="shared" si="3"/>
        <v>441.75</v>
      </c>
      <c r="F77" s="4">
        <f t="shared" si="6"/>
        <v>514.94117647058829</v>
      </c>
    </row>
    <row r="78" spans="1:6" x14ac:dyDescent="0.2">
      <c r="A78" s="2" t="s">
        <v>77</v>
      </c>
      <c r="B78" s="5"/>
      <c r="C78">
        <f t="shared" si="5"/>
        <v>491</v>
      </c>
      <c r="D78" s="4">
        <f t="shared" si="2"/>
        <v>491.80597014925547</v>
      </c>
      <c r="E78" s="4">
        <f t="shared" si="3"/>
        <v>441.75</v>
      </c>
      <c r="F78" s="4">
        <f>K4</f>
        <v>436.94117647058823</v>
      </c>
    </row>
    <row r="79" spans="1:6" x14ac:dyDescent="0.2">
      <c r="A79" s="2" t="s">
        <v>78</v>
      </c>
      <c r="B79" s="5"/>
      <c r="C79">
        <f t="shared" si="5"/>
        <v>491</v>
      </c>
      <c r="D79" s="4">
        <f t="shared" si="2"/>
        <v>491.89552238806147</v>
      </c>
      <c r="E79" s="4">
        <f t="shared" si="3"/>
        <v>441.75</v>
      </c>
      <c r="F79" s="4">
        <f t="shared" ref="F79:F81" si="7">K5</f>
        <v>400.58823529411762</v>
      </c>
    </row>
    <row r="80" spans="1:6" x14ac:dyDescent="0.2">
      <c r="A80" s="2" t="s">
        <v>79</v>
      </c>
      <c r="B80" s="5"/>
      <c r="C80">
        <f t="shared" si="5"/>
        <v>491</v>
      </c>
      <c r="D80" s="4">
        <f t="shared" si="2"/>
        <v>491.98507462686746</v>
      </c>
      <c r="E80" s="4">
        <f t="shared" si="3"/>
        <v>441.75</v>
      </c>
      <c r="F80" s="4">
        <f t="shared" si="7"/>
        <v>414.52941176470586</v>
      </c>
    </row>
    <row r="81" spans="1:6" x14ac:dyDescent="0.2">
      <c r="A81" s="2" t="s">
        <v>80</v>
      </c>
      <c r="B81" s="5"/>
      <c r="C81">
        <f t="shared" si="5"/>
        <v>491</v>
      </c>
      <c r="D81" s="4">
        <f t="shared" si="2"/>
        <v>492.07462686567345</v>
      </c>
      <c r="E81" s="4">
        <f t="shared" si="3"/>
        <v>441.75</v>
      </c>
      <c r="F81" s="4">
        <f t="shared" si="7"/>
        <v>514.94117647058829</v>
      </c>
    </row>
    <row r="82" spans="1:6" x14ac:dyDescent="0.2">
      <c r="A82" s="2"/>
      <c r="B82" s="2"/>
    </row>
    <row r="83" spans="1:6" x14ac:dyDescent="0.2">
      <c r="A83" s="2"/>
      <c r="B83" s="2"/>
    </row>
  </sheetData>
  <mergeCells count="1">
    <mergeCell ref="J1:K1"/>
  </mergeCells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1"/>
  <sheetViews>
    <sheetView workbookViewId="0">
      <selection activeCell="M16" sqref="M16"/>
    </sheetView>
  </sheetViews>
  <sheetFormatPr baseColWidth="10" defaultColWidth="11" defaultRowHeight="16" x14ac:dyDescent="0.2"/>
  <cols>
    <col min="2" max="2" width="9.5" customWidth="1"/>
    <col min="3" max="3" width="5.83203125" bestFit="1" customWidth="1"/>
    <col min="6" max="6" width="14.1640625" bestFit="1" customWidth="1"/>
    <col min="7" max="7" width="16.6640625" customWidth="1"/>
    <col min="11" max="11" width="14.1640625" bestFit="1" customWidth="1"/>
    <col min="16" max="16" width="14.1640625" bestFit="1" customWidth="1"/>
    <col min="21" max="21" width="14.1640625" bestFit="1" customWidth="1"/>
  </cols>
  <sheetData>
    <row r="1" spans="1:11" ht="17" thickBot="1" x14ac:dyDescent="0.25">
      <c r="A1" s="11"/>
      <c r="B1" s="12"/>
      <c r="C1" s="54" t="s">
        <v>95</v>
      </c>
      <c r="D1" s="55"/>
      <c r="E1" s="55"/>
      <c r="F1" s="56"/>
      <c r="H1" s="51" t="s">
        <v>93</v>
      </c>
      <c r="I1" s="52"/>
      <c r="J1" s="52"/>
      <c r="K1" s="53"/>
    </row>
    <row r="2" spans="1:11" ht="17" thickBot="1" x14ac:dyDescent="0.25">
      <c r="A2" s="13"/>
      <c r="B2" s="23" t="s">
        <v>94</v>
      </c>
      <c r="C2" s="24" t="s">
        <v>82</v>
      </c>
      <c r="D2" s="24" t="s">
        <v>85</v>
      </c>
      <c r="E2" s="24" t="s">
        <v>86</v>
      </c>
      <c r="F2" s="25" t="s">
        <v>99</v>
      </c>
      <c r="H2" s="26" t="s">
        <v>82</v>
      </c>
      <c r="I2" s="24" t="s">
        <v>85</v>
      </c>
      <c r="J2" s="24" t="s">
        <v>86</v>
      </c>
      <c r="K2" s="25" t="s">
        <v>100</v>
      </c>
    </row>
    <row r="3" spans="1:11" x14ac:dyDescent="0.2">
      <c r="A3" s="13" t="s">
        <v>69</v>
      </c>
      <c r="B3" s="21">
        <v>427</v>
      </c>
      <c r="C3">
        <v>491</v>
      </c>
      <c r="D3" s="4">
        <v>491.08955223880753</v>
      </c>
      <c r="E3" s="4">
        <v>441.75</v>
      </c>
      <c r="F3" s="14">
        <v>436.94117647058823</v>
      </c>
      <c r="H3" s="18">
        <f>C3-$B3</f>
        <v>64</v>
      </c>
      <c r="I3" s="19">
        <f t="shared" ref="I3:K3" si="0">D3-$B3</f>
        <v>64.089552238807528</v>
      </c>
      <c r="J3" s="19">
        <f t="shared" si="0"/>
        <v>14.75</v>
      </c>
      <c r="K3" s="20">
        <f t="shared" si="0"/>
        <v>9.941176470588232</v>
      </c>
    </row>
    <row r="4" spans="1:11" x14ac:dyDescent="0.2">
      <c r="A4" s="13" t="s">
        <v>70</v>
      </c>
      <c r="B4" s="21">
        <v>383</v>
      </c>
      <c r="C4">
        <v>491</v>
      </c>
      <c r="D4" s="4">
        <v>491.17910447761352</v>
      </c>
      <c r="E4" s="4">
        <v>441.75</v>
      </c>
      <c r="F4" s="14">
        <v>400.58823529411762</v>
      </c>
      <c r="H4" s="8">
        <f t="shared" ref="H4:H14" si="1">C4-$B4</f>
        <v>108</v>
      </c>
      <c r="I4" s="4">
        <f t="shared" ref="I4:I14" si="2">D4-$B4</f>
        <v>108.17910447761352</v>
      </c>
      <c r="J4" s="4">
        <f t="shared" ref="J4:J14" si="3">E4-$B4</f>
        <v>58.75</v>
      </c>
      <c r="K4" s="14">
        <f t="shared" ref="K4:K14" si="4">F4-$B4</f>
        <v>17.588235294117624</v>
      </c>
    </row>
    <row r="5" spans="1:11" x14ac:dyDescent="0.2">
      <c r="A5" s="13" t="s">
        <v>71</v>
      </c>
      <c r="B5" s="21">
        <v>394</v>
      </c>
      <c r="C5">
        <v>491</v>
      </c>
      <c r="D5" s="4">
        <v>491.26865671641951</v>
      </c>
      <c r="E5" s="4">
        <v>441.75</v>
      </c>
      <c r="F5" s="14">
        <v>414.52941176470586</v>
      </c>
      <c r="H5" s="8">
        <f t="shared" si="1"/>
        <v>97</v>
      </c>
      <c r="I5" s="4">
        <f t="shared" si="2"/>
        <v>97.268656716419514</v>
      </c>
      <c r="J5" s="4">
        <f t="shared" si="3"/>
        <v>47.75</v>
      </c>
      <c r="K5" s="14">
        <f t="shared" si="4"/>
        <v>20.529411764705856</v>
      </c>
    </row>
    <row r="6" spans="1:11" x14ac:dyDescent="0.2">
      <c r="A6" s="13" t="s">
        <v>72</v>
      </c>
      <c r="B6" s="21">
        <v>473</v>
      </c>
      <c r="C6">
        <v>491</v>
      </c>
      <c r="D6" s="4">
        <v>491.35820895522551</v>
      </c>
      <c r="E6" s="4">
        <v>441.75</v>
      </c>
      <c r="F6" s="14">
        <v>514.94117647058829</v>
      </c>
      <c r="H6" s="8">
        <f t="shared" si="1"/>
        <v>18</v>
      </c>
      <c r="I6" s="4">
        <f t="shared" si="2"/>
        <v>18.358208955225507</v>
      </c>
      <c r="J6" s="4">
        <f t="shared" si="3"/>
        <v>-31.25</v>
      </c>
      <c r="K6" s="14">
        <f t="shared" si="4"/>
        <v>41.941176470588289</v>
      </c>
    </row>
    <row r="7" spans="1:11" x14ac:dyDescent="0.2">
      <c r="A7" s="13" t="s">
        <v>73</v>
      </c>
      <c r="B7" s="21">
        <v>420</v>
      </c>
      <c r="C7">
        <v>491</v>
      </c>
      <c r="D7" s="4">
        <v>491.4477611940315</v>
      </c>
      <c r="E7" s="4">
        <v>441.75</v>
      </c>
      <c r="F7" s="14">
        <v>436.94117647058823</v>
      </c>
      <c r="H7" s="8">
        <f t="shared" si="1"/>
        <v>71</v>
      </c>
      <c r="I7" s="4">
        <f t="shared" si="2"/>
        <v>71.4477611940315</v>
      </c>
      <c r="J7" s="4">
        <f t="shared" si="3"/>
        <v>21.75</v>
      </c>
      <c r="K7" s="14">
        <f t="shared" si="4"/>
        <v>16.941176470588232</v>
      </c>
    </row>
    <row r="8" spans="1:11" x14ac:dyDescent="0.2">
      <c r="A8" s="13" t="s">
        <v>74</v>
      </c>
      <c r="B8" s="21">
        <v>390</v>
      </c>
      <c r="C8">
        <v>491</v>
      </c>
      <c r="D8" s="4">
        <v>491.53731343283749</v>
      </c>
      <c r="E8" s="4">
        <v>441.75</v>
      </c>
      <c r="F8" s="14">
        <v>400.58823529411762</v>
      </c>
      <c r="H8" s="8">
        <f t="shared" si="1"/>
        <v>101</v>
      </c>
      <c r="I8" s="4">
        <f t="shared" si="2"/>
        <v>101.53731343283749</v>
      </c>
      <c r="J8" s="4">
        <f t="shared" si="3"/>
        <v>51.75</v>
      </c>
      <c r="K8" s="14">
        <f t="shared" si="4"/>
        <v>10.588235294117624</v>
      </c>
    </row>
    <row r="9" spans="1:11" x14ac:dyDescent="0.2">
      <c r="A9" s="13" t="s">
        <v>75</v>
      </c>
      <c r="B9" s="21">
        <v>410</v>
      </c>
      <c r="C9">
        <v>491</v>
      </c>
      <c r="D9" s="4">
        <v>491.62686567164349</v>
      </c>
      <c r="E9" s="4">
        <v>441.75</v>
      </c>
      <c r="F9" s="14">
        <v>414.52941176470586</v>
      </c>
      <c r="H9" s="8">
        <f t="shared" si="1"/>
        <v>81</v>
      </c>
      <c r="I9" s="4">
        <f t="shared" si="2"/>
        <v>81.626865671643486</v>
      </c>
      <c r="J9" s="4">
        <f t="shared" si="3"/>
        <v>31.75</v>
      </c>
      <c r="K9" s="14">
        <f t="shared" si="4"/>
        <v>4.5294117647058556</v>
      </c>
    </row>
    <row r="10" spans="1:11" x14ac:dyDescent="0.2">
      <c r="A10" s="13" t="s">
        <v>76</v>
      </c>
      <c r="B10" s="21">
        <v>488</v>
      </c>
      <c r="C10">
        <v>491</v>
      </c>
      <c r="D10" s="4">
        <v>491.71641791044948</v>
      </c>
      <c r="E10" s="4">
        <v>441.75</v>
      </c>
      <c r="F10" s="14">
        <v>514.94117647058829</v>
      </c>
      <c r="H10" s="8">
        <f t="shared" si="1"/>
        <v>3</v>
      </c>
      <c r="I10" s="4">
        <f t="shared" si="2"/>
        <v>3.7164179104494792</v>
      </c>
      <c r="J10" s="4">
        <f t="shared" si="3"/>
        <v>-46.25</v>
      </c>
      <c r="K10" s="14">
        <f t="shared" si="4"/>
        <v>26.941176470588289</v>
      </c>
    </row>
    <row r="11" spans="1:11" x14ac:dyDescent="0.2">
      <c r="A11" s="13" t="s">
        <v>77</v>
      </c>
      <c r="B11" s="21">
        <v>415</v>
      </c>
      <c r="C11">
        <v>491</v>
      </c>
      <c r="D11" s="4">
        <v>491.80597014925547</v>
      </c>
      <c r="E11" s="4">
        <v>441.75</v>
      </c>
      <c r="F11" s="14">
        <v>436.94117647058823</v>
      </c>
      <c r="H11" s="8">
        <f t="shared" si="1"/>
        <v>76</v>
      </c>
      <c r="I11" s="4">
        <f t="shared" si="2"/>
        <v>76.805970149255472</v>
      </c>
      <c r="J11" s="4">
        <f t="shared" si="3"/>
        <v>26.75</v>
      </c>
      <c r="K11" s="14">
        <f t="shared" si="4"/>
        <v>21.941176470588232</v>
      </c>
    </row>
    <row r="12" spans="1:11" x14ac:dyDescent="0.2">
      <c r="A12" s="13" t="s">
        <v>78</v>
      </c>
      <c r="B12" s="21">
        <v>398</v>
      </c>
      <c r="C12">
        <v>491</v>
      </c>
      <c r="D12" s="4">
        <v>491.89552238806147</v>
      </c>
      <c r="E12" s="4">
        <v>441.75</v>
      </c>
      <c r="F12" s="14">
        <v>400.58823529411762</v>
      </c>
      <c r="H12" s="8">
        <f t="shared" si="1"/>
        <v>93</v>
      </c>
      <c r="I12" s="4">
        <f t="shared" si="2"/>
        <v>93.895522388061465</v>
      </c>
      <c r="J12" s="4">
        <f t="shared" si="3"/>
        <v>43.75</v>
      </c>
      <c r="K12" s="14">
        <f t="shared" si="4"/>
        <v>2.5882352941176237</v>
      </c>
    </row>
    <row r="13" spans="1:11" x14ac:dyDescent="0.2">
      <c r="A13" s="13" t="s">
        <v>79</v>
      </c>
      <c r="B13" s="21">
        <v>419</v>
      </c>
      <c r="C13">
        <v>491</v>
      </c>
      <c r="D13" s="4">
        <v>491.98507462686746</v>
      </c>
      <c r="E13" s="4">
        <v>441.75</v>
      </c>
      <c r="F13" s="14">
        <v>414.52941176470586</v>
      </c>
      <c r="H13" s="8">
        <f t="shared" si="1"/>
        <v>72</v>
      </c>
      <c r="I13" s="4">
        <f t="shared" si="2"/>
        <v>72.985074626867458</v>
      </c>
      <c r="J13" s="4">
        <f t="shared" si="3"/>
        <v>22.75</v>
      </c>
      <c r="K13" s="14">
        <f t="shared" si="4"/>
        <v>-4.4705882352941444</v>
      </c>
    </row>
    <row r="14" spans="1:11" ht="17" thickBot="1" x14ac:dyDescent="0.25">
      <c r="A14" s="15" t="s">
        <v>80</v>
      </c>
      <c r="B14" s="22">
        <v>488</v>
      </c>
      <c r="C14" s="10">
        <v>491</v>
      </c>
      <c r="D14" s="16">
        <v>492.07462686567345</v>
      </c>
      <c r="E14" s="16">
        <v>441.75</v>
      </c>
      <c r="F14" s="17">
        <v>514.94117647058829</v>
      </c>
      <c r="H14" s="9">
        <f t="shared" si="1"/>
        <v>3</v>
      </c>
      <c r="I14" s="16">
        <f t="shared" si="2"/>
        <v>4.0746268656734514</v>
      </c>
      <c r="J14" s="16">
        <f t="shared" si="3"/>
        <v>-46.25</v>
      </c>
      <c r="K14" s="17">
        <f t="shared" si="4"/>
        <v>26.941176470588289</v>
      </c>
    </row>
    <row r="15" spans="1:11" x14ac:dyDescent="0.2">
      <c r="A15" s="2"/>
    </row>
    <row r="16" spans="1:11" ht="17" thickBot="1" x14ac:dyDescent="0.25">
      <c r="A16" s="2"/>
    </row>
    <row r="17" spans="1:11" ht="17" thickBot="1" x14ac:dyDescent="0.25">
      <c r="A17" s="2"/>
      <c r="C17" s="51" t="s">
        <v>96</v>
      </c>
      <c r="D17" s="52"/>
      <c r="E17" s="52"/>
      <c r="F17" s="53"/>
      <c r="H17" s="51" t="s">
        <v>97</v>
      </c>
      <c r="I17" s="52"/>
      <c r="J17" s="52"/>
      <c r="K17" s="53"/>
    </row>
    <row r="18" spans="1:11" ht="17" thickBot="1" x14ac:dyDescent="0.25">
      <c r="A18" s="2"/>
      <c r="C18" s="6" t="s">
        <v>82</v>
      </c>
      <c r="D18" s="3" t="s">
        <v>85</v>
      </c>
      <c r="E18" s="3" t="s">
        <v>86</v>
      </c>
      <c r="F18" s="7" t="s">
        <v>99</v>
      </c>
      <c r="H18" s="6" t="s">
        <v>82</v>
      </c>
      <c r="I18" s="3" t="s">
        <v>85</v>
      </c>
      <c r="J18" s="3" t="s">
        <v>86</v>
      </c>
      <c r="K18" s="7" t="s">
        <v>99</v>
      </c>
    </row>
    <row r="19" spans="1:11" x14ac:dyDescent="0.2">
      <c r="C19" s="18">
        <f t="shared" ref="C19:C30" si="5">ABS(H3)</f>
        <v>64</v>
      </c>
      <c r="D19" s="19">
        <f t="shared" ref="D19:D30" si="6">ABS(I3)</f>
        <v>64.089552238807528</v>
      </c>
      <c r="E19" s="19">
        <f t="shared" ref="E19:E30" si="7">ABS(J3)</f>
        <v>14.75</v>
      </c>
      <c r="F19" s="20">
        <f t="shared" ref="F19:F30" si="8">ABS(K3)</f>
        <v>9.941176470588232</v>
      </c>
      <c r="H19" s="18">
        <f>C19^2</f>
        <v>4096</v>
      </c>
      <c r="I19" s="19">
        <f t="shared" ref="I19:K19" si="9">D19^2</f>
        <v>4107.4707061708386</v>
      </c>
      <c r="J19" s="19">
        <f t="shared" si="9"/>
        <v>217.5625</v>
      </c>
      <c r="K19" s="20">
        <f t="shared" si="9"/>
        <v>98.826989619377102</v>
      </c>
    </row>
    <row r="20" spans="1:11" x14ac:dyDescent="0.2">
      <c r="C20" s="8">
        <f t="shared" si="5"/>
        <v>108</v>
      </c>
      <c r="D20" s="4">
        <f t="shared" si="6"/>
        <v>108.17910447761352</v>
      </c>
      <c r="E20" s="4">
        <f t="shared" si="7"/>
        <v>58.75</v>
      </c>
      <c r="F20" s="14">
        <f t="shared" si="8"/>
        <v>17.588235294117624</v>
      </c>
      <c r="H20" s="8">
        <f t="shared" ref="H20:H30" si="10">C20^2</f>
        <v>11664</v>
      </c>
      <c r="I20" s="4">
        <f t="shared" ref="I20:I30" si="11">D20^2</f>
        <v>11702.718645578421</v>
      </c>
      <c r="J20" s="4">
        <f t="shared" ref="J20:J30" si="12">E20^2</f>
        <v>3451.5625</v>
      </c>
      <c r="K20" s="14">
        <f t="shared" ref="K20:K30" si="13">F20^2</f>
        <v>309.34602076124486</v>
      </c>
    </row>
    <row r="21" spans="1:11" x14ac:dyDescent="0.2">
      <c r="C21" s="8">
        <f t="shared" si="5"/>
        <v>97</v>
      </c>
      <c r="D21" s="4">
        <f t="shared" si="6"/>
        <v>97.268656716419514</v>
      </c>
      <c r="E21" s="4">
        <f t="shared" si="7"/>
        <v>47.75</v>
      </c>
      <c r="F21" s="14">
        <f t="shared" si="8"/>
        <v>20.529411764705856</v>
      </c>
      <c r="H21" s="8">
        <f t="shared" si="10"/>
        <v>9409</v>
      </c>
      <c r="I21" s="4">
        <f t="shared" si="11"/>
        <v>9461.1915794166634</v>
      </c>
      <c r="J21" s="4">
        <f t="shared" si="12"/>
        <v>2280.0625</v>
      </c>
      <c r="K21" s="14">
        <f t="shared" si="13"/>
        <v>421.45674740484321</v>
      </c>
    </row>
    <row r="22" spans="1:11" x14ac:dyDescent="0.2">
      <c r="C22" s="8">
        <f t="shared" si="5"/>
        <v>18</v>
      </c>
      <c r="D22" s="4">
        <f t="shared" si="6"/>
        <v>18.358208955225507</v>
      </c>
      <c r="E22" s="4">
        <f t="shared" si="7"/>
        <v>31.25</v>
      </c>
      <c r="F22" s="14">
        <f t="shared" si="8"/>
        <v>41.941176470588289</v>
      </c>
      <c r="H22" s="8">
        <f t="shared" si="10"/>
        <v>324</v>
      </c>
      <c r="I22" s="4">
        <f t="shared" si="11"/>
        <v>337.02383604372199</v>
      </c>
      <c r="J22" s="4">
        <f t="shared" si="12"/>
        <v>976.5625</v>
      </c>
      <c r="K22" s="14">
        <f t="shared" si="13"/>
        <v>1759.0622837370288</v>
      </c>
    </row>
    <row r="23" spans="1:11" x14ac:dyDescent="0.2">
      <c r="C23" s="8">
        <f t="shared" si="5"/>
        <v>71</v>
      </c>
      <c r="D23" s="4">
        <f t="shared" si="6"/>
        <v>71.4477611940315</v>
      </c>
      <c r="E23" s="4">
        <f t="shared" si="7"/>
        <v>21.75</v>
      </c>
      <c r="F23" s="14">
        <f t="shared" si="8"/>
        <v>16.941176470588232</v>
      </c>
      <c r="H23" s="8">
        <f t="shared" si="10"/>
        <v>5041</v>
      </c>
      <c r="I23" s="4">
        <f t="shared" si="11"/>
        <v>5104.7825796393536</v>
      </c>
      <c r="J23" s="4">
        <f t="shared" si="12"/>
        <v>473.0625</v>
      </c>
      <c r="K23" s="14">
        <f t="shared" si="13"/>
        <v>287.00346020761236</v>
      </c>
    </row>
    <row r="24" spans="1:11" x14ac:dyDescent="0.2">
      <c r="C24" s="8">
        <f t="shared" si="5"/>
        <v>101</v>
      </c>
      <c r="D24" s="4">
        <f t="shared" si="6"/>
        <v>101.53731343283749</v>
      </c>
      <c r="E24" s="4">
        <f t="shared" si="7"/>
        <v>51.75</v>
      </c>
      <c r="F24" s="14">
        <f t="shared" si="8"/>
        <v>10.588235294117624</v>
      </c>
      <c r="H24" s="8">
        <f t="shared" si="10"/>
        <v>10201</v>
      </c>
      <c r="I24" s="4">
        <f t="shared" si="11"/>
        <v>10309.826019158281</v>
      </c>
      <c r="J24" s="4">
        <f t="shared" si="12"/>
        <v>2678.0625</v>
      </c>
      <c r="K24" s="14">
        <f t="shared" si="13"/>
        <v>112.11072664359813</v>
      </c>
    </row>
    <row r="25" spans="1:11" x14ac:dyDescent="0.2">
      <c r="C25" s="8">
        <f t="shared" si="5"/>
        <v>81</v>
      </c>
      <c r="D25" s="4">
        <f t="shared" si="6"/>
        <v>81.626865671643486</v>
      </c>
      <c r="E25" s="4">
        <f t="shared" si="7"/>
        <v>31.75</v>
      </c>
      <c r="F25" s="14">
        <f t="shared" si="8"/>
        <v>4.5294117647058556</v>
      </c>
      <c r="H25" s="8">
        <f t="shared" si="10"/>
        <v>6561</v>
      </c>
      <c r="I25" s="4">
        <f t="shared" si="11"/>
        <v>6662.9451993765297</v>
      </c>
      <c r="J25" s="4">
        <f t="shared" si="12"/>
        <v>1008.0625</v>
      </c>
      <c r="K25" s="14">
        <f t="shared" si="13"/>
        <v>20.515570934255813</v>
      </c>
    </row>
    <row r="26" spans="1:11" x14ac:dyDescent="0.2">
      <c r="C26" s="8">
        <f t="shared" si="5"/>
        <v>3</v>
      </c>
      <c r="D26" s="4">
        <f t="shared" si="6"/>
        <v>3.7164179104494792</v>
      </c>
      <c r="E26" s="4">
        <f t="shared" si="7"/>
        <v>46.25</v>
      </c>
      <c r="F26" s="14">
        <f t="shared" si="8"/>
        <v>26.941176470588289</v>
      </c>
      <c r="H26" s="8">
        <f t="shared" si="10"/>
        <v>9</v>
      </c>
      <c r="I26" s="4">
        <f t="shared" si="11"/>
        <v>13.811762085109674</v>
      </c>
      <c r="J26" s="4">
        <f t="shared" si="12"/>
        <v>2139.0625</v>
      </c>
      <c r="K26" s="14">
        <f t="shared" si="13"/>
        <v>725.82698961938002</v>
      </c>
    </row>
    <row r="27" spans="1:11" x14ac:dyDescent="0.2">
      <c r="C27" s="8">
        <f t="shared" si="5"/>
        <v>76</v>
      </c>
      <c r="D27" s="4">
        <f t="shared" si="6"/>
        <v>76.805970149255472</v>
      </c>
      <c r="E27" s="4">
        <f t="shared" si="7"/>
        <v>26.75</v>
      </c>
      <c r="F27" s="14">
        <f t="shared" si="8"/>
        <v>21.941176470588232</v>
      </c>
      <c r="H27" s="8">
        <f t="shared" si="10"/>
        <v>5776</v>
      </c>
      <c r="I27" s="4">
        <f t="shared" si="11"/>
        <v>5899.157050568323</v>
      </c>
      <c r="J27" s="4">
        <f t="shared" si="12"/>
        <v>715.5625</v>
      </c>
      <c r="K27" s="14">
        <f t="shared" si="13"/>
        <v>481.41522491349468</v>
      </c>
    </row>
    <row r="28" spans="1:11" x14ac:dyDescent="0.2">
      <c r="C28" s="8">
        <f t="shared" si="5"/>
        <v>93</v>
      </c>
      <c r="D28" s="4">
        <f t="shared" si="6"/>
        <v>93.895522388061465</v>
      </c>
      <c r="E28" s="4">
        <f t="shared" si="7"/>
        <v>43.75</v>
      </c>
      <c r="F28" s="14">
        <f t="shared" si="8"/>
        <v>2.5882352941176237</v>
      </c>
      <c r="H28" s="8">
        <f t="shared" si="10"/>
        <v>8649</v>
      </c>
      <c r="I28" s="4">
        <f t="shared" si="11"/>
        <v>8816.3691245269511</v>
      </c>
      <c r="J28" s="4">
        <f t="shared" si="12"/>
        <v>1914.0625</v>
      </c>
      <c r="K28" s="14">
        <f t="shared" si="13"/>
        <v>6.6989619377161418</v>
      </c>
    </row>
    <row r="29" spans="1:11" x14ac:dyDescent="0.2">
      <c r="C29" s="8">
        <f t="shared" si="5"/>
        <v>72</v>
      </c>
      <c r="D29" s="4">
        <f t="shared" si="6"/>
        <v>72.985074626867458</v>
      </c>
      <c r="E29" s="4">
        <f t="shared" si="7"/>
        <v>22.75</v>
      </c>
      <c r="F29" s="14">
        <f t="shared" si="8"/>
        <v>4.4705882352941444</v>
      </c>
      <c r="H29" s="8">
        <f t="shared" si="10"/>
        <v>5184</v>
      </c>
      <c r="I29" s="4">
        <f t="shared" si="11"/>
        <v>5326.821118289412</v>
      </c>
      <c r="J29" s="4">
        <f t="shared" si="12"/>
        <v>517.5625</v>
      </c>
      <c r="K29" s="14">
        <f t="shared" si="13"/>
        <v>19.986159169550412</v>
      </c>
    </row>
    <row r="30" spans="1:11" ht="17" thickBot="1" x14ac:dyDescent="0.25">
      <c r="C30" s="9">
        <f t="shared" si="5"/>
        <v>3</v>
      </c>
      <c r="D30" s="16">
        <f t="shared" si="6"/>
        <v>4.0746268656734514</v>
      </c>
      <c r="E30" s="16">
        <f t="shared" si="7"/>
        <v>46.25</v>
      </c>
      <c r="F30" s="17">
        <f t="shared" si="8"/>
        <v>26.941176470588289</v>
      </c>
      <c r="H30" s="9">
        <f t="shared" si="10"/>
        <v>9</v>
      </c>
      <c r="I30" s="16">
        <f t="shared" si="11"/>
        <v>16.602584094467854</v>
      </c>
      <c r="J30" s="16">
        <f t="shared" si="12"/>
        <v>2139.0625</v>
      </c>
      <c r="K30" s="17">
        <f t="shared" si="13"/>
        <v>725.82698961938002</v>
      </c>
    </row>
    <row r="31" spans="1:11" ht="17" thickBot="1" x14ac:dyDescent="0.25">
      <c r="B31" s="27" t="s">
        <v>91</v>
      </c>
      <c r="C31" s="28">
        <f>AVERAGE(C19:C30)</f>
        <v>65.583333333333329</v>
      </c>
      <c r="D31" s="29">
        <f t="shared" ref="D31:F31" si="14">AVERAGE(D19:D30)</f>
        <v>66.165422885573818</v>
      </c>
      <c r="E31" s="29">
        <f t="shared" si="14"/>
        <v>36.958333333333336</v>
      </c>
      <c r="F31" s="30">
        <f t="shared" si="14"/>
        <v>17.078431372549023</v>
      </c>
      <c r="G31" s="27" t="s">
        <v>92</v>
      </c>
      <c r="H31" s="28">
        <f>AVERAGE(H19:H30)</f>
        <v>5576.916666666667</v>
      </c>
      <c r="I31" s="29">
        <f t="shared" ref="I31" si="15">AVERAGE(I19:I30)</f>
        <v>5646.5600170790058</v>
      </c>
      <c r="J31" s="29">
        <f t="shared" ref="J31" si="16">AVERAGE(J19:J30)</f>
        <v>1542.5208333333333</v>
      </c>
      <c r="K31" s="30">
        <f t="shared" ref="K31" si="17">AVERAGE(K19:K30)</f>
        <v>414.00634371395682</v>
      </c>
    </row>
  </sheetData>
  <mergeCells count="4">
    <mergeCell ref="H1:K1"/>
    <mergeCell ref="C17:F17"/>
    <mergeCell ref="C1:F1"/>
    <mergeCell ref="H17:K17"/>
  </mergeCells>
  <conditionalFormatting sqref="C31:F3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1:K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3"/>
  <sheetViews>
    <sheetView workbookViewId="0">
      <selection activeCell="E21" sqref="E21"/>
    </sheetView>
  </sheetViews>
  <sheetFormatPr baseColWidth="10" defaultColWidth="11" defaultRowHeight="16" x14ac:dyDescent="0.2"/>
  <cols>
    <col min="2" max="2" width="23.33203125" bestFit="1" customWidth="1"/>
    <col min="3" max="3" width="5.83203125" bestFit="1" customWidth="1"/>
    <col min="6" max="6" width="15.83203125" bestFit="1" customWidth="1"/>
    <col min="7" max="7" width="13.6640625" bestFit="1" customWidth="1"/>
    <col min="2000" max="2000" width="2.5" customWidth="1"/>
  </cols>
  <sheetData>
    <row r="1" spans="1:11" x14ac:dyDescent="0.2">
      <c r="A1" s="1" t="s">
        <v>0</v>
      </c>
      <c r="B1" s="1" t="s">
        <v>81</v>
      </c>
      <c r="C1" s="3" t="s">
        <v>82</v>
      </c>
      <c r="D1" s="3" t="s">
        <v>85</v>
      </c>
      <c r="E1" s="3" t="s">
        <v>86</v>
      </c>
      <c r="F1" s="3" t="s">
        <v>98</v>
      </c>
      <c r="G1" s="3" t="s">
        <v>101</v>
      </c>
      <c r="J1" s="50" t="s">
        <v>84</v>
      </c>
      <c r="K1" s="50"/>
    </row>
    <row r="2" spans="1:11" x14ac:dyDescent="0.2">
      <c r="A2" s="2" t="s">
        <v>1</v>
      </c>
      <c r="B2" s="2">
        <v>485</v>
      </c>
      <c r="D2">
        <f>B2</f>
        <v>485</v>
      </c>
      <c r="J2" t="s">
        <v>83</v>
      </c>
      <c r="K2" s="4">
        <f>((B69-B2)/(COUNTA(A2:A69)-1))</f>
        <v>8.9552238805970144E-2</v>
      </c>
    </row>
    <row r="3" spans="1:11" x14ac:dyDescent="0.2">
      <c r="A3" s="2" t="s">
        <v>2</v>
      </c>
      <c r="B3" s="2">
        <v>441</v>
      </c>
      <c r="D3" s="4">
        <f>D2+$K$2</f>
        <v>485.08955223880599</v>
      </c>
    </row>
    <row r="4" spans="1:11" x14ac:dyDescent="0.2">
      <c r="A4" s="2" t="s">
        <v>3</v>
      </c>
      <c r="B4" s="2">
        <v>429</v>
      </c>
      <c r="D4" s="4">
        <f t="shared" ref="D4:D67" si="0">D3+$K$2</f>
        <v>485.17910447761199</v>
      </c>
      <c r="J4" t="s">
        <v>87</v>
      </c>
      <c r="K4" s="4">
        <f>AVERAGE(B2,B6,B10,B14,B18,B22,B26,B30,B34,B38,B42,B46,B50,B54,B58,B62,B66)</f>
        <v>436.94117647058823</v>
      </c>
    </row>
    <row r="5" spans="1:11" x14ac:dyDescent="0.2">
      <c r="A5" s="2" t="s">
        <v>4</v>
      </c>
      <c r="B5" s="2">
        <v>599</v>
      </c>
      <c r="D5" s="4">
        <f t="shared" si="0"/>
        <v>485.26865671641798</v>
      </c>
      <c r="J5" t="s">
        <v>88</v>
      </c>
      <c r="K5" s="4">
        <f t="shared" ref="K5:K7" si="1">AVERAGE(B3,B7,B11,B15,B19,B23,B27,B31,B35,B39,B43,B47,B51,B55,B59,B63,B67)</f>
        <v>400.58823529411762</v>
      </c>
    </row>
    <row r="6" spans="1:11" x14ac:dyDescent="0.2">
      <c r="A6" s="2" t="s">
        <v>5</v>
      </c>
      <c r="B6" s="2">
        <v>464</v>
      </c>
      <c r="D6" s="4">
        <f t="shared" si="0"/>
        <v>485.35820895522397</v>
      </c>
      <c r="J6" t="s">
        <v>89</v>
      </c>
      <c r="K6" s="4">
        <f t="shared" si="1"/>
        <v>414.52941176470586</v>
      </c>
    </row>
    <row r="7" spans="1:11" x14ac:dyDescent="0.2">
      <c r="A7" s="2" t="s">
        <v>6</v>
      </c>
      <c r="B7" s="2">
        <v>424</v>
      </c>
      <c r="D7" s="4">
        <f t="shared" si="0"/>
        <v>485.44776119402997</v>
      </c>
      <c r="J7" t="s">
        <v>90</v>
      </c>
      <c r="K7" s="4">
        <f t="shared" si="1"/>
        <v>514.94117647058829</v>
      </c>
    </row>
    <row r="8" spans="1:11" x14ac:dyDescent="0.2">
      <c r="A8" s="2" t="s">
        <v>7</v>
      </c>
      <c r="B8" s="2">
        <v>436</v>
      </c>
      <c r="D8" s="4">
        <f t="shared" si="0"/>
        <v>485.53731343283596</v>
      </c>
    </row>
    <row r="9" spans="1:11" x14ac:dyDescent="0.2">
      <c r="A9" s="2" t="s">
        <v>8</v>
      </c>
      <c r="B9" s="2">
        <v>574</v>
      </c>
      <c r="D9" s="4">
        <f t="shared" si="0"/>
        <v>485.62686567164195</v>
      </c>
    </row>
    <row r="10" spans="1:11" x14ac:dyDescent="0.2">
      <c r="A10" s="2" t="s">
        <v>9</v>
      </c>
      <c r="B10" s="2">
        <v>443</v>
      </c>
      <c r="D10" s="4">
        <f t="shared" si="0"/>
        <v>485.71641791044794</v>
      </c>
    </row>
    <row r="11" spans="1:11" x14ac:dyDescent="0.2">
      <c r="A11" s="2" t="s">
        <v>10</v>
      </c>
      <c r="B11" s="2">
        <v>410</v>
      </c>
      <c r="D11" s="4">
        <f t="shared" si="0"/>
        <v>485.80597014925394</v>
      </c>
    </row>
    <row r="12" spans="1:11" x14ac:dyDescent="0.2">
      <c r="A12" s="2" t="s">
        <v>11</v>
      </c>
      <c r="B12" s="2">
        <v>420</v>
      </c>
      <c r="D12" s="4">
        <f t="shared" si="0"/>
        <v>485.89552238805993</v>
      </c>
    </row>
    <row r="13" spans="1:11" x14ac:dyDescent="0.2">
      <c r="A13" s="2" t="s">
        <v>12</v>
      </c>
      <c r="B13" s="2">
        <v>532</v>
      </c>
      <c r="D13" s="4">
        <f t="shared" si="0"/>
        <v>485.98507462686592</v>
      </c>
    </row>
    <row r="14" spans="1:11" x14ac:dyDescent="0.2">
      <c r="A14" s="2" t="s">
        <v>13</v>
      </c>
      <c r="B14" s="2">
        <v>433</v>
      </c>
      <c r="D14" s="4">
        <f t="shared" si="0"/>
        <v>486.07462686567192</v>
      </c>
    </row>
    <row r="15" spans="1:11" x14ac:dyDescent="0.2">
      <c r="A15" s="2" t="s">
        <v>14</v>
      </c>
      <c r="B15" s="2">
        <v>421</v>
      </c>
      <c r="D15" s="4">
        <f t="shared" si="0"/>
        <v>486.16417910447791</v>
      </c>
    </row>
    <row r="16" spans="1:11" x14ac:dyDescent="0.2">
      <c r="A16" s="2" t="s">
        <v>15</v>
      </c>
      <c r="B16" s="2">
        <v>410</v>
      </c>
      <c r="D16" s="4">
        <f t="shared" si="0"/>
        <v>486.2537313432839</v>
      </c>
    </row>
    <row r="17" spans="1:4" x14ac:dyDescent="0.2">
      <c r="A17" s="2" t="s">
        <v>16</v>
      </c>
      <c r="B17" s="2">
        <v>512</v>
      </c>
      <c r="D17" s="4">
        <f t="shared" si="0"/>
        <v>486.3432835820899</v>
      </c>
    </row>
    <row r="18" spans="1:4" x14ac:dyDescent="0.2">
      <c r="A18" s="2" t="s">
        <v>17</v>
      </c>
      <c r="B18" s="2">
        <v>449</v>
      </c>
      <c r="D18" s="4">
        <f t="shared" si="0"/>
        <v>486.43283582089589</v>
      </c>
    </row>
    <row r="19" spans="1:4" x14ac:dyDescent="0.2">
      <c r="A19" s="2" t="s">
        <v>18</v>
      </c>
      <c r="B19" s="2">
        <v>381</v>
      </c>
      <c r="D19" s="4">
        <f t="shared" si="0"/>
        <v>486.52238805970188</v>
      </c>
    </row>
    <row r="20" spans="1:4" x14ac:dyDescent="0.2">
      <c r="A20" s="2" t="s">
        <v>19</v>
      </c>
      <c r="B20" s="2">
        <v>423</v>
      </c>
      <c r="D20" s="4">
        <f t="shared" si="0"/>
        <v>486.61194029850788</v>
      </c>
    </row>
    <row r="21" spans="1:4" x14ac:dyDescent="0.2">
      <c r="A21" s="2" t="s">
        <v>20</v>
      </c>
      <c r="B21" s="2">
        <v>531</v>
      </c>
      <c r="D21" s="4">
        <f t="shared" si="0"/>
        <v>486.70149253731387</v>
      </c>
    </row>
    <row r="22" spans="1:4" x14ac:dyDescent="0.2">
      <c r="A22" s="2" t="s">
        <v>21</v>
      </c>
      <c r="B22" s="2">
        <v>426</v>
      </c>
      <c r="D22" s="4">
        <f t="shared" si="0"/>
        <v>486.79104477611986</v>
      </c>
    </row>
    <row r="23" spans="1:4" x14ac:dyDescent="0.2">
      <c r="A23" s="2" t="s">
        <v>22</v>
      </c>
      <c r="B23" s="2">
        <v>408</v>
      </c>
      <c r="D23" s="4">
        <f t="shared" si="0"/>
        <v>486.88059701492585</v>
      </c>
    </row>
    <row r="24" spans="1:4" x14ac:dyDescent="0.2">
      <c r="A24" s="2" t="s">
        <v>23</v>
      </c>
      <c r="B24" s="2">
        <v>416</v>
      </c>
      <c r="D24" s="4">
        <f t="shared" si="0"/>
        <v>486.97014925373185</v>
      </c>
    </row>
    <row r="25" spans="1:4" x14ac:dyDescent="0.2">
      <c r="A25" s="2" t="s">
        <v>24</v>
      </c>
      <c r="B25" s="2">
        <v>520</v>
      </c>
      <c r="D25" s="4">
        <f t="shared" si="0"/>
        <v>487.05970149253784</v>
      </c>
    </row>
    <row r="26" spans="1:4" x14ac:dyDescent="0.2">
      <c r="A26" s="2" t="s">
        <v>25</v>
      </c>
      <c r="B26" s="2">
        <v>409</v>
      </c>
      <c r="D26" s="4">
        <f t="shared" si="0"/>
        <v>487.14925373134383</v>
      </c>
    </row>
    <row r="27" spans="1:4" x14ac:dyDescent="0.2">
      <c r="A27" s="2" t="s">
        <v>26</v>
      </c>
      <c r="B27" s="2">
        <v>398</v>
      </c>
      <c r="D27" s="4">
        <f t="shared" si="0"/>
        <v>487.23880597014983</v>
      </c>
    </row>
    <row r="28" spans="1:4" x14ac:dyDescent="0.2">
      <c r="A28" s="2" t="s">
        <v>27</v>
      </c>
      <c r="B28" s="2">
        <v>398</v>
      </c>
      <c r="D28" s="4">
        <f t="shared" si="0"/>
        <v>487.32835820895582</v>
      </c>
    </row>
    <row r="29" spans="1:4" x14ac:dyDescent="0.2">
      <c r="A29" s="2" t="s">
        <v>28</v>
      </c>
      <c r="B29" s="2">
        <v>507</v>
      </c>
      <c r="D29" s="4">
        <f t="shared" si="0"/>
        <v>487.41791044776181</v>
      </c>
    </row>
    <row r="30" spans="1:4" x14ac:dyDescent="0.2">
      <c r="A30" s="2" t="s">
        <v>29</v>
      </c>
      <c r="B30" s="2">
        <v>432</v>
      </c>
      <c r="D30" s="4">
        <f t="shared" si="0"/>
        <v>487.50746268656781</v>
      </c>
    </row>
    <row r="31" spans="1:4" x14ac:dyDescent="0.2">
      <c r="A31" s="2" t="s">
        <v>30</v>
      </c>
      <c r="B31" s="2">
        <v>398</v>
      </c>
      <c r="D31" s="4">
        <f t="shared" si="0"/>
        <v>487.5970149253738</v>
      </c>
    </row>
    <row r="32" spans="1:4" x14ac:dyDescent="0.2">
      <c r="A32" s="2" t="s">
        <v>31</v>
      </c>
      <c r="B32" s="2">
        <v>406</v>
      </c>
      <c r="D32" s="4">
        <f t="shared" si="0"/>
        <v>487.68656716417979</v>
      </c>
    </row>
    <row r="33" spans="1:4" x14ac:dyDescent="0.2">
      <c r="A33" s="2" t="s">
        <v>32</v>
      </c>
      <c r="B33" s="2">
        <v>526</v>
      </c>
      <c r="D33" s="4">
        <f t="shared" si="0"/>
        <v>487.77611940298578</v>
      </c>
    </row>
    <row r="34" spans="1:4" x14ac:dyDescent="0.2">
      <c r="A34" s="2" t="s">
        <v>33</v>
      </c>
      <c r="B34" s="2">
        <v>428</v>
      </c>
      <c r="D34" s="4">
        <f t="shared" si="0"/>
        <v>487.86567164179178</v>
      </c>
    </row>
    <row r="35" spans="1:4" x14ac:dyDescent="0.2">
      <c r="A35" s="2" t="s">
        <v>34</v>
      </c>
      <c r="B35" s="2">
        <v>397</v>
      </c>
      <c r="D35" s="4">
        <f t="shared" si="0"/>
        <v>487.95522388059777</v>
      </c>
    </row>
    <row r="36" spans="1:4" x14ac:dyDescent="0.2">
      <c r="A36" s="2" t="s">
        <v>35</v>
      </c>
      <c r="B36" s="2">
        <v>403</v>
      </c>
      <c r="D36" s="4">
        <f t="shared" si="0"/>
        <v>488.04477611940376</v>
      </c>
    </row>
    <row r="37" spans="1:4" x14ac:dyDescent="0.2">
      <c r="A37" s="2" t="s">
        <v>36</v>
      </c>
      <c r="B37" s="2">
        <v>517</v>
      </c>
      <c r="D37" s="4">
        <f t="shared" si="0"/>
        <v>488.13432835820976</v>
      </c>
    </row>
    <row r="38" spans="1:4" x14ac:dyDescent="0.2">
      <c r="A38" s="2" t="s">
        <v>37</v>
      </c>
      <c r="B38" s="2">
        <v>435</v>
      </c>
      <c r="D38" s="4">
        <f t="shared" si="0"/>
        <v>488.22388059701575</v>
      </c>
    </row>
    <row r="39" spans="1:4" x14ac:dyDescent="0.2">
      <c r="A39" s="2" t="s">
        <v>38</v>
      </c>
      <c r="B39" s="2">
        <v>383</v>
      </c>
      <c r="D39" s="4">
        <f t="shared" si="0"/>
        <v>488.31343283582174</v>
      </c>
    </row>
    <row r="40" spans="1:4" x14ac:dyDescent="0.2">
      <c r="A40" s="2" t="s">
        <v>39</v>
      </c>
      <c r="B40" s="2">
        <v>424</v>
      </c>
      <c r="D40" s="4">
        <f t="shared" si="0"/>
        <v>488.40298507462774</v>
      </c>
    </row>
    <row r="41" spans="1:4" x14ac:dyDescent="0.2">
      <c r="A41" s="2" t="s">
        <v>40</v>
      </c>
      <c r="B41" s="2">
        <v>521</v>
      </c>
      <c r="D41" s="4">
        <f t="shared" si="0"/>
        <v>488.49253731343373</v>
      </c>
    </row>
    <row r="42" spans="1:4" x14ac:dyDescent="0.2">
      <c r="A42" s="2" t="s">
        <v>41</v>
      </c>
      <c r="B42" s="2">
        <v>421</v>
      </c>
      <c r="D42" s="4">
        <f t="shared" si="0"/>
        <v>488.58208955223972</v>
      </c>
    </row>
    <row r="43" spans="1:4" x14ac:dyDescent="0.2">
      <c r="A43" s="2" t="s">
        <v>42</v>
      </c>
      <c r="B43" s="2">
        <v>402</v>
      </c>
      <c r="D43" s="4">
        <f t="shared" si="0"/>
        <v>488.67164179104572</v>
      </c>
    </row>
    <row r="44" spans="1:4" x14ac:dyDescent="0.2">
      <c r="A44" s="2" t="s">
        <v>43</v>
      </c>
      <c r="B44" s="2">
        <v>414</v>
      </c>
      <c r="D44" s="4">
        <f t="shared" si="0"/>
        <v>488.76119402985171</v>
      </c>
    </row>
    <row r="45" spans="1:4" x14ac:dyDescent="0.2">
      <c r="A45" s="2" t="s">
        <v>44</v>
      </c>
      <c r="B45" s="2">
        <v>500</v>
      </c>
      <c r="D45" s="4">
        <f t="shared" si="0"/>
        <v>488.8507462686577</v>
      </c>
    </row>
    <row r="46" spans="1:4" x14ac:dyDescent="0.2">
      <c r="A46" s="2" t="s">
        <v>45</v>
      </c>
      <c r="B46" s="2">
        <v>451</v>
      </c>
      <c r="D46" s="4">
        <f t="shared" si="0"/>
        <v>488.94029850746369</v>
      </c>
    </row>
    <row r="47" spans="1:4" x14ac:dyDescent="0.2">
      <c r="A47" s="2" t="s">
        <v>46</v>
      </c>
      <c r="B47" s="2">
        <v>380</v>
      </c>
      <c r="D47" s="4">
        <f t="shared" si="0"/>
        <v>489.02985074626969</v>
      </c>
    </row>
    <row r="48" spans="1:4" x14ac:dyDescent="0.2">
      <c r="A48" s="2" t="s">
        <v>47</v>
      </c>
      <c r="B48" s="2">
        <v>416</v>
      </c>
      <c r="D48" s="4">
        <f t="shared" si="0"/>
        <v>489.11940298507568</v>
      </c>
    </row>
    <row r="49" spans="1:4" x14ac:dyDescent="0.2">
      <c r="A49" s="2" t="s">
        <v>48</v>
      </c>
      <c r="B49" s="2">
        <v>492</v>
      </c>
      <c r="D49" s="4">
        <f t="shared" si="0"/>
        <v>489.20895522388167</v>
      </c>
    </row>
    <row r="50" spans="1:4" x14ac:dyDescent="0.2">
      <c r="A50" s="2" t="s">
        <v>49</v>
      </c>
      <c r="B50" s="2">
        <v>428</v>
      </c>
      <c r="D50" s="4">
        <f t="shared" si="0"/>
        <v>489.29850746268767</v>
      </c>
    </row>
    <row r="51" spans="1:4" x14ac:dyDescent="0.2">
      <c r="A51" s="2" t="s">
        <v>50</v>
      </c>
      <c r="B51" s="2">
        <v>408</v>
      </c>
      <c r="D51" s="4">
        <f t="shared" si="0"/>
        <v>489.38805970149366</v>
      </c>
    </row>
    <row r="52" spans="1:4" x14ac:dyDescent="0.2">
      <c r="A52" s="2" t="s">
        <v>51</v>
      </c>
      <c r="B52" s="2">
        <v>406</v>
      </c>
      <c r="D52" s="4">
        <f t="shared" si="0"/>
        <v>489.47761194029965</v>
      </c>
    </row>
    <row r="53" spans="1:4" x14ac:dyDescent="0.2">
      <c r="A53" s="2" t="s">
        <v>52</v>
      </c>
      <c r="B53" s="2">
        <v>506</v>
      </c>
      <c r="D53" s="4">
        <f t="shared" si="0"/>
        <v>489.56716417910565</v>
      </c>
    </row>
    <row r="54" spans="1:4" x14ac:dyDescent="0.2">
      <c r="A54" s="2" t="s">
        <v>53</v>
      </c>
      <c r="B54" s="2">
        <v>435</v>
      </c>
      <c r="D54" s="4">
        <f t="shared" si="0"/>
        <v>489.65671641791164</v>
      </c>
    </row>
    <row r="55" spans="1:4" x14ac:dyDescent="0.2">
      <c r="A55" s="2" t="s">
        <v>54</v>
      </c>
      <c r="B55" s="2">
        <v>380</v>
      </c>
      <c r="D55" s="4">
        <f t="shared" si="0"/>
        <v>489.74626865671763</v>
      </c>
    </row>
    <row r="56" spans="1:4" x14ac:dyDescent="0.2">
      <c r="A56" s="2" t="s">
        <v>55</v>
      </c>
      <c r="B56" s="2">
        <v>421</v>
      </c>
      <c r="D56" s="4">
        <f t="shared" si="0"/>
        <v>489.83582089552363</v>
      </c>
    </row>
    <row r="57" spans="1:4" x14ac:dyDescent="0.2">
      <c r="A57" s="2" t="s">
        <v>56</v>
      </c>
      <c r="B57" s="2">
        <v>490</v>
      </c>
      <c r="D57" s="4">
        <f t="shared" si="0"/>
        <v>489.92537313432962</v>
      </c>
    </row>
    <row r="58" spans="1:4" x14ac:dyDescent="0.2">
      <c r="A58" s="2" t="s">
        <v>57</v>
      </c>
      <c r="B58" s="2">
        <v>435</v>
      </c>
      <c r="D58" s="4">
        <f t="shared" si="0"/>
        <v>490.01492537313561</v>
      </c>
    </row>
    <row r="59" spans="1:4" x14ac:dyDescent="0.2">
      <c r="A59" s="2" t="s">
        <v>58</v>
      </c>
      <c r="B59" s="2">
        <v>390</v>
      </c>
      <c r="D59" s="4">
        <f t="shared" si="0"/>
        <v>490.1044776119416</v>
      </c>
    </row>
    <row r="60" spans="1:4" x14ac:dyDescent="0.2">
      <c r="A60" s="2" t="s">
        <v>59</v>
      </c>
      <c r="B60" s="2">
        <v>412</v>
      </c>
      <c r="D60" s="4">
        <f t="shared" si="0"/>
        <v>490.1940298507476</v>
      </c>
    </row>
    <row r="61" spans="1:4" x14ac:dyDescent="0.2">
      <c r="A61" s="2" t="s">
        <v>60</v>
      </c>
      <c r="B61" s="2">
        <v>454</v>
      </c>
      <c r="D61" s="4">
        <f>D60+$K$2</f>
        <v>490.28358208955359</v>
      </c>
    </row>
    <row r="62" spans="1:4" x14ac:dyDescent="0.2">
      <c r="A62" s="2" t="s">
        <v>61</v>
      </c>
      <c r="B62" s="2">
        <v>416</v>
      </c>
      <c r="D62" s="4">
        <f t="shared" si="0"/>
        <v>490.37313432835958</v>
      </c>
    </row>
    <row r="63" spans="1:4" x14ac:dyDescent="0.2">
      <c r="A63" s="2" t="s">
        <v>62</v>
      </c>
      <c r="B63" s="2">
        <v>403</v>
      </c>
      <c r="D63" s="4">
        <f t="shared" si="0"/>
        <v>490.46268656716558</v>
      </c>
    </row>
    <row r="64" spans="1:4" x14ac:dyDescent="0.2">
      <c r="A64" s="2" t="s">
        <v>63</v>
      </c>
      <c r="B64" s="2">
        <v>408</v>
      </c>
      <c r="D64" s="4">
        <f t="shared" si="0"/>
        <v>490.55223880597157</v>
      </c>
    </row>
    <row r="65" spans="1:7" x14ac:dyDescent="0.2">
      <c r="A65" s="2" t="s">
        <v>64</v>
      </c>
      <c r="B65" s="2">
        <v>482</v>
      </c>
      <c r="D65" s="4">
        <f t="shared" si="0"/>
        <v>490.64179104477756</v>
      </c>
    </row>
    <row r="66" spans="1:7" x14ac:dyDescent="0.2">
      <c r="A66" s="2" t="s">
        <v>65</v>
      </c>
      <c r="B66" s="2">
        <v>438</v>
      </c>
      <c r="D66" s="4">
        <f t="shared" si="0"/>
        <v>490.73134328358356</v>
      </c>
    </row>
    <row r="67" spans="1:7" x14ac:dyDescent="0.2">
      <c r="A67" s="2" t="s">
        <v>66</v>
      </c>
      <c r="B67" s="2">
        <v>386</v>
      </c>
      <c r="D67" s="4">
        <f t="shared" si="0"/>
        <v>490.82089552238955</v>
      </c>
    </row>
    <row r="68" spans="1:7" x14ac:dyDescent="0.2">
      <c r="A68" s="2" t="s">
        <v>67</v>
      </c>
      <c r="B68" s="2">
        <v>405</v>
      </c>
      <c r="D68" s="4">
        <f t="shared" ref="D68:D81" si="2">D67+$K$2</f>
        <v>490.91044776119554</v>
      </c>
    </row>
    <row r="69" spans="1:7" x14ac:dyDescent="0.2">
      <c r="A69" s="2" t="s">
        <v>68</v>
      </c>
      <c r="B69" s="2">
        <v>491</v>
      </c>
      <c r="D69" s="4">
        <f t="shared" si="2"/>
        <v>491.00000000000153</v>
      </c>
    </row>
    <row r="70" spans="1:7" x14ac:dyDescent="0.2">
      <c r="A70" s="2" t="s">
        <v>69</v>
      </c>
      <c r="B70" s="5"/>
      <c r="C70">
        <f>B69</f>
        <v>491</v>
      </c>
      <c r="D70" s="4">
        <f t="shared" si="2"/>
        <v>491.08955223880753</v>
      </c>
      <c r="E70" s="4">
        <f>AVERAGE($B$2:$B$69)</f>
        <v>441.75</v>
      </c>
      <c r="F70" s="4">
        <f>K4</f>
        <v>436.94117647058823</v>
      </c>
      <c r="G70">
        <f>B66</f>
        <v>438</v>
      </c>
    </row>
    <row r="71" spans="1:7" x14ac:dyDescent="0.2">
      <c r="A71" s="2" t="s">
        <v>70</v>
      </c>
      <c r="B71" s="5"/>
      <c r="C71">
        <f>C70</f>
        <v>491</v>
      </c>
      <c r="D71" s="4">
        <f t="shared" si="2"/>
        <v>491.17910447761352</v>
      </c>
      <c r="E71" s="4">
        <f t="shared" ref="E71:E81" si="3">AVERAGE($B$2:$B$69)</f>
        <v>441.75</v>
      </c>
      <c r="F71" s="4">
        <f t="shared" ref="F71:F73" si="4">K5</f>
        <v>400.58823529411762</v>
      </c>
      <c r="G71">
        <f t="shared" ref="G71:G73" si="5">B67</f>
        <v>386</v>
      </c>
    </row>
    <row r="72" spans="1:7" x14ac:dyDescent="0.2">
      <c r="A72" s="2" t="s">
        <v>71</v>
      </c>
      <c r="B72" s="5"/>
      <c r="C72">
        <f t="shared" ref="C72:C81" si="6">C71</f>
        <v>491</v>
      </c>
      <c r="D72" s="4">
        <f t="shared" si="2"/>
        <v>491.26865671641951</v>
      </c>
      <c r="E72" s="4">
        <f t="shared" si="3"/>
        <v>441.75</v>
      </c>
      <c r="F72" s="4">
        <f t="shared" si="4"/>
        <v>414.52941176470586</v>
      </c>
      <c r="G72">
        <f t="shared" si="5"/>
        <v>405</v>
      </c>
    </row>
    <row r="73" spans="1:7" x14ac:dyDescent="0.2">
      <c r="A73" s="2" t="s">
        <v>72</v>
      </c>
      <c r="B73" s="5"/>
      <c r="C73">
        <f t="shared" si="6"/>
        <v>491</v>
      </c>
      <c r="D73" s="4">
        <f t="shared" si="2"/>
        <v>491.35820895522551</v>
      </c>
      <c r="E73" s="4">
        <f t="shared" si="3"/>
        <v>441.75</v>
      </c>
      <c r="F73" s="4">
        <f t="shared" si="4"/>
        <v>514.94117647058829</v>
      </c>
      <c r="G73">
        <f t="shared" si="5"/>
        <v>491</v>
      </c>
    </row>
    <row r="74" spans="1:7" x14ac:dyDescent="0.2">
      <c r="A74" s="2" t="s">
        <v>73</v>
      </c>
      <c r="B74" s="5"/>
      <c r="C74">
        <f t="shared" si="6"/>
        <v>491</v>
      </c>
      <c r="D74" s="4">
        <f t="shared" si="2"/>
        <v>491.4477611940315</v>
      </c>
      <c r="E74" s="4">
        <f t="shared" si="3"/>
        <v>441.75</v>
      </c>
      <c r="F74" s="4">
        <f>K4</f>
        <v>436.94117647058823</v>
      </c>
      <c r="G74">
        <f>G70</f>
        <v>438</v>
      </c>
    </row>
    <row r="75" spans="1:7" x14ac:dyDescent="0.2">
      <c r="A75" s="2" t="s">
        <v>74</v>
      </c>
      <c r="B75" s="5"/>
      <c r="C75">
        <f t="shared" si="6"/>
        <v>491</v>
      </c>
      <c r="D75" s="4">
        <f t="shared" si="2"/>
        <v>491.53731343283749</v>
      </c>
      <c r="E75" s="4">
        <f t="shared" si="3"/>
        <v>441.75</v>
      </c>
      <c r="F75" s="4">
        <f t="shared" ref="F75:F77" si="7">K5</f>
        <v>400.58823529411762</v>
      </c>
      <c r="G75">
        <f t="shared" ref="G75:G81" si="8">G71</f>
        <v>386</v>
      </c>
    </row>
    <row r="76" spans="1:7" x14ac:dyDescent="0.2">
      <c r="A76" s="2" t="s">
        <v>75</v>
      </c>
      <c r="B76" s="5"/>
      <c r="C76">
        <f t="shared" si="6"/>
        <v>491</v>
      </c>
      <c r="D76" s="4">
        <f t="shared" si="2"/>
        <v>491.62686567164349</v>
      </c>
      <c r="E76" s="4">
        <f t="shared" si="3"/>
        <v>441.75</v>
      </c>
      <c r="F76" s="4">
        <f t="shared" si="7"/>
        <v>414.52941176470586</v>
      </c>
      <c r="G76">
        <f t="shared" si="8"/>
        <v>405</v>
      </c>
    </row>
    <row r="77" spans="1:7" x14ac:dyDescent="0.2">
      <c r="A77" s="2" t="s">
        <v>76</v>
      </c>
      <c r="B77" s="5"/>
      <c r="C77">
        <f t="shared" si="6"/>
        <v>491</v>
      </c>
      <c r="D77" s="4">
        <f t="shared" si="2"/>
        <v>491.71641791044948</v>
      </c>
      <c r="E77" s="4">
        <f t="shared" si="3"/>
        <v>441.75</v>
      </c>
      <c r="F77" s="4">
        <f t="shared" si="7"/>
        <v>514.94117647058829</v>
      </c>
      <c r="G77">
        <f t="shared" si="8"/>
        <v>491</v>
      </c>
    </row>
    <row r="78" spans="1:7" x14ac:dyDescent="0.2">
      <c r="A78" s="2" t="s">
        <v>77</v>
      </c>
      <c r="B78" s="5"/>
      <c r="C78">
        <f t="shared" si="6"/>
        <v>491</v>
      </c>
      <c r="D78" s="4">
        <f t="shared" si="2"/>
        <v>491.80597014925547</v>
      </c>
      <c r="E78" s="4">
        <f t="shared" si="3"/>
        <v>441.75</v>
      </c>
      <c r="F78" s="4">
        <f>K4</f>
        <v>436.94117647058823</v>
      </c>
      <c r="G78">
        <f t="shared" si="8"/>
        <v>438</v>
      </c>
    </row>
    <row r="79" spans="1:7" x14ac:dyDescent="0.2">
      <c r="A79" s="2" t="s">
        <v>78</v>
      </c>
      <c r="B79" s="5"/>
      <c r="C79">
        <f t="shared" si="6"/>
        <v>491</v>
      </c>
      <c r="D79" s="4">
        <f t="shared" si="2"/>
        <v>491.89552238806147</v>
      </c>
      <c r="E79" s="4">
        <f t="shared" si="3"/>
        <v>441.75</v>
      </c>
      <c r="F79" s="4">
        <f t="shared" ref="F79:F81" si="9">K5</f>
        <v>400.58823529411762</v>
      </c>
      <c r="G79">
        <f t="shared" si="8"/>
        <v>386</v>
      </c>
    </row>
    <row r="80" spans="1:7" x14ac:dyDescent="0.2">
      <c r="A80" s="2" t="s">
        <v>79</v>
      </c>
      <c r="B80" s="5"/>
      <c r="C80">
        <f t="shared" si="6"/>
        <v>491</v>
      </c>
      <c r="D80" s="4">
        <f t="shared" si="2"/>
        <v>491.98507462686746</v>
      </c>
      <c r="E80" s="4">
        <f t="shared" si="3"/>
        <v>441.75</v>
      </c>
      <c r="F80" s="4">
        <f t="shared" si="9"/>
        <v>414.52941176470586</v>
      </c>
      <c r="G80">
        <f t="shared" si="8"/>
        <v>405</v>
      </c>
    </row>
    <row r="81" spans="1:7" x14ac:dyDescent="0.2">
      <c r="A81" s="2" t="s">
        <v>80</v>
      </c>
      <c r="B81" s="5"/>
      <c r="C81">
        <f t="shared" si="6"/>
        <v>491</v>
      </c>
      <c r="D81" s="4">
        <f t="shared" si="2"/>
        <v>492.07462686567345</v>
      </c>
      <c r="E81" s="4">
        <f t="shared" si="3"/>
        <v>441.75</v>
      </c>
      <c r="F81" s="4">
        <f t="shared" si="9"/>
        <v>514.94117647058829</v>
      </c>
      <c r="G81">
        <f t="shared" si="8"/>
        <v>491</v>
      </c>
    </row>
    <row r="82" spans="1:7" x14ac:dyDescent="0.2">
      <c r="A82" s="2"/>
      <c r="B82" s="2"/>
    </row>
    <row r="83" spans="1:7" x14ac:dyDescent="0.2">
      <c r="A83" s="2"/>
      <c r="B83" s="2"/>
    </row>
  </sheetData>
  <mergeCells count="1">
    <mergeCell ref="J1:K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1"/>
  <sheetViews>
    <sheetView workbookViewId="0">
      <selection activeCell="F71" sqref="F71"/>
    </sheetView>
  </sheetViews>
  <sheetFormatPr baseColWidth="10" defaultColWidth="11" defaultRowHeight="16" x14ac:dyDescent="0.2"/>
  <cols>
    <col min="6" max="6" width="12.1640625" bestFit="1" customWidth="1"/>
    <col min="7" max="7" width="13.6640625" bestFit="1" customWidth="1"/>
    <col min="13" max="13" width="13.6640625" bestFit="1" customWidth="1"/>
  </cols>
  <sheetData>
    <row r="1" spans="1:13" ht="17" thickBot="1" x14ac:dyDescent="0.25">
      <c r="A1" s="11"/>
      <c r="B1" s="12"/>
      <c r="C1" s="54" t="s">
        <v>95</v>
      </c>
      <c r="D1" s="55"/>
      <c r="E1" s="55"/>
      <c r="F1" s="55"/>
      <c r="G1" s="56"/>
      <c r="I1" s="51" t="s">
        <v>93</v>
      </c>
      <c r="J1" s="52"/>
      <c r="K1" s="52"/>
      <c r="L1" s="52"/>
      <c r="M1" s="53"/>
    </row>
    <row r="2" spans="1:13" ht="17" thickBot="1" x14ac:dyDescent="0.25">
      <c r="A2" s="13"/>
      <c r="B2" s="31" t="s">
        <v>102</v>
      </c>
      <c r="C2" s="24" t="s">
        <v>82</v>
      </c>
      <c r="D2" s="24" t="s">
        <v>85</v>
      </c>
      <c r="E2" s="24" t="s">
        <v>86</v>
      </c>
      <c r="F2" s="25" t="s">
        <v>99</v>
      </c>
      <c r="G2" s="25" t="s">
        <v>101</v>
      </c>
      <c r="I2" s="26" t="s">
        <v>82</v>
      </c>
      <c r="J2" s="24" t="s">
        <v>85</v>
      </c>
      <c r="K2" s="24" t="s">
        <v>86</v>
      </c>
      <c r="L2" s="25" t="s">
        <v>99</v>
      </c>
      <c r="M2" s="32" t="s">
        <v>101</v>
      </c>
    </row>
    <row r="3" spans="1:13" x14ac:dyDescent="0.2">
      <c r="A3" s="13" t="s">
        <v>69</v>
      </c>
      <c r="B3" s="33">
        <v>427</v>
      </c>
      <c r="C3">
        <v>491</v>
      </c>
      <c r="D3" s="4">
        <v>491.08955223880753</v>
      </c>
      <c r="E3" s="4">
        <v>441.75</v>
      </c>
      <c r="F3" s="14">
        <v>436.94117647058823</v>
      </c>
      <c r="G3" s="14">
        <v>438</v>
      </c>
      <c r="I3" s="8">
        <f>C3-$B3</f>
        <v>64</v>
      </c>
      <c r="J3" s="4">
        <f>D3-$B3</f>
        <v>64.089552238807528</v>
      </c>
      <c r="K3" s="4">
        <f>E3-$B3</f>
        <v>14.75</v>
      </c>
      <c r="L3" s="4">
        <f>F3-$B3</f>
        <v>9.941176470588232</v>
      </c>
      <c r="M3" s="34">
        <f>G3-$B3</f>
        <v>11</v>
      </c>
    </row>
    <row r="4" spans="1:13" x14ac:dyDescent="0.2">
      <c r="A4" s="13" t="s">
        <v>70</v>
      </c>
      <c r="B4" s="33">
        <v>383</v>
      </c>
      <c r="C4">
        <v>491</v>
      </c>
      <c r="D4" s="4">
        <v>491.17910447761352</v>
      </c>
      <c r="E4" s="4">
        <v>441.75</v>
      </c>
      <c r="F4" s="14">
        <v>400.58823529411762</v>
      </c>
      <c r="G4" s="14">
        <v>386</v>
      </c>
      <c r="I4" s="8">
        <f t="shared" ref="I4:M14" si="0">C4-$B4</f>
        <v>108</v>
      </c>
      <c r="J4" s="4">
        <f t="shared" si="0"/>
        <v>108.17910447761352</v>
      </c>
      <c r="K4" s="4">
        <f t="shared" si="0"/>
        <v>58.75</v>
      </c>
      <c r="L4" s="4">
        <f t="shared" si="0"/>
        <v>17.588235294117624</v>
      </c>
      <c r="M4" s="35">
        <f t="shared" si="0"/>
        <v>3</v>
      </c>
    </row>
    <row r="5" spans="1:13" x14ac:dyDescent="0.2">
      <c r="A5" s="13" t="s">
        <v>71</v>
      </c>
      <c r="B5" s="33">
        <v>394</v>
      </c>
      <c r="C5">
        <v>491</v>
      </c>
      <c r="D5" s="4">
        <v>491.26865671641951</v>
      </c>
      <c r="E5" s="4">
        <v>441.75</v>
      </c>
      <c r="F5" s="14">
        <v>414.52941176470586</v>
      </c>
      <c r="G5" s="14">
        <v>405</v>
      </c>
      <c r="I5" s="8">
        <f t="shared" si="0"/>
        <v>97</v>
      </c>
      <c r="J5" s="4">
        <f t="shared" si="0"/>
        <v>97.268656716419514</v>
      </c>
      <c r="K5" s="4">
        <f t="shared" si="0"/>
        <v>47.75</v>
      </c>
      <c r="L5" s="4">
        <f>F5-$B5</f>
        <v>20.529411764705856</v>
      </c>
      <c r="M5" s="35">
        <f t="shared" si="0"/>
        <v>11</v>
      </c>
    </row>
    <row r="6" spans="1:13" x14ac:dyDescent="0.2">
      <c r="A6" s="13" t="s">
        <v>72</v>
      </c>
      <c r="B6" s="33">
        <v>473</v>
      </c>
      <c r="C6">
        <v>491</v>
      </c>
      <c r="D6" s="4">
        <v>491.35820895522551</v>
      </c>
      <c r="E6" s="4">
        <v>441.75</v>
      </c>
      <c r="F6" s="14">
        <v>514.94117647058829</v>
      </c>
      <c r="G6" s="14">
        <v>491</v>
      </c>
      <c r="I6" s="8">
        <f t="shared" si="0"/>
        <v>18</v>
      </c>
      <c r="J6" s="4">
        <f t="shared" si="0"/>
        <v>18.358208955225507</v>
      </c>
      <c r="K6" s="4">
        <f t="shared" si="0"/>
        <v>-31.25</v>
      </c>
      <c r="L6" s="4">
        <f t="shared" si="0"/>
        <v>41.941176470588289</v>
      </c>
      <c r="M6" s="35">
        <f t="shared" si="0"/>
        <v>18</v>
      </c>
    </row>
    <row r="7" spans="1:13" x14ac:dyDescent="0.2">
      <c r="A7" s="13" t="s">
        <v>73</v>
      </c>
      <c r="B7" s="33">
        <v>420</v>
      </c>
      <c r="C7">
        <v>491</v>
      </c>
      <c r="D7" s="4">
        <v>491.4477611940315</v>
      </c>
      <c r="E7" s="4">
        <v>441.75</v>
      </c>
      <c r="F7" s="14">
        <v>436.94117647058823</v>
      </c>
      <c r="G7" s="14">
        <v>438</v>
      </c>
      <c r="I7" s="8">
        <f t="shared" si="0"/>
        <v>71</v>
      </c>
      <c r="J7" s="4">
        <f t="shared" si="0"/>
        <v>71.4477611940315</v>
      </c>
      <c r="K7" s="4">
        <f t="shared" si="0"/>
        <v>21.75</v>
      </c>
      <c r="L7" s="4">
        <f t="shared" si="0"/>
        <v>16.941176470588232</v>
      </c>
      <c r="M7" s="35">
        <f t="shared" si="0"/>
        <v>18</v>
      </c>
    </row>
    <row r="8" spans="1:13" x14ac:dyDescent="0.2">
      <c r="A8" s="13" t="s">
        <v>74</v>
      </c>
      <c r="B8" s="33">
        <v>390</v>
      </c>
      <c r="C8">
        <v>491</v>
      </c>
      <c r="D8" s="4">
        <v>491.53731343283749</v>
      </c>
      <c r="E8" s="4">
        <v>441.75</v>
      </c>
      <c r="F8" s="14">
        <v>400.58823529411762</v>
      </c>
      <c r="G8" s="14">
        <v>386</v>
      </c>
      <c r="I8" s="8">
        <f t="shared" si="0"/>
        <v>101</v>
      </c>
      <c r="J8" s="4">
        <f t="shared" si="0"/>
        <v>101.53731343283749</v>
      </c>
      <c r="K8" s="4">
        <f t="shared" si="0"/>
        <v>51.75</v>
      </c>
      <c r="L8" s="4">
        <f t="shared" si="0"/>
        <v>10.588235294117624</v>
      </c>
      <c r="M8" s="35">
        <f t="shared" si="0"/>
        <v>-4</v>
      </c>
    </row>
    <row r="9" spans="1:13" x14ac:dyDescent="0.2">
      <c r="A9" s="13" t="s">
        <v>75</v>
      </c>
      <c r="B9" s="33">
        <v>410</v>
      </c>
      <c r="C9">
        <v>491</v>
      </c>
      <c r="D9" s="4">
        <v>491.62686567164349</v>
      </c>
      <c r="E9" s="4">
        <v>441.75</v>
      </c>
      <c r="F9" s="14">
        <v>414.52941176470586</v>
      </c>
      <c r="G9" s="14">
        <v>405</v>
      </c>
      <c r="I9" s="8">
        <f t="shared" si="0"/>
        <v>81</v>
      </c>
      <c r="J9" s="4">
        <f t="shared" si="0"/>
        <v>81.626865671643486</v>
      </c>
      <c r="K9" s="4">
        <f t="shared" si="0"/>
        <v>31.75</v>
      </c>
      <c r="L9" s="4">
        <f t="shared" si="0"/>
        <v>4.5294117647058556</v>
      </c>
      <c r="M9" s="35">
        <f t="shared" si="0"/>
        <v>-5</v>
      </c>
    </row>
    <row r="10" spans="1:13" x14ac:dyDescent="0.2">
      <c r="A10" s="13" t="s">
        <v>76</v>
      </c>
      <c r="B10" s="33">
        <v>488</v>
      </c>
      <c r="C10">
        <v>491</v>
      </c>
      <c r="D10" s="4">
        <v>491.71641791044948</v>
      </c>
      <c r="E10" s="4">
        <v>441.75</v>
      </c>
      <c r="F10" s="14">
        <v>514.94117647058829</v>
      </c>
      <c r="G10" s="14">
        <v>491</v>
      </c>
      <c r="I10" s="8">
        <f t="shared" si="0"/>
        <v>3</v>
      </c>
      <c r="J10" s="4">
        <f t="shared" si="0"/>
        <v>3.7164179104494792</v>
      </c>
      <c r="K10" s="4">
        <f t="shared" si="0"/>
        <v>-46.25</v>
      </c>
      <c r="L10" s="4">
        <f t="shared" si="0"/>
        <v>26.941176470588289</v>
      </c>
      <c r="M10" s="35">
        <f t="shared" si="0"/>
        <v>3</v>
      </c>
    </row>
    <row r="11" spans="1:13" x14ac:dyDescent="0.2">
      <c r="A11" s="13" t="s">
        <v>77</v>
      </c>
      <c r="B11" s="33">
        <v>415</v>
      </c>
      <c r="C11">
        <v>491</v>
      </c>
      <c r="D11" s="4">
        <v>491.80597014925547</v>
      </c>
      <c r="E11" s="4">
        <v>441.75</v>
      </c>
      <c r="F11" s="14">
        <v>436.94117647058823</v>
      </c>
      <c r="G11" s="14">
        <v>438</v>
      </c>
      <c r="I11" s="8">
        <f t="shared" si="0"/>
        <v>76</v>
      </c>
      <c r="J11" s="4">
        <f t="shared" si="0"/>
        <v>76.805970149255472</v>
      </c>
      <c r="K11" s="4">
        <f t="shared" si="0"/>
        <v>26.75</v>
      </c>
      <c r="L11" s="4">
        <f t="shared" si="0"/>
        <v>21.941176470588232</v>
      </c>
      <c r="M11" s="35">
        <f t="shared" si="0"/>
        <v>23</v>
      </c>
    </row>
    <row r="12" spans="1:13" x14ac:dyDescent="0.2">
      <c r="A12" s="13" t="s">
        <v>78</v>
      </c>
      <c r="B12" s="33">
        <v>398</v>
      </c>
      <c r="C12">
        <v>491</v>
      </c>
      <c r="D12" s="4">
        <v>491.89552238806147</v>
      </c>
      <c r="E12" s="4">
        <v>441.75</v>
      </c>
      <c r="F12" s="14">
        <v>400.58823529411762</v>
      </c>
      <c r="G12" s="14">
        <v>386</v>
      </c>
      <c r="I12" s="8">
        <f t="shared" si="0"/>
        <v>93</v>
      </c>
      <c r="J12" s="4">
        <f t="shared" si="0"/>
        <v>93.895522388061465</v>
      </c>
      <c r="K12" s="4">
        <f t="shared" si="0"/>
        <v>43.75</v>
      </c>
      <c r="L12" s="4">
        <f t="shared" si="0"/>
        <v>2.5882352941176237</v>
      </c>
      <c r="M12" s="35">
        <f t="shared" si="0"/>
        <v>-12</v>
      </c>
    </row>
    <row r="13" spans="1:13" x14ac:dyDescent="0.2">
      <c r="A13" s="13" t="s">
        <v>79</v>
      </c>
      <c r="B13" s="33">
        <v>419</v>
      </c>
      <c r="C13">
        <v>491</v>
      </c>
      <c r="D13" s="4">
        <v>491.98507462686746</v>
      </c>
      <c r="E13" s="4">
        <v>441.75</v>
      </c>
      <c r="F13" s="14">
        <v>414.52941176470586</v>
      </c>
      <c r="G13" s="14">
        <v>405</v>
      </c>
      <c r="I13" s="8">
        <f t="shared" si="0"/>
        <v>72</v>
      </c>
      <c r="J13" s="4">
        <f t="shared" si="0"/>
        <v>72.985074626867458</v>
      </c>
      <c r="K13" s="4">
        <f t="shared" si="0"/>
        <v>22.75</v>
      </c>
      <c r="L13" s="4">
        <f t="shared" si="0"/>
        <v>-4.4705882352941444</v>
      </c>
      <c r="M13" s="35">
        <f t="shared" si="0"/>
        <v>-14</v>
      </c>
    </row>
    <row r="14" spans="1:13" ht="17" thickBot="1" x14ac:dyDescent="0.25">
      <c r="A14" s="15" t="s">
        <v>80</v>
      </c>
      <c r="B14" s="36">
        <v>488</v>
      </c>
      <c r="C14" s="10">
        <v>491</v>
      </c>
      <c r="D14" s="16">
        <v>492.07462686567345</v>
      </c>
      <c r="E14" s="16">
        <v>441.75</v>
      </c>
      <c r="F14" s="17">
        <v>514.94117647058829</v>
      </c>
      <c r="G14" s="17">
        <v>491</v>
      </c>
      <c r="I14" s="9">
        <f t="shared" si="0"/>
        <v>3</v>
      </c>
      <c r="J14" s="16">
        <f t="shared" si="0"/>
        <v>4.0746268656734514</v>
      </c>
      <c r="K14" s="16">
        <f t="shared" si="0"/>
        <v>-46.25</v>
      </c>
      <c r="L14" s="16">
        <f t="shared" si="0"/>
        <v>26.941176470588289</v>
      </c>
      <c r="M14" s="37">
        <f t="shared" si="0"/>
        <v>3</v>
      </c>
    </row>
    <row r="15" spans="1:13" x14ac:dyDescent="0.2">
      <c r="A15" s="2"/>
    </row>
    <row r="16" spans="1:13" ht="17" thickBot="1" x14ac:dyDescent="0.25">
      <c r="A16" s="2"/>
    </row>
    <row r="17" spans="1:13" ht="17" thickBot="1" x14ac:dyDescent="0.25">
      <c r="A17" s="2"/>
      <c r="C17" s="51" t="s">
        <v>96</v>
      </c>
      <c r="D17" s="52"/>
      <c r="E17" s="52"/>
      <c r="F17" s="52"/>
      <c r="G17" s="53"/>
      <c r="I17" s="51" t="s">
        <v>97</v>
      </c>
      <c r="J17" s="52"/>
      <c r="K17" s="52"/>
      <c r="L17" s="52"/>
      <c r="M17" s="53"/>
    </row>
    <row r="18" spans="1:13" ht="17" thickBot="1" x14ac:dyDescent="0.25">
      <c r="A18" s="2"/>
      <c r="C18" s="6" t="s">
        <v>82</v>
      </c>
      <c r="D18" s="3" t="s">
        <v>85</v>
      </c>
      <c r="E18" s="3" t="s">
        <v>86</v>
      </c>
      <c r="F18" s="7" t="s">
        <v>99</v>
      </c>
      <c r="G18" s="25" t="s">
        <v>101</v>
      </c>
      <c r="I18" s="6" t="s">
        <v>82</v>
      </c>
      <c r="J18" s="3" t="s">
        <v>85</v>
      </c>
      <c r="K18" s="3" t="s">
        <v>86</v>
      </c>
      <c r="L18" s="25" t="s">
        <v>99</v>
      </c>
      <c r="M18" s="32" t="s">
        <v>101</v>
      </c>
    </row>
    <row r="19" spans="1:13" x14ac:dyDescent="0.2">
      <c r="C19" s="18">
        <f>ABS(I3)</f>
        <v>64</v>
      </c>
      <c r="D19" s="19">
        <f>ABS(J3)</f>
        <v>64.089552238807528</v>
      </c>
      <c r="E19" s="19">
        <f>ABS(K3)</f>
        <v>14.75</v>
      </c>
      <c r="F19" s="20">
        <f>ABS(L3)</f>
        <v>9.941176470588232</v>
      </c>
      <c r="G19" s="20">
        <f>ABS(M3)</f>
        <v>11</v>
      </c>
      <c r="I19" s="18">
        <f>C19^2</f>
        <v>4096</v>
      </c>
      <c r="J19" s="19">
        <f>D19^2</f>
        <v>4107.4707061708386</v>
      </c>
      <c r="K19" s="19">
        <f>E19^2</f>
        <v>217.5625</v>
      </c>
      <c r="L19" s="34">
        <f>F19^2</f>
        <v>98.826989619377102</v>
      </c>
      <c r="M19" s="34">
        <f>G19^2</f>
        <v>121</v>
      </c>
    </row>
    <row r="20" spans="1:13" x14ac:dyDescent="0.2">
      <c r="C20" s="8">
        <f t="shared" ref="C20:G30" si="1">ABS(I4)</f>
        <v>108</v>
      </c>
      <c r="D20" s="4">
        <f t="shared" si="1"/>
        <v>108.17910447761352</v>
      </c>
      <c r="E20" s="4">
        <f t="shared" si="1"/>
        <v>58.75</v>
      </c>
      <c r="F20" s="14">
        <f t="shared" si="1"/>
        <v>17.588235294117624</v>
      </c>
      <c r="G20" s="14">
        <f t="shared" si="1"/>
        <v>3</v>
      </c>
      <c r="I20" s="8">
        <f t="shared" ref="I20:M30" si="2">C20^2</f>
        <v>11664</v>
      </c>
      <c r="J20" s="4">
        <f t="shared" si="2"/>
        <v>11702.718645578421</v>
      </c>
      <c r="K20" s="4">
        <f t="shared" si="2"/>
        <v>3451.5625</v>
      </c>
      <c r="L20" s="4">
        <f t="shared" si="2"/>
        <v>309.34602076124486</v>
      </c>
      <c r="M20" s="35">
        <f t="shared" si="2"/>
        <v>9</v>
      </c>
    </row>
    <row r="21" spans="1:13" x14ac:dyDescent="0.2">
      <c r="C21" s="8">
        <f t="shared" si="1"/>
        <v>97</v>
      </c>
      <c r="D21" s="4">
        <f t="shared" si="1"/>
        <v>97.268656716419514</v>
      </c>
      <c r="E21" s="4">
        <f t="shared" si="1"/>
        <v>47.75</v>
      </c>
      <c r="F21" s="14">
        <f t="shared" si="1"/>
        <v>20.529411764705856</v>
      </c>
      <c r="G21" s="14">
        <f t="shared" si="1"/>
        <v>11</v>
      </c>
      <c r="I21" s="8">
        <f t="shared" si="2"/>
        <v>9409</v>
      </c>
      <c r="J21" s="4">
        <f t="shared" si="2"/>
        <v>9461.1915794166634</v>
      </c>
      <c r="K21" s="4">
        <f t="shared" si="2"/>
        <v>2280.0625</v>
      </c>
      <c r="L21" s="4">
        <f t="shared" si="2"/>
        <v>421.45674740484321</v>
      </c>
      <c r="M21" s="35">
        <f t="shared" si="2"/>
        <v>121</v>
      </c>
    </row>
    <row r="22" spans="1:13" x14ac:dyDescent="0.2">
      <c r="C22" s="8">
        <f t="shared" si="1"/>
        <v>18</v>
      </c>
      <c r="D22" s="4">
        <f t="shared" si="1"/>
        <v>18.358208955225507</v>
      </c>
      <c r="E22" s="4">
        <f t="shared" si="1"/>
        <v>31.25</v>
      </c>
      <c r="F22" s="14">
        <f t="shared" si="1"/>
        <v>41.941176470588289</v>
      </c>
      <c r="G22" s="14">
        <f t="shared" si="1"/>
        <v>18</v>
      </c>
      <c r="I22" s="8">
        <f t="shared" si="2"/>
        <v>324</v>
      </c>
      <c r="J22" s="4">
        <f t="shared" si="2"/>
        <v>337.02383604372199</v>
      </c>
      <c r="K22" s="4">
        <f t="shared" si="2"/>
        <v>976.5625</v>
      </c>
      <c r="L22" s="4">
        <f t="shared" si="2"/>
        <v>1759.0622837370288</v>
      </c>
      <c r="M22" s="35">
        <f t="shared" si="2"/>
        <v>324</v>
      </c>
    </row>
    <row r="23" spans="1:13" x14ac:dyDescent="0.2">
      <c r="C23" s="8">
        <f t="shared" si="1"/>
        <v>71</v>
      </c>
      <c r="D23" s="4">
        <f t="shared" si="1"/>
        <v>71.4477611940315</v>
      </c>
      <c r="E23" s="4">
        <f t="shared" si="1"/>
        <v>21.75</v>
      </c>
      <c r="F23" s="14">
        <f t="shared" si="1"/>
        <v>16.941176470588232</v>
      </c>
      <c r="G23" s="14">
        <f t="shared" si="1"/>
        <v>18</v>
      </c>
      <c r="I23" s="8">
        <f t="shared" si="2"/>
        <v>5041</v>
      </c>
      <c r="J23" s="4">
        <f t="shared" si="2"/>
        <v>5104.7825796393536</v>
      </c>
      <c r="K23" s="4">
        <f t="shared" si="2"/>
        <v>473.0625</v>
      </c>
      <c r="L23" s="4">
        <f t="shared" si="2"/>
        <v>287.00346020761236</v>
      </c>
      <c r="M23" s="35">
        <f t="shared" si="2"/>
        <v>324</v>
      </c>
    </row>
    <row r="24" spans="1:13" x14ac:dyDescent="0.2">
      <c r="C24" s="8">
        <f t="shared" si="1"/>
        <v>101</v>
      </c>
      <c r="D24" s="4">
        <f t="shared" si="1"/>
        <v>101.53731343283749</v>
      </c>
      <c r="E24" s="4">
        <f t="shared" si="1"/>
        <v>51.75</v>
      </c>
      <c r="F24" s="14">
        <f t="shared" si="1"/>
        <v>10.588235294117624</v>
      </c>
      <c r="G24" s="14">
        <f t="shared" si="1"/>
        <v>4</v>
      </c>
      <c r="I24" s="8">
        <f t="shared" si="2"/>
        <v>10201</v>
      </c>
      <c r="J24" s="4">
        <f t="shared" si="2"/>
        <v>10309.826019158281</v>
      </c>
      <c r="K24" s="4">
        <f t="shared" si="2"/>
        <v>2678.0625</v>
      </c>
      <c r="L24" s="4">
        <f t="shared" si="2"/>
        <v>112.11072664359813</v>
      </c>
      <c r="M24" s="35">
        <f t="shared" si="2"/>
        <v>16</v>
      </c>
    </row>
    <row r="25" spans="1:13" x14ac:dyDescent="0.2">
      <c r="C25" s="8">
        <f t="shared" si="1"/>
        <v>81</v>
      </c>
      <c r="D25" s="4">
        <f t="shared" si="1"/>
        <v>81.626865671643486</v>
      </c>
      <c r="E25" s="4">
        <f t="shared" si="1"/>
        <v>31.75</v>
      </c>
      <c r="F25" s="14">
        <f t="shared" si="1"/>
        <v>4.5294117647058556</v>
      </c>
      <c r="G25" s="14">
        <f t="shared" si="1"/>
        <v>5</v>
      </c>
      <c r="I25" s="8">
        <f t="shared" si="2"/>
        <v>6561</v>
      </c>
      <c r="J25" s="4">
        <f t="shared" si="2"/>
        <v>6662.9451993765297</v>
      </c>
      <c r="K25" s="4">
        <f t="shared" si="2"/>
        <v>1008.0625</v>
      </c>
      <c r="L25" s="4">
        <f t="shared" si="2"/>
        <v>20.515570934255813</v>
      </c>
      <c r="M25" s="35">
        <f t="shared" si="2"/>
        <v>25</v>
      </c>
    </row>
    <row r="26" spans="1:13" x14ac:dyDescent="0.2">
      <c r="C26" s="8">
        <f t="shared" si="1"/>
        <v>3</v>
      </c>
      <c r="D26" s="4">
        <f t="shared" si="1"/>
        <v>3.7164179104494792</v>
      </c>
      <c r="E26" s="4">
        <f t="shared" si="1"/>
        <v>46.25</v>
      </c>
      <c r="F26" s="14">
        <f t="shared" si="1"/>
        <v>26.941176470588289</v>
      </c>
      <c r="G26" s="14">
        <f t="shared" si="1"/>
        <v>3</v>
      </c>
      <c r="I26" s="8">
        <f t="shared" si="2"/>
        <v>9</v>
      </c>
      <c r="J26" s="4">
        <f t="shared" si="2"/>
        <v>13.811762085109674</v>
      </c>
      <c r="K26" s="4">
        <f t="shared" si="2"/>
        <v>2139.0625</v>
      </c>
      <c r="L26" s="4">
        <f t="shared" si="2"/>
        <v>725.82698961938002</v>
      </c>
      <c r="M26" s="35">
        <f t="shared" si="2"/>
        <v>9</v>
      </c>
    </row>
    <row r="27" spans="1:13" x14ac:dyDescent="0.2">
      <c r="C27" s="8">
        <f t="shared" si="1"/>
        <v>76</v>
      </c>
      <c r="D27" s="4">
        <f t="shared" si="1"/>
        <v>76.805970149255472</v>
      </c>
      <c r="E27" s="4">
        <f t="shared" si="1"/>
        <v>26.75</v>
      </c>
      <c r="F27" s="14">
        <f t="shared" si="1"/>
        <v>21.941176470588232</v>
      </c>
      <c r="G27" s="14">
        <f t="shared" si="1"/>
        <v>23</v>
      </c>
      <c r="I27" s="8">
        <f t="shared" si="2"/>
        <v>5776</v>
      </c>
      <c r="J27" s="4">
        <f t="shared" si="2"/>
        <v>5899.157050568323</v>
      </c>
      <c r="K27" s="4">
        <f t="shared" si="2"/>
        <v>715.5625</v>
      </c>
      <c r="L27" s="4">
        <f t="shared" si="2"/>
        <v>481.41522491349468</v>
      </c>
      <c r="M27" s="35">
        <f t="shared" si="2"/>
        <v>529</v>
      </c>
    </row>
    <row r="28" spans="1:13" x14ac:dyDescent="0.2">
      <c r="C28" s="8">
        <f t="shared" si="1"/>
        <v>93</v>
      </c>
      <c r="D28" s="4">
        <f t="shared" si="1"/>
        <v>93.895522388061465</v>
      </c>
      <c r="E28" s="4">
        <f t="shared" si="1"/>
        <v>43.75</v>
      </c>
      <c r="F28" s="14">
        <f t="shared" si="1"/>
        <v>2.5882352941176237</v>
      </c>
      <c r="G28" s="14">
        <f t="shared" si="1"/>
        <v>12</v>
      </c>
      <c r="I28" s="8">
        <f t="shared" si="2"/>
        <v>8649</v>
      </c>
      <c r="J28" s="4">
        <f t="shared" si="2"/>
        <v>8816.3691245269511</v>
      </c>
      <c r="K28" s="4">
        <f t="shared" si="2"/>
        <v>1914.0625</v>
      </c>
      <c r="L28" s="4">
        <f t="shared" si="2"/>
        <v>6.6989619377161418</v>
      </c>
      <c r="M28" s="35">
        <f t="shared" si="2"/>
        <v>144</v>
      </c>
    </row>
    <row r="29" spans="1:13" x14ac:dyDescent="0.2">
      <c r="C29" s="8">
        <f t="shared" si="1"/>
        <v>72</v>
      </c>
      <c r="D29" s="4">
        <f t="shared" si="1"/>
        <v>72.985074626867458</v>
      </c>
      <c r="E29" s="4">
        <f t="shared" si="1"/>
        <v>22.75</v>
      </c>
      <c r="F29" s="14">
        <f t="shared" si="1"/>
        <v>4.4705882352941444</v>
      </c>
      <c r="G29" s="14">
        <f t="shared" si="1"/>
        <v>14</v>
      </c>
      <c r="I29" s="8">
        <f t="shared" si="2"/>
        <v>5184</v>
      </c>
      <c r="J29" s="4">
        <f t="shared" si="2"/>
        <v>5326.821118289412</v>
      </c>
      <c r="K29" s="4">
        <f t="shared" si="2"/>
        <v>517.5625</v>
      </c>
      <c r="L29" s="4">
        <f t="shared" si="2"/>
        <v>19.986159169550412</v>
      </c>
      <c r="M29" s="35">
        <f t="shared" si="2"/>
        <v>196</v>
      </c>
    </row>
    <row r="30" spans="1:13" ht="17" thickBot="1" x14ac:dyDescent="0.25">
      <c r="C30" s="9">
        <f t="shared" si="1"/>
        <v>3</v>
      </c>
      <c r="D30" s="16">
        <f t="shared" si="1"/>
        <v>4.0746268656734514</v>
      </c>
      <c r="E30" s="16">
        <f t="shared" si="1"/>
        <v>46.25</v>
      </c>
      <c r="F30" s="17">
        <f t="shared" si="1"/>
        <v>26.941176470588289</v>
      </c>
      <c r="G30" s="17">
        <f t="shared" si="1"/>
        <v>3</v>
      </c>
      <c r="I30" s="8">
        <f t="shared" si="2"/>
        <v>9</v>
      </c>
      <c r="J30" s="4">
        <f t="shared" si="2"/>
        <v>16.602584094467854</v>
      </c>
      <c r="K30" s="4">
        <f t="shared" si="2"/>
        <v>2139.0625</v>
      </c>
      <c r="L30" s="4">
        <f t="shared" si="2"/>
        <v>725.82698961938002</v>
      </c>
      <c r="M30" s="35">
        <f t="shared" si="2"/>
        <v>9</v>
      </c>
    </row>
    <row r="31" spans="1:13" ht="17" thickBot="1" x14ac:dyDescent="0.25">
      <c r="B31" s="27" t="s">
        <v>91</v>
      </c>
      <c r="C31" s="28">
        <f>AVERAGE(C19:C30)</f>
        <v>65.583333333333329</v>
      </c>
      <c r="D31" s="29">
        <f t="shared" ref="D31:G31" si="3">AVERAGE(D19:D30)</f>
        <v>66.165422885573818</v>
      </c>
      <c r="E31" s="29">
        <f t="shared" si="3"/>
        <v>36.958333333333336</v>
      </c>
      <c r="F31" s="30">
        <f t="shared" si="3"/>
        <v>17.078431372549023</v>
      </c>
      <c r="G31" s="30">
        <f t="shared" si="3"/>
        <v>10.416666666666666</v>
      </c>
      <c r="H31" s="27" t="s">
        <v>92</v>
      </c>
      <c r="I31" s="28">
        <f>AVERAGE(I19:I30)</f>
        <v>5576.916666666667</v>
      </c>
      <c r="J31" s="29">
        <f t="shared" ref="J31:M31" si="4">AVERAGE(J19:J30)</f>
        <v>5646.5600170790058</v>
      </c>
      <c r="K31" s="29">
        <f t="shared" si="4"/>
        <v>1542.5208333333333</v>
      </c>
      <c r="L31" s="29">
        <f t="shared" si="4"/>
        <v>414.00634371395682</v>
      </c>
      <c r="M31" s="38">
        <f t="shared" si="4"/>
        <v>152.25</v>
      </c>
    </row>
  </sheetData>
  <mergeCells count="4">
    <mergeCell ref="C1:G1"/>
    <mergeCell ref="I1:M1"/>
    <mergeCell ref="C17:G17"/>
    <mergeCell ref="I17:M17"/>
  </mergeCells>
  <conditionalFormatting sqref="C31:E31 G3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1:M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:G3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1"/>
  <sheetViews>
    <sheetView workbookViewId="0">
      <selection activeCell="E20" sqref="E20"/>
    </sheetView>
  </sheetViews>
  <sheetFormatPr baseColWidth="10" defaultColWidth="11" defaultRowHeight="16" x14ac:dyDescent="0.2"/>
  <cols>
    <col min="2" max="2" width="20.83203125" bestFit="1" customWidth="1"/>
    <col min="3" max="3" width="20.1640625" customWidth="1"/>
    <col min="4" max="4" width="27.6640625" bestFit="1" customWidth="1"/>
    <col min="6" max="6" width="16" bestFit="1" customWidth="1"/>
    <col min="7" max="7" width="14.1640625" bestFit="1" customWidth="1"/>
    <col min="8" max="8" width="16.6640625" customWidth="1"/>
    <col min="12" max="12" width="14.1640625" bestFit="1" customWidth="1"/>
    <col min="17" max="17" width="14.1640625" bestFit="1" customWidth="1"/>
    <col min="22" max="22" width="14.1640625" bestFit="1" customWidth="1"/>
  </cols>
  <sheetData>
    <row r="1" spans="1:12" ht="17" thickBot="1" x14ac:dyDescent="0.25">
      <c r="A1" s="2"/>
      <c r="B1" s="2"/>
      <c r="C1" s="50"/>
      <c r="D1" s="50"/>
      <c r="E1" s="50"/>
      <c r="F1" s="50"/>
      <c r="G1" s="50"/>
      <c r="I1" s="50"/>
      <c r="J1" s="50"/>
      <c r="K1" s="50"/>
      <c r="L1" s="50"/>
    </row>
    <row r="2" spans="1:12" ht="17" thickBot="1" x14ac:dyDescent="0.25">
      <c r="A2" s="2"/>
      <c r="B2" s="39" t="s">
        <v>103</v>
      </c>
      <c r="C2" s="40" t="s">
        <v>104</v>
      </c>
      <c r="D2" s="41" t="s">
        <v>105</v>
      </c>
      <c r="E2" s="3"/>
      <c r="F2" s="3" t="s">
        <v>106</v>
      </c>
      <c r="G2" s="42">
        <f>SUMPRODUCT(B3:B14,C3:C14)</f>
        <v>103.2</v>
      </c>
      <c r="I2" s="3"/>
      <c r="J2" s="3"/>
      <c r="K2" s="3"/>
      <c r="L2" s="3"/>
    </row>
    <row r="3" spans="1:12" x14ac:dyDescent="0.2">
      <c r="A3" s="2"/>
      <c r="B3" s="35">
        <v>438</v>
      </c>
      <c r="C3" s="43">
        <v>0.01</v>
      </c>
      <c r="D3" s="44">
        <f>B3*C3</f>
        <v>4.38</v>
      </c>
      <c r="E3" s="4"/>
      <c r="F3" s="4"/>
      <c r="G3" s="4"/>
      <c r="J3" s="4"/>
      <c r="K3" s="4"/>
      <c r="L3" s="4"/>
    </row>
    <row r="4" spans="1:12" x14ac:dyDescent="0.2">
      <c r="A4" s="2"/>
      <c r="B4" s="35">
        <v>386</v>
      </c>
      <c r="C4" s="45">
        <v>0.01</v>
      </c>
      <c r="D4" s="46">
        <f t="shared" ref="D4:D14" si="0">B4*C4</f>
        <v>3.86</v>
      </c>
      <c r="E4" s="4"/>
      <c r="F4" s="4"/>
      <c r="G4" s="4"/>
      <c r="J4" s="4"/>
      <c r="K4" s="4"/>
      <c r="L4" s="4"/>
    </row>
    <row r="5" spans="1:12" x14ac:dyDescent="0.2">
      <c r="A5" s="2"/>
      <c r="B5" s="35">
        <v>405</v>
      </c>
      <c r="C5" s="45">
        <v>0.01</v>
      </c>
      <c r="D5" s="46">
        <f t="shared" si="0"/>
        <v>4.05</v>
      </c>
      <c r="E5" s="4"/>
      <c r="F5" s="4"/>
      <c r="G5" s="4"/>
      <c r="J5" s="4"/>
      <c r="K5" s="4"/>
      <c r="L5" s="4"/>
    </row>
    <row r="6" spans="1:12" x14ac:dyDescent="0.2">
      <c r="A6" s="2"/>
      <c r="B6" s="35">
        <v>491</v>
      </c>
      <c r="C6" s="45">
        <v>0.01</v>
      </c>
      <c r="D6" s="46">
        <f t="shared" si="0"/>
        <v>4.91</v>
      </c>
      <c r="E6" s="4"/>
      <c r="F6" s="4"/>
      <c r="G6" s="4"/>
      <c r="J6" s="4"/>
      <c r="K6" s="4"/>
      <c r="L6" s="4"/>
    </row>
    <row r="7" spans="1:12" x14ac:dyDescent="0.2">
      <c r="A7" s="2"/>
      <c r="B7" s="35">
        <v>438</v>
      </c>
      <c r="C7" s="45">
        <v>0.02</v>
      </c>
      <c r="D7" s="46">
        <f t="shared" si="0"/>
        <v>8.76</v>
      </c>
      <c r="E7" s="4"/>
      <c r="F7" s="4"/>
      <c r="G7" s="4"/>
      <c r="J7" s="4"/>
      <c r="K7" s="4"/>
      <c r="L7" s="4"/>
    </row>
    <row r="8" spans="1:12" x14ac:dyDescent="0.2">
      <c r="A8" s="2"/>
      <c r="B8" s="35">
        <v>386</v>
      </c>
      <c r="C8" s="45">
        <v>0.02</v>
      </c>
      <c r="D8" s="46">
        <f t="shared" si="0"/>
        <v>7.72</v>
      </c>
      <c r="E8" s="4"/>
      <c r="F8" s="4"/>
      <c r="G8" s="4"/>
      <c r="J8" s="4"/>
      <c r="K8" s="4"/>
      <c r="L8" s="4"/>
    </row>
    <row r="9" spans="1:12" x14ac:dyDescent="0.2">
      <c r="A9" s="2"/>
      <c r="B9" s="35">
        <v>405</v>
      </c>
      <c r="C9" s="45">
        <v>0.02</v>
      </c>
      <c r="D9" s="46">
        <f t="shared" si="0"/>
        <v>8.1</v>
      </c>
      <c r="E9" s="4"/>
      <c r="F9" s="4"/>
      <c r="G9" s="4"/>
      <c r="J9" s="4"/>
      <c r="K9" s="4"/>
      <c r="L9" s="4"/>
    </row>
    <row r="10" spans="1:12" x14ac:dyDescent="0.2">
      <c r="A10" s="2"/>
      <c r="B10" s="35">
        <v>491</v>
      </c>
      <c r="C10" s="45">
        <v>0.02</v>
      </c>
      <c r="D10" s="46">
        <f t="shared" si="0"/>
        <v>9.82</v>
      </c>
      <c r="E10" s="4"/>
      <c r="F10" s="4"/>
      <c r="G10" s="4"/>
      <c r="J10" s="4"/>
      <c r="K10" s="4"/>
      <c r="L10" s="4"/>
    </row>
    <row r="11" spans="1:12" x14ac:dyDescent="0.2">
      <c r="A11" s="2"/>
      <c r="B11" s="35">
        <v>438</v>
      </c>
      <c r="C11" s="45">
        <v>0.03</v>
      </c>
      <c r="D11" s="46">
        <f t="shared" si="0"/>
        <v>13.139999999999999</v>
      </c>
      <c r="E11" s="4"/>
      <c r="F11" s="4"/>
      <c r="G11" s="4"/>
      <c r="J11" s="4"/>
      <c r="K11" s="4"/>
      <c r="L11" s="4"/>
    </row>
    <row r="12" spans="1:12" x14ac:dyDescent="0.2">
      <c r="A12" s="2"/>
      <c r="B12" s="35">
        <v>386</v>
      </c>
      <c r="C12" s="45">
        <v>0.03</v>
      </c>
      <c r="D12" s="46">
        <f t="shared" si="0"/>
        <v>11.58</v>
      </c>
      <c r="E12" s="4"/>
      <c r="F12" s="4"/>
      <c r="G12" s="4"/>
      <c r="J12" s="4"/>
      <c r="K12" s="4"/>
      <c r="L12" s="4"/>
    </row>
    <row r="13" spans="1:12" x14ac:dyDescent="0.2">
      <c r="A13" s="2"/>
      <c r="B13" s="35">
        <v>405</v>
      </c>
      <c r="C13" s="45">
        <v>0.03</v>
      </c>
      <c r="D13" s="46">
        <f t="shared" si="0"/>
        <v>12.15</v>
      </c>
      <c r="E13" s="4"/>
      <c r="F13" s="4"/>
      <c r="G13" s="4"/>
      <c r="J13" s="4"/>
      <c r="K13" s="4"/>
      <c r="L13" s="4"/>
    </row>
    <row r="14" spans="1:12" ht="17" thickBot="1" x14ac:dyDescent="0.25">
      <c r="A14" s="2"/>
      <c r="B14" s="37">
        <v>491</v>
      </c>
      <c r="C14" s="47">
        <v>0.03</v>
      </c>
      <c r="D14" s="48">
        <f t="shared" si="0"/>
        <v>14.729999999999999</v>
      </c>
      <c r="E14" s="4"/>
      <c r="F14" s="4"/>
      <c r="G14" s="4"/>
      <c r="J14" s="4"/>
      <c r="K14" s="4"/>
      <c r="L14" s="4"/>
    </row>
    <row r="15" spans="1:12" x14ac:dyDescent="0.2">
      <c r="A15" s="2"/>
      <c r="C15" s="27" t="s">
        <v>107</v>
      </c>
      <c r="D15" s="49">
        <f>SUM(D3:D14)</f>
        <v>103.2</v>
      </c>
    </row>
    <row r="16" spans="1:12" x14ac:dyDescent="0.2">
      <c r="A16" s="2"/>
    </row>
    <row r="17" spans="1:12" x14ac:dyDescent="0.2">
      <c r="A17" s="2"/>
      <c r="C17" s="3"/>
      <c r="D17" s="3"/>
      <c r="E17" s="3"/>
      <c r="F17" s="3"/>
      <c r="G17" s="3"/>
      <c r="I17" s="50"/>
      <c r="J17" s="50"/>
      <c r="K17" s="50"/>
      <c r="L17" s="50"/>
    </row>
    <row r="18" spans="1:12" x14ac:dyDescent="0.2">
      <c r="A18" s="2"/>
      <c r="C18" s="3"/>
      <c r="D18" s="3"/>
      <c r="E18" s="3"/>
      <c r="F18" s="3"/>
      <c r="G18" s="3"/>
      <c r="I18" s="3"/>
      <c r="J18" s="3"/>
      <c r="K18" s="3"/>
      <c r="L18" s="3"/>
    </row>
    <row r="19" spans="1:12" x14ac:dyDescent="0.2">
      <c r="D19" s="4"/>
      <c r="E19" s="4"/>
      <c r="F19" s="4"/>
      <c r="G19" s="4"/>
      <c r="J19" s="4"/>
      <c r="K19" s="4"/>
      <c r="L19" s="4"/>
    </row>
    <row r="20" spans="1:12" x14ac:dyDescent="0.2">
      <c r="D20" s="4"/>
      <c r="E20" s="4"/>
      <c r="F20" s="4"/>
      <c r="G20" s="4"/>
      <c r="J20" s="4"/>
      <c r="K20" s="4"/>
      <c r="L20" s="4"/>
    </row>
    <row r="21" spans="1:12" x14ac:dyDescent="0.2">
      <c r="D21" s="4"/>
      <c r="E21" s="4"/>
      <c r="F21" s="4"/>
      <c r="G21" s="4"/>
      <c r="J21" s="4"/>
      <c r="K21" s="4"/>
      <c r="L21" s="4"/>
    </row>
    <row r="22" spans="1:12" x14ac:dyDescent="0.2">
      <c r="D22" s="4"/>
      <c r="E22" s="4"/>
      <c r="F22" s="4"/>
      <c r="G22" s="4"/>
      <c r="J22" s="4"/>
      <c r="K22" s="4"/>
      <c r="L22" s="4"/>
    </row>
    <row r="23" spans="1:12" x14ac:dyDescent="0.2">
      <c r="D23" s="4"/>
      <c r="E23" s="4"/>
      <c r="F23" s="4"/>
      <c r="G23" s="4"/>
      <c r="J23" s="4"/>
      <c r="K23" s="4"/>
      <c r="L23" s="4"/>
    </row>
    <row r="24" spans="1:12" x14ac:dyDescent="0.2">
      <c r="D24" s="4"/>
      <c r="E24" s="4"/>
      <c r="F24" s="4"/>
      <c r="G24" s="4"/>
      <c r="J24" s="4"/>
      <c r="K24" s="4"/>
      <c r="L24" s="4"/>
    </row>
    <row r="25" spans="1:12" x14ac:dyDescent="0.2">
      <c r="D25" s="4"/>
      <c r="E25" s="4"/>
      <c r="F25" s="4"/>
      <c r="G25" s="4"/>
      <c r="J25" s="4"/>
      <c r="K25" s="4"/>
      <c r="L25" s="4"/>
    </row>
    <row r="26" spans="1:12" x14ac:dyDescent="0.2">
      <c r="D26" s="4"/>
      <c r="E26" s="4"/>
      <c r="F26" s="4"/>
      <c r="G26" s="4"/>
      <c r="J26" s="4"/>
      <c r="K26" s="4"/>
      <c r="L26" s="4"/>
    </row>
    <row r="27" spans="1:12" x14ac:dyDescent="0.2">
      <c r="D27" s="4"/>
      <c r="E27" s="4"/>
      <c r="F27" s="4"/>
      <c r="G27" s="4"/>
      <c r="J27" s="4"/>
      <c r="K27" s="4"/>
      <c r="L27" s="4"/>
    </row>
    <row r="28" spans="1:12" x14ac:dyDescent="0.2">
      <c r="D28" s="4"/>
      <c r="E28" s="4"/>
      <c r="F28" s="4"/>
      <c r="G28" s="4"/>
      <c r="J28" s="4"/>
      <c r="K28" s="4"/>
      <c r="L28" s="4"/>
    </row>
    <row r="29" spans="1:12" x14ac:dyDescent="0.2">
      <c r="D29" s="4"/>
      <c r="E29" s="4"/>
      <c r="F29" s="4"/>
      <c r="G29" s="4"/>
      <c r="J29" s="4"/>
      <c r="K29" s="4"/>
      <c r="L29" s="4"/>
    </row>
    <row r="30" spans="1:12" x14ac:dyDescent="0.2">
      <c r="D30" s="4"/>
      <c r="E30" s="4"/>
      <c r="F30" s="4"/>
      <c r="G30" s="4"/>
      <c r="J30" s="4"/>
      <c r="K30" s="4"/>
      <c r="L30" s="4"/>
    </row>
    <row r="31" spans="1:12" x14ac:dyDescent="0.2">
      <c r="B31" s="27"/>
      <c r="C31" s="4"/>
      <c r="D31" s="4"/>
      <c r="E31" s="4"/>
      <c r="F31" s="4"/>
      <c r="G31" s="4"/>
      <c r="H31" s="27"/>
      <c r="I31" s="4"/>
      <c r="J31" s="4"/>
      <c r="K31" s="4"/>
      <c r="L31" s="4"/>
    </row>
  </sheetData>
  <mergeCells count="3">
    <mergeCell ref="C1:G1"/>
    <mergeCell ref="I1:L1"/>
    <mergeCell ref="I17:L17"/>
  </mergeCells>
  <conditionalFormatting sqref="C31:E31 G3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1:L3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3"/>
  <sheetViews>
    <sheetView topLeftCell="A62" workbookViewId="0">
      <selection activeCell="H66" sqref="H66"/>
    </sheetView>
  </sheetViews>
  <sheetFormatPr baseColWidth="10" defaultColWidth="11" defaultRowHeight="16" x14ac:dyDescent="0.2"/>
  <cols>
    <col min="1" max="1" width="13.1640625" bestFit="1" customWidth="1"/>
    <col min="3" max="3" width="23.33203125" bestFit="1" customWidth="1"/>
    <col min="4" max="4" width="5.83203125" bestFit="1" customWidth="1"/>
    <col min="7" max="7" width="15.83203125" bestFit="1" customWidth="1"/>
  </cols>
  <sheetData>
    <row r="1" spans="1:12" x14ac:dyDescent="0.2">
      <c r="A1" s="1" t="s">
        <v>108</v>
      </c>
      <c r="B1" s="1" t="s">
        <v>0</v>
      </c>
      <c r="C1" s="1" t="s">
        <v>81</v>
      </c>
      <c r="D1" s="3" t="s">
        <v>82</v>
      </c>
      <c r="E1" s="3" t="s">
        <v>85</v>
      </c>
      <c r="F1" s="3" t="s">
        <v>86</v>
      </c>
      <c r="G1" s="3" t="s">
        <v>98</v>
      </c>
      <c r="K1" s="50" t="s">
        <v>84</v>
      </c>
      <c r="L1" s="50"/>
    </row>
    <row r="2" spans="1:12" x14ac:dyDescent="0.2">
      <c r="A2" s="2" t="s">
        <v>1</v>
      </c>
      <c r="B2" s="2" t="str">
        <f>RIGHT(A2,2)</f>
        <v>Q1</v>
      </c>
      <c r="C2" s="2">
        <v>485</v>
      </c>
      <c r="E2">
        <f>C2</f>
        <v>485</v>
      </c>
      <c r="K2" t="s">
        <v>83</v>
      </c>
      <c r="L2" s="4">
        <f>((C69-C2)/(COUNTA(A2:A69)-1))</f>
        <v>8.9552238805970144E-2</v>
      </c>
    </row>
    <row r="3" spans="1:12" x14ac:dyDescent="0.2">
      <c r="A3" s="2" t="s">
        <v>2</v>
      </c>
      <c r="B3" s="2" t="str">
        <f t="shared" ref="B3:B66" si="0">RIGHT(A3,2)</f>
        <v>Q2</v>
      </c>
      <c r="C3" s="2">
        <v>441</v>
      </c>
      <c r="E3" s="4">
        <f>E2+$L$2</f>
        <v>485.08955223880599</v>
      </c>
    </row>
    <row r="4" spans="1:12" x14ac:dyDescent="0.2">
      <c r="A4" s="2" t="s">
        <v>3</v>
      </c>
      <c r="B4" s="2" t="str">
        <f t="shared" si="0"/>
        <v>Q3</v>
      </c>
      <c r="C4" s="2">
        <v>429</v>
      </c>
      <c r="E4" s="4">
        <f t="shared" ref="E4:E67" si="1">E3+$L$2</f>
        <v>485.17910447761199</v>
      </c>
      <c r="K4" t="s">
        <v>87</v>
      </c>
      <c r="L4" s="4">
        <f>AVERAGE(C2,C6,C10,C14,C18,C22,C26,C30,C34,C38,C42,C46,C50,C54,C58,C62,C66)</f>
        <v>436.94117647058823</v>
      </c>
    </row>
    <row r="5" spans="1:12" x14ac:dyDescent="0.2">
      <c r="A5" s="2" t="s">
        <v>4</v>
      </c>
      <c r="B5" s="2" t="str">
        <f t="shared" si="0"/>
        <v>Q4</v>
      </c>
      <c r="C5" s="2">
        <v>599</v>
      </c>
      <c r="E5" s="4">
        <f t="shared" si="1"/>
        <v>485.26865671641798</v>
      </c>
      <c r="K5" t="s">
        <v>88</v>
      </c>
      <c r="L5" s="4">
        <f t="shared" ref="L5:L7" si="2">AVERAGE(C3,C7,C11,C15,C19,C23,C27,C31,C35,C39,C43,C47,C51,C55,C59,C63,C67)</f>
        <v>400.58823529411762</v>
      </c>
    </row>
    <row r="6" spans="1:12" x14ac:dyDescent="0.2">
      <c r="A6" s="2" t="s">
        <v>5</v>
      </c>
      <c r="B6" s="2" t="str">
        <f t="shared" si="0"/>
        <v>Q1</v>
      </c>
      <c r="C6" s="2">
        <v>464</v>
      </c>
      <c r="E6" s="4">
        <f t="shared" si="1"/>
        <v>485.35820895522397</v>
      </c>
      <c r="K6" t="s">
        <v>89</v>
      </c>
      <c r="L6" s="4">
        <f t="shared" si="2"/>
        <v>414.52941176470586</v>
      </c>
    </row>
    <row r="7" spans="1:12" x14ac:dyDescent="0.2">
      <c r="A7" s="2" t="s">
        <v>6</v>
      </c>
      <c r="B7" s="2" t="str">
        <f t="shared" si="0"/>
        <v>Q2</v>
      </c>
      <c r="C7" s="2">
        <v>424</v>
      </c>
      <c r="E7" s="4">
        <f t="shared" si="1"/>
        <v>485.44776119402997</v>
      </c>
      <c r="K7" t="s">
        <v>90</v>
      </c>
      <c r="L7" s="4">
        <f t="shared" si="2"/>
        <v>514.94117647058829</v>
      </c>
    </row>
    <row r="8" spans="1:12" x14ac:dyDescent="0.2">
      <c r="A8" s="2" t="s">
        <v>7</v>
      </c>
      <c r="B8" s="2" t="str">
        <f t="shared" si="0"/>
        <v>Q3</v>
      </c>
      <c r="C8" s="2">
        <v>436</v>
      </c>
      <c r="E8" s="4">
        <f t="shared" si="1"/>
        <v>485.53731343283596</v>
      </c>
    </row>
    <row r="9" spans="1:12" x14ac:dyDescent="0.2">
      <c r="A9" s="2" t="s">
        <v>8</v>
      </c>
      <c r="B9" s="2" t="str">
        <f t="shared" si="0"/>
        <v>Q4</v>
      </c>
      <c r="C9" s="2">
        <v>574</v>
      </c>
      <c r="E9" s="4">
        <f t="shared" si="1"/>
        <v>485.62686567164195</v>
      </c>
    </row>
    <row r="10" spans="1:12" x14ac:dyDescent="0.2">
      <c r="A10" s="2" t="s">
        <v>9</v>
      </c>
      <c r="B10" s="2" t="str">
        <f t="shared" si="0"/>
        <v>Q1</v>
      </c>
      <c r="C10" s="2">
        <v>443</v>
      </c>
      <c r="E10" s="4">
        <f t="shared" si="1"/>
        <v>485.71641791044794</v>
      </c>
    </row>
    <row r="11" spans="1:12" x14ac:dyDescent="0.2">
      <c r="A11" s="2" t="s">
        <v>10</v>
      </c>
      <c r="B11" s="2" t="str">
        <f t="shared" si="0"/>
        <v>Q2</v>
      </c>
      <c r="C11" s="2">
        <v>410</v>
      </c>
      <c r="E11" s="4">
        <f t="shared" si="1"/>
        <v>485.80597014925394</v>
      </c>
    </row>
    <row r="12" spans="1:12" x14ac:dyDescent="0.2">
      <c r="A12" s="2" t="s">
        <v>11</v>
      </c>
      <c r="B12" s="2" t="str">
        <f t="shared" si="0"/>
        <v>Q3</v>
      </c>
      <c r="C12" s="2">
        <v>420</v>
      </c>
      <c r="E12" s="4">
        <f t="shared" si="1"/>
        <v>485.89552238805993</v>
      </c>
    </row>
    <row r="13" spans="1:12" x14ac:dyDescent="0.2">
      <c r="A13" s="2" t="s">
        <v>12</v>
      </c>
      <c r="B13" s="2" t="str">
        <f t="shared" si="0"/>
        <v>Q4</v>
      </c>
      <c r="C13" s="2">
        <v>532</v>
      </c>
      <c r="E13" s="4">
        <f t="shared" si="1"/>
        <v>485.98507462686592</v>
      </c>
    </row>
    <row r="14" spans="1:12" x14ac:dyDescent="0.2">
      <c r="A14" s="2" t="s">
        <v>13</v>
      </c>
      <c r="B14" s="2" t="str">
        <f t="shared" si="0"/>
        <v>Q1</v>
      </c>
      <c r="C14" s="2">
        <v>433</v>
      </c>
      <c r="E14" s="4">
        <f t="shared" si="1"/>
        <v>486.07462686567192</v>
      </c>
    </row>
    <row r="15" spans="1:12" x14ac:dyDescent="0.2">
      <c r="A15" s="2" t="s">
        <v>14</v>
      </c>
      <c r="B15" s="2" t="str">
        <f t="shared" si="0"/>
        <v>Q2</v>
      </c>
      <c r="C15" s="2">
        <v>421</v>
      </c>
      <c r="E15" s="4">
        <f t="shared" si="1"/>
        <v>486.16417910447791</v>
      </c>
    </row>
    <row r="16" spans="1:12" x14ac:dyDescent="0.2">
      <c r="A16" s="2" t="s">
        <v>15</v>
      </c>
      <c r="B16" s="2" t="str">
        <f t="shared" si="0"/>
        <v>Q3</v>
      </c>
      <c r="C16" s="2">
        <v>410</v>
      </c>
      <c r="E16" s="4">
        <f t="shared" si="1"/>
        <v>486.2537313432839</v>
      </c>
    </row>
    <row r="17" spans="1:5" x14ac:dyDescent="0.2">
      <c r="A17" s="2" t="s">
        <v>16</v>
      </c>
      <c r="B17" s="2" t="str">
        <f t="shared" si="0"/>
        <v>Q4</v>
      </c>
      <c r="C17" s="2">
        <v>512</v>
      </c>
      <c r="E17" s="4">
        <f t="shared" si="1"/>
        <v>486.3432835820899</v>
      </c>
    </row>
    <row r="18" spans="1:5" x14ac:dyDescent="0.2">
      <c r="A18" s="2" t="s">
        <v>17</v>
      </c>
      <c r="B18" s="2" t="str">
        <f t="shared" si="0"/>
        <v>Q1</v>
      </c>
      <c r="C18" s="2">
        <v>449</v>
      </c>
      <c r="E18" s="4">
        <f t="shared" si="1"/>
        <v>486.43283582089589</v>
      </c>
    </row>
    <row r="19" spans="1:5" x14ac:dyDescent="0.2">
      <c r="A19" s="2" t="s">
        <v>18</v>
      </c>
      <c r="B19" s="2" t="str">
        <f t="shared" si="0"/>
        <v>Q2</v>
      </c>
      <c r="C19" s="2">
        <v>381</v>
      </c>
      <c r="E19" s="4">
        <f t="shared" si="1"/>
        <v>486.52238805970188</v>
      </c>
    </row>
    <row r="20" spans="1:5" x14ac:dyDescent="0.2">
      <c r="A20" s="2" t="s">
        <v>19</v>
      </c>
      <c r="B20" s="2" t="str">
        <f t="shared" si="0"/>
        <v>Q3</v>
      </c>
      <c r="C20" s="2">
        <v>423</v>
      </c>
      <c r="E20" s="4">
        <f t="shared" si="1"/>
        <v>486.61194029850788</v>
      </c>
    </row>
    <row r="21" spans="1:5" x14ac:dyDescent="0.2">
      <c r="A21" s="2" t="s">
        <v>20</v>
      </c>
      <c r="B21" s="2" t="str">
        <f t="shared" si="0"/>
        <v>Q4</v>
      </c>
      <c r="C21" s="2">
        <v>531</v>
      </c>
      <c r="E21" s="4">
        <f t="shared" si="1"/>
        <v>486.70149253731387</v>
      </c>
    </row>
    <row r="22" spans="1:5" x14ac:dyDescent="0.2">
      <c r="A22" s="2" t="s">
        <v>21</v>
      </c>
      <c r="B22" s="2" t="str">
        <f t="shared" si="0"/>
        <v>Q1</v>
      </c>
      <c r="C22" s="2">
        <v>426</v>
      </c>
      <c r="E22" s="4">
        <f t="shared" si="1"/>
        <v>486.79104477611986</v>
      </c>
    </row>
    <row r="23" spans="1:5" x14ac:dyDescent="0.2">
      <c r="A23" s="2" t="s">
        <v>22</v>
      </c>
      <c r="B23" s="2" t="str">
        <f t="shared" si="0"/>
        <v>Q2</v>
      </c>
      <c r="C23" s="2">
        <v>408</v>
      </c>
      <c r="E23" s="4">
        <f t="shared" si="1"/>
        <v>486.88059701492585</v>
      </c>
    </row>
    <row r="24" spans="1:5" x14ac:dyDescent="0.2">
      <c r="A24" s="2" t="s">
        <v>23</v>
      </c>
      <c r="B24" s="2" t="str">
        <f t="shared" si="0"/>
        <v>Q3</v>
      </c>
      <c r="C24" s="2">
        <v>416</v>
      </c>
      <c r="E24" s="4">
        <f t="shared" si="1"/>
        <v>486.97014925373185</v>
      </c>
    </row>
    <row r="25" spans="1:5" x14ac:dyDescent="0.2">
      <c r="A25" s="2" t="s">
        <v>24</v>
      </c>
      <c r="B25" s="2" t="str">
        <f t="shared" si="0"/>
        <v>Q4</v>
      </c>
      <c r="C25" s="2">
        <v>520</v>
      </c>
      <c r="E25" s="4">
        <f t="shared" si="1"/>
        <v>487.05970149253784</v>
      </c>
    </row>
    <row r="26" spans="1:5" x14ac:dyDescent="0.2">
      <c r="A26" s="2" t="s">
        <v>25</v>
      </c>
      <c r="B26" s="2" t="str">
        <f t="shared" si="0"/>
        <v>Q1</v>
      </c>
      <c r="C26" s="2">
        <v>409</v>
      </c>
      <c r="E26" s="4">
        <f t="shared" si="1"/>
        <v>487.14925373134383</v>
      </c>
    </row>
    <row r="27" spans="1:5" x14ac:dyDescent="0.2">
      <c r="A27" s="2" t="s">
        <v>26</v>
      </c>
      <c r="B27" s="2" t="str">
        <f t="shared" si="0"/>
        <v>Q2</v>
      </c>
      <c r="C27" s="2">
        <v>398</v>
      </c>
      <c r="E27" s="4">
        <f t="shared" si="1"/>
        <v>487.23880597014983</v>
      </c>
    </row>
    <row r="28" spans="1:5" x14ac:dyDescent="0.2">
      <c r="A28" s="2" t="s">
        <v>27</v>
      </c>
      <c r="B28" s="2" t="str">
        <f t="shared" si="0"/>
        <v>Q3</v>
      </c>
      <c r="C28" s="2">
        <v>398</v>
      </c>
      <c r="E28" s="4">
        <f t="shared" si="1"/>
        <v>487.32835820895582</v>
      </c>
    </row>
    <row r="29" spans="1:5" x14ac:dyDescent="0.2">
      <c r="A29" s="2" t="s">
        <v>28</v>
      </c>
      <c r="B29" s="2" t="str">
        <f t="shared" si="0"/>
        <v>Q4</v>
      </c>
      <c r="C29" s="2">
        <v>507</v>
      </c>
      <c r="E29" s="4">
        <f t="shared" si="1"/>
        <v>487.41791044776181</v>
      </c>
    </row>
    <row r="30" spans="1:5" x14ac:dyDescent="0.2">
      <c r="A30" s="2" t="s">
        <v>29</v>
      </c>
      <c r="B30" s="2" t="str">
        <f t="shared" si="0"/>
        <v>Q1</v>
      </c>
      <c r="C30" s="2">
        <v>432</v>
      </c>
      <c r="E30" s="4">
        <f t="shared" si="1"/>
        <v>487.50746268656781</v>
      </c>
    </row>
    <row r="31" spans="1:5" x14ac:dyDescent="0.2">
      <c r="A31" s="2" t="s">
        <v>30</v>
      </c>
      <c r="B31" s="2" t="str">
        <f t="shared" si="0"/>
        <v>Q2</v>
      </c>
      <c r="C31" s="2">
        <v>398</v>
      </c>
      <c r="E31" s="4">
        <f t="shared" si="1"/>
        <v>487.5970149253738</v>
      </c>
    </row>
    <row r="32" spans="1:5" x14ac:dyDescent="0.2">
      <c r="A32" s="2" t="s">
        <v>31</v>
      </c>
      <c r="B32" s="2" t="str">
        <f t="shared" si="0"/>
        <v>Q3</v>
      </c>
      <c r="C32" s="2">
        <v>406</v>
      </c>
      <c r="E32" s="4">
        <f t="shared" si="1"/>
        <v>487.68656716417979</v>
      </c>
    </row>
    <row r="33" spans="1:5" x14ac:dyDescent="0.2">
      <c r="A33" s="2" t="s">
        <v>32</v>
      </c>
      <c r="B33" s="2" t="str">
        <f t="shared" si="0"/>
        <v>Q4</v>
      </c>
      <c r="C33" s="2">
        <v>526</v>
      </c>
      <c r="E33" s="4">
        <f t="shared" si="1"/>
        <v>487.77611940298578</v>
      </c>
    </row>
    <row r="34" spans="1:5" x14ac:dyDescent="0.2">
      <c r="A34" s="2" t="s">
        <v>33</v>
      </c>
      <c r="B34" s="2" t="str">
        <f t="shared" si="0"/>
        <v>Q1</v>
      </c>
      <c r="C34" s="2">
        <v>428</v>
      </c>
      <c r="E34" s="4">
        <f t="shared" si="1"/>
        <v>487.86567164179178</v>
      </c>
    </row>
    <row r="35" spans="1:5" x14ac:dyDescent="0.2">
      <c r="A35" s="2" t="s">
        <v>34</v>
      </c>
      <c r="B35" s="2" t="str">
        <f t="shared" si="0"/>
        <v>Q2</v>
      </c>
      <c r="C35" s="2">
        <v>397</v>
      </c>
      <c r="E35" s="4">
        <f t="shared" si="1"/>
        <v>487.95522388059777</v>
      </c>
    </row>
    <row r="36" spans="1:5" x14ac:dyDescent="0.2">
      <c r="A36" s="2" t="s">
        <v>35</v>
      </c>
      <c r="B36" s="2" t="str">
        <f t="shared" si="0"/>
        <v>Q3</v>
      </c>
      <c r="C36" s="2">
        <v>403</v>
      </c>
      <c r="E36" s="4">
        <f t="shared" si="1"/>
        <v>488.04477611940376</v>
      </c>
    </row>
    <row r="37" spans="1:5" x14ac:dyDescent="0.2">
      <c r="A37" s="2" t="s">
        <v>36</v>
      </c>
      <c r="B37" s="2" t="str">
        <f t="shared" si="0"/>
        <v>Q4</v>
      </c>
      <c r="C37" s="2">
        <v>517</v>
      </c>
      <c r="E37" s="4">
        <f t="shared" si="1"/>
        <v>488.13432835820976</v>
      </c>
    </row>
    <row r="38" spans="1:5" x14ac:dyDescent="0.2">
      <c r="A38" s="2" t="s">
        <v>37</v>
      </c>
      <c r="B38" s="2" t="str">
        <f t="shared" si="0"/>
        <v>Q1</v>
      </c>
      <c r="C38" s="2">
        <v>435</v>
      </c>
      <c r="E38" s="4">
        <f t="shared" si="1"/>
        <v>488.22388059701575</v>
      </c>
    </row>
    <row r="39" spans="1:5" x14ac:dyDescent="0.2">
      <c r="A39" s="2" t="s">
        <v>38</v>
      </c>
      <c r="B39" s="2" t="str">
        <f t="shared" si="0"/>
        <v>Q2</v>
      </c>
      <c r="C39" s="2">
        <v>383</v>
      </c>
      <c r="E39" s="4">
        <f t="shared" si="1"/>
        <v>488.31343283582174</v>
      </c>
    </row>
    <row r="40" spans="1:5" x14ac:dyDescent="0.2">
      <c r="A40" s="2" t="s">
        <v>39</v>
      </c>
      <c r="B40" s="2" t="str">
        <f t="shared" si="0"/>
        <v>Q3</v>
      </c>
      <c r="C40" s="2">
        <v>424</v>
      </c>
      <c r="E40" s="4">
        <f t="shared" si="1"/>
        <v>488.40298507462774</v>
      </c>
    </row>
    <row r="41" spans="1:5" x14ac:dyDescent="0.2">
      <c r="A41" s="2" t="s">
        <v>40</v>
      </c>
      <c r="B41" s="2" t="str">
        <f t="shared" si="0"/>
        <v>Q4</v>
      </c>
      <c r="C41" s="2">
        <v>521</v>
      </c>
      <c r="E41" s="4">
        <f t="shared" si="1"/>
        <v>488.49253731343373</v>
      </c>
    </row>
    <row r="42" spans="1:5" x14ac:dyDescent="0.2">
      <c r="A42" s="2" t="s">
        <v>41</v>
      </c>
      <c r="B42" s="2" t="str">
        <f t="shared" si="0"/>
        <v>Q1</v>
      </c>
      <c r="C42" s="2">
        <v>421</v>
      </c>
      <c r="E42" s="4">
        <f t="shared" si="1"/>
        <v>488.58208955223972</v>
      </c>
    </row>
    <row r="43" spans="1:5" x14ac:dyDescent="0.2">
      <c r="A43" s="2" t="s">
        <v>42</v>
      </c>
      <c r="B43" s="2" t="str">
        <f t="shared" si="0"/>
        <v>Q2</v>
      </c>
      <c r="C43" s="2">
        <v>402</v>
      </c>
      <c r="E43" s="4">
        <f t="shared" si="1"/>
        <v>488.67164179104572</v>
      </c>
    </row>
    <row r="44" spans="1:5" x14ac:dyDescent="0.2">
      <c r="A44" s="2" t="s">
        <v>43</v>
      </c>
      <c r="B44" s="2" t="str">
        <f t="shared" si="0"/>
        <v>Q3</v>
      </c>
      <c r="C44" s="2">
        <v>414</v>
      </c>
      <c r="E44" s="4">
        <f t="shared" si="1"/>
        <v>488.76119402985171</v>
      </c>
    </row>
    <row r="45" spans="1:5" x14ac:dyDescent="0.2">
      <c r="A45" s="2" t="s">
        <v>44</v>
      </c>
      <c r="B45" s="2" t="str">
        <f t="shared" si="0"/>
        <v>Q4</v>
      </c>
      <c r="C45" s="2">
        <v>500</v>
      </c>
      <c r="E45" s="4">
        <f t="shared" si="1"/>
        <v>488.8507462686577</v>
      </c>
    </row>
    <row r="46" spans="1:5" x14ac:dyDescent="0.2">
      <c r="A46" s="2" t="s">
        <v>45</v>
      </c>
      <c r="B46" s="2" t="str">
        <f t="shared" si="0"/>
        <v>Q1</v>
      </c>
      <c r="C46" s="2">
        <v>451</v>
      </c>
      <c r="E46" s="4">
        <f t="shared" si="1"/>
        <v>488.94029850746369</v>
      </c>
    </row>
    <row r="47" spans="1:5" x14ac:dyDescent="0.2">
      <c r="A47" s="2" t="s">
        <v>46</v>
      </c>
      <c r="B47" s="2" t="str">
        <f t="shared" si="0"/>
        <v>Q2</v>
      </c>
      <c r="C47" s="2">
        <v>380</v>
      </c>
      <c r="E47" s="4">
        <f t="shared" si="1"/>
        <v>489.02985074626969</v>
      </c>
    </row>
    <row r="48" spans="1:5" x14ac:dyDescent="0.2">
      <c r="A48" s="2" t="s">
        <v>47</v>
      </c>
      <c r="B48" s="2" t="str">
        <f t="shared" si="0"/>
        <v>Q3</v>
      </c>
      <c r="C48" s="2">
        <v>416</v>
      </c>
      <c r="E48" s="4">
        <f t="shared" si="1"/>
        <v>489.11940298507568</v>
      </c>
    </row>
    <row r="49" spans="1:5" x14ac:dyDescent="0.2">
      <c r="A49" s="2" t="s">
        <v>48</v>
      </c>
      <c r="B49" s="2" t="str">
        <f t="shared" si="0"/>
        <v>Q4</v>
      </c>
      <c r="C49" s="2">
        <v>492</v>
      </c>
      <c r="E49" s="4">
        <f t="shared" si="1"/>
        <v>489.20895522388167</v>
      </c>
    </row>
    <row r="50" spans="1:5" x14ac:dyDescent="0.2">
      <c r="A50" s="2" t="s">
        <v>49</v>
      </c>
      <c r="B50" s="2" t="str">
        <f t="shared" si="0"/>
        <v>Q1</v>
      </c>
      <c r="C50" s="2">
        <v>428</v>
      </c>
      <c r="E50" s="4">
        <f t="shared" si="1"/>
        <v>489.29850746268767</v>
      </c>
    </row>
    <row r="51" spans="1:5" x14ac:dyDescent="0.2">
      <c r="A51" s="2" t="s">
        <v>50</v>
      </c>
      <c r="B51" s="2" t="str">
        <f t="shared" si="0"/>
        <v>Q2</v>
      </c>
      <c r="C51" s="2">
        <v>408</v>
      </c>
      <c r="E51" s="4">
        <f t="shared" si="1"/>
        <v>489.38805970149366</v>
      </c>
    </row>
    <row r="52" spans="1:5" x14ac:dyDescent="0.2">
      <c r="A52" s="2" t="s">
        <v>51</v>
      </c>
      <c r="B52" s="2" t="str">
        <f t="shared" si="0"/>
        <v>Q3</v>
      </c>
      <c r="C52" s="2">
        <v>406</v>
      </c>
      <c r="E52" s="4">
        <f t="shared" si="1"/>
        <v>489.47761194029965</v>
      </c>
    </row>
    <row r="53" spans="1:5" x14ac:dyDescent="0.2">
      <c r="A53" s="2" t="s">
        <v>52</v>
      </c>
      <c r="B53" s="2" t="str">
        <f t="shared" si="0"/>
        <v>Q4</v>
      </c>
      <c r="C53" s="2">
        <v>506</v>
      </c>
      <c r="E53" s="4">
        <f t="shared" si="1"/>
        <v>489.56716417910565</v>
      </c>
    </row>
    <row r="54" spans="1:5" x14ac:dyDescent="0.2">
      <c r="A54" s="2" t="s">
        <v>53</v>
      </c>
      <c r="B54" s="2" t="str">
        <f t="shared" si="0"/>
        <v>Q1</v>
      </c>
      <c r="C54" s="2">
        <v>435</v>
      </c>
      <c r="E54" s="4">
        <f t="shared" si="1"/>
        <v>489.65671641791164</v>
      </c>
    </row>
    <row r="55" spans="1:5" x14ac:dyDescent="0.2">
      <c r="A55" s="2" t="s">
        <v>54</v>
      </c>
      <c r="B55" s="2" t="str">
        <f t="shared" si="0"/>
        <v>Q2</v>
      </c>
      <c r="C55" s="2">
        <v>380</v>
      </c>
      <c r="E55" s="4">
        <f t="shared" si="1"/>
        <v>489.74626865671763</v>
      </c>
    </row>
    <row r="56" spans="1:5" x14ac:dyDescent="0.2">
      <c r="A56" s="2" t="s">
        <v>55</v>
      </c>
      <c r="B56" s="2" t="str">
        <f t="shared" si="0"/>
        <v>Q3</v>
      </c>
      <c r="C56" s="2">
        <v>421</v>
      </c>
      <c r="E56" s="4">
        <f t="shared" si="1"/>
        <v>489.83582089552363</v>
      </c>
    </row>
    <row r="57" spans="1:5" x14ac:dyDescent="0.2">
      <c r="A57" s="2" t="s">
        <v>56</v>
      </c>
      <c r="B57" s="2" t="str">
        <f t="shared" si="0"/>
        <v>Q4</v>
      </c>
      <c r="C57" s="2">
        <v>490</v>
      </c>
      <c r="E57" s="4">
        <f t="shared" si="1"/>
        <v>489.92537313432962</v>
      </c>
    </row>
    <row r="58" spans="1:5" x14ac:dyDescent="0.2">
      <c r="A58" s="2" t="s">
        <v>57</v>
      </c>
      <c r="B58" s="2" t="str">
        <f t="shared" si="0"/>
        <v>Q1</v>
      </c>
      <c r="C58" s="2">
        <v>435</v>
      </c>
      <c r="E58" s="4">
        <f t="shared" si="1"/>
        <v>490.01492537313561</v>
      </c>
    </row>
    <row r="59" spans="1:5" x14ac:dyDescent="0.2">
      <c r="A59" s="2" t="s">
        <v>58</v>
      </c>
      <c r="B59" s="2" t="str">
        <f t="shared" si="0"/>
        <v>Q2</v>
      </c>
      <c r="C59" s="2">
        <v>390</v>
      </c>
      <c r="E59" s="4">
        <f t="shared" si="1"/>
        <v>490.1044776119416</v>
      </c>
    </row>
    <row r="60" spans="1:5" x14ac:dyDescent="0.2">
      <c r="A60" s="2" t="s">
        <v>59</v>
      </c>
      <c r="B60" s="2" t="str">
        <f t="shared" si="0"/>
        <v>Q3</v>
      </c>
      <c r="C60" s="2">
        <v>412</v>
      </c>
      <c r="E60" s="4">
        <f t="shared" si="1"/>
        <v>490.1940298507476</v>
      </c>
    </row>
    <row r="61" spans="1:5" x14ac:dyDescent="0.2">
      <c r="A61" s="2" t="s">
        <v>60</v>
      </c>
      <c r="B61" s="2" t="str">
        <f t="shared" si="0"/>
        <v>Q4</v>
      </c>
      <c r="C61" s="2">
        <v>454</v>
      </c>
      <c r="E61" s="4">
        <f>E60+$L$2</f>
        <v>490.28358208955359</v>
      </c>
    </row>
    <row r="62" spans="1:5" x14ac:dyDescent="0.2">
      <c r="A62" s="2" t="s">
        <v>61</v>
      </c>
      <c r="B62" s="2" t="str">
        <f t="shared" si="0"/>
        <v>Q1</v>
      </c>
      <c r="C62" s="2">
        <v>416</v>
      </c>
      <c r="E62" s="4">
        <f t="shared" si="1"/>
        <v>490.37313432835958</v>
      </c>
    </row>
    <row r="63" spans="1:5" x14ac:dyDescent="0.2">
      <c r="A63" s="2" t="s">
        <v>62</v>
      </c>
      <c r="B63" s="2" t="str">
        <f t="shared" si="0"/>
        <v>Q2</v>
      </c>
      <c r="C63" s="2">
        <v>403</v>
      </c>
      <c r="E63" s="4">
        <f t="shared" si="1"/>
        <v>490.46268656716558</v>
      </c>
    </row>
    <row r="64" spans="1:5" x14ac:dyDescent="0.2">
      <c r="A64" s="2" t="s">
        <v>63</v>
      </c>
      <c r="B64" s="2" t="str">
        <f t="shared" si="0"/>
        <v>Q3</v>
      </c>
      <c r="C64" s="2">
        <v>408</v>
      </c>
      <c r="E64" s="4">
        <f t="shared" si="1"/>
        <v>490.55223880597157</v>
      </c>
    </row>
    <row r="65" spans="1:7" x14ac:dyDescent="0.2">
      <c r="A65" s="2" t="s">
        <v>64</v>
      </c>
      <c r="B65" s="2" t="str">
        <f t="shared" si="0"/>
        <v>Q4</v>
      </c>
      <c r="C65" s="2">
        <v>482</v>
      </c>
      <c r="E65" s="4">
        <f t="shared" si="1"/>
        <v>490.64179104477756</v>
      </c>
    </row>
    <row r="66" spans="1:7" x14ac:dyDescent="0.2">
      <c r="A66" s="2" t="s">
        <v>65</v>
      </c>
      <c r="B66" s="2" t="str">
        <f t="shared" si="0"/>
        <v>Q1</v>
      </c>
      <c r="C66" s="2">
        <v>438</v>
      </c>
      <c r="E66" s="4">
        <f t="shared" si="1"/>
        <v>490.73134328358356</v>
      </c>
    </row>
    <row r="67" spans="1:7" x14ac:dyDescent="0.2">
      <c r="A67" s="2" t="s">
        <v>66</v>
      </c>
      <c r="B67" s="2" t="str">
        <f t="shared" ref="B67:B81" si="3">RIGHT(A67,2)</f>
        <v>Q2</v>
      </c>
      <c r="C67" s="2">
        <v>386</v>
      </c>
      <c r="E67" s="4">
        <f t="shared" si="1"/>
        <v>490.82089552238955</v>
      </c>
    </row>
    <row r="68" spans="1:7" x14ac:dyDescent="0.2">
      <c r="A68" s="2" t="s">
        <v>67</v>
      </c>
      <c r="B68" s="2" t="str">
        <f t="shared" si="3"/>
        <v>Q3</v>
      </c>
      <c r="C68" s="2">
        <v>405</v>
      </c>
      <c r="E68" s="4">
        <f t="shared" ref="E68:E81" si="4">E67+$L$2</f>
        <v>490.91044776119554</v>
      </c>
    </row>
    <row r="69" spans="1:7" x14ac:dyDescent="0.2">
      <c r="A69" s="2" t="s">
        <v>68</v>
      </c>
      <c r="B69" s="2" t="str">
        <f t="shared" si="3"/>
        <v>Q4</v>
      </c>
      <c r="C69" s="2">
        <v>491</v>
      </c>
      <c r="E69" s="4">
        <f t="shared" si="4"/>
        <v>491.00000000000153</v>
      </c>
    </row>
    <row r="70" spans="1:7" x14ac:dyDescent="0.2">
      <c r="A70" s="2" t="s">
        <v>69</v>
      </c>
      <c r="B70" s="2" t="str">
        <f t="shared" si="3"/>
        <v>Q1</v>
      </c>
      <c r="C70" s="5"/>
      <c r="D70">
        <f>C69</f>
        <v>491</v>
      </c>
      <c r="E70" s="4">
        <f t="shared" si="4"/>
        <v>491.08955223880753</v>
      </c>
      <c r="F70" s="4">
        <f>AVERAGE($C$2:$C$69)</f>
        <v>441.75</v>
      </c>
      <c r="G70" s="4">
        <f>AVERAGEIF($B$2:$B$69,B2,$C$2:$C$69)</f>
        <v>436.94117647058823</v>
      </c>
    </row>
    <row r="71" spans="1:7" x14ac:dyDescent="0.2">
      <c r="A71" s="2" t="s">
        <v>70</v>
      </c>
      <c r="B71" s="2" t="str">
        <f t="shared" si="3"/>
        <v>Q2</v>
      </c>
      <c r="C71" s="5"/>
      <c r="D71">
        <f>D70</f>
        <v>491</v>
      </c>
      <c r="E71" s="4">
        <f t="shared" si="4"/>
        <v>491.17910447761352</v>
      </c>
      <c r="F71" s="4">
        <f t="shared" ref="F71:F81" si="5">AVERAGE($C$2:$C$69)</f>
        <v>441.75</v>
      </c>
      <c r="G71" s="4">
        <f t="shared" ref="G71:G81" si="6">AVERAGEIF($B$2:$B$69,B3,$C$2:$C$69)</f>
        <v>400.58823529411762</v>
      </c>
    </row>
    <row r="72" spans="1:7" x14ac:dyDescent="0.2">
      <c r="A72" s="2" t="s">
        <v>71</v>
      </c>
      <c r="B72" s="2" t="str">
        <f t="shared" si="3"/>
        <v>Q3</v>
      </c>
      <c r="C72" s="5"/>
      <c r="D72">
        <f t="shared" ref="D72:D81" si="7">D71</f>
        <v>491</v>
      </c>
      <c r="E72" s="4">
        <f t="shared" si="4"/>
        <v>491.26865671641951</v>
      </c>
      <c r="F72" s="4">
        <f t="shared" si="5"/>
        <v>441.75</v>
      </c>
      <c r="G72" s="4">
        <f t="shared" si="6"/>
        <v>414.52941176470586</v>
      </c>
    </row>
    <row r="73" spans="1:7" x14ac:dyDescent="0.2">
      <c r="A73" s="2" t="s">
        <v>72</v>
      </c>
      <c r="B73" s="2" t="str">
        <f t="shared" si="3"/>
        <v>Q4</v>
      </c>
      <c r="C73" s="5"/>
      <c r="D73">
        <f t="shared" si="7"/>
        <v>491</v>
      </c>
      <c r="E73" s="4">
        <f t="shared" si="4"/>
        <v>491.35820895522551</v>
      </c>
      <c r="F73" s="4">
        <f t="shared" si="5"/>
        <v>441.75</v>
      </c>
      <c r="G73" s="4">
        <f t="shared" si="6"/>
        <v>514.94117647058829</v>
      </c>
    </row>
    <row r="74" spans="1:7" x14ac:dyDescent="0.2">
      <c r="A74" s="2" t="s">
        <v>73</v>
      </c>
      <c r="B74" s="2" t="str">
        <f t="shared" si="3"/>
        <v>Q1</v>
      </c>
      <c r="C74" s="5"/>
      <c r="D74">
        <f t="shared" si="7"/>
        <v>491</v>
      </c>
      <c r="E74" s="4">
        <f t="shared" si="4"/>
        <v>491.4477611940315</v>
      </c>
      <c r="F74" s="4">
        <f t="shared" si="5"/>
        <v>441.75</v>
      </c>
      <c r="G74" s="4">
        <f t="shared" si="6"/>
        <v>436.94117647058823</v>
      </c>
    </row>
    <row r="75" spans="1:7" x14ac:dyDescent="0.2">
      <c r="A75" s="2" t="s">
        <v>74</v>
      </c>
      <c r="B75" s="2" t="str">
        <f t="shared" si="3"/>
        <v>Q2</v>
      </c>
      <c r="C75" s="5"/>
      <c r="D75">
        <f t="shared" si="7"/>
        <v>491</v>
      </c>
      <c r="E75" s="4">
        <f t="shared" si="4"/>
        <v>491.53731343283749</v>
      </c>
      <c r="F75" s="4">
        <f t="shared" si="5"/>
        <v>441.75</v>
      </c>
      <c r="G75" s="4">
        <f t="shared" si="6"/>
        <v>400.58823529411762</v>
      </c>
    </row>
    <row r="76" spans="1:7" x14ac:dyDescent="0.2">
      <c r="A76" s="2" t="s">
        <v>75</v>
      </c>
      <c r="B76" s="2" t="str">
        <f t="shared" si="3"/>
        <v>Q3</v>
      </c>
      <c r="C76" s="5"/>
      <c r="D76">
        <f t="shared" si="7"/>
        <v>491</v>
      </c>
      <c r="E76" s="4">
        <f t="shared" si="4"/>
        <v>491.62686567164349</v>
      </c>
      <c r="F76" s="4">
        <f t="shared" si="5"/>
        <v>441.75</v>
      </c>
      <c r="G76" s="4">
        <f t="shared" si="6"/>
        <v>414.52941176470586</v>
      </c>
    </row>
    <row r="77" spans="1:7" x14ac:dyDescent="0.2">
      <c r="A77" s="2" t="s">
        <v>76</v>
      </c>
      <c r="B77" s="2" t="str">
        <f t="shared" si="3"/>
        <v>Q4</v>
      </c>
      <c r="C77" s="5"/>
      <c r="D77">
        <f t="shared" si="7"/>
        <v>491</v>
      </c>
      <c r="E77" s="4">
        <f t="shared" si="4"/>
        <v>491.71641791044948</v>
      </c>
      <c r="F77" s="4">
        <f t="shared" si="5"/>
        <v>441.75</v>
      </c>
      <c r="G77" s="4">
        <f t="shared" si="6"/>
        <v>514.94117647058829</v>
      </c>
    </row>
    <row r="78" spans="1:7" x14ac:dyDescent="0.2">
      <c r="A78" s="2" t="s">
        <v>77</v>
      </c>
      <c r="B78" s="2" t="str">
        <f t="shared" si="3"/>
        <v>Q1</v>
      </c>
      <c r="C78" s="5"/>
      <c r="D78">
        <f t="shared" si="7"/>
        <v>491</v>
      </c>
      <c r="E78" s="4">
        <f t="shared" si="4"/>
        <v>491.80597014925547</v>
      </c>
      <c r="F78" s="4">
        <f t="shared" si="5"/>
        <v>441.75</v>
      </c>
      <c r="G78" s="4">
        <f t="shared" si="6"/>
        <v>436.94117647058823</v>
      </c>
    </row>
    <row r="79" spans="1:7" x14ac:dyDescent="0.2">
      <c r="A79" s="2" t="s">
        <v>78</v>
      </c>
      <c r="B79" s="2" t="str">
        <f t="shared" si="3"/>
        <v>Q2</v>
      </c>
      <c r="C79" s="5"/>
      <c r="D79">
        <f t="shared" si="7"/>
        <v>491</v>
      </c>
      <c r="E79" s="4">
        <f t="shared" si="4"/>
        <v>491.89552238806147</v>
      </c>
      <c r="F79" s="4">
        <f t="shared" si="5"/>
        <v>441.75</v>
      </c>
      <c r="G79" s="4">
        <f t="shared" si="6"/>
        <v>400.58823529411762</v>
      </c>
    </row>
    <row r="80" spans="1:7" x14ac:dyDescent="0.2">
      <c r="A80" s="2" t="s">
        <v>79</v>
      </c>
      <c r="B80" s="2" t="str">
        <f t="shared" si="3"/>
        <v>Q3</v>
      </c>
      <c r="C80" s="5"/>
      <c r="D80">
        <f t="shared" si="7"/>
        <v>491</v>
      </c>
      <c r="E80" s="4">
        <f t="shared" si="4"/>
        <v>491.98507462686746</v>
      </c>
      <c r="F80" s="4">
        <f t="shared" si="5"/>
        <v>441.75</v>
      </c>
      <c r="G80" s="4">
        <f t="shared" si="6"/>
        <v>414.52941176470586</v>
      </c>
    </row>
    <row r="81" spans="1:7" x14ac:dyDescent="0.2">
      <c r="A81" s="2" t="s">
        <v>80</v>
      </c>
      <c r="B81" s="2" t="str">
        <f t="shared" si="3"/>
        <v>Q4</v>
      </c>
      <c r="C81" s="5"/>
      <c r="D81">
        <f t="shared" si="7"/>
        <v>491</v>
      </c>
      <c r="E81" s="4">
        <f t="shared" si="4"/>
        <v>492.07462686567345</v>
      </c>
      <c r="F81" s="4">
        <f t="shared" si="5"/>
        <v>441.75</v>
      </c>
      <c r="G81" s="4">
        <f t="shared" si="6"/>
        <v>514.94117647058829</v>
      </c>
    </row>
    <row r="82" spans="1:7" x14ac:dyDescent="0.2">
      <c r="A82" s="2"/>
      <c r="B82" s="2"/>
      <c r="C82" s="2"/>
    </row>
    <row r="83" spans="1:7" x14ac:dyDescent="0.2">
      <c r="A83" s="2"/>
      <c r="B83" s="2"/>
      <c r="C83" s="2"/>
    </row>
  </sheetData>
  <mergeCells count="1">
    <mergeCell ref="K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beer_train</vt:lpstr>
      <vt:lpstr>beer_forecasts</vt:lpstr>
      <vt:lpstr>Evaluation</vt:lpstr>
      <vt:lpstr>breakout a</vt:lpstr>
      <vt:lpstr>breakout b</vt:lpstr>
      <vt:lpstr>breakout c</vt:lpstr>
      <vt:lpstr>Alternative method seasonal 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2021-03-14T17:00:03Z</dcterms:created>
  <dcterms:modified xsi:type="dcterms:W3CDTF">2024-10-25T01:56:35Z</dcterms:modified>
</cp:coreProperties>
</file>