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iofor\Documents\HULT\BIZ MODELLING\"/>
    </mc:Choice>
  </mc:AlternateContent>
  <xr:revisionPtr revIDLastSave="0" documentId="13_ncr:1_{3124FAE6-97D6-41DC-989B-6327748CAFA2}" xr6:coauthVersionLast="47" xr6:coauthVersionMax="47" xr10:uidLastSave="{00000000-0000-0000-0000-000000000000}"/>
  <bookViews>
    <workbookView xWindow="-98" yWindow="-98" windowWidth="21795" windowHeight="13875" firstSheet="2" activeTab="2" xr2:uid="{5427DA7D-9E2B-AA46-8C10-9A056F357E53}"/>
  </bookViews>
  <sheets>
    <sheet name="Case Exhibits " sheetId="9" r:id="rId1"/>
    <sheet name="Proposed Media Plan " sheetId="8" r:id="rId2"/>
    <sheet name="Model 1 Max Impressions " sheetId="1" r:id="rId3"/>
    <sheet name="Sensitivity Report LP Model 1" sheetId="2" r:id="rId4"/>
    <sheet name="Model 2 Max Click TR" sheetId="3" r:id="rId5"/>
    <sheet name="Sensitivity Report Model 2 " sheetId="4" r:id="rId6"/>
    <sheet name="Model modified with Korea" sheetId="5" r:id="rId7"/>
    <sheet name="Sensitivity Report Model + kore" sheetId="7" r:id="rId8"/>
  </sheets>
  <definedNames>
    <definedName name="solver_adj" localSheetId="2" hidden="1">'Model 1 Max Impressions '!$C$28:$H$30</definedName>
    <definedName name="solver_adj" localSheetId="4" hidden="1">'Model 2 Max Click TR'!$C$28:$H$30</definedName>
    <definedName name="solver_adj" localSheetId="6" hidden="1">'Model modified with Korea'!$C$28:$H$30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2" hidden="1">'Model 1 Max Impressions '!$C$38:$C$54</definedName>
    <definedName name="solver_lhs1" localSheetId="4" hidden="1">'Model 2 Max Click TR'!$C$38:$C$54</definedName>
    <definedName name="solver_lhs1" localSheetId="6" hidden="1">'Model modified with Korea'!$C$38:$C$54</definedName>
    <definedName name="solver_lhs2" localSheetId="2" hidden="1">'Model 1 Max Impressions '!$C$55</definedName>
    <definedName name="solver_lhs2" localSheetId="4" hidden="1">'Model 2 Max Click TR'!$C$55</definedName>
    <definedName name="solver_lhs2" localSheetId="6" hidden="1">'Model modified with Korea'!$C$55</definedName>
    <definedName name="solver_lhs3" localSheetId="2" hidden="1">'Model 1 Max Impressions '!$C$56</definedName>
    <definedName name="solver_lhs3" localSheetId="4" hidden="1">'Model 2 Max Click TR'!$C$56</definedName>
    <definedName name="solver_lhs3" localSheetId="6" hidden="1">'Model modified with Korea'!$C$56</definedName>
    <definedName name="solver_lhs4" localSheetId="2" hidden="1">'Model 1 Max Impressions '!$C$57</definedName>
    <definedName name="solver_lhs4" localSheetId="4" hidden="1">'Model 2 Max Click TR'!$C$57</definedName>
    <definedName name="solver_lhs4" localSheetId="6" hidden="1">'Model modified with Korea'!$C$57</definedName>
    <definedName name="solver_lhs5" localSheetId="2" hidden="1">'Model 1 Max Impressions '!$C$58</definedName>
    <definedName name="solver_lhs5" localSheetId="4" hidden="1">'Model 2 Max Click TR'!$C$58</definedName>
    <definedName name="solver_lhs5" localSheetId="6" hidden="1">'Model modified with Korea'!$C$58</definedName>
    <definedName name="solver_lhs6" localSheetId="2" hidden="1">'Model 1 Max Impressions '!$C$59</definedName>
    <definedName name="solver_lhs6" localSheetId="4" hidden="1">'Model 2 Max Click TR'!$C$59</definedName>
    <definedName name="solver_lhs6" localSheetId="6" hidden="1">'Model modified with Korea'!$C$59</definedName>
    <definedName name="solver_lhs7" localSheetId="2" hidden="1">'Model 1 Max Impressions '!$C$60</definedName>
    <definedName name="solver_lhs7" localSheetId="4" hidden="1">'Model 2 Max Click TR'!$C$60</definedName>
    <definedName name="solver_lhs7" localSheetId="6" hidden="1">'Model modified with Korea'!$C$60</definedName>
    <definedName name="solver_lhs8" localSheetId="2" hidden="1">'Model 1 Max Impressions '!$C$61</definedName>
    <definedName name="solver_lhs8" localSheetId="4" hidden="1">'Model 2 Max Click TR'!$C$61</definedName>
    <definedName name="solver_lhs8" localSheetId="6" hidden="1">'Model modified with Korea'!$C$61</definedName>
    <definedName name="solver_lhs9" localSheetId="2" hidden="1">'Model 1 Max Impressions '!$C$62</definedName>
    <definedName name="solver_lhs9" localSheetId="4" hidden="1">'Model 2 Max Click TR'!$C$62</definedName>
    <definedName name="solver_lhs9" localSheetId="6" hidden="1">'Model modified with Korea'!$C$62</definedName>
    <definedName name="solver_lin" localSheetId="2" hidden="1">1</definedName>
    <definedName name="solver_lin" localSheetId="4" hidden="1">1</definedName>
    <definedName name="solver_lin" localSheetId="6" hidden="1">1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2" hidden="1">9</definedName>
    <definedName name="solver_num" localSheetId="4" hidden="1">9</definedName>
    <definedName name="solver_num" localSheetId="6" hidden="1">9</definedName>
    <definedName name="solver_opt" localSheetId="2" hidden="1">'Model 1 Max Impressions '!$C$34</definedName>
    <definedName name="solver_opt" localSheetId="4" hidden="1">'Model 2 Max Click TR'!$C$34</definedName>
    <definedName name="solver_opt" localSheetId="6" hidden="1">'Model modified with Korea'!$C$34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el1" localSheetId="2" hidden="1">3</definedName>
    <definedName name="solver_rel1" localSheetId="4" hidden="1">3</definedName>
    <definedName name="solver_rel1" localSheetId="6" hidden="1">3</definedName>
    <definedName name="solver_rel2" localSheetId="2" hidden="1">1</definedName>
    <definedName name="solver_rel2" localSheetId="4" hidden="1">1</definedName>
    <definedName name="solver_rel2" localSheetId="6" hidden="1">1</definedName>
    <definedName name="solver_rel3" localSheetId="2" hidden="1">1</definedName>
    <definedName name="solver_rel3" localSheetId="4" hidden="1">1</definedName>
    <definedName name="solver_rel3" localSheetId="6" hidden="1">1</definedName>
    <definedName name="solver_rel4" localSheetId="2" hidden="1">1</definedName>
    <definedName name="solver_rel4" localSheetId="4" hidden="1">1</definedName>
    <definedName name="solver_rel4" localSheetId="6" hidden="1">1</definedName>
    <definedName name="solver_rel5" localSheetId="2" hidden="1">1</definedName>
    <definedName name="solver_rel5" localSheetId="4" hidden="1">1</definedName>
    <definedName name="solver_rel5" localSheetId="6" hidden="1">1</definedName>
    <definedName name="solver_rel6" localSheetId="2" hidden="1">1</definedName>
    <definedName name="solver_rel6" localSheetId="4" hidden="1">1</definedName>
    <definedName name="solver_rel6" localSheetId="6" hidden="1">1</definedName>
    <definedName name="solver_rel7" localSheetId="2" hidden="1">1</definedName>
    <definedName name="solver_rel7" localSheetId="4" hidden="1">1</definedName>
    <definedName name="solver_rel7" localSheetId="6" hidden="1">1</definedName>
    <definedName name="solver_rel8" localSheetId="2" hidden="1">1</definedName>
    <definedName name="solver_rel8" localSheetId="4" hidden="1">1</definedName>
    <definedName name="solver_rel8" localSheetId="6" hidden="1">1</definedName>
    <definedName name="solver_rel9" localSheetId="2" hidden="1">2</definedName>
    <definedName name="solver_rel9" localSheetId="4" hidden="1">2</definedName>
    <definedName name="solver_rel9" localSheetId="6" hidden="1">3</definedName>
    <definedName name="solver_rhs1" localSheetId="2" hidden="1">'Model 1 Max Impressions '!$E$38:$E$54</definedName>
    <definedName name="solver_rhs1" localSheetId="4" hidden="1">'Model 2 Max Click TR'!$E$38:$E$54</definedName>
    <definedName name="solver_rhs1" localSheetId="6" hidden="1">'Model modified with Korea'!$E$38:$E$54</definedName>
    <definedName name="solver_rhs2" localSheetId="2" hidden="1">'Model 1 Max Impressions '!$E$55</definedName>
    <definedName name="solver_rhs2" localSheetId="4" hidden="1">'Model 2 Max Click TR'!$E$55</definedName>
    <definedName name="solver_rhs2" localSheetId="6" hidden="1">'Model modified with Korea'!$E$55</definedName>
    <definedName name="solver_rhs3" localSheetId="2" hidden="1">'Model 1 Max Impressions '!$E$56</definedName>
    <definedName name="solver_rhs3" localSheetId="4" hidden="1">'Model 2 Max Click TR'!$E$56</definedName>
    <definedName name="solver_rhs3" localSheetId="6" hidden="1">'Model modified with Korea'!$E$56</definedName>
    <definedName name="solver_rhs4" localSheetId="2" hidden="1">'Model 1 Max Impressions '!$E$57</definedName>
    <definedName name="solver_rhs4" localSheetId="4" hidden="1">'Model 2 Max Click TR'!$E$57</definedName>
    <definedName name="solver_rhs4" localSheetId="6" hidden="1">'Model modified with Korea'!$E$57</definedName>
    <definedName name="solver_rhs5" localSheetId="2" hidden="1">'Model 1 Max Impressions '!$E$58</definedName>
    <definedName name="solver_rhs5" localSheetId="4" hidden="1">'Model 2 Max Click TR'!$E$58</definedName>
    <definedName name="solver_rhs5" localSheetId="6" hidden="1">'Model modified with Korea'!$E$58</definedName>
    <definedName name="solver_rhs6" localSheetId="2" hidden="1">'Model 1 Max Impressions '!$E$59</definedName>
    <definedName name="solver_rhs6" localSheetId="4" hidden="1">'Model 2 Max Click TR'!$E$59</definedName>
    <definedName name="solver_rhs6" localSheetId="6" hidden="1">'Model modified with Korea'!$E$59</definedName>
    <definedName name="solver_rhs7" localSheetId="2" hidden="1">'Model 1 Max Impressions '!$E$60</definedName>
    <definedName name="solver_rhs7" localSheetId="4" hidden="1">'Model 2 Max Click TR'!$E$60</definedName>
    <definedName name="solver_rhs7" localSheetId="6" hidden="1">'Model modified with Korea'!$E$60</definedName>
    <definedName name="solver_rhs8" localSheetId="2" hidden="1">'Model 1 Max Impressions '!$E$61</definedName>
    <definedName name="solver_rhs8" localSheetId="4" hidden="1">'Model 2 Max Click TR'!$E$61</definedName>
    <definedName name="solver_rhs8" localSheetId="6" hidden="1">'Model modified with Korea'!$E$61</definedName>
    <definedName name="solver_rhs9" localSheetId="2" hidden="1">'Model 1 Max Impressions '!$E$62</definedName>
    <definedName name="solver_rhs9" localSheetId="4" hidden="1">'Model 2 Max Click TR'!$E$62</definedName>
    <definedName name="solver_rhs9" localSheetId="6" hidden="1">'Model modified with Korea'!$E$62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2" hidden="1">2</definedName>
    <definedName name="solver_ver" localSheetId="4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8" l="1"/>
  <c r="H18" i="8"/>
  <c r="G18" i="8"/>
  <c r="F18" i="8"/>
  <c r="E18" i="8"/>
  <c r="D18" i="8"/>
  <c r="C18" i="8"/>
  <c r="I16" i="8"/>
  <c r="H16" i="8"/>
  <c r="G16" i="8"/>
  <c r="F16" i="8"/>
  <c r="E16" i="8"/>
  <c r="C16" i="8"/>
  <c r="I12" i="8"/>
  <c r="H12" i="8"/>
  <c r="G12" i="8"/>
  <c r="F12" i="8"/>
  <c r="E12" i="8"/>
  <c r="D12" i="8"/>
  <c r="C12" i="8"/>
  <c r="I8" i="8"/>
  <c r="H8" i="8"/>
  <c r="G8" i="8"/>
  <c r="F8" i="8"/>
  <c r="F19" i="8" s="1"/>
  <c r="E8" i="8"/>
  <c r="D8" i="8"/>
  <c r="C8" i="8"/>
  <c r="C19" i="8" s="1"/>
  <c r="H19" i="8" l="1"/>
  <c r="I19" i="8"/>
  <c r="G19" i="8"/>
  <c r="D19" i="8"/>
  <c r="E19" i="8"/>
  <c r="E62" i="5"/>
  <c r="C62" i="5"/>
  <c r="F62" i="5" s="1"/>
  <c r="E61" i="5"/>
  <c r="C61" i="5"/>
  <c r="E54" i="5"/>
  <c r="C54" i="5"/>
  <c r="E53" i="5"/>
  <c r="C53" i="5"/>
  <c r="E52" i="5"/>
  <c r="C52" i="5"/>
  <c r="E51" i="5"/>
  <c r="C51" i="5"/>
  <c r="E50" i="5"/>
  <c r="C50" i="5"/>
  <c r="E49" i="5"/>
  <c r="C49" i="5"/>
  <c r="F49" i="5" s="1"/>
  <c r="E48" i="5"/>
  <c r="C48" i="5"/>
  <c r="E47" i="5"/>
  <c r="C47" i="5"/>
  <c r="E46" i="5"/>
  <c r="C46" i="5"/>
  <c r="F46" i="5" s="1"/>
  <c r="E45" i="5"/>
  <c r="C45" i="5"/>
  <c r="E44" i="5"/>
  <c r="C44" i="5"/>
  <c r="F44" i="5" s="1"/>
  <c r="E43" i="5"/>
  <c r="C43" i="5"/>
  <c r="E42" i="5"/>
  <c r="C42" i="5"/>
  <c r="E41" i="5"/>
  <c r="C41" i="5"/>
  <c r="F41" i="5" s="1"/>
  <c r="E40" i="5"/>
  <c r="C40" i="5"/>
  <c r="E39" i="5"/>
  <c r="C39" i="5"/>
  <c r="E38" i="5"/>
  <c r="C38" i="5"/>
  <c r="F38" i="5" s="1"/>
  <c r="F34" i="5"/>
  <c r="C34" i="5"/>
  <c r="H31" i="5"/>
  <c r="C60" i="5" s="1"/>
  <c r="G31" i="5"/>
  <c r="C59" i="5" s="1"/>
  <c r="F31" i="5"/>
  <c r="C58" i="5" s="1"/>
  <c r="E31" i="5"/>
  <c r="C57" i="5" s="1"/>
  <c r="D31" i="5"/>
  <c r="C56" i="5" s="1"/>
  <c r="C31" i="5"/>
  <c r="C55" i="5" s="1"/>
  <c r="I30" i="5"/>
  <c r="I29" i="5"/>
  <c r="I28" i="5"/>
  <c r="H17" i="5"/>
  <c r="E60" i="5" s="1"/>
  <c r="G17" i="5"/>
  <c r="E59" i="5" s="1"/>
  <c r="F17" i="5"/>
  <c r="E58" i="5" s="1"/>
  <c r="E17" i="5"/>
  <c r="E57" i="5" s="1"/>
  <c r="D17" i="5"/>
  <c r="E56" i="5" s="1"/>
  <c r="C17" i="5"/>
  <c r="E55" i="5" s="1"/>
  <c r="I16" i="5"/>
  <c r="I15" i="5"/>
  <c r="I14" i="5"/>
  <c r="I17" i="5" s="1"/>
  <c r="C34" i="3"/>
  <c r="F34" i="3"/>
  <c r="C62" i="3"/>
  <c r="F62" i="3" s="1"/>
  <c r="E61" i="3"/>
  <c r="C61" i="3"/>
  <c r="E54" i="3"/>
  <c r="C54" i="3"/>
  <c r="F54" i="3" s="1"/>
  <c r="E53" i="3"/>
  <c r="C53" i="3"/>
  <c r="E52" i="3"/>
  <c r="C52" i="3"/>
  <c r="F52" i="3" s="1"/>
  <c r="E51" i="3"/>
  <c r="C51" i="3"/>
  <c r="E50" i="3"/>
  <c r="C50" i="3"/>
  <c r="E49" i="3"/>
  <c r="C49" i="3"/>
  <c r="E48" i="3"/>
  <c r="C48" i="3"/>
  <c r="F48" i="3" s="1"/>
  <c r="E47" i="3"/>
  <c r="C47" i="3"/>
  <c r="F47" i="3" s="1"/>
  <c r="E46" i="3"/>
  <c r="C46" i="3"/>
  <c r="F46" i="3" s="1"/>
  <c r="E45" i="3"/>
  <c r="C45" i="3"/>
  <c r="E44" i="3"/>
  <c r="C44" i="3"/>
  <c r="F44" i="3" s="1"/>
  <c r="E43" i="3"/>
  <c r="C43" i="3"/>
  <c r="E42" i="3"/>
  <c r="C42" i="3"/>
  <c r="E41" i="3"/>
  <c r="C41" i="3"/>
  <c r="E40" i="3"/>
  <c r="C40" i="3"/>
  <c r="F40" i="3" s="1"/>
  <c r="E39" i="3"/>
  <c r="C39" i="3"/>
  <c r="F39" i="3" s="1"/>
  <c r="E38" i="3"/>
  <c r="C38" i="3"/>
  <c r="F38" i="3" s="1"/>
  <c r="H31" i="3"/>
  <c r="C60" i="3" s="1"/>
  <c r="G31" i="3"/>
  <c r="C59" i="3" s="1"/>
  <c r="F31" i="3"/>
  <c r="C58" i="3" s="1"/>
  <c r="E31" i="3"/>
  <c r="C57" i="3" s="1"/>
  <c r="D31" i="3"/>
  <c r="C56" i="3" s="1"/>
  <c r="C31" i="3"/>
  <c r="C55" i="3" s="1"/>
  <c r="I30" i="3"/>
  <c r="I29" i="3"/>
  <c r="I28" i="3"/>
  <c r="H17" i="3"/>
  <c r="E60" i="3" s="1"/>
  <c r="G17" i="3"/>
  <c r="E59" i="3" s="1"/>
  <c r="F17" i="3"/>
  <c r="E58" i="3" s="1"/>
  <c r="E17" i="3"/>
  <c r="E57" i="3" s="1"/>
  <c r="D17" i="3"/>
  <c r="E56" i="3" s="1"/>
  <c r="C17" i="3"/>
  <c r="E55" i="3" s="1"/>
  <c r="I16" i="3"/>
  <c r="I15" i="3"/>
  <c r="I14" i="3"/>
  <c r="F43" i="1"/>
  <c r="F44" i="1"/>
  <c r="F51" i="1"/>
  <c r="F52" i="1"/>
  <c r="F53" i="1"/>
  <c r="F62" i="1"/>
  <c r="E61" i="1"/>
  <c r="F61" i="1" s="1"/>
  <c r="E57" i="1"/>
  <c r="F57" i="1" s="1"/>
  <c r="E56" i="1"/>
  <c r="F56" i="1" s="1"/>
  <c r="E54" i="1"/>
  <c r="F54" i="1" s="1"/>
  <c r="E53" i="1"/>
  <c r="E52" i="1"/>
  <c r="E51" i="1"/>
  <c r="E50" i="1"/>
  <c r="F50" i="1" s="1"/>
  <c r="E49" i="1"/>
  <c r="F49" i="1" s="1"/>
  <c r="E48" i="1"/>
  <c r="F48" i="1" s="1"/>
  <c r="E47" i="1"/>
  <c r="F47" i="1" s="1"/>
  <c r="E46" i="1"/>
  <c r="F46" i="1" s="1"/>
  <c r="E45" i="1"/>
  <c r="E44" i="1"/>
  <c r="E43" i="1"/>
  <c r="E42" i="1"/>
  <c r="F42" i="1" s="1"/>
  <c r="E41" i="1"/>
  <c r="F41" i="1" s="1"/>
  <c r="E40" i="1"/>
  <c r="F40" i="1" s="1"/>
  <c r="E39" i="1"/>
  <c r="F39" i="1" s="1"/>
  <c r="E38" i="1"/>
  <c r="F38" i="1" s="1"/>
  <c r="C54" i="1"/>
  <c r="C53" i="1"/>
  <c r="C52" i="1"/>
  <c r="C51" i="1"/>
  <c r="C50" i="1"/>
  <c r="C49" i="1"/>
  <c r="C48" i="1"/>
  <c r="C47" i="1"/>
  <c r="C46" i="1"/>
  <c r="C45" i="1"/>
  <c r="F45" i="1" s="1"/>
  <c r="C44" i="1"/>
  <c r="C43" i="1"/>
  <c r="C42" i="1"/>
  <c r="C41" i="1"/>
  <c r="C40" i="1"/>
  <c r="C39" i="1"/>
  <c r="C38" i="1"/>
  <c r="C62" i="1"/>
  <c r="C61" i="1"/>
  <c r="F34" i="1"/>
  <c r="C34" i="1"/>
  <c r="I29" i="1"/>
  <c r="I30" i="1"/>
  <c r="I28" i="1"/>
  <c r="D31" i="1"/>
  <c r="C56" i="1" s="1"/>
  <c r="E31" i="1"/>
  <c r="C57" i="1" s="1"/>
  <c r="F31" i="1"/>
  <c r="C58" i="1" s="1"/>
  <c r="G31" i="1"/>
  <c r="C59" i="1" s="1"/>
  <c r="H31" i="1"/>
  <c r="C60" i="1" s="1"/>
  <c r="C31" i="1"/>
  <c r="C55" i="1" s="1"/>
  <c r="I15" i="1"/>
  <c r="I16" i="1"/>
  <c r="I14" i="1"/>
  <c r="D17" i="1"/>
  <c r="E17" i="1"/>
  <c r="F17" i="1"/>
  <c r="E58" i="1" s="1"/>
  <c r="F58" i="1" s="1"/>
  <c r="G17" i="1"/>
  <c r="E59" i="1" s="1"/>
  <c r="F59" i="1" s="1"/>
  <c r="H17" i="1"/>
  <c r="E60" i="1" s="1"/>
  <c r="F60" i="1" s="1"/>
  <c r="C17" i="1"/>
  <c r="E55" i="1" s="1"/>
  <c r="F55" i="1" s="1"/>
  <c r="I17" i="1" l="1"/>
  <c r="F39" i="5"/>
  <c r="F43" i="5"/>
  <c r="F47" i="5"/>
  <c r="F51" i="5"/>
  <c r="I17" i="3"/>
  <c r="I31" i="5"/>
  <c r="F55" i="5"/>
  <c r="F52" i="5"/>
  <c r="F45" i="5"/>
  <c r="F42" i="5"/>
  <c r="F53" i="5"/>
  <c r="F40" i="5"/>
  <c r="F56" i="5"/>
  <c r="F50" i="5"/>
  <c r="F54" i="5"/>
  <c r="F57" i="5"/>
  <c r="F58" i="5"/>
  <c r="F48" i="5"/>
  <c r="F61" i="5"/>
  <c r="F59" i="5"/>
  <c r="F60" i="5"/>
  <c r="F57" i="3"/>
  <c r="F55" i="3"/>
  <c r="I31" i="3"/>
  <c r="F50" i="3"/>
  <c r="F56" i="3"/>
  <c r="F49" i="3"/>
  <c r="F53" i="3"/>
  <c r="F43" i="3"/>
  <c r="F41" i="3"/>
  <c r="F45" i="3"/>
  <c r="F61" i="3"/>
  <c r="F58" i="3"/>
  <c r="F51" i="3"/>
  <c r="F59" i="3"/>
  <c r="F42" i="3"/>
  <c r="F60" i="3"/>
  <c r="I31" i="1"/>
</calcChain>
</file>

<file path=xl/sharedStrings.xml><?xml version="1.0" encoding="utf-8"?>
<sst xmlns="http://schemas.openxmlformats.org/spreadsheetml/2006/main" count="740" uniqueCount="236">
  <si>
    <t xml:space="preserve">type/country </t>
  </si>
  <si>
    <t xml:space="preserve">Limited market </t>
  </si>
  <si>
    <t xml:space="preserve">Market Place CTR </t>
  </si>
  <si>
    <t>Premium CTR</t>
  </si>
  <si>
    <t xml:space="preserve">Indonesia </t>
  </si>
  <si>
    <t>korea</t>
  </si>
  <si>
    <t>Malaysia</t>
  </si>
  <si>
    <t>Parkistan</t>
  </si>
  <si>
    <t xml:space="preserve">Phillipines </t>
  </si>
  <si>
    <t xml:space="preserve">Singapore </t>
  </si>
  <si>
    <t xml:space="preserve">Market Place Ads Impression </t>
  </si>
  <si>
    <t xml:space="preserve">Mobile Ads Impression </t>
  </si>
  <si>
    <t>Korea</t>
  </si>
  <si>
    <t xml:space="preserve">Malaysia </t>
  </si>
  <si>
    <t xml:space="preserve">Parkistan </t>
  </si>
  <si>
    <t>Singapore</t>
  </si>
  <si>
    <t>CPM</t>
  </si>
  <si>
    <t>Market Place Ads</t>
  </si>
  <si>
    <t>Premium Ads</t>
  </si>
  <si>
    <t xml:space="preserve">Mobild Ads </t>
  </si>
  <si>
    <t xml:space="preserve">Total Ads </t>
  </si>
  <si>
    <t xml:space="preserve">Korea </t>
  </si>
  <si>
    <t xml:space="preserve">Malyasia </t>
  </si>
  <si>
    <t>Model:</t>
  </si>
  <si>
    <t xml:space="preserve">Advertising Media </t>
  </si>
  <si>
    <t xml:space="preserve">Pakistan </t>
  </si>
  <si>
    <t xml:space="preserve">Total </t>
  </si>
  <si>
    <t xml:space="preserve">Market Place Ads </t>
  </si>
  <si>
    <t xml:space="preserve">Premium Ads </t>
  </si>
  <si>
    <t xml:space="preserve">Mobile Ads </t>
  </si>
  <si>
    <t>Objective function (MAX)</t>
  </si>
  <si>
    <t>Total click thr</t>
  </si>
  <si>
    <t xml:space="preserve">Indonesia marketplace impressions &gt; 75% </t>
  </si>
  <si>
    <t>LHS</t>
  </si>
  <si>
    <t>Indonesia premium ads &gt; 75%</t>
  </si>
  <si>
    <t>Singapore premium ads &gt;75%</t>
  </si>
  <si>
    <t>phillipines premium ads &gt; 75%</t>
  </si>
  <si>
    <t>parkistan premium ads &gt; 75%</t>
  </si>
  <si>
    <t>Malaysia premium ads &gt; 75%</t>
  </si>
  <si>
    <t xml:space="preserve">Korea premium ads &gt; 75% </t>
  </si>
  <si>
    <t>Indonesia Mobile ads &gt;75%</t>
  </si>
  <si>
    <t>Singapore mobile ads &gt; 75%</t>
  </si>
  <si>
    <t>Phillipines mobile ads &gt; 75%</t>
  </si>
  <si>
    <t xml:space="preserve">Parkistan mobile ads &gt; 75% </t>
  </si>
  <si>
    <t xml:space="preserve">Malaysia Mobile ads &gt; 75% </t>
  </si>
  <si>
    <t xml:space="preserve">9% agency fee </t>
  </si>
  <si>
    <t xml:space="preserve">Zero mobile ads in korea </t>
  </si>
  <si>
    <t>RHS</t>
  </si>
  <si>
    <t>&gt;=</t>
  </si>
  <si>
    <t>&lt;=</t>
  </si>
  <si>
    <t>=</t>
  </si>
  <si>
    <t>Microsoft Excel 16.72 Sensitivity Report</t>
  </si>
  <si>
    <t>Report Created: 4/30/23 12:48:29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</si>
  <si>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</si>
  <si>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</si>
  <si>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</si>
  <si>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</si>
  <si>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</si>
  <si>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</si>
  <si>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</si>
  <si>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</si>
  <si>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</si>
  <si>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</si>
  <si>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</si>
  <si>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</si>
  <si>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</si>
  <si>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</si>
  <si>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</si>
  <si>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</si>
  <si>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</si>
  <si>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$C$28</t>
  </si>
  <si>
    <t xml:space="preserve">Market Place Ads  Indonesia </t>
  </si>
  <si>
    <t>$D$28</t>
  </si>
  <si>
    <t xml:space="preserve">Market Place Ads  Korea </t>
  </si>
  <si>
    <t>$E$28</t>
  </si>
  <si>
    <t xml:space="preserve">Market Place Ads  Malaysia </t>
  </si>
  <si>
    <t>$F$28</t>
  </si>
  <si>
    <t xml:space="preserve">Market Place Ads  Pakistan </t>
  </si>
  <si>
    <t>$G$28</t>
  </si>
  <si>
    <t xml:space="preserve">Market Place Ads  Phillipines </t>
  </si>
  <si>
    <t>$H$28</t>
  </si>
  <si>
    <t xml:space="preserve">Market Place Ads  Singapore </t>
  </si>
  <si>
    <t>$C$29</t>
  </si>
  <si>
    <t xml:space="preserve">Premium Ads  Indonesia </t>
  </si>
  <si>
    <t>$D$29</t>
  </si>
  <si>
    <t xml:space="preserve">Premium Ads  Korea </t>
  </si>
  <si>
    <t>$E$29</t>
  </si>
  <si>
    <t xml:space="preserve">Premium Ads  Malaysia </t>
  </si>
  <si>
    <t>$F$29</t>
  </si>
  <si>
    <t xml:space="preserve">Premium Ads  Pakistan </t>
  </si>
  <si>
    <t>$G$29</t>
  </si>
  <si>
    <t xml:space="preserve">Premium Ads  Phillipines </t>
  </si>
  <si>
    <t>$H$29</t>
  </si>
  <si>
    <t xml:space="preserve">Premium Ads  Singapore </t>
  </si>
  <si>
    <t>$C$30</t>
  </si>
  <si>
    <t xml:space="preserve">Mobile Ads  Indonesia </t>
  </si>
  <si>
    <t>$D$30</t>
  </si>
  <si>
    <t xml:space="preserve">Mobile Ads  Korea </t>
  </si>
  <si>
    <t>$E$30</t>
  </si>
  <si>
    <t xml:space="preserve">Mobile Ads  Malaysia </t>
  </si>
  <si>
    <t>$F$30</t>
  </si>
  <si>
    <t xml:space="preserve">Mobile Ads  Pakistan </t>
  </si>
  <si>
    <t>$G$30</t>
  </si>
  <si>
    <t xml:space="preserve">Mobile Ads  Phillipines </t>
  </si>
  <si>
    <t>$H$30</t>
  </si>
  <si>
    <t xml:space="preserve">Mobile Ads  Singapore </t>
  </si>
  <si>
    <t>$C$38</t>
  </si>
  <si>
    <t>Indonesia marketplace impressions &gt; 75%  LHS</t>
  </si>
  <si>
    <t>$C$39</t>
  </si>
  <si>
    <t>Korea market place impressions  LHS</t>
  </si>
  <si>
    <t>$C$40</t>
  </si>
  <si>
    <t>Malaysia market plac eimpressions  LHS</t>
  </si>
  <si>
    <t>$C$41</t>
  </si>
  <si>
    <t>parkistan marjet place impressions  LHS</t>
  </si>
  <si>
    <t>$C$42</t>
  </si>
  <si>
    <t>phillipines market place impression s LHS</t>
  </si>
  <si>
    <t>$C$43</t>
  </si>
  <si>
    <t>singapore market place impressions  LHS</t>
  </si>
  <si>
    <t>$C$44</t>
  </si>
  <si>
    <t>Indonesia premium ads &gt; 75% LHS</t>
  </si>
  <si>
    <t>$C$45</t>
  </si>
  <si>
    <t>Korea premium ads &gt; 75%  LHS</t>
  </si>
  <si>
    <t>$C$46</t>
  </si>
  <si>
    <t>Malaysia premium ads &gt; 75% LHS</t>
  </si>
  <si>
    <t>$C$47</t>
  </si>
  <si>
    <t>parkistan premium ads &gt; 75% LHS</t>
  </si>
  <si>
    <t>$C$48</t>
  </si>
  <si>
    <t>phillipines premium ads &gt; 75% LHS</t>
  </si>
  <si>
    <t>$C$49</t>
  </si>
  <si>
    <t>Singapore premium ads &gt;75% LHS</t>
  </si>
  <si>
    <t>$C$50</t>
  </si>
  <si>
    <t>Indonesia Mobile ads &gt;75% LHS</t>
  </si>
  <si>
    <t>$C$51</t>
  </si>
  <si>
    <t>Malaysia Mobile ads &gt; 75%  LHS</t>
  </si>
  <si>
    <t>$C$52</t>
  </si>
  <si>
    <t>Parkistan mobile ads &gt; 75%  LHS</t>
  </si>
  <si>
    <t>$C$53</t>
  </si>
  <si>
    <t>Phillipines mobile ads &gt; 75% LHS</t>
  </si>
  <si>
    <t>$C$54</t>
  </si>
  <si>
    <t>Singapore mobile ads &gt; 75% LHS</t>
  </si>
  <si>
    <t>$C$55</t>
  </si>
  <si>
    <t>Indonesia Limited impressions  LHS</t>
  </si>
  <si>
    <t>$C$56</t>
  </si>
  <si>
    <t>Korea limiyted impressions  LHS</t>
  </si>
  <si>
    <t>$C$57</t>
  </si>
  <si>
    <t>Malyasia limited impression  LHS</t>
  </si>
  <si>
    <t>$C$58</t>
  </si>
  <si>
    <t>palistan limited impressions  LHS</t>
  </si>
  <si>
    <t>$C$59</t>
  </si>
  <si>
    <t>phillipines limited impression LHS</t>
  </si>
  <si>
    <t>$C$60</t>
  </si>
  <si>
    <t>singapore limited impressions  LHS</t>
  </si>
  <si>
    <t>$C$61</t>
  </si>
  <si>
    <t>9% agency fee  LHS</t>
  </si>
  <si>
    <t>$C$62</t>
  </si>
  <si>
    <t>Zero mobile ads in korea  LHS</t>
  </si>
  <si>
    <t xml:space="preserve">agency fee / Rate </t>
  </si>
  <si>
    <t>ESTIMATED CLICK THROUGH RATES / MARKETS</t>
  </si>
  <si>
    <t>CTR Mobile Ad</t>
  </si>
  <si>
    <t>PROPOSED PRELIMIMENARY MEDIA PLAN BY IMPACT MARKETING LTD</t>
  </si>
  <si>
    <t>Total</t>
  </si>
  <si>
    <t xml:space="preserve">Premium Ads Impression </t>
  </si>
  <si>
    <t xml:space="preserve">Total Ads Impression </t>
  </si>
  <si>
    <t>COST PER IMPRESSIONSS (COST/1000)</t>
  </si>
  <si>
    <t xml:space="preserve">DECISION VARIABLES </t>
  </si>
  <si>
    <t>SLACK</t>
  </si>
  <si>
    <t xml:space="preserve">CONTRAINST </t>
  </si>
  <si>
    <t xml:space="preserve">Total Media Purchase budget </t>
  </si>
  <si>
    <t>phillipines limiting impression &lt; 125%</t>
  </si>
  <si>
    <t>Indonesia Limiting impressions &lt; 125%</t>
  </si>
  <si>
    <t>Korea limiting impressions &lt; 125%</t>
  </si>
  <si>
    <t>Malyasia limiting impression &lt; 125%</t>
  </si>
  <si>
    <t>pakisstan limiting impressions  &lt; 125%</t>
  </si>
  <si>
    <t>singapore limiting impressions &lt; 125%</t>
  </si>
  <si>
    <t>Malaysia market place impressions &gt; 75%</t>
  </si>
  <si>
    <t>parkistan marKet place impressions  &gt; 75%</t>
  </si>
  <si>
    <t>phillipines market place impressions &gt; 75%</t>
  </si>
  <si>
    <t>singapore market place impressions  &gt; 75%</t>
  </si>
  <si>
    <t>Korea market place impressions  &gt; 75%</t>
  </si>
  <si>
    <t xml:space="preserve">Max number of CTR media plan purchased </t>
  </si>
  <si>
    <t>Report Created: 4/30/23 1:29:57 PM</t>
  </si>
  <si>
    <t>Korea market place impressions  &gt; 75% LHS</t>
  </si>
  <si>
    <t>Malaysia market place impressions &gt; 75% LHS</t>
  </si>
  <si>
    <t>parkistan marKet place impressions  &gt; 75% LHS</t>
  </si>
  <si>
    <t>phillipines market place impressions &gt; 75% LHS</t>
  </si>
  <si>
    <t>singapore market place impressions  &gt; 75% LHS</t>
  </si>
  <si>
    <t>Indonesia Limiting impressions &lt; 125% LHS</t>
  </si>
  <si>
    <t>Korea limiting impressions &lt; 125% LHS</t>
  </si>
  <si>
    <t>Malyasia limiting impression &lt; 125% LHS</t>
  </si>
  <si>
    <t>pakisstan limiting impressions  &lt; 125% LHS</t>
  </si>
  <si>
    <t>phillipines limiting impression &lt; 125% LHS</t>
  </si>
  <si>
    <t>singapore limiting impressions &lt; 125% LHS</t>
  </si>
  <si>
    <t>Korea Mobile ads &gt; 75%</t>
  </si>
  <si>
    <t>Report Created: 4/30/23 1:44:02 PM</t>
  </si>
  <si>
    <t>Korea Mobile ads &gt; 75% LHS</t>
  </si>
  <si>
    <t xml:space="preserve">Number of  Impressions media purchased </t>
  </si>
  <si>
    <t>Worksheet: Intel Asia Media Campaign - LP Model - Max CTR</t>
  </si>
  <si>
    <t>Worksheet: Intel Asia Media Campaign - LP Model - Max Impressions</t>
  </si>
  <si>
    <t>Worksheet: Intel Asia Media Campaign - LP Model -  modified with Korea - Max CTR</t>
  </si>
  <si>
    <t xml:space="preserve">Max Impressions </t>
  </si>
  <si>
    <t>EXHIBIT 4</t>
  </si>
  <si>
    <t xml:space="preserve">PROPOSED PRELIMENARY MEDIA PLAN  BY IMPACT MARKETING LTD  </t>
  </si>
  <si>
    <t>Indonesia</t>
  </si>
  <si>
    <t>Pakistan</t>
  </si>
  <si>
    <t>Philippines</t>
  </si>
  <si>
    <t>Market place</t>
  </si>
  <si>
    <t>Impressions</t>
  </si>
  <si>
    <t>Premium</t>
  </si>
  <si>
    <t>Mobile Ads</t>
  </si>
  <si>
    <t>Total Ads</t>
  </si>
  <si>
    <t xml:space="preserve">EXHIBIT 1 </t>
  </si>
  <si>
    <t>DEMOGRAPHIC AND TECHNOLOGY ADOPTION</t>
  </si>
  <si>
    <t>Intel AP Markets (Ms)</t>
  </si>
  <si>
    <t>Population</t>
  </si>
  <si>
    <t># Internet Users</t>
  </si>
  <si>
    <t xml:space="preserve">Mobile Phones </t>
  </si>
  <si>
    <t xml:space="preserve"># Facebook Users </t>
  </si>
  <si>
    <t xml:space="preserve">EXHIBIT 2 </t>
  </si>
  <si>
    <t xml:space="preserve">FACEBOOK COMMUNITIES (  INTEL ASIA-PACIFIC  - AUG 2012)  </t>
  </si>
  <si>
    <t>Intel Markets</t>
  </si>
  <si>
    <t>Fans</t>
  </si>
  <si>
    <t>Growth</t>
  </si>
  <si>
    <t>Top Demographic</t>
  </si>
  <si>
    <t>M 18-24</t>
  </si>
  <si>
    <t>F 18-24</t>
  </si>
  <si>
    <t>EXHIBIT 5</t>
  </si>
  <si>
    <t>ESTIMATED CLICK-THROUGH RATES AND SOCIAL IMPRESSIONS MULTIPLIERS (INTEL)</t>
  </si>
  <si>
    <t>Market</t>
  </si>
  <si>
    <t>Marketplace CTR</t>
  </si>
  <si>
    <t>Social Impression Multiplier</t>
  </si>
  <si>
    <t>Social CTR</t>
  </si>
  <si>
    <t xml:space="preserve">INTEL ASIA - PACIFIC - CATCH &amp; WIN CAMPAIGN GROUP 7 </t>
  </si>
  <si>
    <t xml:space="preserve">FINANCIAL INFORMATION </t>
  </si>
  <si>
    <t>Model inluding Mobilr Ads for S. Korea ( MAX CTR)</t>
  </si>
  <si>
    <t xml:space="preserve">MODEL 2 MAX CTR </t>
  </si>
  <si>
    <t xml:space="preserve">MODEL 1 MAX IMPRESSIONS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</si>
</sst>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128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3" xfId="0" applyBorder="1"/>
    <xf numFmtId="9" fontId="0" fillId="0" borderId="5" xfId="0" applyNumberFormat="1" applyBorder="1"/>
    <xf numFmtId="9" fontId="0" fillId="0" borderId="7" xfId="0" applyNumberFormat="1" applyBorder="1"/>
    <xf numFmtId="0" fontId="0" fillId="0" borderId="8" xfId="0" applyBorder="1"/>
    <xf numFmtId="10" fontId="0" fillId="0" borderId="0" xfId="0" applyNumberFormat="1"/>
    <xf numFmtId="10" fontId="0" fillId="0" borderId="5" xfId="0" applyNumberFormat="1" applyBorder="1"/>
    <xf numFmtId="10" fontId="0" fillId="0" borderId="9" xfId="0" applyNumberFormat="1" applyBorder="1"/>
    <xf numFmtId="10" fontId="0" fillId="0" borderId="7" xfId="0" applyNumberFormat="1" applyBorder="1"/>
    <xf numFmtId="0" fontId="2" fillId="0" borderId="2" xfId="0" applyFont="1" applyBorder="1"/>
    <xf numFmtId="0" fontId="2" fillId="0" borderId="0" xfId="0" applyFont="1"/>
    <xf numFmtId="43" fontId="0" fillId="0" borderId="5" xfId="1" applyFont="1" applyBorder="1"/>
    <xf numFmtId="43" fontId="0" fillId="0" borderId="9" xfId="1" applyFont="1" applyBorder="1"/>
    <xf numFmtId="43" fontId="0" fillId="0" borderId="7" xfId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43" fontId="0" fillId="0" borderId="0" xfId="0" applyNumberFormat="1"/>
    <xf numFmtId="43" fontId="0" fillId="0" borderId="5" xfId="0" applyNumberFormat="1" applyBorder="1"/>
    <xf numFmtId="43" fontId="0" fillId="0" borderId="9" xfId="0" applyNumberFormat="1" applyBorder="1"/>
    <xf numFmtId="43" fontId="0" fillId="0" borderId="7" xfId="0" applyNumberFormat="1" applyBorder="1"/>
    <xf numFmtId="43" fontId="0" fillId="2" borderId="0" xfId="0" applyNumberFormat="1" applyFill="1"/>
    <xf numFmtId="0" fontId="0" fillId="2" borderId="0" xfId="0" applyFill="1"/>
    <xf numFmtId="0" fontId="0" fillId="0" borderId="15" xfId="0" applyBorder="1"/>
    <xf numFmtId="0" fontId="0" fillId="0" borderId="16" xfId="0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3" fontId="0" fillId="0" borderId="3" xfId="1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43" fontId="0" fillId="0" borderId="8" xfId="0" applyNumberFormat="1" applyBorder="1"/>
    <xf numFmtId="43" fontId="0" fillId="0" borderId="3" xfId="0" applyNumberFormat="1" applyBorder="1"/>
    <xf numFmtId="164" fontId="0" fillId="3" borderId="17" xfId="1" applyNumberFormat="1" applyFont="1" applyFill="1" applyBorder="1"/>
    <xf numFmtId="164" fontId="0" fillId="3" borderId="18" xfId="1" applyNumberFormat="1" applyFont="1" applyFill="1" applyBorder="1"/>
    <xf numFmtId="164" fontId="0" fillId="3" borderId="19" xfId="1" applyNumberFormat="1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9" xfId="0" applyBorder="1"/>
    <xf numFmtId="0" fontId="0" fillId="4" borderId="4" xfId="0" applyFill="1" applyBorder="1"/>
    <xf numFmtId="0" fontId="0" fillId="4" borderId="6" xfId="0" applyFill="1" applyBorder="1"/>
    <xf numFmtId="0" fontId="2" fillId="0" borderId="5" xfId="0" applyFont="1" applyBorder="1"/>
    <xf numFmtId="43" fontId="0" fillId="4" borderId="0" xfId="1" applyFont="1" applyFill="1" applyBorder="1"/>
    <xf numFmtId="0" fontId="0" fillId="5" borderId="6" xfId="0" applyFill="1" applyBorder="1"/>
    <xf numFmtId="164" fontId="0" fillId="0" borderId="9" xfId="0" applyNumberForma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/>
    </xf>
    <xf numFmtId="3" fontId="8" fillId="7" borderId="4" xfId="0" applyNumberFormat="1" applyFont="1" applyFill="1" applyBorder="1" applyAlignment="1">
      <alignment horizontal="center" vertical="center"/>
    </xf>
    <xf numFmtId="3" fontId="8" fillId="7" borderId="0" xfId="0" applyNumberFormat="1" applyFont="1" applyFill="1" applyAlignment="1">
      <alignment horizontal="center" vertical="center"/>
    </xf>
    <xf numFmtId="3" fontId="9" fillId="6" borderId="18" xfId="0" applyNumberFormat="1" applyFont="1" applyFill="1" applyBorder="1" applyAlignment="1">
      <alignment horizontal="center" vertical="center"/>
    </xf>
    <xf numFmtId="8" fontId="8" fillId="7" borderId="4" xfId="0" applyNumberFormat="1" applyFont="1" applyFill="1" applyBorder="1" applyAlignment="1">
      <alignment horizontal="center" vertical="center"/>
    </xf>
    <xf numFmtId="8" fontId="8" fillId="7" borderId="0" xfId="0" applyNumberFormat="1" applyFont="1" applyFill="1" applyAlignment="1">
      <alignment horizontal="center" vertical="center"/>
    </xf>
    <xf numFmtId="8" fontId="9" fillId="6" borderId="1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/>
    </xf>
    <xf numFmtId="6" fontId="8" fillId="7" borderId="6" xfId="0" applyNumberFormat="1" applyFont="1" applyFill="1" applyBorder="1" applyAlignment="1">
      <alignment horizontal="center" vertical="center"/>
    </xf>
    <xf numFmtId="6" fontId="8" fillId="7" borderId="9" xfId="0" applyNumberFormat="1" applyFont="1" applyFill="1" applyBorder="1" applyAlignment="1">
      <alignment horizontal="center" vertical="center"/>
    </xf>
    <xf numFmtId="6" fontId="9" fillId="6" borderId="19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6" fontId="8" fillId="7" borderId="4" xfId="0" applyNumberFormat="1" applyFont="1" applyFill="1" applyBorder="1" applyAlignment="1">
      <alignment horizontal="center" vertical="center"/>
    </xf>
    <xf numFmtId="6" fontId="8" fillId="7" borderId="0" xfId="0" applyNumberFormat="1" applyFont="1" applyFill="1" applyAlignment="1">
      <alignment horizontal="center" vertical="center"/>
    </xf>
    <xf numFmtId="6" fontId="9" fillId="6" borderId="18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10" fillId="7" borderId="0" xfId="0" applyFont="1" applyFill="1" applyAlignment="1">
      <alignment horizontal="center" vertical="center"/>
    </xf>
    <xf numFmtId="6" fontId="10" fillId="7" borderId="9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left"/>
    </xf>
    <xf numFmtId="0" fontId="8" fillId="7" borderId="6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3" fontId="8" fillId="7" borderId="2" xfId="0" applyNumberFormat="1" applyFont="1" applyFill="1" applyBorder="1" applyAlignment="1">
      <alignment horizontal="center" vertical="center"/>
    </xf>
    <xf numFmtId="3" fontId="8" fillId="7" borderId="8" xfId="0" applyNumberFormat="1" applyFont="1" applyFill="1" applyBorder="1" applyAlignment="1">
      <alignment horizontal="center" vertical="center"/>
    </xf>
    <xf numFmtId="3" fontId="8" fillId="7" borderId="3" xfId="0" applyNumberFormat="1" applyFont="1" applyFill="1" applyBorder="1" applyAlignment="1">
      <alignment horizontal="center" vertical="center"/>
    </xf>
    <xf numFmtId="3" fontId="8" fillId="7" borderId="5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10" fontId="8" fillId="7" borderId="2" xfId="0" applyNumberFormat="1" applyFont="1" applyFill="1" applyBorder="1" applyAlignment="1">
      <alignment horizontal="center" vertical="center"/>
    </xf>
    <xf numFmtId="10" fontId="8" fillId="7" borderId="8" xfId="0" applyNumberFormat="1" applyFont="1" applyFill="1" applyBorder="1" applyAlignment="1">
      <alignment horizontal="center" vertical="center"/>
    </xf>
    <xf numFmtId="10" fontId="8" fillId="7" borderId="3" xfId="0" applyNumberFormat="1" applyFont="1" applyFill="1" applyBorder="1" applyAlignment="1">
      <alignment horizontal="center" vertical="center"/>
    </xf>
    <xf numFmtId="10" fontId="8" fillId="7" borderId="4" xfId="0" applyNumberFormat="1" applyFont="1" applyFill="1" applyBorder="1" applyAlignment="1">
      <alignment horizontal="center" vertical="center"/>
    </xf>
    <xf numFmtId="10" fontId="8" fillId="7" borderId="0" xfId="0" applyNumberFormat="1" applyFont="1" applyFill="1" applyAlignment="1">
      <alignment horizontal="center" vertical="center"/>
    </xf>
    <xf numFmtId="10" fontId="8" fillId="7" borderId="5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/>
    </xf>
    <xf numFmtId="10" fontId="8" fillId="7" borderId="6" xfId="0" applyNumberFormat="1" applyFont="1" applyFill="1" applyBorder="1" applyAlignment="1">
      <alignment horizontal="center" vertical="center"/>
    </xf>
    <xf numFmtId="10" fontId="8" fillId="7" borderId="9" xfId="0" applyNumberFormat="1" applyFont="1" applyFill="1" applyBorder="1" applyAlignment="1">
      <alignment horizontal="center" vertical="center"/>
    </xf>
    <xf numFmtId="10" fontId="8" fillId="7" borderId="7" xfId="0" applyNumberFormat="1" applyFont="1" applyFill="1" applyBorder="1" applyAlignment="1">
      <alignment horizontal="center" vertical="center"/>
    </xf>
    <xf numFmtId="43" fontId="0" fillId="9" borderId="9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7ADC-7D5C-F24A-8E02-30D936678ECE}">
  <dimension ref="B2:H25"/>
  <sheetViews>
    <sheetView workbookViewId="0">
      <selection activeCell="B33" sqref="B33"/>
    </sheetView>
  </sheetViews>
  <sheetFormatPr defaultColWidth="11" defaultRowHeight="15.75"/>
  <cols>
    <col min="2" max="2" width="36.5" customWidth="1"/>
    <col min="3" max="3" width="41" customWidth="1"/>
    <col min="4" max="4" width="28.6875" customWidth="1"/>
    <col min="5" max="5" width="18.8125" customWidth="1"/>
    <col min="6" max="6" width="18.3125" customWidth="1"/>
    <col min="7" max="7" width="21" customWidth="1"/>
    <col min="8" max="8" width="23.8125" customWidth="1"/>
  </cols>
  <sheetData>
    <row r="2" spans="2:8">
      <c r="B2" s="51" t="s">
        <v>210</v>
      </c>
      <c r="C2" s="52"/>
      <c r="D2" s="52"/>
      <c r="E2" s="52"/>
      <c r="F2" s="52"/>
      <c r="G2" s="52"/>
      <c r="H2" s="52"/>
    </row>
    <row r="3" spans="2:8">
      <c r="B3" s="51" t="s">
        <v>211</v>
      </c>
      <c r="C3" s="52"/>
      <c r="D3" s="52"/>
      <c r="E3" s="52"/>
      <c r="F3" s="52"/>
      <c r="G3" s="52"/>
      <c r="H3" s="52"/>
    </row>
    <row r="4" spans="2:8">
      <c r="B4" s="88" t="s">
        <v>212</v>
      </c>
      <c r="C4" s="54" t="s">
        <v>202</v>
      </c>
      <c r="D4" s="54" t="s">
        <v>12</v>
      </c>
      <c r="E4" s="54" t="s">
        <v>6</v>
      </c>
      <c r="F4" s="54" t="s">
        <v>203</v>
      </c>
      <c r="G4" s="54" t="s">
        <v>204</v>
      </c>
      <c r="H4" s="89" t="s">
        <v>15</v>
      </c>
    </row>
    <row r="5" spans="2:8">
      <c r="B5" s="82" t="s">
        <v>213</v>
      </c>
      <c r="C5" s="90">
        <v>251.2</v>
      </c>
      <c r="D5" s="91">
        <v>49</v>
      </c>
      <c r="E5" s="91">
        <v>29.6</v>
      </c>
      <c r="F5" s="91">
        <v>193.2</v>
      </c>
      <c r="G5" s="91">
        <v>105.7</v>
      </c>
      <c r="H5" s="92">
        <v>5.5</v>
      </c>
    </row>
    <row r="6" spans="2:8">
      <c r="B6" s="82" t="s">
        <v>214</v>
      </c>
      <c r="C6" s="93">
        <v>20</v>
      </c>
      <c r="D6" s="94">
        <v>39.4</v>
      </c>
      <c r="E6" s="94">
        <v>15.4</v>
      </c>
      <c r="F6" s="94">
        <v>20.399999999999999</v>
      </c>
      <c r="G6" s="94">
        <v>8.3000000000000007</v>
      </c>
      <c r="H6" s="95">
        <v>3.2</v>
      </c>
    </row>
    <row r="7" spans="2:8">
      <c r="B7" s="82" t="s">
        <v>215</v>
      </c>
      <c r="C7" s="93">
        <v>248.8</v>
      </c>
      <c r="D7" s="94">
        <v>52.5</v>
      </c>
      <c r="E7" s="94">
        <v>36.700000000000003</v>
      </c>
      <c r="F7" s="94">
        <v>111</v>
      </c>
      <c r="G7" s="94">
        <v>94.2</v>
      </c>
      <c r="H7" s="95">
        <v>7.8</v>
      </c>
    </row>
    <row r="8" spans="2:8">
      <c r="B8" s="96" t="s">
        <v>216</v>
      </c>
      <c r="C8" s="97">
        <v>51.1</v>
      </c>
      <c r="D8" s="98">
        <v>10</v>
      </c>
      <c r="E8" s="98">
        <v>13.6</v>
      </c>
      <c r="F8" s="98">
        <v>8</v>
      </c>
      <c r="G8" s="98">
        <v>29.9</v>
      </c>
      <c r="H8" s="99">
        <v>2.9</v>
      </c>
    </row>
    <row r="9" spans="2:8">
      <c r="B9" s="100"/>
      <c r="C9" s="101"/>
      <c r="D9" s="101"/>
      <c r="E9" s="101"/>
      <c r="F9" s="101"/>
      <c r="G9" s="101"/>
      <c r="H9" s="101"/>
    </row>
    <row r="10" spans="2:8">
      <c r="B10" s="51" t="s">
        <v>217</v>
      </c>
      <c r="C10" s="52"/>
      <c r="D10" s="52"/>
      <c r="E10" s="52"/>
      <c r="F10" s="52"/>
      <c r="G10" s="52"/>
      <c r="H10" s="52"/>
    </row>
    <row r="11" spans="2:8">
      <c r="B11" s="51" t="s">
        <v>218</v>
      </c>
      <c r="C11" s="52"/>
      <c r="D11" s="52"/>
      <c r="E11" s="52"/>
      <c r="F11" s="52"/>
      <c r="G11" s="52"/>
      <c r="H11" s="52"/>
    </row>
    <row r="12" spans="2:8">
      <c r="B12" s="88" t="s">
        <v>219</v>
      </c>
      <c r="C12" s="54" t="s">
        <v>202</v>
      </c>
      <c r="D12" s="54" t="s">
        <v>12</v>
      </c>
      <c r="E12" s="54" t="s">
        <v>6</v>
      </c>
      <c r="F12" s="54" t="s">
        <v>203</v>
      </c>
      <c r="G12" s="54" t="s">
        <v>204</v>
      </c>
      <c r="H12" s="89" t="s">
        <v>15</v>
      </c>
    </row>
    <row r="13" spans="2:8">
      <c r="B13" s="82" t="s">
        <v>220</v>
      </c>
      <c r="C13" s="102">
        <v>778144</v>
      </c>
      <c r="D13" s="103">
        <v>137801</v>
      </c>
      <c r="E13" s="103">
        <v>128410</v>
      </c>
      <c r="F13" s="103">
        <v>316425</v>
      </c>
      <c r="G13" s="103">
        <v>203907</v>
      </c>
      <c r="H13" s="104">
        <v>15595</v>
      </c>
    </row>
    <row r="14" spans="2:8">
      <c r="B14" s="82" t="s">
        <v>221</v>
      </c>
      <c r="C14" s="62">
        <v>8009</v>
      </c>
      <c r="D14" s="63">
        <v>9361</v>
      </c>
      <c r="E14" s="63">
        <v>2932</v>
      </c>
      <c r="F14" s="63">
        <v>18994</v>
      </c>
      <c r="G14" s="63">
        <v>2204</v>
      </c>
      <c r="H14" s="105">
        <v>1496</v>
      </c>
    </row>
    <row r="15" spans="2:8">
      <c r="B15" s="96" t="s">
        <v>222</v>
      </c>
      <c r="C15" s="97" t="s">
        <v>223</v>
      </c>
      <c r="D15" s="98" t="s">
        <v>224</v>
      </c>
      <c r="E15" s="98" t="s">
        <v>223</v>
      </c>
      <c r="F15" s="98" t="s">
        <v>223</v>
      </c>
      <c r="G15" s="98" t="s">
        <v>223</v>
      </c>
      <c r="H15" s="99" t="s">
        <v>223</v>
      </c>
    </row>
    <row r="16" spans="2:8">
      <c r="B16" s="100"/>
      <c r="C16" s="101"/>
      <c r="D16" s="101"/>
      <c r="E16" s="101"/>
      <c r="F16" s="101"/>
      <c r="G16" s="101"/>
      <c r="H16" s="101"/>
    </row>
    <row r="18" spans="2:8">
      <c r="B18" s="51" t="s">
        <v>225</v>
      </c>
      <c r="C18" s="52"/>
      <c r="D18" s="52"/>
      <c r="E18" s="52"/>
      <c r="F18" s="52"/>
      <c r="G18" s="52"/>
      <c r="H18" s="52"/>
    </row>
    <row r="19" spans="2:8">
      <c r="B19" s="51" t="s">
        <v>226</v>
      </c>
      <c r="C19" s="52"/>
      <c r="D19" s="52"/>
      <c r="E19" s="52"/>
      <c r="F19" s="52"/>
      <c r="G19" s="52"/>
      <c r="H19" s="52"/>
    </row>
    <row r="20" spans="2:8">
      <c r="B20" s="106" t="s">
        <v>227</v>
      </c>
      <c r="C20" s="54" t="s">
        <v>202</v>
      </c>
      <c r="D20" s="54" t="s">
        <v>12</v>
      </c>
      <c r="E20" s="54" t="s">
        <v>6</v>
      </c>
      <c r="F20" s="54" t="s">
        <v>203</v>
      </c>
      <c r="G20" s="54" t="s">
        <v>204</v>
      </c>
      <c r="H20" s="89" t="s">
        <v>15</v>
      </c>
    </row>
    <row r="21" spans="2:8">
      <c r="B21" s="107" t="s">
        <v>228</v>
      </c>
      <c r="C21" s="108">
        <v>8.9999999999999998E-4</v>
      </c>
      <c r="D21" s="109">
        <v>8.0000000000000004E-4</v>
      </c>
      <c r="E21" s="109">
        <v>1.1000000000000001E-3</v>
      </c>
      <c r="F21" s="109">
        <v>1.1999999999999999E-3</v>
      </c>
      <c r="G21" s="109">
        <v>1.1000000000000001E-3</v>
      </c>
      <c r="H21" s="110">
        <v>1.1999999999999999E-3</v>
      </c>
    </row>
    <row r="22" spans="2:8">
      <c r="B22" s="107" t="s">
        <v>3</v>
      </c>
      <c r="C22" s="111">
        <v>4.3E-3</v>
      </c>
      <c r="D22" s="112">
        <v>2.3E-3</v>
      </c>
      <c r="E22" s="112">
        <v>3.2000000000000002E-3</v>
      </c>
      <c r="F22" s="112">
        <v>5.8999999999999999E-3</v>
      </c>
      <c r="G22" s="112">
        <v>4.7999999999999996E-3</v>
      </c>
      <c r="H22" s="113">
        <v>3.3999999999999998E-3</v>
      </c>
    </row>
    <row r="23" spans="2:8">
      <c r="B23" s="107" t="s">
        <v>229</v>
      </c>
      <c r="C23" s="93">
        <v>12.9</v>
      </c>
      <c r="D23" s="94">
        <v>41.1</v>
      </c>
      <c r="E23" s="94">
        <v>21.4</v>
      </c>
      <c r="F23" s="94">
        <v>26.5</v>
      </c>
      <c r="G23" s="94">
        <v>32.4</v>
      </c>
      <c r="H23" s="95">
        <v>20.6</v>
      </c>
    </row>
    <row r="24" spans="2:8">
      <c r="B24" s="107" t="s">
        <v>230</v>
      </c>
      <c r="C24" s="111">
        <v>1.9599999999999999E-2</v>
      </c>
      <c r="D24" s="112">
        <v>2.3900000000000001E-2</v>
      </c>
      <c r="E24" s="112">
        <v>1.8200000000000001E-2</v>
      </c>
      <c r="F24" s="112">
        <v>2.64E-2</v>
      </c>
      <c r="G24" s="112">
        <v>1.8100000000000002E-2</v>
      </c>
      <c r="H24" s="113">
        <v>1.83E-2</v>
      </c>
    </row>
    <row r="25" spans="2:8">
      <c r="B25" s="114" t="s">
        <v>158</v>
      </c>
      <c r="C25" s="115">
        <v>5.0000000000000001E-4</v>
      </c>
      <c r="D25" s="116">
        <v>5.0000000000000001E-4</v>
      </c>
      <c r="E25" s="116">
        <v>5.0000000000000001E-4</v>
      </c>
      <c r="F25" s="116">
        <v>5.0000000000000001E-4</v>
      </c>
      <c r="G25" s="116">
        <v>5.0000000000000001E-4</v>
      </c>
      <c r="H25" s="117">
        <v>5.0000000000000001E-4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FB7B-6CB8-944C-9BE6-C48B13D989F7}">
  <dimension ref="B2:I19"/>
  <sheetViews>
    <sheetView workbookViewId="0">
      <selection activeCell="F25" sqref="F25"/>
    </sheetView>
  </sheetViews>
  <sheetFormatPr defaultColWidth="11" defaultRowHeight="15.75"/>
  <cols>
    <col min="2" max="2" width="31" customWidth="1"/>
    <col min="3" max="3" width="25" customWidth="1"/>
    <col min="4" max="4" width="25.8125" customWidth="1"/>
    <col min="5" max="5" width="18.5" customWidth="1"/>
    <col min="6" max="6" width="17.8125" customWidth="1"/>
    <col min="7" max="7" width="18.5" customWidth="1"/>
    <col min="8" max="8" width="22.5" customWidth="1"/>
    <col min="9" max="9" width="14.1875" customWidth="1"/>
  </cols>
  <sheetData>
    <row r="2" spans="2:9">
      <c r="B2" s="51" t="s">
        <v>200</v>
      </c>
      <c r="C2" s="52"/>
      <c r="D2" s="52"/>
      <c r="E2" s="52"/>
      <c r="F2" s="52"/>
      <c r="G2" s="52"/>
      <c r="H2" s="52"/>
      <c r="I2" s="52"/>
    </row>
    <row r="3" spans="2:9">
      <c r="B3" s="51" t="s">
        <v>201</v>
      </c>
      <c r="C3" s="52"/>
      <c r="D3" s="52"/>
      <c r="E3" s="52"/>
      <c r="F3" s="52"/>
      <c r="G3" s="52"/>
      <c r="H3" s="52"/>
      <c r="I3" s="52"/>
    </row>
    <row r="4" spans="2:9">
      <c r="B4" s="53"/>
      <c r="C4" s="54" t="s">
        <v>202</v>
      </c>
      <c r="D4" s="55" t="s">
        <v>12</v>
      </c>
      <c r="E4" s="55" t="s">
        <v>6</v>
      </c>
      <c r="F4" s="55" t="s">
        <v>203</v>
      </c>
      <c r="G4" s="55" t="s">
        <v>204</v>
      </c>
      <c r="H4" s="55" t="s">
        <v>15</v>
      </c>
      <c r="I4" s="56" t="s">
        <v>160</v>
      </c>
    </row>
    <row r="5" spans="2:9">
      <c r="B5" s="57" t="s">
        <v>205</v>
      </c>
      <c r="C5" s="58"/>
      <c r="D5" s="59"/>
      <c r="E5" s="59"/>
      <c r="F5" s="59"/>
      <c r="G5" s="59"/>
      <c r="H5" s="59"/>
      <c r="I5" s="60"/>
    </row>
    <row r="6" spans="2:9">
      <c r="B6" s="61" t="s">
        <v>206</v>
      </c>
      <c r="C6" s="62">
        <v>6000000</v>
      </c>
      <c r="D6" s="63">
        <v>6000000</v>
      </c>
      <c r="E6" s="63">
        <v>6000000</v>
      </c>
      <c r="F6" s="63">
        <v>1000000</v>
      </c>
      <c r="G6" s="63">
        <v>6000000</v>
      </c>
      <c r="H6" s="63">
        <v>2000000</v>
      </c>
      <c r="I6" s="64">
        <v>27000000</v>
      </c>
    </row>
    <row r="7" spans="2:9">
      <c r="B7" s="61" t="s">
        <v>16</v>
      </c>
      <c r="C7" s="65">
        <v>0.53</v>
      </c>
      <c r="D7" s="66">
        <v>0.88</v>
      </c>
      <c r="E7" s="66">
        <v>0.6</v>
      </c>
      <c r="F7" s="66">
        <v>0.56999999999999995</v>
      </c>
      <c r="G7" s="66">
        <v>0.56000000000000005</v>
      </c>
      <c r="H7" s="66">
        <v>0.71</v>
      </c>
      <c r="I7" s="67">
        <v>0.64</v>
      </c>
    </row>
    <row r="8" spans="2:9">
      <c r="B8" s="68" t="s">
        <v>59</v>
      </c>
      <c r="C8" s="69">
        <f t="shared" ref="C8:I8" si="0">C6*C7/1000</f>
        <v>3180</v>
      </c>
      <c r="D8" s="70">
        <f t="shared" si="0"/>
        <v>5280</v>
      </c>
      <c r="E8" s="70">
        <f t="shared" si="0"/>
        <v>3600</v>
      </c>
      <c r="F8" s="70">
        <f t="shared" si="0"/>
        <v>570</v>
      </c>
      <c r="G8" s="70">
        <f t="shared" si="0"/>
        <v>3360.0000000000005</v>
      </c>
      <c r="H8" s="70">
        <f t="shared" si="0"/>
        <v>1420</v>
      </c>
      <c r="I8" s="71">
        <f t="shared" si="0"/>
        <v>17280</v>
      </c>
    </row>
    <row r="9" spans="2:9">
      <c r="B9" s="72" t="s">
        <v>207</v>
      </c>
      <c r="C9" s="73"/>
      <c r="D9" s="74"/>
      <c r="E9" s="74"/>
      <c r="F9" s="74"/>
      <c r="G9" s="74"/>
      <c r="H9" s="74"/>
      <c r="I9" s="75"/>
    </row>
    <row r="10" spans="2:9">
      <c r="B10" s="76" t="s">
        <v>206</v>
      </c>
      <c r="C10" s="62">
        <v>3500000</v>
      </c>
      <c r="D10" s="63">
        <v>3700000</v>
      </c>
      <c r="E10" s="63">
        <v>3700000</v>
      </c>
      <c r="F10" s="63">
        <v>700000</v>
      </c>
      <c r="G10" s="63">
        <v>3700000</v>
      </c>
      <c r="H10" s="63">
        <v>1350000</v>
      </c>
      <c r="I10" s="64">
        <v>16650000</v>
      </c>
    </row>
    <row r="11" spans="2:9">
      <c r="B11" s="76" t="s">
        <v>16</v>
      </c>
      <c r="C11" s="65">
        <v>4.41</v>
      </c>
      <c r="D11" s="66">
        <v>5.25</v>
      </c>
      <c r="E11" s="66">
        <v>3.22</v>
      </c>
      <c r="F11" s="66">
        <v>4.41</v>
      </c>
      <c r="G11" s="66">
        <v>3.85</v>
      </c>
      <c r="H11" s="66">
        <v>5.6</v>
      </c>
      <c r="I11" s="67">
        <v>4.3</v>
      </c>
    </row>
    <row r="12" spans="2:9">
      <c r="B12" s="77" t="s">
        <v>59</v>
      </c>
      <c r="C12" s="78">
        <f t="shared" ref="C12:I12" si="1">C10*C11/1000</f>
        <v>15435</v>
      </c>
      <c r="D12" s="79">
        <f t="shared" si="1"/>
        <v>19425</v>
      </c>
      <c r="E12" s="79">
        <f t="shared" si="1"/>
        <v>11914</v>
      </c>
      <c r="F12" s="79">
        <f t="shared" si="1"/>
        <v>3087</v>
      </c>
      <c r="G12" s="79">
        <f t="shared" si="1"/>
        <v>14245</v>
      </c>
      <c r="H12" s="79">
        <f t="shared" si="1"/>
        <v>7559.9999999999991</v>
      </c>
      <c r="I12" s="80">
        <f t="shared" si="1"/>
        <v>71595</v>
      </c>
    </row>
    <row r="13" spans="2:9">
      <c r="B13" s="81" t="s">
        <v>208</v>
      </c>
      <c r="C13" s="58"/>
      <c r="D13" s="59"/>
      <c r="E13" s="59"/>
      <c r="F13" s="59"/>
      <c r="G13" s="59"/>
      <c r="H13" s="59"/>
      <c r="I13" s="60"/>
    </row>
    <row r="14" spans="2:9">
      <c r="B14" s="82" t="s">
        <v>206</v>
      </c>
      <c r="C14" s="62">
        <v>3000000</v>
      </c>
      <c r="D14" s="83">
        <v>0</v>
      </c>
      <c r="E14" s="63">
        <v>3000000</v>
      </c>
      <c r="F14" s="63">
        <v>3000000</v>
      </c>
      <c r="G14" s="63">
        <v>3000000</v>
      </c>
      <c r="H14" s="63">
        <v>3000000</v>
      </c>
      <c r="I14" s="64">
        <v>15000000</v>
      </c>
    </row>
    <row r="15" spans="2:9">
      <c r="B15" s="82" t="s">
        <v>16</v>
      </c>
      <c r="C15" s="65">
        <v>0.4</v>
      </c>
      <c r="D15" s="83">
        <v>0</v>
      </c>
      <c r="E15" s="66">
        <v>0.4</v>
      </c>
      <c r="F15" s="66">
        <v>0.4</v>
      </c>
      <c r="G15" s="66">
        <v>0.4</v>
      </c>
      <c r="H15" s="66">
        <v>0.4</v>
      </c>
      <c r="I15" s="67">
        <v>0.4</v>
      </c>
    </row>
    <row r="16" spans="2:9">
      <c r="B16" s="82" t="s">
        <v>59</v>
      </c>
      <c r="C16" s="69">
        <f>C14*C15/1000</f>
        <v>1200</v>
      </c>
      <c r="D16" s="84">
        <v>0</v>
      </c>
      <c r="E16" s="70">
        <f>E14*E15/1000</f>
        <v>1200</v>
      </c>
      <c r="F16" s="70">
        <f>F14*F15/1000</f>
        <v>1200</v>
      </c>
      <c r="G16" s="70">
        <f>G14*G15/1000</f>
        <v>1200</v>
      </c>
      <c r="H16" s="70">
        <f>H14*H15/1000</f>
        <v>1200</v>
      </c>
      <c r="I16" s="71">
        <f>I14*I15/1000</f>
        <v>6000</v>
      </c>
    </row>
    <row r="17" spans="2:9">
      <c r="B17" s="85" t="s">
        <v>209</v>
      </c>
      <c r="C17" s="73"/>
      <c r="D17" s="74"/>
      <c r="E17" s="74"/>
      <c r="F17" s="74"/>
      <c r="G17" s="74"/>
      <c r="H17" s="74"/>
      <c r="I17" s="75"/>
    </row>
    <row r="18" spans="2:9">
      <c r="B18" s="86" t="s">
        <v>206</v>
      </c>
      <c r="C18" s="62">
        <f t="shared" ref="C18:I18" si="2">C6+C10+C14</f>
        <v>12500000</v>
      </c>
      <c r="D18" s="63">
        <f t="shared" si="2"/>
        <v>9700000</v>
      </c>
      <c r="E18" s="63">
        <f t="shared" si="2"/>
        <v>12700000</v>
      </c>
      <c r="F18" s="63">
        <f t="shared" si="2"/>
        <v>4700000</v>
      </c>
      <c r="G18" s="63">
        <f t="shared" si="2"/>
        <v>12700000</v>
      </c>
      <c r="H18" s="63">
        <f t="shared" si="2"/>
        <v>6350000</v>
      </c>
      <c r="I18" s="64">
        <f t="shared" si="2"/>
        <v>58650000</v>
      </c>
    </row>
    <row r="19" spans="2:9">
      <c r="B19" s="87" t="s">
        <v>59</v>
      </c>
      <c r="C19" s="69">
        <f t="shared" ref="C19:I19" si="3">C8+C12+C16</f>
        <v>19815</v>
      </c>
      <c r="D19" s="70">
        <f t="shared" si="3"/>
        <v>24705</v>
      </c>
      <c r="E19" s="70">
        <f t="shared" si="3"/>
        <v>16714</v>
      </c>
      <c r="F19" s="70">
        <f t="shared" si="3"/>
        <v>4857</v>
      </c>
      <c r="G19" s="70">
        <f t="shared" si="3"/>
        <v>18805</v>
      </c>
      <c r="H19" s="70">
        <f t="shared" si="3"/>
        <v>10180</v>
      </c>
      <c r="I19" s="71">
        <f t="shared" si="3"/>
        <v>94875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69DC-0B32-6545-9CB7-0C5C570F5AEA}">
  <dimension ref="A1:I62"/>
  <sheetViews>
    <sheetView tabSelected="1" zoomScale="65" workbookViewId="0">
      <selection activeCell="D3" sqref="D3"/>
    </sheetView>
  </sheetViews>
  <sheetFormatPr defaultColWidth="11" defaultRowHeight="15.75"/>
  <cols>
    <col min="1" max="1" width="3.8125" customWidth="1"/>
    <col min="2" max="2" width="71.6875" customWidth="1"/>
    <col min="3" max="8" width="14.1875" bestFit="1" customWidth="1"/>
    <col min="9" max="9" width="14" bestFit="1" customWidth="1"/>
  </cols>
  <sheetData>
    <row r="1" spans="2:9">
      <c r="B1" s="10" t="s">
        <v>231</v>
      </c>
      <c r="C1" s="10" t="s">
        <v>235</v>
      </c>
      <c r="D1" s="10"/>
    </row>
    <row r="2" spans="2:9">
      <c r="B2" s="10" t="s">
        <v>232</v>
      </c>
    </row>
    <row r="3" spans="2:9">
      <c r="B3" s="33" t="s">
        <v>167</v>
      </c>
      <c r="C3" s="27">
        <v>95000</v>
      </c>
    </row>
    <row r="4" spans="2:9">
      <c r="B4" s="34" t="s">
        <v>156</v>
      </c>
      <c r="C4" s="2">
        <v>0.09</v>
      </c>
    </row>
    <row r="5" spans="2:9">
      <c r="B5" s="34" t="s">
        <v>0</v>
      </c>
      <c r="C5" s="2">
        <v>0.75</v>
      </c>
    </row>
    <row r="6" spans="2:9">
      <c r="B6" s="35" t="s">
        <v>1</v>
      </c>
      <c r="C6" s="3">
        <v>1.25</v>
      </c>
    </row>
    <row r="8" spans="2:9">
      <c r="B8" s="30" t="s">
        <v>157</v>
      </c>
      <c r="C8" s="31" t="s">
        <v>4</v>
      </c>
      <c r="D8" s="31" t="s">
        <v>5</v>
      </c>
      <c r="E8" s="31" t="s">
        <v>6</v>
      </c>
      <c r="F8" s="31" t="s">
        <v>7</v>
      </c>
      <c r="G8" s="31" t="s">
        <v>8</v>
      </c>
      <c r="H8" s="32" t="s">
        <v>9</v>
      </c>
    </row>
    <row r="9" spans="2:9">
      <c r="B9" s="34" t="s">
        <v>2</v>
      </c>
      <c r="C9" s="5">
        <v>8.9999999999999998E-4</v>
      </c>
      <c r="D9" s="5">
        <v>8.0000000000000004E-4</v>
      </c>
      <c r="E9" s="5">
        <v>1.1000000000000001E-3</v>
      </c>
      <c r="F9" s="5">
        <v>1.1999999999999999E-3</v>
      </c>
      <c r="G9" s="5">
        <v>1.1000000000000001E-3</v>
      </c>
      <c r="H9" s="6">
        <v>1.1999999999999999E-3</v>
      </c>
    </row>
    <row r="10" spans="2:9">
      <c r="B10" s="34" t="s">
        <v>3</v>
      </c>
      <c r="C10" s="5">
        <v>4.3E-3</v>
      </c>
      <c r="D10" s="5">
        <v>2.3E-3</v>
      </c>
      <c r="E10" s="5">
        <v>3.2000000000000002E-3</v>
      </c>
      <c r="F10" s="5">
        <v>5.8999999999999999E-3</v>
      </c>
      <c r="G10" s="5">
        <v>4.7999999999999996E-3</v>
      </c>
      <c r="H10" s="6">
        <v>3.3999999999999998E-3</v>
      </c>
    </row>
    <row r="11" spans="2:9">
      <c r="B11" s="35" t="s">
        <v>158</v>
      </c>
      <c r="C11" s="7">
        <v>5.0000000000000001E-4</v>
      </c>
      <c r="D11" s="7">
        <v>5.0000000000000001E-4</v>
      </c>
      <c r="E11" s="7">
        <v>5.0000000000000001E-4</v>
      </c>
      <c r="F11" s="7">
        <v>5.0000000000000001E-4</v>
      </c>
      <c r="G11" s="7">
        <v>5.0000000000000001E-4</v>
      </c>
      <c r="H11" s="8">
        <v>5.0000000000000001E-4</v>
      </c>
    </row>
    <row r="13" spans="2:9">
      <c r="B13" s="9" t="s">
        <v>159</v>
      </c>
      <c r="C13" s="28" t="s">
        <v>4</v>
      </c>
      <c r="D13" s="28" t="s">
        <v>12</v>
      </c>
      <c r="E13" s="28" t="s">
        <v>13</v>
      </c>
      <c r="F13" s="28" t="s">
        <v>14</v>
      </c>
      <c r="G13" s="28" t="s">
        <v>8</v>
      </c>
      <c r="H13" s="28" t="s">
        <v>15</v>
      </c>
      <c r="I13" s="29" t="s">
        <v>160</v>
      </c>
    </row>
    <row r="14" spans="2:9">
      <c r="B14" s="34" t="s">
        <v>10</v>
      </c>
      <c r="C14" s="14">
        <v>6000000</v>
      </c>
      <c r="D14" s="14">
        <v>6000000</v>
      </c>
      <c r="E14" s="14">
        <v>6000000</v>
      </c>
      <c r="F14" s="14">
        <v>1000000</v>
      </c>
      <c r="G14" s="14">
        <v>6000000</v>
      </c>
      <c r="H14" s="14">
        <v>2000000</v>
      </c>
      <c r="I14" s="38">
        <f>SUM(C14:H14)</f>
        <v>27000000</v>
      </c>
    </row>
    <row r="15" spans="2:9">
      <c r="B15" s="34" t="s">
        <v>161</v>
      </c>
      <c r="C15" s="14">
        <v>3500000</v>
      </c>
      <c r="D15" s="14">
        <v>3700000</v>
      </c>
      <c r="E15" s="14">
        <v>3700000</v>
      </c>
      <c r="F15" s="14">
        <v>700000</v>
      </c>
      <c r="G15" s="14">
        <v>3700000</v>
      </c>
      <c r="H15" s="14">
        <v>1350000</v>
      </c>
      <c r="I15" s="39">
        <f t="shared" ref="I15:I16" si="0">SUM(C15:H15)</f>
        <v>16650000</v>
      </c>
    </row>
    <row r="16" spans="2:9">
      <c r="B16" s="34" t="s">
        <v>11</v>
      </c>
      <c r="C16" s="15">
        <v>3000000</v>
      </c>
      <c r="D16" s="15">
        <v>0</v>
      </c>
      <c r="E16" s="15">
        <v>3000000</v>
      </c>
      <c r="F16" s="15">
        <v>3000000</v>
      </c>
      <c r="G16" s="15">
        <v>3000000</v>
      </c>
      <c r="H16" s="15">
        <v>3000000</v>
      </c>
      <c r="I16" s="39">
        <f t="shared" si="0"/>
        <v>15000000</v>
      </c>
    </row>
    <row r="17" spans="2:9">
      <c r="B17" s="35" t="s">
        <v>162</v>
      </c>
      <c r="C17" s="16">
        <f>C14+C15+C16</f>
        <v>12500000</v>
      </c>
      <c r="D17" s="16">
        <f t="shared" ref="D17:I17" si="1">D14+D15+D16</f>
        <v>9700000</v>
      </c>
      <c r="E17" s="16">
        <f t="shared" si="1"/>
        <v>12700000</v>
      </c>
      <c r="F17" s="16">
        <f t="shared" si="1"/>
        <v>4700000</v>
      </c>
      <c r="G17" s="16">
        <f t="shared" si="1"/>
        <v>12700000</v>
      </c>
      <c r="H17" s="16">
        <f t="shared" si="1"/>
        <v>6350000</v>
      </c>
      <c r="I17" s="40">
        <f t="shared" si="1"/>
        <v>58650000</v>
      </c>
    </row>
    <row r="19" spans="2:9">
      <c r="B19" s="9" t="s">
        <v>163</v>
      </c>
      <c r="C19" s="28" t="s">
        <v>4</v>
      </c>
      <c r="D19" s="28" t="s">
        <v>21</v>
      </c>
      <c r="E19" s="28" t="s">
        <v>22</v>
      </c>
      <c r="F19" s="28" t="s">
        <v>14</v>
      </c>
      <c r="G19" s="28" t="s">
        <v>8</v>
      </c>
      <c r="H19" s="29" t="s">
        <v>9</v>
      </c>
    </row>
    <row r="20" spans="2:9">
      <c r="B20" s="33" t="s">
        <v>17</v>
      </c>
      <c r="C20" s="36">
        <v>0.53</v>
      </c>
      <c r="D20" s="36">
        <v>0.88</v>
      </c>
      <c r="E20" s="36">
        <v>0.6</v>
      </c>
      <c r="F20" s="36">
        <v>0.56999999999999995</v>
      </c>
      <c r="G20" s="36">
        <v>0.56000000000000005</v>
      </c>
      <c r="H20" s="37">
        <v>0.71</v>
      </c>
    </row>
    <row r="21" spans="2:9">
      <c r="B21" s="34" t="s">
        <v>18</v>
      </c>
      <c r="C21" s="17">
        <v>4.41</v>
      </c>
      <c r="D21" s="17">
        <v>5.25</v>
      </c>
      <c r="E21" s="17">
        <v>3.22</v>
      </c>
      <c r="F21" s="17">
        <v>4.41</v>
      </c>
      <c r="G21" s="17">
        <v>3.85</v>
      </c>
      <c r="H21" s="18">
        <v>5.6</v>
      </c>
    </row>
    <row r="22" spans="2:9">
      <c r="B22" s="35" t="s">
        <v>19</v>
      </c>
      <c r="C22" s="19">
        <v>0.4</v>
      </c>
      <c r="D22" s="19">
        <v>0</v>
      </c>
      <c r="E22" s="19">
        <v>0.4</v>
      </c>
      <c r="F22" s="19">
        <v>0.4</v>
      </c>
      <c r="G22" s="19">
        <v>0.4</v>
      </c>
      <c r="H22" s="20">
        <v>0.4</v>
      </c>
    </row>
    <row r="24" spans="2:9">
      <c r="B24" s="41" t="s">
        <v>23</v>
      </c>
      <c r="C24" s="42"/>
      <c r="D24" s="42"/>
      <c r="E24" s="42"/>
      <c r="F24" s="42"/>
      <c r="G24" s="42"/>
      <c r="H24" s="43"/>
    </row>
    <row r="26" spans="2:9">
      <c r="B26" s="9" t="s">
        <v>164</v>
      </c>
      <c r="C26" s="4"/>
      <c r="D26" s="4"/>
      <c r="E26" s="4"/>
      <c r="F26" s="4"/>
      <c r="G26" s="4"/>
      <c r="H26" s="4"/>
      <c r="I26" s="1"/>
    </row>
    <row r="27" spans="2:9">
      <c r="B27" s="34" t="s">
        <v>24</v>
      </c>
      <c r="C27" s="10" t="s">
        <v>4</v>
      </c>
      <c r="D27" s="10" t="s">
        <v>21</v>
      </c>
      <c r="E27" s="10" t="s">
        <v>13</v>
      </c>
      <c r="F27" s="10" t="s">
        <v>25</v>
      </c>
      <c r="G27" s="10" t="s">
        <v>8</v>
      </c>
      <c r="H27" s="10" t="s">
        <v>9</v>
      </c>
      <c r="I27" s="47" t="s">
        <v>26</v>
      </c>
    </row>
    <row r="28" spans="2:9">
      <c r="B28" s="34" t="s">
        <v>27</v>
      </c>
      <c r="C28" s="48">
        <v>10750000</v>
      </c>
      <c r="D28" s="48">
        <v>9350000</v>
      </c>
      <c r="E28" s="48">
        <v>4500000</v>
      </c>
      <c r="F28" s="48">
        <v>750000</v>
      </c>
      <c r="G28" s="48">
        <v>6203125.0000001546</v>
      </c>
      <c r="H28" s="48">
        <v>1500000</v>
      </c>
      <c r="I28" s="11">
        <f>SUM(C28:H28)</f>
        <v>33053125.000000156</v>
      </c>
    </row>
    <row r="29" spans="2:9">
      <c r="B29" s="34" t="s">
        <v>28</v>
      </c>
      <c r="C29" s="48">
        <v>2625000</v>
      </c>
      <c r="D29" s="48">
        <v>2775000</v>
      </c>
      <c r="E29" s="48">
        <v>2775000</v>
      </c>
      <c r="F29" s="48">
        <v>525000</v>
      </c>
      <c r="G29" s="48">
        <v>2775000</v>
      </c>
      <c r="H29" s="48">
        <v>1012500</v>
      </c>
      <c r="I29" s="11">
        <f t="shared" ref="I29:I30" si="2">SUM(C29:H29)</f>
        <v>12487500</v>
      </c>
    </row>
    <row r="30" spans="2:9">
      <c r="B30" s="34" t="s">
        <v>29</v>
      </c>
      <c r="C30" s="48">
        <v>2250000</v>
      </c>
      <c r="D30" s="48">
        <v>0</v>
      </c>
      <c r="E30" s="48">
        <v>8600000</v>
      </c>
      <c r="F30" s="48">
        <v>4600000</v>
      </c>
      <c r="G30" s="48">
        <v>6896874.9999998454</v>
      </c>
      <c r="H30" s="48">
        <v>5425000</v>
      </c>
      <c r="I30" s="11">
        <f t="shared" si="2"/>
        <v>27771874.999999844</v>
      </c>
    </row>
    <row r="31" spans="2:9">
      <c r="B31" s="35" t="s">
        <v>20</v>
      </c>
      <c r="C31" s="12">
        <f>SUM(C28:C30)</f>
        <v>15625000</v>
      </c>
      <c r="D31" s="12">
        <f t="shared" ref="D31:I31" si="3">SUM(D28:D30)</f>
        <v>12125000</v>
      </c>
      <c r="E31" s="12">
        <f t="shared" si="3"/>
        <v>15875000</v>
      </c>
      <c r="F31" s="12">
        <f t="shared" si="3"/>
        <v>5875000</v>
      </c>
      <c r="G31" s="12">
        <f t="shared" si="3"/>
        <v>15875000</v>
      </c>
      <c r="H31" s="12">
        <f t="shared" si="3"/>
        <v>7937500</v>
      </c>
      <c r="I31" s="13">
        <f t="shared" si="3"/>
        <v>73312500</v>
      </c>
    </row>
    <row r="33" spans="1:6">
      <c r="B33" t="s">
        <v>30</v>
      </c>
    </row>
    <row r="34" spans="1:6">
      <c r="B34" t="s">
        <v>199</v>
      </c>
      <c r="C34" s="21">
        <f>SUM(C28:H30)</f>
        <v>73312500</v>
      </c>
      <c r="E34" t="s">
        <v>31</v>
      </c>
      <c r="F34" s="22">
        <f>SUMPRODUCT(C28:H30, C9:H11)</f>
        <v>91924.375000000102</v>
      </c>
    </row>
    <row r="37" spans="1:6">
      <c r="B37" s="30" t="s">
        <v>166</v>
      </c>
      <c r="C37" s="31" t="s">
        <v>33</v>
      </c>
      <c r="D37" s="31"/>
      <c r="E37" s="31" t="s">
        <v>47</v>
      </c>
      <c r="F37" s="32" t="s">
        <v>165</v>
      </c>
    </row>
    <row r="38" spans="1:6">
      <c r="A38">
        <v>1</v>
      </c>
      <c r="B38" s="45" t="s">
        <v>32</v>
      </c>
      <c r="C38" s="17">
        <f>C28</f>
        <v>10750000</v>
      </c>
      <c r="D38" s="17" t="s">
        <v>48</v>
      </c>
      <c r="E38" s="17">
        <f>C14*C5</f>
        <v>4500000</v>
      </c>
      <c r="F38" s="18">
        <f>E38-C38</f>
        <v>-6250000</v>
      </c>
    </row>
    <row r="39" spans="1:6">
      <c r="A39">
        <v>2</v>
      </c>
      <c r="B39" s="45" t="s">
        <v>178</v>
      </c>
      <c r="C39" s="17">
        <f>D28</f>
        <v>9350000</v>
      </c>
      <c r="D39" s="17" t="s">
        <v>48</v>
      </c>
      <c r="E39" s="17">
        <f>D14*C5</f>
        <v>4500000</v>
      </c>
      <c r="F39" s="18">
        <f t="shared" ref="F39:F62" si="4">E39-C39</f>
        <v>-4850000</v>
      </c>
    </row>
    <row r="40" spans="1:6">
      <c r="A40">
        <v>3</v>
      </c>
      <c r="B40" s="45" t="s">
        <v>174</v>
      </c>
      <c r="C40" s="17">
        <f>E28</f>
        <v>4500000</v>
      </c>
      <c r="D40" s="17" t="s">
        <v>48</v>
      </c>
      <c r="E40" s="17">
        <f>E14*C5</f>
        <v>4500000</v>
      </c>
      <c r="F40" s="18">
        <f t="shared" si="4"/>
        <v>0</v>
      </c>
    </row>
    <row r="41" spans="1:6">
      <c r="A41">
        <v>4</v>
      </c>
      <c r="B41" s="45" t="s">
        <v>175</v>
      </c>
      <c r="C41" s="17">
        <f>F28</f>
        <v>750000</v>
      </c>
      <c r="D41" s="17" t="s">
        <v>48</v>
      </c>
      <c r="E41" s="17">
        <f>F14*C5</f>
        <v>750000</v>
      </c>
      <c r="F41" s="18">
        <f t="shared" si="4"/>
        <v>0</v>
      </c>
    </row>
    <row r="42" spans="1:6">
      <c r="A42">
        <v>5</v>
      </c>
      <c r="B42" s="45" t="s">
        <v>176</v>
      </c>
      <c r="C42" s="17">
        <f>G28</f>
        <v>6203125.0000001546</v>
      </c>
      <c r="D42" s="17" t="s">
        <v>48</v>
      </c>
      <c r="E42" s="17">
        <f>G14*C5</f>
        <v>4500000</v>
      </c>
      <c r="F42" s="18">
        <f t="shared" si="4"/>
        <v>-1703125.0000001546</v>
      </c>
    </row>
    <row r="43" spans="1:6">
      <c r="A43">
        <v>6</v>
      </c>
      <c r="B43" s="45" t="s">
        <v>177</v>
      </c>
      <c r="C43" s="17">
        <f>H28</f>
        <v>1500000</v>
      </c>
      <c r="D43" s="17" t="s">
        <v>48</v>
      </c>
      <c r="E43" s="17">
        <f>H14*C5</f>
        <v>1500000</v>
      </c>
      <c r="F43" s="18">
        <f t="shared" si="4"/>
        <v>0</v>
      </c>
    </row>
    <row r="44" spans="1:6">
      <c r="A44">
        <v>7</v>
      </c>
      <c r="B44" s="45" t="s">
        <v>34</v>
      </c>
      <c r="C44" s="17">
        <f>C29</f>
        <v>2625000</v>
      </c>
      <c r="D44" s="17" t="s">
        <v>48</v>
      </c>
      <c r="E44" s="17">
        <f>C15*C5</f>
        <v>2625000</v>
      </c>
      <c r="F44" s="18">
        <f t="shared" si="4"/>
        <v>0</v>
      </c>
    </row>
    <row r="45" spans="1:6">
      <c r="A45">
        <v>8</v>
      </c>
      <c r="B45" s="45" t="s">
        <v>39</v>
      </c>
      <c r="C45" s="17">
        <f>D29</f>
        <v>2775000</v>
      </c>
      <c r="D45" s="17" t="s">
        <v>48</v>
      </c>
      <c r="E45" s="17">
        <f>D15*C5</f>
        <v>2775000</v>
      </c>
      <c r="F45" s="18">
        <f t="shared" si="4"/>
        <v>0</v>
      </c>
    </row>
    <row r="46" spans="1:6">
      <c r="A46">
        <v>9</v>
      </c>
      <c r="B46" s="45" t="s">
        <v>38</v>
      </c>
      <c r="C46" s="17">
        <f>E29</f>
        <v>2775000</v>
      </c>
      <c r="D46" s="17" t="s">
        <v>48</v>
      </c>
      <c r="E46" s="17">
        <f>E15*C5</f>
        <v>2775000</v>
      </c>
      <c r="F46" s="18">
        <f t="shared" si="4"/>
        <v>0</v>
      </c>
    </row>
    <row r="47" spans="1:6">
      <c r="A47">
        <v>10</v>
      </c>
      <c r="B47" s="45" t="s">
        <v>37</v>
      </c>
      <c r="C47" s="17">
        <f>F29</f>
        <v>525000</v>
      </c>
      <c r="D47" s="17" t="s">
        <v>48</v>
      </c>
      <c r="E47" s="17">
        <f>F15*C5</f>
        <v>525000</v>
      </c>
      <c r="F47" s="18">
        <f t="shared" si="4"/>
        <v>0</v>
      </c>
    </row>
    <row r="48" spans="1:6">
      <c r="A48">
        <v>11</v>
      </c>
      <c r="B48" s="45" t="s">
        <v>36</v>
      </c>
      <c r="C48" s="17">
        <f>G29</f>
        <v>2775000</v>
      </c>
      <c r="D48" s="17" t="s">
        <v>48</v>
      </c>
      <c r="E48" s="17">
        <f>G15*C5</f>
        <v>2775000</v>
      </c>
      <c r="F48" s="18">
        <f t="shared" si="4"/>
        <v>0</v>
      </c>
    </row>
    <row r="49" spans="1:6">
      <c r="A49">
        <v>12</v>
      </c>
      <c r="B49" s="45" t="s">
        <v>35</v>
      </c>
      <c r="C49" s="17">
        <f>H29</f>
        <v>1012500</v>
      </c>
      <c r="D49" s="17" t="s">
        <v>48</v>
      </c>
      <c r="E49" s="17">
        <f>H15*C5</f>
        <v>1012500</v>
      </c>
      <c r="F49" s="18">
        <f t="shared" si="4"/>
        <v>0</v>
      </c>
    </row>
    <row r="50" spans="1:6">
      <c r="A50">
        <v>13</v>
      </c>
      <c r="B50" s="45" t="s">
        <v>40</v>
      </c>
      <c r="C50" s="17">
        <f>C30</f>
        <v>2250000</v>
      </c>
      <c r="D50" s="17" t="s">
        <v>48</v>
      </c>
      <c r="E50" s="17">
        <f>C16*C5</f>
        <v>2250000</v>
      </c>
      <c r="F50" s="18">
        <f t="shared" si="4"/>
        <v>0</v>
      </c>
    </row>
    <row r="51" spans="1:6">
      <c r="A51">
        <v>14</v>
      </c>
      <c r="B51" s="45" t="s">
        <v>44</v>
      </c>
      <c r="C51" s="17">
        <f>E30</f>
        <v>8600000</v>
      </c>
      <c r="D51" s="17" t="s">
        <v>48</v>
      </c>
      <c r="E51" s="17">
        <f>E16*C5</f>
        <v>2250000</v>
      </c>
      <c r="F51" s="18">
        <f t="shared" si="4"/>
        <v>-6350000</v>
      </c>
    </row>
    <row r="52" spans="1:6">
      <c r="A52">
        <v>15</v>
      </c>
      <c r="B52" s="45" t="s">
        <v>43</v>
      </c>
      <c r="C52" s="17">
        <f>F30</f>
        <v>4600000</v>
      </c>
      <c r="D52" s="17" t="s">
        <v>48</v>
      </c>
      <c r="E52" s="17">
        <f>F16*C5</f>
        <v>2250000</v>
      </c>
      <c r="F52" s="18">
        <f t="shared" si="4"/>
        <v>-2350000</v>
      </c>
    </row>
    <row r="53" spans="1:6">
      <c r="A53">
        <v>16</v>
      </c>
      <c r="B53" s="45" t="s">
        <v>42</v>
      </c>
      <c r="C53" s="17">
        <f>G30</f>
        <v>6896874.9999998454</v>
      </c>
      <c r="D53" s="17" t="s">
        <v>48</v>
      </c>
      <c r="E53" s="17">
        <f>G16*C5</f>
        <v>2250000</v>
      </c>
      <c r="F53" s="18">
        <f t="shared" si="4"/>
        <v>-4646874.9999998454</v>
      </c>
    </row>
    <row r="54" spans="1:6">
      <c r="A54">
        <v>17</v>
      </c>
      <c r="B54" s="45" t="s">
        <v>41</v>
      </c>
      <c r="C54" s="17">
        <f>H30</f>
        <v>5425000</v>
      </c>
      <c r="D54" s="17" t="s">
        <v>48</v>
      </c>
      <c r="E54" s="17">
        <f>H16*C5</f>
        <v>2250000</v>
      </c>
      <c r="F54" s="18">
        <f t="shared" si="4"/>
        <v>-3175000</v>
      </c>
    </row>
    <row r="55" spans="1:6">
      <c r="A55">
        <v>18</v>
      </c>
      <c r="B55" s="45" t="s">
        <v>169</v>
      </c>
      <c r="C55" s="17">
        <f>C31</f>
        <v>15625000</v>
      </c>
      <c r="D55" s="17" t="s">
        <v>49</v>
      </c>
      <c r="E55" s="17">
        <f>C17*C6</f>
        <v>15625000</v>
      </c>
      <c r="F55" s="18">
        <f t="shared" si="4"/>
        <v>0</v>
      </c>
    </row>
    <row r="56" spans="1:6">
      <c r="A56">
        <v>19</v>
      </c>
      <c r="B56" s="45" t="s">
        <v>170</v>
      </c>
      <c r="C56" s="17">
        <f>D31</f>
        <v>12125000</v>
      </c>
      <c r="D56" s="17" t="s">
        <v>49</v>
      </c>
      <c r="E56" s="17">
        <f>D17*C6</f>
        <v>12125000</v>
      </c>
      <c r="F56" s="18">
        <f t="shared" si="4"/>
        <v>0</v>
      </c>
    </row>
    <row r="57" spans="1:6">
      <c r="A57">
        <v>20</v>
      </c>
      <c r="B57" s="45" t="s">
        <v>171</v>
      </c>
      <c r="C57" s="17">
        <f>E31</f>
        <v>15875000</v>
      </c>
      <c r="D57" s="17" t="s">
        <v>49</v>
      </c>
      <c r="E57" s="17">
        <f>E17*C6</f>
        <v>15875000</v>
      </c>
      <c r="F57" s="18">
        <f t="shared" si="4"/>
        <v>0</v>
      </c>
    </row>
    <row r="58" spans="1:6">
      <c r="A58">
        <v>21</v>
      </c>
      <c r="B58" s="45" t="s">
        <v>172</v>
      </c>
      <c r="C58" s="17">
        <f>F31</f>
        <v>5875000</v>
      </c>
      <c r="D58" s="17" t="s">
        <v>49</v>
      </c>
      <c r="E58" s="17">
        <f>F17*C6</f>
        <v>5875000</v>
      </c>
      <c r="F58" s="18">
        <f t="shared" si="4"/>
        <v>0</v>
      </c>
    </row>
    <row r="59" spans="1:6">
      <c r="A59">
        <v>22</v>
      </c>
      <c r="B59" s="45" t="s">
        <v>168</v>
      </c>
      <c r="C59" s="17">
        <f>G31</f>
        <v>15875000</v>
      </c>
      <c r="D59" s="17" t="s">
        <v>49</v>
      </c>
      <c r="E59" s="17">
        <f>G17*C6</f>
        <v>15875000</v>
      </c>
      <c r="F59" s="18">
        <f t="shared" si="4"/>
        <v>0</v>
      </c>
    </row>
    <row r="60" spans="1:6">
      <c r="A60">
        <v>23</v>
      </c>
      <c r="B60" s="45" t="s">
        <v>173</v>
      </c>
      <c r="C60" s="17">
        <f>H31</f>
        <v>7937500</v>
      </c>
      <c r="D60" s="17" t="s">
        <v>49</v>
      </c>
      <c r="E60" s="17">
        <f>H17*C6</f>
        <v>7937500</v>
      </c>
      <c r="F60" s="18">
        <f t="shared" si="4"/>
        <v>0</v>
      </c>
    </row>
    <row r="61" spans="1:6">
      <c r="A61">
        <v>24</v>
      </c>
      <c r="B61" s="45" t="s">
        <v>45</v>
      </c>
      <c r="C61" s="17">
        <f>SUMPRODUCT(C20:H22,C28:H30)/1000</f>
        <v>86450.000000000029</v>
      </c>
      <c r="D61" s="17" t="s">
        <v>49</v>
      </c>
      <c r="E61">
        <f>C3 - (C3*C4)</f>
        <v>86450</v>
      </c>
      <c r="F61" s="18">
        <f>E61-C61</f>
        <v>0</v>
      </c>
    </row>
    <row r="62" spans="1:6">
      <c r="A62">
        <v>25</v>
      </c>
      <c r="B62" s="46" t="s">
        <v>46</v>
      </c>
      <c r="C62" s="19">
        <f>D30</f>
        <v>0</v>
      </c>
      <c r="D62" s="19" t="s">
        <v>50</v>
      </c>
      <c r="E62" s="44"/>
      <c r="F62" s="20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608F-E17D-D941-B986-E065B0A41B3D}">
  <dimension ref="A1:H55"/>
  <sheetViews>
    <sheetView showGridLines="0" workbookViewId="0">
      <selection activeCell="K8" sqref="K8"/>
    </sheetView>
  </sheetViews>
  <sheetFormatPr defaultColWidth="11" defaultRowHeight="15.75"/>
  <cols>
    <col min="1" max="1" width="2.3125" customWidth="1"/>
    <col min="2" max="2" width="6.5" bestFit="1" customWidth="1"/>
    <col min="3" max="3" width="40.3125" bestFit="1" customWidth="1"/>
    <col min="4" max="4" width="9.1875" bestFit="1" customWidth="1"/>
    <col min="5" max="5" width="12.8125" bestFit="1" customWidth="1"/>
    <col min="6" max="6" width="10" bestFit="1" customWidth="1"/>
    <col min="7" max="8" width="12.1875" bestFit="1" customWidth="1"/>
  </cols>
  <sheetData>
    <row r="1" spans="1:8">
      <c r="A1" s="10" t="s">
        <v>51</v>
      </c>
    </row>
    <row r="2" spans="1:8">
      <c r="A2" s="10" t="s">
        <v>197</v>
      </c>
    </row>
    <row r="3" spans="1:8">
      <c r="A3" s="10" t="s">
        <v>52</v>
      </c>
    </row>
    <row r="6" spans="1:8" ht="16.149999999999999" thickBot="1">
      <c r="A6" t="s">
        <v>53</v>
      </c>
    </row>
    <row r="7" spans="1:8">
      <c r="B7" s="25"/>
      <c r="C7" s="25"/>
      <c r="D7" s="25" t="s">
        <v>56</v>
      </c>
      <c r="E7" s="25" t="s">
        <v>58</v>
      </c>
      <c r="F7" s="25" t="s">
        <v>60</v>
      </c>
      <c r="G7" s="25" t="s">
        <v>62</v>
      </c>
      <c r="H7" s="25" t="s">
        <v>62</v>
      </c>
    </row>
    <row r="8" spans="1:8" ht="16.149999999999999" thickBot="1">
      <c r="B8" s="26" t="s">
        <v>54</v>
      </c>
      <c r="C8" s="26" t="s">
        <v>55</v>
      </c>
      <c r="D8" s="26" t="s">
        <v>57</v>
      </c>
      <c r="E8" s="26" t="s">
        <v>59</v>
      </c>
      <c r="F8" s="26" t="s">
        <v>61</v>
      </c>
      <c r="G8" s="26" t="s">
        <v>63</v>
      </c>
      <c r="H8" s="26" t="s">
        <v>64</v>
      </c>
    </row>
    <row r="9" spans="1:8">
      <c r="B9" s="23" t="s">
        <v>70</v>
      </c>
      <c r="C9" s="23" t="s">
        <v>71</v>
      </c>
      <c r="D9" s="23">
        <v>10750000</v>
      </c>
      <c r="E9" s="23">
        <v>0</v>
      </c>
      <c r="F9" s="23">
        <v>1</v>
      </c>
      <c r="G9" s="23">
        <v>1E+30</v>
      </c>
      <c r="H9" s="23">
        <v>0</v>
      </c>
    </row>
    <row r="10" spans="1:8">
      <c r="B10" s="23" t="s">
        <v>72</v>
      </c>
      <c r="C10" s="23" t="s">
        <v>73</v>
      </c>
      <c r="D10" s="23">
        <v>9350000</v>
      </c>
      <c r="E10" s="23">
        <v>0</v>
      </c>
      <c r="F10" s="23">
        <v>1</v>
      </c>
      <c r="G10" s="23">
        <v>0</v>
      </c>
      <c r="H10" s="23">
        <v>0</v>
      </c>
    </row>
    <row r="11" spans="1:8">
      <c r="B11" s="23" t="s">
        <v>74</v>
      </c>
      <c r="C11" s="23" t="s">
        <v>75</v>
      </c>
      <c r="D11" s="23">
        <v>4500000</v>
      </c>
      <c r="E11" s="23">
        <v>0</v>
      </c>
      <c r="F11" s="23">
        <v>1</v>
      </c>
      <c r="G11" s="23">
        <v>0</v>
      </c>
      <c r="H11" s="23">
        <v>1E+30</v>
      </c>
    </row>
    <row r="12" spans="1:8">
      <c r="B12" s="23" t="s">
        <v>76</v>
      </c>
      <c r="C12" s="23" t="s">
        <v>77</v>
      </c>
      <c r="D12" s="23">
        <v>750000</v>
      </c>
      <c r="E12" s="23">
        <v>0</v>
      </c>
      <c r="F12" s="23">
        <v>1</v>
      </c>
      <c r="G12" s="23">
        <v>0</v>
      </c>
      <c r="H12" s="23">
        <v>1E+30</v>
      </c>
    </row>
    <row r="13" spans="1:8">
      <c r="B13" s="23" t="s">
        <v>78</v>
      </c>
      <c r="C13" s="23" t="s">
        <v>79</v>
      </c>
      <c r="D13" s="23">
        <v>6203125.0000001546</v>
      </c>
      <c r="E13" s="23">
        <v>0</v>
      </c>
      <c r="F13" s="23">
        <v>1</v>
      </c>
      <c r="G13" s="23">
        <v>0</v>
      </c>
      <c r="H13" s="23">
        <v>0</v>
      </c>
    </row>
    <row r="14" spans="1:8">
      <c r="B14" s="23" t="s">
        <v>80</v>
      </c>
      <c r="C14" s="23" t="s">
        <v>81</v>
      </c>
      <c r="D14" s="23">
        <v>1500000</v>
      </c>
      <c r="E14" s="23">
        <v>0</v>
      </c>
      <c r="F14" s="23">
        <v>1</v>
      </c>
      <c r="G14" s="23">
        <v>0</v>
      </c>
      <c r="H14" s="23">
        <v>1E+30</v>
      </c>
    </row>
    <row r="15" spans="1:8">
      <c r="B15" s="23" t="s">
        <v>82</v>
      </c>
      <c r="C15" s="23" t="s">
        <v>83</v>
      </c>
      <c r="D15" s="23">
        <v>2625000</v>
      </c>
      <c r="E15" s="23">
        <v>0</v>
      </c>
      <c r="F15" s="23">
        <v>1</v>
      </c>
      <c r="G15" s="23">
        <v>0</v>
      </c>
      <c r="H15" s="23">
        <v>1E+30</v>
      </c>
    </row>
    <row r="16" spans="1:8">
      <c r="B16" s="23" t="s">
        <v>84</v>
      </c>
      <c r="C16" s="23" t="s">
        <v>85</v>
      </c>
      <c r="D16" s="23">
        <v>2775000</v>
      </c>
      <c r="E16" s="23">
        <v>0</v>
      </c>
      <c r="F16" s="23">
        <v>1</v>
      </c>
      <c r="G16" s="23">
        <v>0</v>
      </c>
      <c r="H16" s="23">
        <v>1E+30</v>
      </c>
    </row>
    <row r="17" spans="1:8">
      <c r="B17" s="23" t="s">
        <v>86</v>
      </c>
      <c r="C17" s="23" t="s">
        <v>87</v>
      </c>
      <c r="D17" s="23">
        <v>2775000</v>
      </c>
      <c r="E17" s="23">
        <v>0</v>
      </c>
      <c r="F17" s="23">
        <v>1</v>
      </c>
      <c r="G17" s="23">
        <v>0</v>
      </c>
      <c r="H17" s="23">
        <v>1E+30</v>
      </c>
    </row>
    <row r="18" spans="1:8">
      <c r="B18" s="23" t="s">
        <v>88</v>
      </c>
      <c r="C18" s="23" t="s">
        <v>89</v>
      </c>
      <c r="D18" s="23">
        <v>525000</v>
      </c>
      <c r="E18" s="23">
        <v>0</v>
      </c>
      <c r="F18" s="23">
        <v>1</v>
      </c>
      <c r="G18" s="23">
        <v>0</v>
      </c>
      <c r="H18" s="23">
        <v>1E+30</v>
      </c>
    </row>
    <row r="19" spans="1:8">
      <c r="B19" s="23" t="s">
        <v>90</v>
      </c>
      <c r="C19" s="23" t="s">
        <v>91</v>
      </c>
      <c r="D19" s="23">
        <v>2775000</v>
      </c>
      <c r="E19" s="23">
        <v>0</v>
      </c>
      <c r="F19" s="23">
        <v>1</v>
      </c>
      <c r="G19" s="23">
        <v>0</v>
      </c>
      <c r="H19" s="23">
        <v>1E+30</v>
      </c>
    </row>
    <row r="20" spans="1:8">
      <c r="B20" s="23" t="s">
        <v>92</v>
      </c>
      <c r="C20" s="23" t="s">
        <v>93</v>
      </c>
      <c r="D20" s="23">
        <v>1012500</v>
      </c>
      <c r="E20" s="23">
        <v>0</v>
      </c>
      <c r="F20" s="23">
        <v>1</v>
      </c>
      <c r="G20" s="23">
        <v>0</v>
      </c>
      <c r="H20" s="23">
        <v>1E+30</v>
      </c>
    </row>
    <row r="21" spans="1:8">
      <c r="B21" s="23" t="s">
        <v>94</v>
      </c>
      <c r="C21" s="23" t="s">
        <v>95</v>
      </c>
      <c r="D21" s="23">
        <v>2250000</v>
      </c>
      <c r="E21" s="23">
        <v>0</v>
      </c>
      <c r="F21" s="23">
        <v>1</v>
      </c>
      <c r="G21" s="23">
        <v>0</v>
      </c>
      <c r="H21" s="23">
        <v>1E+30</v>
      </c>
    </row>
    <row r="22" spans="1:8">
      <c r="B22" s="23" t="s">
        <v>96</v>
      </c>
      <c r="C22" s="23" t="s">
        <v>97</v>
      </c>
      <c r="D22" s="23">
        <v>0</v>
      </c>
      <c r="E22" s="23">
        <v>0</v>
      </c>
      <c r="F22" s="23">
        <v>1</v>
      </c>
      <c r="G22" s="23">
        <v>1E+30</v>
      </c>
      <c r="H22" s="23">
        <v>1E+30</v>
      </c>
    </row>
    <row r="23" spans="1:8">
      <c r="B23" s="23" t="s">
        <v>98</v>
      </c>
      <c r="C23" s="23" t="s">
        <v>99</v>
      </c>
      <c r="D23" s="23">
        <v>8600000</v>
      </c>
      <c r="E23" s="23">
        <v>0</v>
      </c>
      <c r="F23" s="23">
        <v>1</v>
      </c>
      <c r="G23" s="23">
        <v>1E+30</v>
      </c>
      <c r="H23" s="23">
        <v>0</v>
      </c>
    </row>
    <row r="24" spans="1:8">
      <c r="B24" s="23" t="s">
        <v>100</v>
      </c>
      <c r="C24" s="23" t="s">
        <v>101</v>
      </c>
      <c r="D24" s="23">
        <v>4600000</v>
      </c>
      <c r="E24" s="23">
        <v>0</v>
      </c>
      <c r="F24" s="23">
        <v>1</v>
      </c>
      <c r="G24" s="23">
        <v>1E+30</v>
      </c>
      <c r="H24" s="23">
        <v>0</v>
      </c>
    </row>
    <row r="25" spans="1:8">
      <c r="B25" s="23" t="s">
        <v>102</v>
      </c>
      <c r="C25" s="23" t="s">
        <v>103</v>
      </c>
      <c r="D25" s="23">
        <v>6896874.9999998454</v>
      </c>
      <c r="E25" s="23">
        <v>0</v>
      </c>
      <c r="F25" s="23">
        <v>1</v>
      </c>
      <c r="G25" s="23">
        <v>0</v>
      </c>
      <c r="H25" s="23">
        <v>0</v>
      </c>
    </row>
    <row r="26" spans="1:8" ht="16.149999999999999" thickBot="1">
      <c r="B26" s="24" t="s">
        <v>104</v>
      </c>
      <c r="C26" s="24" t="s">
        <v>105</v>
      </c>
      <c r="D26" s="24">
        <v>5425000</v>
      </c>
      <c r="E26" s="24">
        <v>0</v>
      </c>
      <c r="F26" s="24">
        <v>1</v>
      </c>
      <c r="G26" s="24">
        <v>1E+30</v>
      </c>
      <c r="H26" s="24">
        <v>0</v>
      </c>
    </row>
    <row r="28" spans="1:8" ht="16.149999999999999" thickBot="1">
      <c r="A28" t="s">
        <v>65</v>
      </c>
    </row>
    <row r="29" spans="1:8">
      <c r="B29" s="25"/>
      <c r="C29" s="25"/>
      <c r="D29" s="25" t="s">
        <v>56</v>
      </c>
      <c r="E29" s="25" t="s">
        <v>66</v>
      </c>
      <c r="F29" s="25" t="s">
        <v>68</v>
      </c>
      <c r="G29" s="25" t="s">
        <v>62</v>
      </c>
      <c r="H29" s="25" t="s">
        <v>62</v>
      </c>
    </row>
    <row r="30" spans="1:8" ht="16.149999999999999" thickBot="1">
      <c r="B30" s="26" t="s">
        <v>54</v>
      </c>
      <c r="C30" s="26" t="s">
        <v>55</v>
      </c>
      <c r="D30" s="26" t="s">
        <v>57</v>
      </c>
      <c r="E30" s="26" t="s">
        <v>67</v>
      </c>
      <c r="F30" s="26" t="s">
        <v>69</v>
      </c>
      <c r="G30" s="26" t="s">
        <v>63</v>
      </c>
      <c r="H30" s="26" t="s">
        <v>64</v>
      </c>
    </row>
    <row r="31" spans="1:8">
      <c r="B31" s="23" t="s">
        <v>106</v>
      </c>
      <c r="C31" s="23" t="s">
        <v>107</v>
      </c>
      <c r="D31" s="23">
        <v>10750000</v>
      </c>
      <c r="E31" s="23">
        <v>0</v>
      </c>
      <c r="F31" s="23">
        <v>4500000</v>
      </c>
      <c r="G31" s="23">
        <v>6250000</v>
      </c>
      <c r="H31" s="23">
        <v>1E+30</v>
      </c>
    </row>
    <row r="32" spans="1:8">
      <c r="B32" s="23" t="s">
        <v>108</v>
      </c>
      <c r="C32" s="23" t="s">
        <v>109</v>
      </c>
      <c r="D32" s="23">
        <v>9350000</v>
      </c>
      <c r="E32" s="23">
        <v>0</v>
      </c>
      <c r="F32" s="23">
        <v>4500000</v>
      </c>
      <c r="G32" s="23">
        <v>4850000</v>
      </c>
      <c r="H32" s="23">
        <v>1E+30</v>
      </c>
    </row>
    <row r="33" spans="2:8">
      <c r="B33" s="23" t="s">
        <v>110</v>
      </c>
      <c r="C33" s="23" t="s">
        <v>111</v>
      </c>
      <c r="D33" s="23">
        <v>4500000</v>
      </c>
      <c r="E33" s="23">
        <v>0</v>
      </c>
      <c r="F33" s="23">
        <v>4500000</v>
      </c>
      <c r="G33" s="23">
        <v>1362500.0000001267</v>
      </c>
      <c r="H33" s="23">
        <v>3717499.9999998841</v>
      </c>
    </row>
    <row r="34" spans="2:8">
      <c r="B34" s="23" t="s">
        <v>112</v>
      </c>
      <c r="C34" s="23" t="s">
        <v>113</v>
      </c>
      <c r="D34" s="23">
        <v>750000</v>
      </c>
      <c r="E34" s="23">
        <v>0</v>
      </c>
      <c r="F34" s="23">
        <v>750000</v>
      </c>
      <c r="G34" s="23">
        <v>1602941.1764707307</v>
      </c>
      <c r="H34" s="23">
        <v>750000</v>
      </c>
    </row>
    <row r="35" spans="2:8">
      <c r="B35" s="23" t="s">
        <v>114</v>
      </c>
      <c r="C35" s="23" t="s">
        <v>115</v>
      </c>
      <c r="D35" s="23">
        <v>6203125.0000001546</v>
      </c>
      <c r="E35" s="23">
        <v>0</v>
      </c>
      <c r="F35" s="23">
        <v>4500000</v>
      </c>
      <c r="G35" s="23">
        <v>1703125.0000001546</v>
      </c>
      <c r="H35" s="23">
        <v>1E+30</v>
      </c>
    </row>
    <row r="36" spans="2:8">
      <c r="B36" s="23" t="s">
        <v>116</v>
      </c>
      <c r="C36" s="23" t="s">
        <v>117</v>
      </c>
      <c r="D36" s="23">
        <v>1500000</v>
      </c>
      <c r="E36" s="23">
        <v>0</v>
      </c>
      <c r="F36" s="23">
        <v>1500000</v>
      </c>
      <c r="G36" s="23">
        <v>879032.25806460041</v>
      </c>
      <c r="H36" s="23">
        <v>1500000</v>
      </c>
    </row>
    <row r="37" spans="2:8">
      <c r="B37" s="23" t="s">
        <v>118</v>
      </c>
      <c r="C37" s="23" t="s">
        <v>119</v>
      </c>
      <c r="D37" s="23">
        <v>2625000</v>
      </c>
      <c r="E37" s="23">
        <v>0</v>
      </c>
      <c r="F37" s="23">
        <v>2625000</v>
      </c>
      <c r="G37" s="23">
        <v>70231.958762893919</v>
      </c>
      <c r="H37" s="23">
        <v>191623.7113402024</v>
      </c>
    </row>
    <row r="38" spans="2:8">
      <c r="B38" s="23" t="s">
        <v>120</v>
      </c>
      <c r="C38" s="23" t="s">
        <v>121</v>
      </c>
      <c r="D38" s="23">
        <v>2775000</v>
      </c>
      <c r="E38" s="23">
        <v>0</v>
      </c>
      <c r="F38" s="23">
        <v>2775000</v>
      </c>
      <c r="G38" s="23">
        <v>62356.979405040838</v>
      </c>
      <c r="H38" s="23">
        <v>170137.2997711637</v>
      </c>
    </row>
    <row r="39" spans="2:8">
      <c r="B39" s="23" t="s">
        <v>122</v>
      </c>
      <c r="C39" s="23" t="s">
        <v>123</v>
      </c>
      <c r="D39" s="23">
        <v>2775000</v>
      </c>
      <c r="E39" s="23">
        <v>0</v>
      </c>
      <c r="F39" s="23">
        <v>2775000</v>
      </c>
      <c r="G39" s="23">
        <v>96631.205673768767</v>
      </c>
      <c r="H39" s="23">
        <v>263652.48226949788</v>
      </c>
    </row>
    <row r="40" spans="2:8">
      <c r="B40" s="23" t="s">
        <v>124</v>
      </c>
      <c r="C40" s="23" t="s">
        <v>125</v>
      </c>
      <c r="D40" s="23">
        <v>525000</v>
      </c>
      <c r="E40" s="23">
        <v>0</v>
      </c>
      <c r="F40" s="23">
        <v>525000</v>
      </c>
      <c r="G40" s="23">
        <v>67955.11221945846</v>
      </c>
      <c r="H40" s="23">
        <v>185411.47132169208</v>
      </c>
    </row>
    <row r="41" spans="2:8">
      <c r="B41" s="23" t="s">
        <v>126</v>
      </c>
      <c r="C41" s="23" t="s">
        <v>127</v>
      </c>
      <c r="D41" s="23">
        <v>2775000</v>
      </c>
      <c r="E41" s="23">
        <v>0</v>
      </c>
      <c r="F41" s="23">
        <v>2775000</v>
      </c>
      <c r="G41" s="23">
        <v>78985.507246384921</v>
      </c>
      <c r="H41" s="23">
        <v>225987.84194528405</v>
      </c>
    </row>
    <row r="42" spans="2:8">
      <c r="B42" s="23" t="s">
        <v>128</v>
      </c>
      <c r="C42" s="23" t="s">
        <v>129</v>
      </c>
      <c r="D42" s="23">
        <v>1012500</v>
      </c>
      <c r="E42" s="23">
        <v>0</v>
      </c>
      <c r="F42" s="23">
        <v>1012500</v>
      </c>
      <c r="G42" s="23">
        <v>52403.846153851577</v>
      </c>
      <c r="H42" s="23">
        <v>142980.76923076628</v>
      </c>
    </row>
    <row r="43" spans="2:8">
      <c r="B43" s="23" t="s">
        <v>130</v>
      </c>
      <c r="C43" s="23" t="s">
        <v>131</v>
      </c>
      <c r="D43" s="23">
        <v>2250000</v>
      </c>
      <c r="E43" s="23">
        <v>0</v>
      </c>
      <c r="F43" s="23">
        <v>2250000</v>
      </c>
      <c r="G43" s="23">
        <v>5719230.7692307029</v>
      </c>
      <c r="H43" s="23">
        <v>2096153.8461540819</v>
      </c>
    </row>
    <row r="44" spans="2:8">
      <c r="B44" s="23" t="s">
        <v>132</v>
      </c>
      <c r="C44" s="23" t="s">
        <v>133</v>
      </c>
      <c r="D44" s="23">
        <v>8600000</v>
      </c>
      <c r="E44" s="23">
        <v>0</v>
      </c>
      <c r="F44" s="23">
        <v>2250000</v>
      </c>
      <c r="G44" s="23">
        <v>6350000</v>
      </c>
      <c r="H44" s="23">
        <v>1E+30</v>
      </c>
    </row>
    <row r="45" spans="2:8">
      <c r="B45" s="23" t="s">
        <v>134</v>
      </c>
      <c r="C45" s="23" t="s">
        <v>135</v>
      </c>
      <c r="D45" s="23">
        <v>4600000</v>
      </c>
      <c r="E45" s="23">
        <v>0</v>
      </c>
      <c r="F45" s="23">
        <v>2250000</v>
      </c>
      <c r="G45" s="23">
        <v>2350000</v>
      </c>
      <c r="H45" s="23">
        <v>1E+30</v>
      </c>
    </row>
    <row r="46" spans="2:8">
      <c r="B46" s="23" t="s">
        <v>136</v>
      </c>
      <c r="C46" s="23" t="s">
        <v>137</v>
      </c>
      <c r="D46" s="23">
        <v>6896874.9999998454</v>
      </c>
      <c r="E46" s="23">
        <v>0</v>
      </c>
      <c r="F46" s="23">
        <v>2250000</v>
      </c>
      <c r="G46" s="23">
        <v>4646874.9999998454</v>
      </c>
      <c r="H46" s="23">
        <v>1E+30</v>
      </c>
    </row>
    <row r="47" spans="2:8">
      <c r="B47" s="23" t="s">
        <v>138</v>
      </c>
      <c r="C47" s="23" t="s">
        <v>139</v>
      </c>
      <c r="D47" s="23">
        <v>5425000</v>
      </c>
      <c r="E47" s="23">
        <v>0</v>
      </c>
      <c r="F47" s="23">
        <v>2250000</v>
      </c>
      <c r="G47" s="23">
        <v>3175000</v>
      </c>
      <c r="H47" s="23">
        <v>1E+30</v>
      </c>
    </row>
    <row r="48" spans="2:8">
      <c r="B48" s="23" t="s">
        <v>140</v>
      </c>
      <c r="C48" s="23" t="s">
        <v>141</v>
      </c>
      <c r="D48" s="23">
        <v>15625000</v>
      </c>
      <c r="E48" s="23">
        <v>1</v>
      </c>
      <c r="F48" s="23">
        <v>15625000</v>
      </c>
      <c r="G48" s="23">
        <v>514150.94339628</v>
      </c>
      <c r="H48" s="23">
        <v>1402830.1886792174</v>
      </c>
    </row>
    <row r="49" spans="2:8">
      <c r="B49" s="23" t="s">
        <v>142</v>
      </c>
      <c r="C49" s="23" t="s">
        <v>143</v>
      </c>
      <c r="D49" s="23">
        <v>12125000</v>
      </c>
      <c r="E49" s="23">
        <v>1.0000000000000002</v>
      </c>
      <c r="F49" s="23">
        <v>12125000</v>
      </c>
      <c r="G49" s="23">
        <v>309659.09090912307</v>
      </c>
      <c r="H49" s="23">
        <v>844886.36363634653</v>
      </c>
    </row>
    <row r="50" spans="2:8">
      <c r="B50" s="23" t="s">
        <v>144</v>
      </c>
      <c r="C50" s="23" t="s">
        <v>145</v>
      </c>
      <c r="D50" s="23">
        <v>15875000</v>
      </c>
      <c r="E50" s="23">
        <v>1</v>
      </c>
      <c r="F50" s="23">
        <v>15875000</v>
      </c>
      <c r="G50" s="23">
        <v>681250.00000007509</v>
      </c>
      <c r="H50" s="23">
        <v>1858749.9999999742</v>
      </c>
    </row>
    <row r="51" spans="2:8">
      <c r="B51" s="23" t="s">
        <v>146</v>
      </c>
      <c r="C51" s="23" t="s">
        <v>147</v>
      </c>
      <c r="D51" s="23">
        <v>5875000</v>
      </c>
      <c r="E51" s="23">
        <v>1</v>
      </c>
      <c r="F51" s="23">
        <v>5875000</v>
      </c>
      <c r="G51" s="23">
        <v>681250.00000007509</v>
      </c>
      <c r="H51" s="23">
        <v>1858749.9999999742</v>
      </c>
    </row>
    <row r="52" spans="2:8">
      <c r="B52" s="23" t="s">
        <v>148</v>
      </c>
      <c r="C52" s="23" t="s">
        <v>149</v>
      </c>
      <c r="D52" s="23">
        <v>15875000</v>
      </c>
      <c r="E52" s="23">
        <v>1</v>
      </c>
      <c r="F52" s="23">
        <v>15875000</v>
      </c>
      <c r="G52" s="23">
        <v>681250.00000007509</v>
      </c>
      <c r="H52" s="23">
        <v>1327678.5714285455</v>
      </c>
    </row>
    <row r="53" spans="2:8">
      <c r="B53" s="23" t="s">
        <v>150</v>
      </c>
      <c r="C53" s="23" t="s">
        <v>151</v>
      </c>
      <c r="D53" s="23">
        <v>7937500</v>
      </c>
      <c r="E53" s="23">
        <v>1</v>
      </c>
      <c r="F53" s="23">
        <v>7937500</v>
      </c>
      <c r="G53" s="23">
        <v>681250.00000007509</v>
      </c>
      <c r="H53" s="23">
        <v>1858749.9999999742</v>
      </c>
    </row>
    <row r="54" spans="2:8">
      <c r="B54" s="23" t="s">
        <v>152</v>
      </c>
      <c r="C54" s="23" t="s">
        <v>153</v>
      </c>
      <c r="D54" s="23">
        <v>86450.000000000029</v>
      </c>
      <c r="E54" s="23">
        <v>0</v>
      </c>
      <c r="F54" s="23">
        <v>86450</v>
      </c>
      <c r="G54" s="23">
        <v>743.49999999998522</v>
      </c>
      <c r="H54" s="23">
        <v>272.50000000002836</v>
      </c>
    </row>
    <row r="55" spans="2:8" ht="16.149999999999999" thickBot="1">
      <c r="B55" s="24" t="s">
        <v>154</v>
      </c>
      <c r="C55" s="24" t="s">
        <v>155</v>
      </c>
      <c r="D55" s="24">
        <v>0</v>
      </c>
      <c r="E55" s="24">
        <v>-2.2204460492503131E-16</v>
      </c>
      <c r="F55" s="24">
        <v>0</v>
      </c>
      <c r="G55" s="24">
        <v>844886.36363634653</v>
      </c>
      <c r="H55" s="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257E-C500-B74C-8ABE-7EDE06929563}">
  <dimension ref="A1:I62"/>
  <sheetViews>
    <sheetView zoomScale="60" workbookViewId="0">
      <selection activeCell="E3" sqref="E3"/>
    </sheetView>
  </sheetViews>
  <sheetFormatPr defaultColWidth="11" defaultRowHeight="15.75"/>
  <cols>
    <col min="1" max="1" width="3.8125" customWidth="1"/>
    <col min="2" max="2" width="71.6875" customWidth="1"/>
    <col min="3" max="4" width="14.1875" bestFit="1" customWidth="1"/>
    <col min="5" max="5" width="34.1875" customWidth="1"/>
    <col min="6" max="8" width="14.1875" bestFit="1" customWidth="1"/>
    <col min="9" max="9" width="14" bestFit="1" customWidth="1"/>
  </cols>
  <sheetData>
    <row r="1" spans="2:9">
      <c r="B1" s="10" t="s">
        <v>234</v>
      </c>
    </row>
    <row r="3" spans="2:9">
      <c r="B3" s="33" t="s">
        <v>167</v>
      </c>
      <c r="C3" s="27">
        <v>95000</v>
      </c>
    </row>
    <row r="4" spans="2:9">
      <c r="B4" s="34" t="s">
        <v>156</v>
      </c>
      <c r="C4" s="2">
        <v>0.09</v>
      </c>
    </row>
    <row r="5" spans="2:9">
      <c r="B5" s="34" t="s">
        <v>0</v>
      </c>
      <c r="C5" s="2">
        <v>0.75</v>
      </c>
    </row>
    <row r="6" spans="2:9">
      <c r="B6" s="35" t="s">
        <v>1</v>
      </c>
      <c r="C6" s="3">
        <v>1.25</v>
      </c>
    </row>
    <row r="8" spans="2:9">
      <c r="B8" s="30" t="s">
        <v>157</v>
      </c>
      <c r="C8" s="31" t="s">
        <v>4</v>
      </c>
      <c r="D8" s="31" t="s">
        <v>5</v>
      </c>
      <c r="E8" s="31" t="s">
        <v>6</v>
      </c>
      <c r="F8" s="31" t="s">
        <v>7</v>
      </c>
      <c r="G8" s="31" t="s">
        <v>8</v>
      </c>
      <c r="H8" s="32" t="s">
        <v>9</v>
      </c>
    </row>
    <row r="9" spans="2:9">
      <c r="B9" s="34" t="s">
        <v>2</v>
      </c>
      <c r="C9" s="5">
        <v>8.9999999999999998E-4</v>
      </c>
      <c r="D9" s="5">
        <v>8.0000000000000004E-4</v>
      </c>
      <c r="E9" s="5">
        <v>1.1000000000000001E-3</v>
      </c>
      <c r="F9" s="5">
        <v>1.1999999999999999E-3</v>
      </c>
      <c r="G9" s="5">
        <v>1.1000000000000001E-3</v>
      </c>
      <c r="H9" s="6">
        <v>1.1999999999999999E-3</v>
      </c>
    </row>
    <row r="10" spans="2:9">
      <c r="B10" s="34" t="s">
        <v>3</v>
      </c>
      <c r="C10" s="5">
        <v>4.3E-3</v>
      </c>
      <c r="D10" s="5">
        <v>2.3E-3</v>
      </c>
      <c r="E10" s="5">
        <v>3.2000000000000002E-3</v>
      </c>
      <c r="F10" s="5">
        <v>5.8999999999999999E-3</v>
      </c>
      <c r="G10" s="5">
        <v>4.7999999999999996E-3</v>
      </c>
      <c r="H10" s="6">
        <v>3.3999999999999998E-3</v>
      </c>
    </row>
    <row r="11" spans="2:9">
      <c r="B11" s="35" t="s">
        <v>158</v>
      </c>
      <c r="C11" s="7">
        <v>5.0000000000000001E-4</v>
      </c>
      <c r="D11" s="7">
        <v>5.0000000000000001E-4</v>
      </c>
      <c r="E11" s="7">
        <v>5.0000000000000001E-4</v>
      </c>
      <c r="F11" s="7">
        <v>5.0000000000000001E-4</v>
      </c>
      <c r="G11" s="7">
        <v>5.0000000000000001E-4</v>
      </c>
      <c r="H11" s="8">
        <v>5.0000000000000001E-4</v>
      </c>
    </row>
    <row r="13" spans="2:9">
      <c r="B13" s="9" t="s">
        <v>159</v>
      </c>
      <c r="C13" s="28" t="s">
        <v>4</v>
      </c>
      <c r="D13" s="28" t="s">
        <v>12</v>
      </c>
      <c r="E13" s="28" t="s">
        <v>13</v>
      </c>
      <c r="F13" s="28" t="s">
        <v>14</v>
      </c>
      <c r="G13" s="28" t="s">
        <v>8</v>
      </c>
      <c r="H13" s="28" t="s">
        <v>15</v>
      </c>
      <c r="I13" s="29" t="s">
        <v>160</v>
      </c>
    </row>
    <row r="14" spans="2:9">
      <c r="B14" s="34" t="s">
        <v>10</v>
      </c>
      <c r="C14" s="14">
        <v>6000000</v>
      </c>
      <c r="D14" s="14">
        <v>6000000</v>
      </c>
      <c r="E14" s="14">
        <v>6000000</v>
      </c>
      <c r="F14" s="14">
        <v>1000000</v>
      </c>
      <c r="G14" s="14">
        <v>6000000</v>
      </c>
      <c r="H14" s="14">
        <v>2000000</v>
      </c>
      <c r="I14" s="38">
        <f>SUM(C14:H14)</f>
        <v>27000000</v>
      </c>
    </row>
    <row r="15" spans="2:9">
      <c r="B15" s="34" t="s">
        <v>161</v>
      </c>
      <c r="C15" s="14">
        <v>3500000</v>
      </c>
      <c r="D15" s="14">
        <v>3700000</v>
      </c>
      <c r="E15" s="14">
        <v>3700000</v>
      </c>
      <c r="F15" s="14">
        <v>700000</v>
      </c>
      <c r="G15" s="14">
        <v>3700000</v>
      </c>
      <c r="H15" s="14">
        <v>1350000</v>
      </c>
      <c r="I15" s="39">
        <f t="shared" ref="I15:I16" si="0">SUM(C15:H15)</f>
        <v>16650000</v>
      </c>
    </row>
    <row r="16" spans="2:9">
      <c r="B16" s="34" t="s">
        <v>11</v>
      </c>
      <c r="C16" s="15">
        <v>3000000</v>
      </c>
      <c r="D16" s="15">
        <v>0</v>
      </c>
      <c r="E16" s="15">
        <v>3000000</v>
      </c>
      <c r="F16" s="15">
        <v>3000000</v>
      </c>
      <c r="G16" s="15">
        <v>3000000</v>
      </c>
      <c r="H16" s="15">
        <v>3000000</v>
      </c>
      <c r="I16" s="39">
        <f t="shared" si="0"/>
        <v>15000000</v>
      </c>
    </row>
    <row r="17" spans="2:9">
      <c r="B17" s="35" t="s">
        <v>162</v>
      </c>
      <c r="C17" s="16">
        <f>C14+C15+C16</f>
        <v>12500000</v>
      </c>
      <c r="D17" s="16">
        <f t="shared" ref="D17:I17" si="1">D14+D15+D16</f>
        <v>9700000</v>
      </c>
      <c r="E17" s="16">
        <f t="shared" si="1"/>
        <v>12700000</v>
      </c>
      <c r="F17" s="16">
        <f t="shared" si="1"/>
        <v>4700000</v>
      </c>
      <c r="G17" s="16">
        <f t="shared" si="1"/>
        <v>12700000</v>
      </c>
      <c r="H17" s="16">
        <f t="shared" si="1"/>
        <v>6350000</v>
      </c>
      <c r="I17" s="40">
        <f t="shared" si="1"/>
        <v>58650000</v>
      </c>
    </row>
    <row r="19" spans="2:9">
      <c r="B19" s="9" t="s">
        <v>163</v>
      </c>
      <c r="C19" s="28" t="s">
        <v>4</v>
      </c>
      <c r="D19" s="28" t="s">
        <v>21</v>
      </c>
      <c r="E19" s="28" t="s">
        <v>22</v>
      </c>
      <c r="F19" s="28" t="s">
        <v>14</v>
      </c>
      <c r="G19" s="28" t="s">
        <v>8</v>
      </c>
      <c r="H19" s="29" t="s">
        <v>9</v>
      </c>
    </row>
    <row r="20" spans="2:9">
      <c r="B20" s="33" t="s">
        <v>17</v>
      </c>
      <c r="C20" s="36">
        <v>0.53</v>
      </c>
      <c r="D20" s="36">
        <v>0.88</v>
      </c>
      <c r="E20" s="36">
        <v>0.6</v>
      </c>
      <c r="F20" s="36">
        <v>0.56999999999999995</v>
      </c>
      <c r="G20" s="36">
        <v>0.56000000000000005</v>
      </c>
      <c r="H20" s="37">
        <v>0.71</v>
      </c>
    </row>
    <row r="21" spans="2:9">
      <c r="B21" s="34" t="s">
        <v>18</v>
      </c>
      <c r="C21" s="17">
        <v>4.41</v>
      </c>
      <c r="D21" s="17">
        <v>5.25</v>
      </c>
      <c r="E21" s="17">
        <v>3.22</v>
      </c>
      <c r="F21" s="17">
        <v>4.41</v>
      </c>
      <c r="G21" s="17">
        <v>3.85</v>
      </c>
      <c r="H21" s="18">
        <v>5.6</v>
      </c>
    </row>
    <row r="22" spans="2:9">
      <c r="B22" s="35" t="s">
        <v>19</v>
      </c>
      <c r="C22" s="19">
        <v>0.4</v>
      </c>
      <c r="D22" s="19">
        <v>0</v>
      </c>
      <c r="E22" s="19">
        <v>0.4</v>
      </c>
      <c r="F22" s="19">
        <v>0.4</v>
      </c>
      <c r="G22" s="19">
        <v>0.4</v>
      </c>
      <c r="H22" s="20">
        <v>0.4</v>
      </c>
    </row>
    <row r="24" spans="2:9">
      <c r="B24" s="41" t="s">
        <v>23</v>
      </c>
      <c r="C24" s="42"/>
      <c r="D24" s="42"/>
      <c r="E24" s="42"/>
      <c r="F24" s="42"/>
      <c r="G24" s="42"/>
      <c r="H24" s="43"/>
    </row>
    <row r="26" spans="2:9">
      <c r="B26" s="9" t="s">
        <v>164</v>
      </c>
      <c r="C26" s="4"/>
      <c r="D26" s="4"/>
      <c r="E26" s="4"/>
      <c r="F26" s="4"/>
      <c r="G26" s="4"/>
      <c r="H26" s="4"/>
      <c r="I26" s="1"/>
    </row>
    <row r="27" spans="2:9">
      <c r="B27" s="34" t="s">
        <v>24</v>
      </c>
      <c r="C27" s="10" t="s">
        <v>4</v>
      </c>
      <c r="D27" s="10" t="s">
        <v>21</v>
      </c>
      <c r="E27" s="10" t="s">
        <v>13</v>
      </c>
      <c r="F27" s="10" t="s">
        <v>25</v>
      </c>
      <c r="G27" s="10" t="s">
        <v>8</v>
      </c>
      <c r="H27" s="10" t="s">
        <v>9</v>
      </c>
      <c r="I27" s="47" t="s">
        <v>26</v>
      </c>
    </row>
    <row r="28" spans="2:9">
      <c r="B28" s="34" t="s">
        <v>27</v>
      </c>
      <c r="C28" s="48">
        <v>10750000</v>
      </c>
      <c r="D28" s="48">
        <v>4500000</v>
      </c>
      <c r="E28" s="48">
        <v>10850000.000000002</v>
      </c>
      <c r="F28" s="48">
        <v>2873242.1875000028</v>
      </c>
      <c r="G28" s="48">
        <v>10850000</v>
      </c>
      <c r="H28" s="48">
        <v>4675000</v>
      </c>
      <c r="I28" s="11">
        <f>SUM(C28:H28)</f>
        <v>44498242.1875</v>
      </c>
    </row>
    <row r="29" spans="2:9">
      <c r="B29" s="34" t="s">
        <v>28</v>
      </c>
      <c r="C29" s="48">
        <v>2625000</v>
      </c>
      <c r="D29" s="48">
        <v>2775000</v>
      </c>
      <c r="E29" s="48">
        <v>2775000</v>
      </c>
      <c r="F29" s="48">
        <v>751757.81249999744</v>
      </c>
      <c r="G29" s="48">
        <v>2775000</v>
      </c>
      <c r="H29" s="48">
        <v>1012500</v>
      </c>
      <c r="I29" s="11">
        <f t="shared" ref="I29:I30" si="2">SUM(C29:H29)</f>
        <v>12714257.812499998</v>
      </c>
    </row>
    <row r="30" spans="2:9">
      <c r="B30" s="34" t="s">
        <v>29</v>
      </c>
      <c r="C30" s="48">
        <v>2250000</v>
      </c>
      <c r="D30" s="48">
        <v>0</v>
      </c>
      <c r="E30" s="48">
        <v>2250000</v>
      </c>
      <c r="F30" s="48">
        <v>2250000</v>
      </c>
      <c r="G30" s="48">
        <v>2250000</v>
      </c>
      <c r="H30" s="48">
        <v>2250000</v>
      </c>
      <c r="I30" s="11">
        <f t="shared" si="2"/>
        <v>11250000</v>
      </c>
    </row>
    <row r="31" spans="2:9">
      <c r="B31" s="35" t="s">
        <v>20</v>
      </c>
      <c r="C31" s="12">
        <f>SUM(C28:C30)</f>
        <v>15625000</v>
      </c>
      <c r="D31" s="12">
        <f t="shared" ref="D31:I31" si="3">SUM(D28:D30)</f>
        <v>7275000</v>
      </c>
      <c r="E31" s="12">
        <f t="shared" si="3"/>
        <v>15875000.000000002</v>
      </c>
      <c r="F31" s="12">
        <f t="shared" si="3"/>
        <v>5875000</v>
      </c>
      <c r="G31" s="12">
        <f t="shared" si="3"/>
        <v>15875000</v>
      </c>
      <c r="H31" s="12">
        <f t="shared" si="3"/>
        <v>7937500</v>
      </c>
      <c r="I31" s="13">
        <f t="shared" si="3"/>
        <v>68462500</v>
      </c>
    </row>
    <row r="33" spans="1:6">
      <c r="B33" t="s">
        <v>30</v>
      </c>
    </row>
    <row r="34" spans="1:6">
      <c r="B34" t="s">
        <v>179</v>
      </c>
      <c r="C34" s="21">
        <f>SUMPRODUCT(C28:H30, C9:H11)</f>
        <v>99575.761718749985</v>
      </c>
      <c r="E34" t="s">
        <v>195</v>
      </c>
      <c r="F34" s="21">
        <f>SUM(C28:H30)</f>
        <v>68462500</v>
      </c>
    </row>
    <row r="37" spans="1:6">
      <c r="B37" s="30" t="s">
        <v>166</v>
      </c>
      <c r="C37" s="31" t="s">
        <v>33</v>
      </c>
      <c r="D37" s="31"/>
      <c r="E37" s="31" t="s">
        <v>47</v>
      </c>
      <c r="F37" s="32" t="s">
        <v>165</v>
      </c>
    </row>
    <row r="38" spans="1:6">
      <c r="A38">
        <v>1</v>
      </c>
      <c r="B38" s="45" t="s">
        <v>32</v>
      </c>
      <c r="C38" s="17">
        <f>C28</f>
        <v>10750000</v>
      </c>
      <c r="D38" s="17" t="s">
        <v>48</v>
      </c>
      <c r="E38" s="17">
        <f>C14*C5</f>
        <v>4500000</v>
      </c>
      <c r="F38" s="18">
        <f>E38-C38</f>
        <v>-6250000</v>
      </c>
    </row>
    <row r="39" spans="1:6">
      <c r="A39">
        <v>2</v>
      </c>
      <c r="B39" s="45" t="s">
        <v>178</v>
      </c>
      <c r="C39" s="17">
        <f>D28</f>
        <v>4500000</v>
      </c>
      <c r="D39" s="17" t="s">
        <v>48</v>
      </c>
      <c r="E39" s="17">
        <f>D14*C5</f>
        <v>4500000</v>
      </c>
      <c r="F39" s="18">
        <f t="shared" ref="F39:F62" si="4">E39-C39</f>
        <v>0</v>
      </c>
    </row>
    <row r="40" spans="1:6">
      <c r="A40">
        <v>3</v>
      </c>
      <c r="B40" s="45" t="s">
        <v>174</v>
      </c>
      <c r="C40" s="17">
        <f>E28</f>
        <v>10850000.000000002</v>
      </c>
      <c r="D40" s="17" t="s">
        <v>48</v>
      </c>
      <c r="E40" s="17">
        <f>E14*C5</f>
        <v>4500000</v>
      </c>
      <c r="F40" s="18">
        <f t="shared" si="4"/>
        <v>-6350000.0000000019</v>
      </c>
    </row>
    <row r="41" spans="1:6">
      <c r="A41">
        <v>4</v>
      </c>
      <c r="B41" s="45" t="s">
        <v>175</v>
      </c>
      <c r="C41" s="17">
        <f>F28</f>
        <v>2873242.1875000028</v>
      </c>
      <c r="D41" s="17" t="s">
        <v>48</v>
      </c>
      <c r="E41" s="17">
        <f>F14*C5</f>
        <v>750000</v>
      </c>
      <c r="F41" s="18">
        <f t="shared" si="4"/>
        <v>-2123242.1875000028</v>
      </c>
    </row>
    <row r="42" spans="1:6">
      <c r="A42">
        <v>5</v>
      </c>
      <c r="B42" s="45" t="s">
        <v>176</v>
      </c>
      <c r="C42" s="17">
        <f>G28</f>
        <v>10850000</v>
      </c>
      <c r="D42" s="17" t="s">
        <v>48</v>
      </c>
      <c r="E42" s="17">
        <f>G14*C5</f>
        <v>4500000</v>
      </c>
      <c r="F42" s="18">
        <f t="shared" si="4"/>
        <v>-6350000</v>
      </c>
    </row>
    <row r="43" spans="1:6">
      <c r="A43">
        <v>6</v>
      </c>
      <c r="B43" s="45" t="s">
        <v>177</v>
      </c>
      <c r="C43" s="17">
        <f>H28</f>
        <v>4675000</v>
      </c>
      <c r="D43" s="17" t="s">
        <v>48</v>
      </c>
      <c r="E43" s="17">
        <f>H14*C5</f>
        <v>1500000</v>
      </c>
      <c r="F43" s="18">
        <f t="shared" si="4"/>
        <v>-3175000</v>
      </c>
    </row>
    <row r="44" spans="1:6">
      <c r="A44">
        <v>7</v>
      </c>
      <c r="B44" s="45" t="s">
        <v>34</v>
      </c>
      <c r="C44" s="17">
        <f>C29</f>
        <v>2625000</v>
      </c>
      <c r="D44" s="17" t="s">
        <v>48</v>
      </c>
      <c r="E44" s="17">
        <f>C15*C5</f>
        <v>2625000</v>
      </c>
      <c r="F44" s="18">
        <f t="shared" si="4"/>
        <v>0</v>
      </c>
    </row>
    <row r="45" spans="1:6">
      <c r="A45">
        <v>8</v>
      </c>
      <c r="B45" s="45" t="s">
        <v>39</v>
      </c>
      <c r="C45" s="17">
        <f>D29</f>
        <v>2775000</v>
      </c>
      <c r="D45" s="17" t="s">
        <v>48</v>
      </c>
      <c r="E45" s="17">
        <f>D15*C5</f>
        <v>2775000</v>
      </c>
      <c r="F45" s="18">
        <f t="shared" si="4"/>
        <v>0</v>
      </c>
    </row>
    <row r="46" spans="1:6">
      <c r="A46">
        <v>9</v>
      </c>
      <c r="B46" s="45" t="s">
        <v>38</v>
      </c>
      <c r="C46" s="17">
        <f>E29</f>
        <v>2775000</v>
      </c>
      <c r="D46" s="17" t="s">
        <v>48</v>
      </c>
      <c r="E46" s="17">
        <f>E15*C5</f>
        <v>2775000</v>
      </c>
      <c r="F46" s="18">
        <f t="shared" si="4"/>
        <v>0</v>
      </c>
    </row>
    <row r="47" spans="1:6">
      <c r="A47">
        <v>10</v>
      </c>
      <c r="B47" s="45" t="s">
        <v>37</v>
      </c>
      <c r="C47" s="17">
        <f>F29</f>
        <v>751757.81249999744</v>
      </c>
      <c r="D47" s="17" t="s">
        <v>48</v>
      </c>
      <c r="E47" s="17">
        <f>F15*C5</f>
        <v>525000</v>
      </c>
      <c r="F47" s="18">
        <f t="shared" si="4"/>
        <v>-226757.81249999744</v>
      </c>
    </row>
    <row r="48" spans="1:6">
      <c r="A48">
        <v>11</v>
      </c>
      <c r="B48" s="45" t="s">
        <v>36</v>
      </c>
      <c r="C48" s="17">
        <f>G29</f>
        <v>2775000</v>
      </c>
      <c r="D48" s="17" t="s">
        <v>48</v>
      </c>
      <c r="E48" s="17">
        <f>G15*C5</f>
        <v>2775000</v>
      </c>
      <c r="F48" s="18">
        <f t="shared" si="4"/>
        <v>0</v>
      </c>
    </row>
    <row r="49" spans="1:6">
      <c r="A49">
        <v>12</v>
      </c>
      <c r="B49" s="45" t="s">
        <v>35</v>
      </c>
      <c r="C49" s="17">
        <f>H29</f>
        <v>1012500</v>
      </c>
      <c r="D49" s="17" t="s">
        <v>48</v>
      </c>
      <c r="E49" s="17">
        <f>H15*C5</f>
        <v>1012500</v>
      </c>
      <c r="F49" s="18">
        <f t="shared" si="4"/>
        <v>0</v>
      </c>
    </row>
    <row r="50" spans="1:6">
      <c r="A50">
        <v>13</v>
      </c>
      <c r="B50" s="45" t="s">
        <v>40</v>
      </c>
      <c r="C50" s="17">
        <f>C30</f>
        <v>2250000</v>
      </c>
      <c r="D50" s="17" t="s">
        <v>48</v>
      </c>
      <c r="E50" s="17">
        <f>C16*C5</f>
        <v>2250000</v>
      </c>
      <c r="F50" s="18">
        <f t="shared" si="4"/>
        <v>0</v>
      </c>
    </row>
    <row r="51" spans="1:6">
      <c r="A51">
        <v>14</v>
      </c>
      <c r="B51" s="45" t="s">
        <v>44</v>
      </c>
      <c r="C51" s="17">
        <f>E30</f>
        <v>2250000</v>
      </c>
      <c r="D51" s="17" t="s">
        <v>48</v>
      </c>
      <c r="E51" s="17">
        <f>E16*C5</f>
        <v>2250000</v>
      </c>
      <c r="F51" s="18">
        <f t="shared" si="4"/>
        <v>0</v>
      </c>
    </row>
    <row r="52" spans="1:6">
      <c r="A52">
        <v>15</v>
      </c>
      <c r="B52" s="45" t="s">
        <v>43</v>
      </c>
      <c r="C52" s="17">
        <f>F30</f>
        <v>2250000</v>
      </c>
      <c r="D52" s="17" t="s">
        <v>48</v>
      </c>
      <c r="E52" s="17">
        <f>F16*C5</f>
        <v>2250000</v>
      </c>
      <c r="F52" s="18">
        <f t="shared" si="4"/>
        <v>0</v>
      </c>
    </row>
    <row r="53" spans="1:6">
      <c r="A53">
        <v>16</v>
      </c>
      <c r="B53" s="45" t="s">
        <v>42</v>
      </c>
      <c r="C53" s="17">
        <f>G30</f>
        <v>2250000</v>
      </c>
      <c r="D53" s="17" t="s">
        <v>48</v>
      </c>
      <c r="E53" s="17">
        <f>G16*C5</f>
        <v>2250000</v>
      </c>
      <c r="F53" s="18">
        <f t="shared" si="4"/>
        <v>0</v>
      </c>
    </row>
    <row r="54" spans="1:6">
      <c r="A54">
        <v>17</v>
      </c>
      <c r="B54" s="45" t="s">
        <v>41</v>
      </c>
      <c r="C54" s="17">
        <f>H30</f>
        <v>2250000</v>
      </c>
      <c r="D54" s="17" t="s">
        <v>48</v>
      </c>
      <c r="E54" s="17">
        <f>H16*C5</f>
        <v>2250000</v>
      </c>
      <c r="F54" s="18">
        <f t="shared" si="4"/>
        <v>0</v>
      </c>
    </row>
    <row r="55" spans="1:6">
      <c r="A55">
        <v>18</v>
      </c>
      <c r="B55" s="45" t="s">
        <v>169</v>
      </c>
      <c r="C55" s="17">
        <f>C31</f>
        <v>15625000</v>
      </c>
      <c r="D55" s="17" t="s">
        <v>49</v>
      </c>
      <c r="E55" s="17">
        <f>C17*C6</f>
        <v>15625000</v>
      </c>
      <c r="F55" s="18">
        <f t="shared" si="4"/>
        <v>0</v>
      </c>
    </row>
    <row r="56" spans="1:6">
      <c r="A56">
        <v>19</v>
      </c>
      <c r="B56" s="45" t="s">
        <v>170</v>
      </c>
      <c r="C56" s="17">
        <f>D31</f>
        <v>7275000</v>
      </c>
      <c r="D56" s="17" t="s">
        <v>49</v>
      </c>
      <c r="E56" s="17">
        <f>D17*C6</f>
        <v>12125000</v>
      </c>
      <c r="F56" s="18">
        <f t="shared" si="4"/>
        <v>4850000</v>
      </c>
    </row>
    <row r="57" spans="1:6">
      <c r="A57">
        <v>20</v>
      </c>
      <c r="B57" s="45" t="s">
        <v>171</v>
      </c>
      <c r="C57" s="17">
        <f>E31</f>
        <v>15875000.000000002</v>
      </c>
      <c r="D57" s="17" t="s">
        <v>49</v>
      </c>
      <c r="E57" s="17">
        <f>E17*C6</f>
        <v>15875000</v>
      </c>
      <c r="F57" s="18">
        <f t="shared" si="4"/>
        <v>0</v>
      </c>
    </row>
    <row r="58" spans="1:6">
      <c r="A58">
        <v>21</v>
      </c>
      <c r="B58" s="45" t="s">
        <v>172</v>
      </c>
      <c r="C58" s="17">
        <f>F31</f>
        <v>5875000</v>
      </c>
      <c r="D58" s="17" t="s">
        <v>49</v>
      </c>
      <c r="E58" s="17">
        <f>F17*C6</f>
        <v>5875000</v>
      </c>
      <c r="F58" s="18">
        <f t="shared" si="4"/>
        <v>0</v>
      </c>
    </row>
    <row r="59" spans="1:6">
      <c r="A59">
        <v>22</v>
      </c>
      <c r="B59" s="45" t="s">
        <v>168</v>
      </c>
      <c r="C59" s="17">
        <f>G31</f>
        <v>15875000</v>
      </c>
      <c r="D59" s="17" t="s">
        <v>49</v>
      </c>
      <c r="E59" s="17">
        <f>G17*C6</f>
        <v>15875000</v>
      </c>
      <c r="F59" s="18">
        <f t="shared" si="4"/>
        <v>0</v>
      </c>
    </row>
    <row r="60" spans="1:6">
      <c r="A60">
        <v>23</v>
      </c>
      <c r="B60" s="45" t="s">
        <v>173</v>
      </c>
      <c r="C60" s="17">
        <f>H31</f>
        <v>7937500</v>
      </c>
      <c r="D60" s="17" t="s">
        <v>49</v>
      </c>
      <c r="E60" s="17">
        <f>H17*C6</f>
        <v>7937500</v>
      </c>
      <c r="F60" s="18">
        <f t="shared" si="4"/>
        <v>0</v>
      </c>
    </row>
    <row r="61" spans="1:6">
      <c r="A61">
        <v>24</v>
      </c>
      <c r="B61" s="45" t="s">
        <v>45</v>
      </c>
      <c r="C61" s="17">
        <f>SUMPRODUCT(C20:H22,C28:H30)/1000</f>
        <v>86449.999999999985</v>
      </c>
      <c r="D61" s="17" t="s">
        <v>49</v>
      </c>
      <c r="E61">
        <f>C3 - (C3*C4)</f>
        <v>86450</v>
      </c>
      <c r="F61" s="18">
        <f>E61-C61</f>
        <v>0</v>
      </c>
    </row>
    <row r="62" spans="1:6">
      <c r="A62">
        <v>25</v>
      </c>
      <c r="B62" s="46" t="s">
        <v>46</v>
      </c>
      <c r="C62" s="19">
        <f>D30</f>
        <v>0</v>
      </c>
      <c r="D62" s="19" t="s">
        <v>50</v>
      </c>
      <c r="E62" s="44"/>
      <c r="F62" s="20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7A8C-67D3-BB4B-B394-2368661DB346}">
  <dimension ref="A1:H55"/>
  <sheetViews>
    <sheetView showGridLines="0" zoomScale="57" workbookViewId="0">
      <selection activeCell="A2" sqref="A2:XFD2"/>
    </sheetView>
  </sheetViews>
  <sheetFormatPr defaultColWidth="11" defaultRowHeight="15.75"/>
  <cols>
    <col min="1" max="1" width="2.3125" customWidth="1"/>
    <col min="2" max="2" width="6.5" bestFit="1" customWidth="1"/>
    <col min="3" max="3" width="41" bestFit="1" customWidth="1"/>
    <col min="4" max="4" width="12.1875" bestFit="1" customWidth="1"/>
    <col min="5" max="5" width="12.8125" bestFit="1" customWidth="1"/>
    <col min="6" max="6" width="10" bestFit="1" customWidth="1"/>
    <col min="7" max="8" width="12.1875" bestFit="1" customWidth="1"/>
  </cols>
  <sheetData>
    <row r="1" spans="1:8">
      <c r="A1" s="10" t="s">
        <v>51</v>
      </c>
    </row>
    <row r="2" spans="1:8">
      <c r="A2" s="10" t="s">
        <v>196</v>
      </c>
    </row>
    <row r="3" spans="1:8">
      <c r="A3" s="10" t="s">
        <v>180</v>
      </c>
    </row>
    <row r="6" spans="1:8" ht="16.149999999999999" thickBot="1">
      <c r="A6" t="s">
        <v>53</v>
      </c>
    </row>
    <row r="7" spans="1:8">
      <c r="B7" s="25"/>
      <c r="C7" s="25"/>
      <c r="D7" s="25" t="s">
        <v>56</v>
      </c>
      <c r="E7" s="25" t="s">
        <v>58</v>
      </c>
      <c r="F7" s="25" t="s">
        <v>60</v>
      </c>
      <c r="G7" s="25" t="s">
        <v>62</v>
      </c>
      <c r="H7" s="25" t="s">
        <v>62</v>
      </c>
    </row>
    <row r="8" spans="1:8" ht="16.149999999999999" thickBot="1">
      <c r="B8" s="26" t="s">
        <v>54</v>
      </c>
      <c r="C8" s="26" t="s">
        <v>55</v>
      </c>
      <c r="D8" s="26" t="s">
        <v>57</v>
      </c>
      <c r="E8" s="26" t="s">
        <v>59</v>
      </c>
      <c r="F8" s="26" t="s">
        <v>61</v>
      </c>
      <c r="G8" s="26" t="s">
        <v>63</v>
      </c>
      <c r="H8" s="26" t="s">
        <v>64</v>
      </c>
    </row>
    <row r="9" spans="1:8">
      <c r="B9" s="23" t="s">
        <v>70</v>
      </c>
      <c r="C9" s="23" t="s">
        <v>71</v>
      </c>
      <c r="D9" s="23">
        <v>10750000</v>
      </c>
      <c r="E9" s="23">
        <v>0</v>
      </c>
      <c r="F9" s="23">
        <v>8.9999999999999998E-4</v>
      </c>
      <c r="G9" s="23">
        <v>1E+30</v>
      </c>
      <c r="H9" s="23">
        <v>2.4088541666666754E-4</v>
      </c>
    </row>
    <row r="10" spans="1:8">
      <c r="B10" s="23" t="s">
        <v>72</v>
      </c>
      <c r="C10" s="23" t="s">
        <v>73</v>
      </c>
      <c r="D10" s="23">
        <v>4500000</v>
      </c>
      <c r="E10" s="23">
        <v>0</v>
      </c>
      <c r="F10" s="23">
        <v>8.0000000000000015E-4</v>
      </c>
      <c r="G10" s="23">
        <v>2.770833333333342E-4</v>
      </c>
      <c r="H10" s="23">
        <v>1E+30</v>
      </c>
    </row>
    <row r="11" spans="1:8">
      <c r="B11" s="23" t="s">
        <v>74</v>
      </c>
      <c r="C11" s="23" t="s">
        <v>75</v>
      </c>
      <c r="D11" s="23">
        <v>10850000.000000002</v>
      </c>
      <c r="E11" s="23">
        <v>0</v>
      </c>
      <c r="F11" s="23">
        <v>1.1000000000000003E-3</v>
      </c>
      <c r="G11" s="23">
        <v>1503134411712.5776</v>
      </c>
      <c r="H11" s="23">
        <v>3.5520833333333026E-4</v>
      </c>
    </row>
    <row r="12" spans="1:8">
      <c r="B12" s="23" t="s">
        <v>76</v>
      </c>
      <c r="C12" s="23" t="s">
        <v>77</v>
      </c>
      <c r="D12" s="23">
        <v>2873242.1875000028</v>
      </c>
      <c r="E12" s="23">
        <v>0</v>
      </c>
      <c r="F12" s="23">
        <v>1.1999999999999997E-3</v>
      </c>
      <c r="G12" s="23">
        <v>3.814589665653584E-4</v>
      </c>
      <c r="H12" s="23">
        <v>4.3741496598639342E-4</v>
      </c>
    </row>
    <row r="13" spans="1:8">
      <c r="B13" s="23" t="s">
        <v>78</v>
      </c>
      <c r="C13" s="23" t="s">
        <v>79</v>
      </c>
      <c r="D13" s="23">
        <v>10850000</v>
      </c>
      <c r="E13" s="23">
        <v>0</v>
      </c>
      <c r="F13" s="23">
        <v>1.1000000000000003E-3</v>
      </c>
      <c r="G13" s="23">
        <v>1E+30</v>
      </c>
      <c r="H13" s="23">
        <v>3.268229166666748E-4</v>
      </c>
    </row>
    <row r="14" spans="1:8">
      <c r="B14" s="23" t="s">
        <v>80</v>
      </c>
      <c r="C14" s="23" t="s">
        <v>81</v>
      </c>
      <c r="D14" s="23">
        <v>4675000</v>
      </c>
      <c r="E14" s="23">
        <v>0</v>
      </c>
      <c r="F14" s="23">
        <v>1.1999999999999997E-3</v>
      </c>
      <c r="G14" s="23">
        <v>1E+30</v>
      </c>
      <c r="H14" s="23">
        <v>3.2057291666666253E-4</v>
      </c>
    </row>
    <row r="15" spans="1:8">
      <c r="B15" s="23" t="s">
        <v>82</v>
      </c>
      <c r="C15" s="23" t="s">
        <v>83</v>
      </c>
      <c r="D15" s="23">
        <v>2625000</v>
      </c>
      <c r="E15" s="23">
        <v>0</v>
      </c>
      <c r="F15" s="23">
        <v>4.3E-3</v>
      </c>
      <c r="G15" s="23">
        <v>1.3489583333333368E-3</v>
      </c>
      <c r="H15" s="23">
        <v>1E+30</v>
      </c>
    </row>
    <row r="16" spans="1:8">
      <c r="B16" s="23" t="s">
        <v>84</v>
      </c>
      <c r="C16" s="23" t="s">
        <v>85</v>
      </c>
      <c r="D16" s="23">
        <v>2775000</v>
      </c>
      <c r="E16" s="23">
        <v>0</v>
      </c>
      <c r="F16" s="23">
        <v>2.3E-3</v>
      </c>
      <c r="G16" s="23">
        <v>4.1257812500000036E-3</v>
      </c>
      <c r="H16" s="23">
        <v>1E+30</v>
      </c>
    </row>
    <row r="17" spans="1:8">
      <c r="B17" s="23" t="s">
        <v>86</v>
      </c>
      <c r="C17" s="23" t="s">
        <v>87</v>
      </c>
      <c r="D17" s="23">
        <v>2775000</v>
      </c>
      <c r="E17" s="23">
        <v>0</v>
      </c>
      <c r="F17" s="23">
        <v>3.1999999999999997E-3</v>
      </c>
      <c r="G17" s="23">
        <v>1.1067708333333389E-3</v>
      </c>
      <c r="H17" s="23">
        <v>1E+30</v>
      </c>
    </row>
    <row r="18" spans="1:8">
      <c r="B18" s="23" t="s">
        <v>88</v>
      </c>
      <c r="C18" s="23" t="s">
        <v>89</v>
      </c>
      <c r="D18" s="23">
        <v>751757.81249999744</v>
      </c>
      <c r="E18" s="23">
        <v>0</v>
      </c>
      <c r="F18" s="23">
        <v>5.899999999999999E-3</v>
      </c>
      <c r="G18" s="23">
        <v>1.7901408450704146E-3</v>
      </c>
      <c r="H18" s="23">
        <v>3.814589665653584E-4</v>
      </c>
    </row>
    <row r="19" spans="1:8">
      <c r="B19" s="23" t="s">
        <v>90</v>
      </c>
      <c r="C19" s="23" t="s">
        <v>91</v>
      </c>
      <c r="D19" s="23">
        <v>2775000</v>
      </c>
      <c r="E19" s="23">
        <v>0</v>
      </c>
      <c r="F19" s="23">
        <v>4.7999999999999987E-3</v>
      </c>
      <c r="G19" s="23">
        <v>3.268229166666748E-4</v>
      </c>
      <c r="H19" s="23">
        <v>1E+30</v>
      </c>
    </row>
    <row r="20" spans="1:8">
      <c r="B20" s="23" t="s">
        <v>92</v>
      </c>
      <c r="C20" s="23" t="s">
        <v>93</v>
      </c>
      <c r="D20" s="23">
        <v>1012500</v>
      </c>
      <c r="E20" s="23">
        <v>0</v>
      </c>
      <c r="F20" s="23">
        <v>3.4000000000000002E-3</v>
      </c>
      <c r="G20" s="23">
        <v>3.7851562500000047E-3</v>
      </c>
      <c r="H20" s="23">
        <v>1E+30</v>
      </c>
    </row>
    <row r="21" spans="1:8">
      <c r="B21" s="23" t="s">
        <v>94</v>
      </c>
      <c r="C21" s="23" t="s">
        <v>95</v>
      </c>
      <c r="D21" s="23">
        <v>2250000</v>
      </c>
      <c r="E21" s="23">
        <v>0</v>
      </c>
      <c r="F21" s="23">
        <v>5.0000000000000044E-4</v>
      </c>
      <c r="G21" s="23">
        <v>2.4088541666666754E-4</v>
      </c>
      <c r="H21" s="23">
        <v>1E+30</v>
      </c>
    </row>
    <row r="22" spans="1:8">
      <c r="B22" s="23" t="s">
        <v>96</v>
      </c>
      <c r="C22" s="23" t="s">
        <v>97</v>
      </c>
      <c r="D22" s="23">
        <v>0</v>
      </c>
      <c r="E22" s="23">
        <v>0</v>
      </c>
      <c r="F22" s="23">
        <v>5.0000000000000044E-4</v>
      </c>
      <c r="G22" s="23">
        <v>1E+30</v>
      </c>
      <c r="H22" s="23">
        <v>1E+30</v>
      </c>
    </row>
    <row r="23" spans="1:8">
      <c r="B23" s="23" t="s">
        <v>98</v>
      </c>
      <c r="C23" s="23" t="s">
        <v>99</v>
      </c>
      <c r="D23" s="23">
        <v>2250000</v>
      </c>
      <c r="E23" s="23">
        <v>0</v>
      </c>
      <c r="F23" s="23">
        <v>5.0000000000000044E-4</v>
      </c>
      <c r="G23" s="23">
        <v>3.5520833333333026E-4</v>
      </c>
      <c r="H23" s="23">
        <v>1E+30</v>
      </c>
    </row>
    <row r="24" spans="1:8">
      <c r="B24" s="23" t="s">
        <v>100</v>
      </c>
      <c r="C24" s="23" t="s">
        <v>101</v>
      </c>
      <c r="D24" s="23">
        <v>2250000</v>
      </c>
      <c r="E24" s="23">
        <v>0</v>
      </c>
      <c r="F24" s="23">
        <v>5.0000000000000044E-4</v>
      </c>
      <c r="G24" s="23">
        <v>4.9192708333332903E-4</v>
      </c>
      <c r="H24" s="23">
        <v>1E+30</v>
      </c>
    </row>
    <row r="25" spans="1:8">
      <c r="B25" s="23" t="s">
        <v>102</v>
      </c>
      <c r="C25" s="23" t="s">
        <v>103</v>
      </c>
      <c r="D25" s="23">
        <v>2250000</v>
      </c>
      <c r="E25" s="23">
        <v>0</v>
      </c>
      <c r="F25" s="23">
        <v>5.0000000000000044E-4</v>
      </c>
      <c r="G25" s="23">
        <v>4.0416666666666373E-4</v>
      </c>
      <c r="H25" s="23">
        <v>1E+30</v>
      </c>
    </row>
    <row r="26" spans="1:8" ht="16.149999999999999" thickBot="1">
      <c r="B26" s="24" t="s">
        <v>104</v>
      </c>
      <c r="C26" s="24" t="s">
        <v>105</v>
      </c>
      <c r="D26" s="24">
        <v>2250000</v>
      </c>
      <c r="E26" s="24">
        <v>0</v>
      </c>
      <c r="F26" s="24">
        <v>5.0000000000000044E-4</v>
      </c>
      <c r="G26" s="24">
        <v>3.2057291666666253E-4</v>
      </c>
      <c r="H26" s="24">
        <v>1E+30</v>
      </c>
    </row>
    <row r="28" spans="1:8" ht="16.149999999999999" thickBot="1">
      <c r="A28" t="s">
        <v>65</v>
      </c>
    </row>
    <row r="29" spans="1:8">
      <c r="B29" s="25"/>
      <c r="C29" s="25"/>
      <c r="D29" s="25" t="s">
        <v>56</v>
      </c>
      <c r="E29" s="25" t="s">
        <v>66</v>
      </c>
      <c r="F29" s="25" t="s">
        <v>68</v>
      </c>
      <c r="G29" s="25" t="s">
        <v>62</v>
      </c>
      <c r="H29" s="25" t="s">
        <v>62</v>
      </c>
    </row>
    <row r="30" spans="1:8" ht="16.149999999999999" thickBot="1">
      <c r="B30" s="26" t="s">
        <v>54</v>
      </c>
      <c r="C30" s="26" t="s">
        <v>55</v>
      </c>
      <c r="D30" s="26" t="s">
        <v>57</v>
      </c>
      <c r="E30" s="26" t="s">
        <v>67</v>
      </c>
      <c r="F30" s="26" t="s">
        <v>69</v>
      </c>
      <c r="G30" s="26" t="s">
        <v>63</v>
      </c>
      <c r="H30" s="26" t="s">
        <v>64</v>
      </c>
    </row>
    <row r="31" spans="1:8">
      <c r="B31" s="23" t="s">
        <v>106</v>
      </c>
      <c r="C31" s="23" t="s">
        <v>107</v>
      </c>
      <c r="D31" s="23">
        <v>10750000</v>
      </c>
      <c r="E31" s="23">
        <v>0</v>
      </c>
      <c r="F31" s="23">
        <v>4500000</v>
      </c>
      <c r="G31" s="23">
        <v>6250000</v>
      </c>
      <c r="H31" s="23">
        <v>1E+30</v>
      </c>
    </row>
    <row r="32" spans="1:8">
      <c r="B32" s="23" t="s">
        <v>108</v>
      </c>
      <c r="C32" s="23" t="s">
        <v>181</v>
      </c>
      <c r="D32" s="23">
        <v>4500000</v>
      </c>
      <c r="E32" s="23">
        <v>-2.770833333333342E-4</v>
      </c>
      <c r="F32" s="23">
        <v>4500000</v>
      </c>
      <c r="G32" s="23">
        <v>989488.63636362378</v>
      </c>
      <c r="H32" s="23">
        <v>4500000</v>
      </c>
    </row>
    <row r="33" spans="2:8">
      <c r="B33" s="23" t="s">
        <v>110</v>
      </c>
      <c r="C33" s="23" t="s">
        <v>182</v>
      </c>
      <c r="D33" s="23">
        <v>10850000.000000002</v>
      </c>
      <c r="E33" s="23">
        <v>0</v>
      </c>
      <c r="F33" s="23">
        <v>4500000</v>
      </c>
      <c r="G33" s="23">
        <v>6349999.9999999991</v>
      </c>
      <c r="H33" s="23">
        <v>1E+30</v>
      </c>
    </row>
    <row r="34" spans="2:8">
      <c r="B34" s="23" t="s">
        <v>112</v>
      </c>
      <c r="C34" s="23" t="s">
        <v>183</v>
      </c>
      <c r="D34" s="23">
        <v>2873242.1875000028</v>
      </c>
      <c r="E34" s="23">
        <v>0</v>
      </c>
      <c r="F34" s="23">
        <v>750000</v>
      </c>
      <c r="G34" s="23">
        <v>2123242.1875000028</v>
      </c>
      <c r="H34" s="23">
        <v>1E+30</v>
      </c>
    </row>
    <row r="35" spans="2:8">
      <c r="B35" s="23" t="s">
        <v>114</v>
      </c>
      <c r="C35" s="23" t="s">
        <v>184</v>
      </c>
      <c r="D35" s="23">
        <v>10850000</v>
      </c>
      <c r="E35" s="23">
        <v>0</v>
      </c>
      <c r="F35" s="23">
        <v>4500000</v>
      </c>
      <c r="G35" s="23">
        <v>6349999.9999999991</v>
      </c>
      <c r="H35" s="23">
        <v>1E+30</v>
      </c>
    </row>
    <row r="36" spans="2:8">
      <c r="B36" s="23" t="s">
        <v>116</v>
      </c>
      <c r="C36" s="23" t="s">
        <v>185</v>
      </c>
      <c r="D36" s="23">
        <v>4675000</v>
      </c>
      <c r="E36" s="23">
        <v>0</v>
      </c>
      <c r="F36" s="23">
        <v>1500000</v>
      </c>
      <c r="G36" s="23">
        <v>3175000</v>
      </c>
      <c r="H36" s="23">
        <v>1E+30</v>
      </c>
    </row>
    <row r="37" spans="2:8">
      <c r="B37" s="23" t="s">
        <v>118</v>
      </c>
      <c r="C37" s="23" t="s">
        <v>119</v>
      </c>
      <c r="D37" s="23">
        <v>2625000</v>
      </c>
      <c r="E37" s="23">
        <v>-1.3489583333333368E-3</v>
      </c>
      <c r="F37" s="23">
        <v>2625000</v>
      </c>
      <c r="G37" s="23">
        <v>224420.10309278069</v>
      </c>
      <c r="H37" s="23">
        <v>2101353.092783506</v>
      </c>
    </row>
    <row r="38" spans="2:8">
      <c r="B38" s="23" t="s">
        <v>120</v>
      </c>
      <c r="C38" s="23" t="s">
        <v>121</v>
      </c>
      <c r="D38" s="23">
        <v>2775000</v>
      </c>
      <c r="E38" s="23">
        <v>-4.1257812500000036E-3</v>
      </c>
      <c r="F38" s="23">
        <v>2775000</v>
      </c>
      <c r="G38" s="23">
        <v>165857.1428571408</v>
      </c>
      <c r="H38" s="23">
        <v>1553000.0000000007</v>
      </c>
    </row>
    <row r="39" spans="2:8">
      <c r="B39" s="23" t="s">
        <v>122</v>
      </c>
      <c r="C39" s="23" t="s">
        <v>123</v>
      </c>
      <c r="D39" s="23">
        <v>2775000</v>
      </c>
      <c r="E39" s="23">
        <v>-1.1067708333333389E-3</v>
      </c>
      <c r="F39" s="23">
        <v>2775000</v>
      </c>
      <c r="G39" s="23">
        <v>332347.32824427041</v>
      </c>
      <c r="H39" s="23">
        <v>2775000</v>
      </c>
    </row>
    <row r="40" spans="2:8">
      <c r="B40" s="23" t="s">
        <v>124</v>
      </c>
      <c r="C40" s="23" t="s">
        <v>125</v>
      </c>
      <c r="D40" s="23">
        <v>751757.81249999744</v>
      </c>
      <c r="E40" s="23">
        <v>0</v>
      </c>
      <c r="F40" s="23">
        <v>525000</v>
      </c>
      <c r="G40" s="23">
        <v>226757.81249999738</v>
      </c>
      <c r="H40" s="23">
        <v>1E+30</v>
      </c>
    </row>
    <row r="41" spans="2:8">
      <c r="B41" s="23" t="s">
        <v>126</v>
      </c>
      <c r="C41" s="23" t="s">
        <v>127</v>
      </c>
      <c r="D41" s="23">
        <v>2775000</v>
      </c>
      <c r="E41" s="23">
        <v>-3.268229166666748E-4</v>
      </c>
      <c r="F41" s="23">
        <v>2775000</v>
      </c>
      <c r="G41" s="23">
        <v>264665.65349543723</v>
      </c>
      <c r="H41" s="23">
        <v>2478191.4893617011</v>
      </c>
    </row>
    <row r="42" spans="2:8">
      <c r="B42" s="23" t="s">
        <v>128</v>
      </c>
      <c r="C42" s="23" t="s">
        <v>129</v>
      </c>
      <c r="D42" s="23">
        <v>1012500</v>
      </c>
      <c r="E42" s="23">
        <v>-3.7851562500000047E-3</v>
      </c>
      <c r="F42" s="23">
        <v>1012500</v>
      </c>
      <c r="G42" s="23">
        <v>178067.48466257448</v>
      </c>
      <c r="H42" s="23">
        <v>1012500</v>
      </c>
    </row>
    <row r="43" spans="2:8">
      <c r="B43" s="23" t="s">
        <v>130</v>
      </c>
      <c r="C43" s="23" t="s">
        <v>131</v>
      </c>
      <c r="D43" s="23">
        <v>2250000</v>
      </c>
      <c r="E43" s="23">
        <v>-2.4088541666666754E-4</v>
      </c>
      <c r="F43" s="23">
        <v>2250000</v>
      </c>
      <c r="G43" s="23">
        <v>6250000</v>
      </c>
      <c r="H43" s="23">
        <v>2250000</v>
      </c>
    </row>
    <row r="44" spans="2:8">
      <c r="B44" s="23" t="s">
        <v>132</v>
      </c>
      <c r="C44" s="23" t="s">
        <v>133</v>
      </c>
      <c r="D44" s="23">
        <v>2250000</v>
      </c>
      <c r="E44" s="23">
        <v>-3.5520833333333026E-4</v>
      </c>
      <c r="F44" s="23">
        <v>2250000</v>
      </c>
      <c r="G44" s="23">
        <v>6349999.9999999991</v>
      </c>
      <c r="H44" s="23">
        <v>2250000</v>
      </c>
    </row>
    <row r="45" spans="2:8">
      <c r="B45" s="23" t="s">
        <v>134</v>
      </c>
      <c r="C45" s="23" t="s">
        <v>135</v>
      </c>
      <c r="D45" s="23">
        <v>2250000</v>
      </c>
      <c r="E45" s="23">
        <v>-4.9192708333332903E-4</v>
      </c>
      <c r="F45" s="23">
        <v>2250000</v>
      </c>
      <c r="G45" s="23">
        <v>2033229.4264339162</v>
      </c>
      <c r="H45" s="23">
        <v>2250000</v>
      </c>
    </row>
    <row r="46" spans="2:8">
      <c r="B46" s="23" t="s">
        <v>136</v>
      </c>
      <c r="C46" s="23" t="s">
        <v>137</v>
      </c>
      <c r="D46" s="23">
        <v>2250000</v>
      </c>
      <c r="E46" s="23">
        <v>-4.0416666666666373E-4</v>
      </c>
      <c r="F46" s="23">
        <v>2250000</v>
      </c>
      <c r="G46" s="23">
        <v>6349999.9999999991</v>
      </c>
      <c r="H46" s="23">
        <v>2250000</v>
      </c>
    </row>
    <row r="47" spans="2:8">
      <c r="B47" s="23" t="s">
        <v>138</v>
      </c>
      <c r="C47" s="23" t="s">
        <v>139</v>
      </c>
      <c r="D47" s="23">
        <v>2250000</v>
      </c>
      <c r="E47" s="23">
        <v>-3.2057291666666253E-4</v>
      </c>
      <c r="F47" s="23">
        <v>2250000</v>
      </c>
      <c r="G47" s="23">
        <v>3175000</v>
      </c>
      <c r="H47" s="23">
        <v>2250000</v>
      </c>
    </row>
    <row r="48" spans="2:8">
      <c r="B48" s="23" t="s">
        <v>140</v>
      </c>
      <c r="C48" s="23" t="s">
        <v>186</v>
      </c>
      <c r="D48" s="23">
        <v>15625000</v>
      </c>
      <c r="E48" s="23">
        <v>2.5130208333333298E-4</v>
      </c>
      <c r="F48" s="23">
        <v>15625000</v>
      </c>
      <c r="G48" s="23">
        <v>1642924.5283018667</v>
      </c>
      <c r="H48" s="23">
        <v>6250000</v>
      </c>
    </row>
    <row r="49" spans="2:8">
      <c r="B49" s="23" t="s">
        <v>142</v>
      </c>
      <c r="C49" s="23" t="s">
        <v>187</v>
      </c>
      <c r="D49" s="23">
        <v>7275000</v>
      </c>
      <c r="E49" s="23">
        <v>0</v>
      </c>
      <c r="F49" s="23">
        <v>12125000</v>
      </c>
      <c r="G49" s="23">
        <v>1E+30</v>
      </c>
      <c r="H49" s="23">
        <v>4850000</v>
      </c>
    </row>
    <row r="50" spans="2:8">
      <c r="B50" s="23" t="s">
        <v>144</v>
      </c>
      <c r="C50" s="23" t="s">
        <v>188</v>
      </c>
      <c r="D50" s="23">
        <v>15875000.000000002</v>
      </c>
      <c r="E50" s="23">
        <v>3.6562499999999996E-4</v>
      </c>
      <c r="F50" s="23">
        <v>15875000</v>
      </c>
      <c r="G50" s="23">
        <v>1451249.9999999825</v>
      </c>
      <c r="H50" s="23">
        <v>6350000</v>
      </c>
    </row>
    <row r="51" spans="2:8">
      <c r="B51" s="23" t="s">
        <v>146</v>
      </c>
      <c r="C51" s="23" t="s">
        <v>189</v>
      </c>
      <c r="D51" s="23">
        <v>5875000</v>
      </c>
      <c r="E51" s="23">
        <v>5.0234374999999888E-4</v>
      </c>
      <c r="F51" s="23">
        <v>5875000</v>
      </c>
      <c r="G51" s="23">
        <v>1527631.578947346</v>
      </c>
      <c r="H51" s="23">
        <v>1848809.5238095254</v>
      </c>
    </row>
    <row r="52" spans="2:8">
      <c r="B52" s="23" t="s">
        <v>148</v>
      </c>
      <c r="C52" s="23" t="s">
        <v>190</v>
      </c>
      <c r="D52" s="23">
        <v>15875000</v>
      </c>
      <c r="E52" s="23">
        <v>4.1458333333333343E-4</v>
      </c>
      <c r="F52" s="23">
        <v>15875000</v>
      </c>
      <c r="G52" s="23">
        <v>1554910.7142856952</v>
      </c>
      <c r="H52" s="23">
        <v>6349999.9999999991</v>
      </c>
    </row>
    <row r="53" spans="2:8">
      <c r="B53" s="23" t="s">
        <v>150</v>
      </c>
      <c r="C53" s="23" t="s">
        <v>191</v>
      </c>
      <c r="D53" s="23">
        <v>7937500</v>
      </c>
      <c r="E53" s="23">
        <v>3.3098958333333223E-4</v>
      </c>
      <c r="F53" s="23">
        <v>7937500</v>
      </c>
      <c r="G53" s="23">
        <v>1226408.4507042097</v>
      </c>
      <c r="H53" s="23">
        <v>3175000</v>
      </c>
    </row>
    <row r="54" spans="2:8">
      <c r="B54" s="23" t="s">
        <v>152</v>
      </c>
      <c r="C54" s="23" t="s">
        <v>153</v>
      </c>
      <c r="D54" s="23">
        <v>86449.999999999985</v>
      </c>
      <c r="E54" s="23">
        <v>1.2239583333333341</v>
      </c>
      <c r="F54" s="23">
        <v>86450</v>
      </c>
      <c r="G54" s="23">
        <v>8153.2500000000045</v>
      </c>
      <c r="H54" s="23">
        <v>870.74999999998931</v>
      </c>
    </row>
    <row r="55" spans="2:8" ht="16.149999999999999" thickBot="1">
      <c r="B55" s="24" t="s">
        <v>154</v>
      </c>
      <c r="C55" s="24" t="s">
        <v>155</v>
      </c>
      <c r="D55" s="24">
        <v>0</v>
      </c>
      <c r="E55" s="24">
        <v>5.0000000000000044E-4</v>
      </c>
      <c r="F55" s="24">
        <v>0</v>
      </c>
      <c r="G55" s="24">
        <v>4850000</v>
      </c>
      <c r="H55" s="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2473-E1F7-5542-B22B-B1706D123DFD}">
  <dimension ref="A1:I62"/>
  <sheetViews>
    <sheetView zoomScale="66" workbookViewId="0">
      <selection activeCell="E3" sqref="E3"/>
    </sheetView>
  </sheetViews>
  <sheetFormatPr defaultColWidth="11" defaultRowHeight="15.75"/>
  <cols>
    <col min="1" max="1" width="3.8125" customWidth="1"/>
    <col min="2" max="2" width="71.6875" customWidth="1"/>
    <col min="3" max="4" width="14.1875" bestFit="1" customWidth="1"/>
    <col min="5" max="5" width="34.1875" customWidth="1"/>
    <col min="6" max="8" width="14.1875" bestFit="1" customWidth="1"/>
    <col min="9" max="9" width="14" bestFit="1" customWidth="1"/>
  </cols>
  <sheetData>
    <row r="1" spans="2:9">
      <c r="B1" s="10" t="s">
        <v>233</v>
      </c>
    </row>
    <row r="3" spans="2:9">
      <c r="B3" s="33" t="s">
        <v>167</v>
      </c>
      <c r="C3" s="27">
        <v>95000</v>
      </c>
    </row>
    <row r="4" spans="2:9">
      <c r="B4" s="34" t="s">
        <v>156</v>
      </c>
      <c r="C4" s="2">
        <v>0.09</v>
      </c>
    </row>
    <row r="5" spans="2:9">
      <c r="B5" s="34" t="s">
        <v>0</v>
      </c>
      <c r="C5" s="2">
        <v>0.75</v>
      </c>
    </row>
    <row r="6" spans="2:9">
      <c r="B6" s="35" t="s">
        <v>1</v>
      </c>
      <c r="C6" s="3">
        <v>1.25</v>
      </c>
    </row>
    <row r="8" spans="2:9">
      <c r="B8" s="30" t="s">
        <v>157</v>
      </c>
      <c r="C8" s="31" t="s">
        <v>4</v>
      </c>
      <c r="D8" s="31" t="s">
        <v>5</v>
      </c>
      <c r="E8" s="31" t="s">
        <v>6</v>
      </c>
      <c r="F8" s="31" t="s">
        <v>7</v>
      </c>
      <c r="G8" s="31" t="s">
        <v>8</v>
      </c>
      <c r="H8" s="32" t="s">
        <v>9</v>
      </c>
    </row>
    <row r="9" spans="2:9">
      <c r="B9" s="34" t="s">
        <v>2</v>
      </c>
      <c r="C9" s="5">
        <v>8.9999999999999998E-4</v>
      </c>
      <c r="D9" s="5">
        <v>8.0000000000000004E-4</v>
      </c>
      <c r="E9" s="5">
        <v>1.1000000000000001E-3</v>
      </c>
      <c r="F9" s="5">
        <v>1.1999999999999999E-3</v>
      </c>
      <c r="G9" s="5">
        <v>1.1000000000000001E-3</v>
      </c>
      <c r="H9" s="6">
        <v>1.1999999999999999E-3</v>
      </c>
    </row>
    <row r="10" spans="2:9">
      <c r="B10" s="34" t="s">
        <v>3</v>
      </c>
      <c r="C10" s="5">
        <v>4.3E-3</v>
      </c>
      <c r="D10" s="5">
        <v>2.3E-3</v>
      </c>
      <c r="E10" s="5">
        <v>3.2000000000000002E-3</v>
      </c>
      <c r="F10" s="5">
        <v>5.8999999999999999E-3</v>
      </c>
      <c r="G10" s="5">
        <v>4.7999999999999996E-3</v>
      </c>
      <c r="H10" s="6">
        <v>3.3999999999999998E-3</v>
      </c>
    </row>
    <row r="11" spans="2:9">
      <c r="B11" s="35" t="s">
        <v>158</v>
      </c>
      <c r="C11" s="7">
        <v>5.0000000000000001E-4</v>
      </c>
      <c r="D11" s="7">
        <v>5.0000000000000001E-4</v>
      </c>
      <c r="E11" s="7">
        <v>5.0000000000000001E-4</v>
      </c>
      <c r="F11" s="7">
        <v>5.0000000000000001E-4</v>
      </c>
      <c r="G11" s="7">
        <v>5.0000000000000001E-4</v>
      </c>
      <c r="H11" s="8">
        <v>5.0000000000000001E-4</v>
      </c>
    </row>
    <row r="13" spans="2:9">
      <c r="B13" s="9" t="s">
        <v>159</v>
      </c>
      <c r="C13" s="28" t="s">
        <v>4</v>
      </c>
      <c r="D13" s="28" t="s">
        <v>12</v>
      </c>
      <c r="E13" s="28" t="s">
        <v>13</v>
      </c>
      <c r="F13" s="28" t="s">
        <v>14</v>
      </c>
      <c r="G13" s="28" t="s">
        <v>8</v>
      </c>
      <c r="H13" s="28" t="s">
        <v>15</v>
      </c>
      <c r="I13" s="29" t="s">
        <v>160</v>
      </c>
    </row>
    <row r="14" spans="2:9">
      <c r="B14" s="34" t="s">
        <v>10</v>
      </c>
      <c r="C14" s="14">
        <v>6000000</v>
      </c>
      <c r="D14" s="14">
        <v>6000000</v>
      </c>
      <c r="E14" s="14">
        <v>6000000</v>
      </c>
      <c r="F14" s="14">
        <v>1000000</v>
      </c>
      <c r="G14" s="14">
        <v>6000000</v>
      </c>
      <c r="H14" s="14">
        <v>2000000</v>
      </c>
      <c r="I14" s="38">
        <f>SUM(C14:H14)</f>
        <v>27000000</v>
      </c>
    </row>
    <row r="15" spans="2:9">
      <c r="B15" s="34" t="s">
        <v>161</v>
      </c>
      <c r="C15" s="14">
        <v>3500000</v>
      </c>
      <c r="D15" s="14">
        <v>3700000</v>
      </c>
      <c r="E15" s="14">
        <v>3700000</v>
      </c>
      <c r="F15" s="14">
        <v>700000</v>
      </c>
      <c r="G15" s="14">
        <v>3700000</v>
      </c>
      <c r="H15" s="14">
        <v>1350000</v>
      </c>
      <c r="I15" s="39">
        <f t="shared" ref="I15:I16" si="0">SUM(C15:H15)</f>
        <v>16650000</v>
      </c>
    </row>
    <row r="16" spans="2:9">
      <c r="B16" s="34" t="s">
        <v>11</v>
      </c>
      <c r="C16" s="15">
        <v>3000000</v>
      </c>
      <c r="D16" s="15">
        <v>0</v>
      </c>
      <c r="E16" s="15">
        <v>3000000</v>
      </c>
      <c r="F16" s="15">
        <v>3000000</v>
      </c>
      <c r="G16" s="15">
        <v>3000000</v>
      </c>
      <c r="H16" s="15">
        <v>3000000</v>
      </c>
      <c r="I16" s="39">
        <f t="shared" si="0"/>
        <v>15000000</v>
      </c>
    </row>
    <row r="17" spans="2:9">
      <c r="B17" s="35" t="s">
        <v>162</v>
      </c>
      <c r="C17" s="16">
        <f>C14+C15+C16</f>
        <v>12500000</v>
      </c>
      <c r="D17" s="16">
        <f t="shared" ref="D17:I17" si="1">D14+D15+D16</f>
        <v>9700000</v>
      </c>
      <c r="E17" s="16">
        <f t="shared" si="1"/>
        <v>12700000</v>
      </c>
      <c r="F17" s="16">
        <f t="shared" si="1"/>
        <v>4700000</v>
      </c>
      <c r="G17" s="16">
        <f t="shared" si="1"/>
        <v>12700000</v>
      </c>
      <c r="H17" s="16">
        <f t="shared" si="1"/>
        <v>6350000</v>
      </c>
      <c r="I17" s="40">
        <f t="shared" si="1"/>
        <v>58650000</v>
      </c>
    </row>
    <row r="19" spans="2:9">
      <c r="B19" s="9" t="s">
        <v>163</v>
      </c>
      <c r="C19" s="28" t="s">
        <v>4</v>
      </c>
      <c r="D19" s="28" t="s">
        <v>21</v>
      </c>
      <c r="E19" s="28" t="s">
        <v>22</v>
      </c>
      <c r="F19" s="28" t="s">
        <v>14</v>
      </c>
      <c r="G19" s="28" t="s">
        <v>8</v>
      </c>
      <c r="H19" s="29" t="s">
        <v>9</v>
      </c>
    </row>
    <row r="20" spans="2:9">
      <c r="B20" s="33" t="s">
        <v>17</v>
      </c>
      <c r="C20" s="36">
        <v>0.53</v>
      </c>
      <c r="D20" s="36">
        <v>0.88</v>
      </c>
      <c r="E20" s="36">
        <v>0.6</v>
      </c>
      <c r="F20" s="36">
        <v>0.56999999999999995</v>
      </c>
      <c r="G20" s="36">
        <v>0.56000000000000005</v>
      </c>
      <c r="H20" s="37">
        <v>0.71</v>
      </c>
    </row>
    <row r="21" spans="2:9">
      <c r="B21" s="34" t="s">
        <v>18</v>
      </c>
      <c r="C21" s="17">
        <v>4.41</v>
      </c>
      <c r="D21" s="17">
        <v>5.25</v>
      </c>
      <c r="E21" s="17">
        <v>3.22</v>
      </c>
      <c r="F21" s="17">
        <v>4.41</v>
      </c>
      <c r="G21" s="17">
        <v>3.85</v>
      </c>
      <c r="H21" s="18">
        <v>5.6</v>
      </c>
    </row>
    <row r="22" spans="2:9">
      <c r="B22" s="35" t="s">
        <v>29</v>
      </c>
      <c r="C22" s="19">
        <v>0.4</v>
      </c>
      <c r="D22" s="118">
        <v>0.4</v>
      </c>
      <c r="E22" s="19">
        <v>0.4</v>
      </c>
      <c r="F22" s="19">
        <v>0.4</v>
      </c>
      <c r="G22" s="19">
        <v>0.4</v>
      </c>
      <c r="H22" s="20">
        <v>0.4</v>
      </c>
    </row>
    <row r="24" spans="2:9">
      <c r="B24" s="41" t="s">
        <v>23</v>
      </c>
      <c r="C24" s="42"/>
      <c r="D24" s="42"/>
      <c r="E24" s="42"/>
      <c r="F24" s="42"/>
      <c r="G24" s="42"/>
      <c r="H24" s="43"/>
    </row>
    <row r="26" spans="2:9">
      <c r="B26" s="9" t="s">
        <v>164</v>
      </c>
      <c r="C26" s="4"/>
      <c r="D26" s="4"/>
      <c r="E26" s="4"/>
      <c r="F26" s="4"/>
      <c r="G26" s="4"/>
      <c r="H26" s="4"/>
      <c r="I26" s="1"/>
    </row>
    <row r="27" spans="2:9">
      <c r="B27" s="34" t="s">
        <v>24</v>
      </c>
      <c r="C27" s="10" t="s">
        <v>4</v>
      </c>
      <c r="D27" s="10" t="s">
        <v>21</v>
      </c>
      <c r="E27" s="10" t="s">
        <v>13</v>
      </c>
      <c r="F27" s="10" t="s">
        <v>25</v>
      </c>
      <c r="G27" s="10" t="s">
        <v>8</v>
      </c>
      <c r="H27" s="10" t="s">
        <v>9</v>
      </c>
      <c r="I27" s="47" t="s">
        <v>26</v>
      </c>
    </row>
    <row r="28" spans="2:9">
      <c r="B28" s="34" t="s">
        <v>27</v>
      </c>
      <c r="C28" s="48">
        <v>10750000</v>
      </c>
      <c r="D28" s="48">
        <v>4500000</v>
      </c>
      <c r="E28" s="48">
        <v>10850000.000000002</v>
      </c>
      <c r="F28" s="48">
        <v>3100000</v>
      </c>
      <c r="G28" s="48">
        <v>10850000</v>
      </c>
      <c r="H28" s="48">
        <v>4675000</v>
      </c>
      <c r="I28" s="11">
        <f>SUM(C28:H28)</f>
        <v>44725000</v>
      </c>
    </row>
    <row r="29" spans="2:9">
      <c r="B29" s="34" t="s">
        <v>28</v>
      </c>
      <c r="C29" s="48">
        <v>2625000</v>
      </c>
      <c r="D29" s="48">
        <v>2775000</v>
      </c>
      <c r="E29" s="48">
        <v>2775000</v>
      </c>
      <c r="F29" s="48">
        <v>525000</v>
      </c>
      <c r="G29" s="48">
        <v>2775000</v>
      </c>
      <c r="H29" s="48">
        <v>1012500</v>
      </c>
      <c r="I29" s="11">
        <f t="shared" ref="I29:I30" si="2">SUM(C29:H29)</f>
        <v>12487500</v>
      </c>
    </row>
    <row r="30" spans="2:9">
      <c r="B30" s="34" t="s">
        <v>29</v>
      </c>
      <c r="C30" s="48">
        <v>2250000</v>
      </c>
      <c r="D30" s="48">
        <v>2176874.999999986</v>
      </c>
      <c r="E30" s="48">
        <v>2250000</v>
      </c>
      <c r="F30" s="48">
        <v>2250000</v>
      </c>
      <c r="G30" s="48">
        <v>2250000</v>
      </c>
      <c r="H30" s="48">
        <v>2250000</v>
      </c>
      <c r="I30" s="11">
        <f t="shared" si="2"/>
        <v>13426874.999999985</v>
      </c>
    </row>
    <row r="31" spans="2:9">
      <c r="B31" s="35" t="s">
        <v>20</v>
      </c>
      <c r="C31" s="12">
        <f>SUM(C28:C30)</f>
        <v>15625000</v>
      </c>
      <c r="D31" s="12">
        <f t="shared" ref="D31:I31" si="3">SUM(D28:D30)</f>
        <v>9451874.9999999851</v>
      </c>
      <c r="E31" s="12">
        <f t="shared" si="3"/>
        <v>15875000.000000002</v>
      </c>
      <c r="F31" s="12">
        <f t="shared" si="3"/>
        <v>5875000</v>
      </c>
      <c r="G31" s="12">
        <f t="shared" si="3"/>
        <v>15875000</v>
      </c>
      <c r="H31" s="12">
        <f t="shared" si="3"/>
        <v>7937500</v>
      </c>
      <c r="I31" s="13">
        <f t="shared" si="3"/>
        <v>70639374.999999985</v>
      </c>
    </row>
    <row r="33" spans="1:6">
      <c r="B33" t="s">
        <v>30</v>
      </c>
    </row>
    <row r="34" spans="1:6">
      <c r="B34" t="s">
        <v>179</v>
      </c>
      <c r="C34" s="21">
        <f>SUMPRODUCT(C28:H30, C9:H11)</f>
        <v>99598.4375</v>
      </c>
      <c r="E34" t="s">
        <v>195</v>
      </c>
      <c r="F34" s="21">
        <f>SUM(C28:H30)</f>
        <v>70639374.999999985</v>
      </c>
    </row>
    <row r="37" spans="1:6">
      <c r="B37" s="30" t="s">
        <v>166</v>
      </c>
      <c r="C37" s="31" t="s">
        <v>33</v>
      </c>
      <c r="D37" s="31"/>
      <c r="E37" s="31" t="s">
        <v>47</v>
      </c>
      <c r="F37" s="32" t="s">
        <v>165</v>
      </c>
    </row>
    <row r="38" spans="1:6">
      <c r="A38">
        <v>1</v>
      </c>
      <c r="B38" s="45" t="s">
        <v>32</v>
      </c>
      <c r="C38" s="17">
        <f>C28</f>
        <v>10750000</v>
      </c>
      <c r="D38" s="17" t="s">
        <v>48</v>
      </c>
      <c r="E38" s="17">
        <f>C14*C5</f>
        <v>4500000</v>
      </c>
      <c r="F38" s="18">
        <f>E38-C38</f>
        <v>-6250000</v>
      </c>
    </row>
    <row r="39" spans="1:6">
      <c r="A39">
        <v>2</v>
      </c>
      <c r="B39" s="45" t="s">
        <v>178</v>
      </c>
      <c r="C39" s="17">
        <f>D28</f>
        <v>4500000</v>
      </c>
      <c r="D39" s="17" t="s">
        <v>48</v>
      </c>
      <c r="E39" s="17">
        <f>D14*C5</f>
        <v>4500000</v>
      </c>
      <c r="F39" s="18">
        <f t="shared" ref="F39:F62" si="4">E39-C39</f>
        <v>0</v>
      </c>
    </row>
    <row r="40" spans="1:6">
      <c r="A40">
        <v>3</v>
      </c>
      <c r="B40" s="45" t="s">
        <v>174</v>
      </c>
      <c r="C40" s="17">
        <f>E28</f>
        <v>10850000.000000002</v>
      </c>
      <c r="D40" s="17" t="s">
        <v>48</v>
      </c>
      <c r="E40" s="17">
        <f>E14*C5</f>
        <v>4500000</v>
      </c>
      <c r="F40" s="18">
        <f t="shared" si="4"/>
        <v>-6350000.0000000019</v>
      </c>
    </row>
    <row r="41" spans="1:6">
      <c r="A41">
        <v>4</v>
      </c>
      <c r="B41" s="45" t="s">
        <v>175</v>
      </c>
      <c r="C41" s="17">
        <f>F28</f>
        <v>3100000</v>
      </c>
      <c r="D41" s="17" t="s">
        <v>48</v>
      </c>
      <c r="E41" s="17">
        <f>F14*C5</f>
        <v>750000</v>
      </c>
      <c r="F41" s="18">
        <f t="shared" si="4"/>
        <v>-2350000</v>
      </c>
    </row>
    <row r="42" spans="1:6">
      <c r="A42">
        <v>5</v>
      </c>
      <c r="B42" s="45" t="s">
        <v>176</v>
      </c>
      <c r="C42" s="17">
        <f>G28</f>
        <v>10850000</v>
      </c>
      <c r="D42" s="17" t="s">
        <v>48</v>
      </c>
      <c r="E42" s="17">
        <f>G14*C5</f>
        <v>4500000</v>
      </c>
      <c r="F42" s="18">
        <f t="shared" si="4"/>
        <v>-6350000</v>
      </c>
    </row>
    <row r="43" spans="1:6">
      <c r="A43">
        <v>6</v>
      </c>
      <c r="B43" s="45" t="s">
        <v>177</v>
      </c>
      <c r="C43" s="17">
        <f>H28</f>
        <v>4675000</v>
      </c>
      <c r="D43" s="17" t="s">
        <v>48</v>
      </c>
      <c r="E43" s="17">
        <f>H14*C5</f>
        <v>1500000</v>
      </c>
      <c r="F43" s="18">
        <f t="shared" si="4"/>
        <v>-3175000</v>
      </c>
    </row>
    <row r="44" spans="1:6">
      <c r="A44">
        <v>7</v>
      </c>
      <c r="B44" s="45" t="s">
        <v>34</v>
      </c>
      <c r="C44" s="17">
        <f>C29</f>
        <v>2625000</v>
      </c>
      <c r="D44" s="17" t="s">
        <v>48</v>
      </c>
      <c r="E44" s="17">
        <f>C15*C5</f>
        <v>2625000</v>
      </c>
      <c r="F44" s="18">
        <f t="shared" si="4"/>
        <v>0</v>
      </c>
    </row>
    <row r="45" spans="1:6">
      <c r="A45">
        <v>8</v>
      </c>
      <c r="B45" s="45" t="s">
        <v>39</v>
      </c>
      <c r="C45" s="17">
        <f>D29</f>
        <v>2775000</v>
      </c>
      <c r="D45" s="17" t="s">
        <v>48</v>
      </c>
      <c r="E45" s="17">
        <f>D15*C5</f>
        <v>2775000</v>
      </c>
      <c r="F45" s="18">
        <f t="shared" si="4"/>
        <v>0</v>
      </c>
    </row>
    <row r="46" spans="1:6">
      <c r="A46">
        <v>9</v>
      </c>
      <c r="B46" s="45" t="s">
        <v>38</v>
      </c>
      <c r="C46" s="17">
        <f>E29</f>
        <v>2775000</v>
      </c>
      <c r="D46" s="17" t="s">
        <v>48</v>
      </c>
      <c r="E46" s="17">
        <f>E15*C5</f>
        <v>2775000</v>
      </c>
      <c r="F46" s="18">
        <f t="shared" si="4"/>
        <v>0</v>
      </c>
    </row>
    <row r="47" spans="1:6">
      <c r="A47">
        <v>10</v>
      </c>
      <c r="B47" s="45" t="s">
        <v>37</v>
      </c>
      <c r="C47" s="17">
        <f>F29</f>
        <v>525000</v>
      </c>
      <c r="D47" s="17" t="s">
        <v>48</v>
      </c>
      <c r="E47" s="17">
        <f>F15*C5</f>
        <v>525000</v>
      </c>
      <c r="F47" s="18">
        <f t="shared" si="4"/>
        <v>0</v>
      </c>
    </row>
    <row r="48" spans="1:6">
      <c r="A48">
        <v>11</v>
      </c>
      <c r="B48" s="45" t="s">
        <v>36</v>
      </c>
      <c r="C48" s="17">
        <f>G29</f>
        <v>2775000</v>
      </c>
      <c r="D48" s="17" t="s">
        <v>48</v>
      </c>
      <c r="E48" s="17">
        <f>G15*C5</f>
        <v>2775000</v>
      </c>
      <c r="F48" s="18">
        <f t="shared" si="4"/>
        <v>0</v>
      </c>
    </row>
    <row r="49" spans="1:6">
      <c r="A49">
        <v>12</v>
      </c>
      <c r="B49" s="45" t="s">
        <v>35</v>
      </c>
      <c r="C49" s="17">
        <f>H29</f>
        <v>1012500</v>
      </c>
      <c r="D49" s="17" t="s">
        <v>48</v>
      </c>
      <c r="E49" s="17">
        <f>H15*C5</f>
        <v>1012500</v>
      </c>
      <c r="F49" s="18">
        <f t="shared" si="4"/>
        <v>0</v>
      </c>
    </row>
    <row r="50" spans="1:6">
      <c r="A50">
        <v>13</v>
      </c>
      <c r="B50" s="45" t="s">
        <v>40</v>
      </c>
      <c r="C50" s="17">
        <f>C30</f>
        <v>2250000</v>
      </c>
      <c r="D50" s="17" t="s">
        <v>48</v>
      </c>
      <c r="E50" s="17">
        <f>C16*C5</f>
        <v>2250000</v>
      </c>
      <c r="F50" s="18">
        <f t="shared" si="4"/>
        <v>0</v>
      </c>
    </row>
    <row r="51" spans="1:6">
      <c r="A51">
        <v>14</v>
      </c>
      <c r="B51" s="45" t="s">
        <v>44</v>
      </c>
      <c r="C51" s="17">
        <f>E30</f>
        <v>2250000</v>
      </c>
      <c r="D51" s="17" t="s">
        <v>48</v>
      </c>
      <c r="E51" s="17">
        <f>E16*C5</f>
        <v>2250000</v>
      </c>
      <c r="F51" s="18">
        <f t="shared" si="4"/>
        <v>0</v>
      </c>
    </row>
    <row r="52" spans="1:6">
      <c r="A52">
        <v>15</v>
      </c>
      <c r="B52" s="45" t="s">
        <v>43</v>
      </c>
      <c r="C52" s="17">
        <f>F30</f>
        <v>2250000</v>
      </c>
      <c r="D52" s="17" t="s">
        <v>48</v>
      </c>
      <c r="E52" s="17">
        <f>F16*C5</f>
        <v>2250000</v>
      </c>
      <c r="F52" s="18">
        <f t="shared" si="4"/>
        <v>0</v>
      </c>
    </row>
    <row r="53" spans="1:6">
      <c r="A53">
        <v>16</v>
      </c>
      <c r="B53" s="45" t="s">
        <v>42</v>
      </c>
      <c r="C53" s="17">
        <f>G30</f>
        <v>2250000</v>
      </c>
      <c r="D53" s="17" t="s">
        <v>48</v>
      </c>
      <c r="E53" s="17">
        <f>G16*C5</f>
        <v>2250000</v>
      </c>
      <c r="F53" s="18">
        <f t="shared" si="4"/>
        <v>0</v>
      </c>
    </row>
    <row r="54" spans="1:6">
      <c r="A54">
        <v>17</v>
      </c>
      <c r="B54" s="45" t="s">
        <v>41</v>
      </c>
      <c r="C54" s="17">
        <f>H30</f>
        <v>2250000</v>
      </c>
      <c r="D54" s="17" t="s">
        <v>48</v>
      </c>
      <c r="E54" s="17">
        <f>H16*C5</f>
        <v>2250000</v>
      </c>
      <c r="F54" s="18">
        <f t="shared" si="4"/>
        <v>0</v>
      </c>
    </row>
    <row r="55" spans="1:6">
      <c r="A55">
        <v>18</v>
      </c>
      <c r="B55" s="45" t="s">
        <v>169</v>
      </c>
      <c r="C55" s="17">
        <f>C31</f>
        <v>15625000</v>
      </c>
      <c r="D55" s="17" t="s">
        <v>49</v>
      </c>
      <c r="E55" s="17">
        <f>C17*C6</f>
        <v>15625000</v>
      </c>
      <c r="F55" s="18">
        <f t="shared" si="4"/>
        <v>0</v>
      </c>
    </row>
    <row r="56" spans="1:6">
      <c r="A56">
        <v>19</v>
      </c>
      <c r="B56" s="45" t="s">
        <v>170</v>
      </c>
      <c r="C56" s="17">
        <f>D31</f>
        <v>9451874.9999999851</v>
      </c>
      <c r="D56" s="17" t="s">
        <v>49</v>
      </c>
      <c r="E56" s="17">
        <f>D17*C6</f>
        <v>12125000</v>
      </c>
      <c r="F56" s="18">
        <f t="shared" si="4"/>
        <v>2673125.0000000149</v>
      </c>
    </row>
    <row r="57" spans="1:6">
      <c r="A57">
        <v>20</v>
      </c>
      <c r="B57" s="45" t="s">
        <v>171</v>
      </c>
      <c r="C57" s="17">
        <f>E31</f>
        <v>15875000.000000002</v>
      </c>
      <c r="D57" s="17" t="s">
        <v>49</v>
      </c>
      <c r="E57" s="17">
        <f>E17*C6</f>
        <v>15875000</v>
      </c>
      <c r="F57" s="18">
        <f t="shared" si="4"/>
        <v>0</v>
      </c>
    </row>
    <row r="58" spans="1:6">
      <c r="A58">
        <v>21</v>
      </c>
      <c r="B58" s="45" t="s">
        <v>172</v>
      </c>
      <c r="C58" s="17">
        <f>F31</f>
        <v>5875000</v>
      </c>
      <c r="D58" s="17" t="s">
        <v>49</v>
      </c>
      <c r="E58" s="17">
        <f>F17*C6</f>
        <v>5875000</v>
      </c>
      <c r="F58" s="18">
        <f t="shared" si="4"/>
        <v>0</v>
      </c>
    </row>
    <row r="59" spans="1:6">
      <c r="A59">
        <v>22</v>
      </c>
      <c r="B59" s="45" t="s">
        <v>168</v>
      </c>
      <c r="C59" s="17">
        <f>G31</f>
        <v>15875000</v>
      </c>
      <c r="D59" s="17" t="s">
        <v>49</v>
      </c>
      <c r="E59" s="17">
        <f>G17*C6</f>
        <v>15875000</v>
      </c>
      <c r="F59" s="18">
        <f t="shared" si="4"/>
        <v>0</v>
      </c>
    </row>
    <row r="60" spans="1:6">
      <c r="A60">
        <v>23</v>
      </c>
      <c r="B60" s="45" t="s">
        <v>173</v>
      </c>
      <c r="C60" s="17">
        <f>H31</f>
        <v>7937500</v>
      </c>
      <c r="D60" s="17" t="s">
        <v>49</v>
      </c>
      <c r="E60" s="17">
        <f>H17*C6</f>
        <v>7937500</v>
      </c>
      <c r="F60" s="18">
        <f t="shared" si="4"/>
        <v>0</v>
      </c>
    </row>
    <row r="61" spans="1:6">
      <c r="A61">
        <v>24</v>
      </c>
      <c r="B61" s="45" t="s">
        <v>45</v>
      </c>
      <c r="C61" s="17">
        <f>SUMPRODUCT(C20:H22,C28:H30)/1000</f>
        <v>86450</v>
      </c>
      <c r="D61" s="17" t="s">
        <v>49</v>
      </c>
      <c r="E61">
        <f>C3 - (C3*C4)</f>
        <v>86450</v>
      </c>
      <c r="F61" s="18">
        <f>E61-C61</f>
        <v>0</v>
      </c>
    </row>
    <row r="62" spans="1:6">
      <c r="A62">
        <v>25</v>
      </c>
      <c r="B62" s="49" t="s">
        <v>192</v>
      </c>
      <c r="C62" s="19">
        <f>D30</f>
        <v>2176874.999999986</v>
      </c>
      <c r="D62" s="17" t="s">
        <v>48</v>
      </c>
      <c r="E62" s="50">
        <f>D16*C5</f>
        <v>0</v>
      </c>
      <c r="F62" s="20">
        <f t="shared" si="4"/>
        <v>-2176874.999999986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904A-577D-B54E-A9F4-8B8D2D3435AF}">
  <dimension ref="A1:H55"/>
  <sheetViews>
    <sheetView showGridLines="0" zoomScale="58" workbookViewId="0">
      <selection activeCell="K11" sqref="K11"/>
    </sheetView>
  </sheetViews>
  <sheetFormatPr defaultColWidth="11" defaultRowHeight="15.75"/>
  <cols>
    <col min="1" max="1" width="2.3125" customWidth="1"/>
    <col min="2" max="2" width="6.5" bestFit="1" customWidth="1"/>
    <col min="3" max="3" width="41" bestFit="1" customWidth="1"/>
    <col min="4" max="4" width="9.1875" bestFit="1" customWidth="1"/>
    <col min="5" max="5" width="10.8125" bestFit="1" customWidth="1"/>
    <col min="6" max="6" width="10" bestFit="1" customWidth="1"/>
    <col min="7" max="8" width="12.1875" bestFit="1" customWidth="1"/>
  </cols>
  <sheetData>
    <row r="1" spans="1:8">
      <c r="A1" s="10" t="s">
        <v>51</v>
      </c>
    </row>
    <row r="2" spans="1:8">
      <c r="A2" s="10" t="s">
        <v>198</v>
      </c>
    </row>
    <row r="3" spans="1:8">
      <c r="A3" s="10" t="s">
        <v>193</v>
      </c>
    </row>
    <row r="6" spans="1:8" ht="16.149999999999999" thickBot="1">
      <c r="A6" t="s">
        <v>53</v>
      </c>
    </row>
    <row r="7" spans="1:8">
      <c r="B7" s="25"/>
      <c r="C7" s="25"/>
      <c r="D7" s="25" t="s">
        <v>56</v>
      </c>
      <c r="E7" s="25" t="s">
        <v>58</v>
      </c>
      <c r="F7" s="25" t="s">
        <v>60</v>
      </c>
      <c r="G7" s="25" t="s">
        <v>62</v>
      </c>
      <c r="H7" s="25" t="s">
        <v>62</v>
      </c>
    </row>
    <row r="8" spans="1:8" ht="16.149999999999999" thickBot="1">
      <c r="B8" s="26" t="s">
        <v>54</v>
      </c>
      <c r="C8" s="26" t="s">
        <v>55</v>
      </c>
      <c r="D8" s="26" t="s">
        <v>57</v>
      </c>
      <c r="E8" s="26" t="s">
        <v>59</v>
      </c>
      <c r="F8" s="26" t="s">
        <v>61</v>
      </c>
      <c r="G8" s="26" t="s">
        <v>63</v>
      </c>
      <c r="H8" s="26" t="s">
        <v>64</v>
      </c>
    </row>
    <row r="9" spans="1:8">
      <c r="B9" s="23" t="s">
        <v>70</v>
      </c>
      <c r="C9" s="23" t="s">
        <v>71</v>
      </c>
      <c r="D9" s="23">
        <v>10750000</v>
      </c>
      <c r="E9" s="23">
        <v>0</v>
      </c>
      <c r="F9" s="23">
        <v>8.9999999999999998E-4</v>
      </c>
      <c r="G9" s="23">
        <v>1E+30</v>
      </c>
      <c r="H9" s="23">
        <v>2.3749999999999555E-4</v>
      </c>
    </row>
    <row r="10" spans="1:8">
      <c r="B10" s="23" t="s">
        <v>72</v>
      </c>
      <c r="C10" s="23" t="s">
        <v>73</v>
      </c>
      <c r="D10" s="23">
        <v>4500000</v>
      </c>
      <c r="E10" s="23">
        <v>0</v>
      </c>
      <c r="F10" s="23">
        <v>8.0000000000000015E-4</v>
      </c>
      <c r="G10" s="23">
        <v>3.0000000000000767E-4</v>
      </c>
      <c r="H10" s="23">
        <v>1E+30</v>
      </c>
    </row>
    <row r="11" spans="1:8">
      <c r="B11" s="23" t="s">
        <v>74</v>
      </c>
      <c r="C11" s="23" t="s">
        <v>75</v>
      </c>
      <c r="D11" s="23">
        <v>10850000.000000002</v>
      </c>
      <c r="E11" s="23">
        <v>0</v>
      </c>
      <c r="F11" s="23">
        <v>1.1000000000000003E-3</v>
      </c>
      <c r="G11" s="23">
        <v>1615724402396.8735</v>
      </c>
      <c r="H11" s="23">
        <v>3.4999999999999533E-4</v>
      </c>
    </row>
    <row r="12" spans="1:8">
      <c r="B12" s="23" t="s">
        <v>76</v>
      </c>
      <c r="C12" s="23" t="s">
        <v>77</v>
      </c>
      <c r="D12" s="23">
        <v>3100000</v>
      </c>
      <c r="E12" s="23">
        <v>0</v>
      </c>
      <c r="F12" s="23">
        <v>1.1999999999999997E-3</v>
      </c>
      <c r="G12" s="23">
        <v>1E+30</v>
      </c>
      <c r="H12" s="23">
        <v>1.0000000000002964E-4</v>
      </c>
    </row>
    <row r="13" spans="1:8">
      <c r="B13" s="23" t="s">
        <v>78</v>
      </c>
      <c r="C13" s="23" t="s">
        <v>79</v>
      </c>
      <c r="D13" s="23">
        <v>10850000</v>
      </c>
      <c r="E13" s="23">
        <v>0</v>
      </c>
      <c r="F13" s="23">
        <v>1.1000000000000003E-3</v>
      </c>
      <c r="G13" s="23">
        <v>1E+30</v>
      </c>
      <c r="H13" s="23">
        <v>3.9999999999999574E-4</v>
      </c>
    </row>
    <row r="14" spans="1:8">
      <c r="B14" s="23" t="s">
        <v>80</v>
      </c>
      <c r="C14" s="23" t="s">
        <v>81</v>
      </c>
      <c r="D14" s="23">
        <v>4675000</v>
      </c>
      <c r="E14" s="23">
        <v>0</v>
      </c>
      <c r="F14" s="23">
        <v>1.1999999999999997E-3</v>
      </c>
      <c r="G14" s="23">
        <v>1E+30</v>
      </c>
      <c r="H14" s="23">
        <v>3.1249999999999339E-4</v>
      </c>
    </row>
    <row r="15" spans="1:8">
      <c r="B15" s="23" t="s">
        <v>82</v>
      </c>
      <c r="C15" s="23" t="s">
        <v>83</v>
      </c>
      <c r="D15" s="23">
        <v>2625000</v>
      </c>
      <c r="E15" s="23">
        <v>0</v>
      </c>
      <c r="F15" s="23">
        <v>4.3E-3</v>
      </c>
      <c r="G15" s="23">
        <v>1.4500000000000335E-3</v>
      </c>
      <c r="H15" s="23">
        <v>1E+30</v>
      </c>
    </row>
    <row r="16" spans="1:8">
      <c r="B16" s="23" t="s">
        <v>84</v>
      </c>
      <c r="C16" s="23" t="s">
        <v>85</v>
      </c>
      <c r="D16" s="23">
        <v>2775000</v>
      </c>
      <c r="E16" s="23">
        <v>0</v>
      </c>
      <c r="F16" s="23">
        <v>2.3E-3</v>
      </c>
      <c r="G16" s="23">
        <v>4.262500000000044E-3</v>
      </c>
      <c r="H16" s="23">
        <v>1E+30</v>
      </c>
    </row>
    <row r="17" spans="1:8">
      <c r="B17" s="23" t="s">
        <v>86</v>
      </c>
      <c r="C17" s="23" t="s">
        <v>87</v>
      </c>
      <c r="D17" s="23">
        <v>2775000</v>
      </c>
      <c r="E17" s="23">
        <v>0</v>
      </c>
      <c r="F17" s="23">
        <v>3.1999999999999997E-3</v>
      </c>
      <c r="G17" s="23">
        <v>1.1750000000000259E-3</v>
      </c>
      <c r="H17" s="23">
        <v>1E+30</v>
      </c>
    </row>
    <row r="18" spans="1:8">
      <c r="B18" s="23" t="s">
        <v>88</v>
      </c>
      <c r="C18" s="23" t="s">
        <v>89</v>
      </c>
      <c r="D18" s="23">
        <v>525000</v>
      </c>
      <c r="E18" s="23">
        <v>0</v>
      </c>
      <c r="F18" s="23">
        <v>5.899999999999999E-3</v>
      </c>
      <c r="G18" s="23">
        <v>1.0000000000002964E-4</v>
      </c>
      <c r="H18" s="23">
        <v>1E+30</v>
      </c>
    </row>
    <row r="19" spans="1:8">
      <c r="B19" s="23" t="s">
        <v>90</v>
      </c>
      <c r="C19" s="23" t="s">
        <v>91</v>
      </c>
      <c r="D19" s="23">
        <v>2775000</v>
      </c>
      <c r="E19" s="23">
        <v>0</v>
      </c>
      <c r="F19" s="23">
        <v>4.7999999999999987E-3</v>
      </c>
      <c r="G19" s="23">
        <v>4.1250000000003366E-4</v>
      </c>
      <c r="H19" s="23">
        <v>1E+30</v>
      </c>
    </row>
    <row r="20" spans="1:8">
      <c r="B20" s="23" t="s">
        <v>92</v>
      </c>
      <c r="C20" s="23" t="s">
        <v>93</v>
      </c>
      <c r="D20" s="23">
        <v>1012500</v>
      </c>
      <c r="E20" s="23">
        <v>0</v>
      </c>
      <c r="F20" s="23">
        <v>3.4000000000000002E-3</v>
      </c>
      <c r="G20" s="23">
        <v>3.9125000000000427E-3</v>
      </c>
      <c r="H20" s="23">
        <v>1E+30</v>
      </c>
    </row>
    <row r="21" spans="1:8">
      <c r="B21" s="23" t="s">
        <v>94</v>
      </c>
      <c r="C21" s="23" t="s">
        <v>95</v>
      </c>
      <c r="D21" s="23">
        <v>2250000</v>
      </c>
      <c r="E21" s="23">
        <v>0</v>
      </c>
      <c r="F21" s="23">
        <v>5.0000000000000044E-4</v>
      </c>
      <c r="G21" s="23">
        <v>2.3749999999999989E-4</v>
      </c>
      <c r="H21" s="23">
        <v>1E+30</v>
      </c>
    </row>
    <row r="22" spans="1:8">
      <c r="B22" s="23" t="s">
        <v>96</v>
      </c>
      <c r="C22" s="23" t="s">
        <v>97</v>
      </c>
      <c r="D22" s="23">
        <v>2176874.999999986</v>
      </c>
      <c r="E22" s="23">
        <v>0</v>
      </c>
      <c r="F22" s="23">
        <v>5.0000000000000044E-4</v>
      </c>
      <c r="G22" s="23">
        <v>1.760563380281642E-4</v>
      </c>
      <c r="H22" s="23">
        <v>1.04166666666697E-5</v>
      </c>
    </row>
    <row r="23" spans="1:8">
      <c r="B23" s="23" t="s">
        <v>98</v>
      </c>
      <c r="C23" s="23" t="s">
        <v>99</v>
      </c>
      <c r="D23" s="23">
        <v>2250000</v>
      </c>
      <c r="E23" s="23">
        <v>0</v>
      </c>
      <c r="F23" s="23">
        <v>5.0000000000000044E-4</v>
      </c>
      <c r="G23" s="23">
        <v>3.4999999999999533E-4</v>
      </c>
      <c r="H23" s="23">
        <v>1E+30</v>
      </c>
    </row>
    <row r="24" spans="1:8">
      <c r="B24" s="23" t="s">
        <v>100</v>
      </c>
      <c r="C24" s="23" t="s">
        <v>101</v>
      </c>
      <c r="D24" s="23">
        <v>2250000</v>
      </c>
      <c r="E24" s="23">
        <v>0</v>
      </c>
      <c r="F24" s="23">
        <v>5.0000000000000044E-4</v>
      </c>
      <c r="G24" s="23">
        <v>4.8749999999999429E-4</v>
      </c>
      <c r="H24" s="23">
        <v>1E+30</v>
      </c>
    </row>
    <row r="25" spans="1:8">
      <c r="B25" s="23" t="s">
        <v>102</v>
      </c>
      <c r="C25" s="23" t="s">
        <v>103</v>
      </c>
      <c r="D25" s="23">
        <v>2250000</v>
      </c>
      <c r="E25" s="23">
        <v>0</v>
      </c>
      <c r="F25" s="23">
        <v>5.0000000000000044E-4</v>
      </c>
      <c r="G25" s="23">
        <v>3.9999999999999579E-4</v>
      </c>
      <c r="H25" s="23">
        <v>1E+30</v>
      </c>
    </row>
    <row r="26" spans="1:8" ht="16.149999999999999" thickBot="1">
      <c r="B26" s="24" t="s">
        <v>104</v>
      </c>
      <c r="C26" s="24" t="s">
        <v>105</v>
      </c>
      <c r="D26" s="24">
        <v>2250000</v>
      </c>
      <c r="E26" s="24">
        <v>0</v>
      </c>
      <c r="F26" s="24">
        <v>5.0000000000000044E-4</v>
      </c>
      <c r="G26" s="24">
        <v>3.1249999999999339E-4</v>
      </c>
      <c r="H26" s="24">
        <v>1E+30</v>
      </c>
    </row>
    <row r="28" spans="1:8" ht="16.149999999999999" thickBot="1">
      <c r="A28" t="s">
        <v>65</v>
      </c>
    </row>
    <row r="29" spans="1:8">
      <c r="B29" s="25"/>
      <c r="C29" s="25"/>
      <c r="D29" s="25" t="s">
        <v>56</v>
      </c>
      <c r="E29" s="25" t="s">
        <v>66</v>
      </c>
      <c r="F29" s="25" t="s">
        <v>68</v>
      </c>
      <c r="G29" s="25" t="s">
        <v>62</v>
      </c>
      <c r="H29" s="25" t="s">
        <v>62</v>
      </c>
    </row>
    <row r="30" spans="1:8" ht="16.149999999999999" thickBot="1">
      <c r="B30" s="26" t="s">
        <v>54</v>
      </c>
      <c r="C30" s="26" t="s">
        <v>55</v>
      </c>
      <c r="D30" s="26" t="s">
        <v>57</v>
      </c>
      <c r="E30" s="26" t="s">
        <v>67</v>
      </c>
      <c r="F30" s="26" t="s">
        <v>69</v>
      </c>
      <c r="G30" s="26" t="s">
        <v>63</v>
      </c>
      <c r="H30" s="26" t="s">
        <v>64</v>
      </c>
    </row>
    <row r="31" spans="1:8">
      <c r="B31" s="23" t="s">
        <v>106</v>
      </c>
      <c r="C31" s="23" t="s">
        <v>107</v>
      </c>
      <c r="D31" s="23">
        <v>10750000</v>
      </c>
      <c r="E31" s="23">
        <v>0</v>
      </c>
      <c r="F31" s="23">
        <v>4500000</v>
      </c>
      <c r="G31" s="23">
        <v>6250000</v>
      </c>
      <c r="H31" s="23">
        <v>1E+30</v>
      </c>
    </row>
    <row r="32" spans="1:8">
      <c r="B32" s="23" t="s">
        <v>108</v>
      </c>
      <c r="C32" s="23" t="s">
        <v>181</v>
      </c>
      <c r="D32" s="23">
        <v>4500000</v>
      </c>
      <c r="E32" s="23">
        <v>-3.0000000000000767E-4</v>
      </c>
      <c r="F32" s="23">
        <v>4500000</v>
      </c>
      <c r="G32" s="23">
        <v>989488.63636362378</v>
      </c>
      <c r="H32" s="23">
        <v>2227604.1666666525</v>
      </c>
    </row>
    <row r="33" spans="2:8">
      <c r="B33" s="23" t="s">
        <v>110</v>
      </c>
      <c r="C33" s="23" t="s">
        <v>182</v>
      </c>
      <c r="D33" s="23">
        <v>10850000.000000002</v>
      </c>
      <c r="E33" s="23">
        <v>0</v>
      </c>
      <c r="F33" s="23">
        <v>4500000</v>
      </c>
      <c r="G33" s="23">
        <v>6349999.9999999991</v>
      </c>
      <c r="H33" s="23">
        <v>1E+30</v>
      </c>
    </row>
    <row r="34" spans="2:8">
      <c r="B34" s="23" t="s">
        <v>112</v>
      </c>
      <c r="C34" s="23" t="s">
        <v>183</v>
      </c>
      <c r="D34" s="23">
        <v>3100000</v>
      </c>
      <c r="E34" s="23">
        <v>0</v>
      </c>
      <c r="F34" s="23">
        <v>750000</v>
      </c>
      <c r="G34" s="23">
        <v>2350000</v>
      </c>
      <c r="H34" s="23">
        <v>1E+30</v>
      </c>
    </row>
    <row r="35" spans="2:8">
      <c r="B35" s="23" t="s">
        <v>114</v>
      </c>
      <c r="C35" s="23" t="s">
        <v>184</v>
      </c>
      <c r="D35" s="23">
        <v>10850000</v>
      </c>
      <c r="E35" s="23">
        <v>0</v>
      </c>
      <c r="F35" s="23">
        <v>4500000</v>
      </c>
      <c r="G35" s="23">
        <v>6349999.9999999991</v>
      </c>
      <c r="H35" s="23">
        <v>1E+30</v>
      </c>
    </row>
    <row r="36" spans="2:8">
      <c r="B36" s="23" t="s">
        <v>116</v>
      </c>
      <c r="C36" s="23" t="s">
        <v>185</v>
      </c>
      <c r="D36" s="23">
        <v>4675000</v>
      </c>
      <c r="E36" s="23">
        <v>0</v>
      </c>
      <c r="F36" s="23">
        <v>1500000</v>
      </c>
      <c r="G36" s="23">
        <v>3175000</v>
      </c>
      <c r="H36" s="23">
        <v>1E+30</v>
      </c>
    </row>
    <row r="37" spans="2:8">
      <c r="B37" s="23" t="s">
        <v>118</v>
      </c>
      <c r="C37" s="23" t="s">
        <v>119</v>
      </c>
      <c r="D37" s="23">
        <v>2625000</v>
      </c>
      <c r="E37" s="23">
        <v>-1.4500000000000335E-3</v>
      </c>
      <c r="F37" s="23">
        <v>2625000</v>
      </c>
      <c r="G37" s="23">
        <v>224420.10309278069</v>
      </c>
      <c r="H37" s="23">
        <v>275579.89690721623</v>
      </c>
    </row>
    <row r="38" spans="2:8">
      <c r="B38" s="23" t="s">
        <v>120</v>
      </c>
      <c r="C38" s="23" t="s">
        <v>121</v>
      </c>
      <c r="D38" s="23">
        <v>2775000</v>
      </c>
      <c r="E38" s="23">
        <v>-4.262500000000044E-3</v>
      </c>
      <c r="F38" s="23">
        <v>2775000</v>
      </c>
      <c r="G38" s="23">
        <v>165857.1428571408</v>
      </c>
      <c r="H38" s="23">
        <v>220463.91752577294</v>
      </c>
    </row>
    <row r="39" spans="2:8">
      <c r="B39" s="23" t="s">
        <v>122</v>
      </c>
      <c r="C39" s="23" t="s">
        <v>123</v>
      </c>
      <c r="D39" s="23">
        <v>2775000</v>
      </c>
      <c r="E39" s="23">
        <v>-1.1750000000000259E-3</v>
      </c>
      <c r="F39" s="23">
        <v>2775000</v>
      </c>
      <c r="G39" s="23">
        <v>332347.32824427041</v>
      </c>
      <c r="H39" s="23">
        <v>408110.68702290009</v>
      </c>
    </row>
    <row r="40" spans="2:8">
      <c r="B40" s="23" t="s">
        <v>124</v>
      </c>
      <c r="C40" s="23" t="s">
        <v>125</v>
      </c>
      <c r="D40" s="23">
        <v>525000</v>
      </c>
      <c r="E40" s="23">
        <v>-1.0000000000002964E-4</v>
      </c>
      <c r="F40" s="23">
        <v>525000</v>
      </c>
      <c r="G40" s="23">
        <v>226757.81249999738</v>
      </c>
      <c r="H40" s="23">
        <v>278450.52083333337</v>
      </c>
    </row>
    <row r="41" spans="2:8">
      <c r="B41" s="23" t="s">
        <v>126</v>
      </c>
      <c r="C41" s="23" t="s">
        <v>127</v>
      </c>
      <c r="D41" s="23">
        <v>2775000</v>
      </c>
      <c r="E41" s="23">
        <v>-4.1250000000003366E-4</v>
      </c>
      <c r="F41" s="23">
        <v>2775000</v>
      </c>
      <c r="G41" s="23">
        <v>264665.65349543723</v>
      </c>
      <c r="H41" s="23">
        <v>324999.99999999948</v>
      </c>
    </row>
    <row r="42" spans="2:8">
      <c r="B42" s="23" t="s">
        <v>128</v>
      </c>
      <c r="C42" s="23" t="s">
        <v>129</v>
      </c>
      <c r="D42" s="23">
        <v>1012500</v>
      </c>
      <c r="E42" s="23">
        <v>-3.9125000000000427E-3</v>
      </c>
      <c r="F42" s="23">
        <v>1012500</v>
      </c>
      <c r="G42" s="23">
        <v>178067.48466257445</v>
      </c>
      <c r="H42" s="23">
        <v>218660.53169734133</v>
      </c>
    </row>
    <row r="43" spans="2:8">
      <c r="B43" s="23" t="s">
        <v>130</v>
      </c>
      <c r="C43" s="23" t="s">
        <v>131</v>
      </c>
      <c r="D43" s="23">
        <v>2250000</v>
      </c>
      <c r="E43" s="23">
        <v>-2.3749999999999989E-4</v>
      </c>
      <c r="F43" s="23">
        <v>2250000</v>
      </c>
      <c r="G43" s="23">
        <v>6250000</v>
      </c>
      <c r="H43" s="23">
        <v>2250000</v>
      </c>
    </row>
    <row r="44" spans="2:8">
      <c r="B44" s="23" t="s">
        <v>132</v>
      </c>
      <c r="C44" s="23" t="s">
        <v>133</v>
      </c>
      <c r="D44" s="23">
        <v>2250000</v>
      </c>
      <c r="E44" s="23">
        <v>-3.4999999999999533E-4</v>
      </c>
      <c r="F44" s="23">
        <v>2250000</v>
      </c>
      <c r="G44" s="23">
        <v>5346249.9999999376</v>
      </c>
      <c r="H44" s="23">
        <v>2250000</v>
      </c>
    </row>
    <row r="45" spans="2:8">
      <c r="B45" s="23" t="s">
        <v>134</v>
      </c>
      <c r="C45" s="23" t="s">
        <v>135</v>
      </c>
      <c r="D45" s="23">
        <v>2250000</v>
      </c>
      <c r="E45" s="23">
        <v>-4.8749999999999429E-4</v>
      </c>
      <c r="F45" s="23">
        <v>2250000</v>
      </c>
      <c r="G45" s="23">
        <v>2350000</v>
      </c>
      <c r="H45" s="23">
        <v>2250000</v>
      </c>
    </row>
    <row r="46" spans="2:8">
      <c r="B46" s="23" t="s">
        <v>136</v>
      </c>
      <c r="C46" s="23" t="s">
        <v>137</v>
      </c>
      <c r="D46" s="23">
        <v>2250000</v>
      </c>
      <c r="E46" s="23">
        <v>-3.9999999999999579E-4</v>
      </c>
      <c r="F46" s="23">
        <v>2250000</v>
      </c>
      <c r="G46" s="23">
        <v>6349999.9999999991</v>
      </c>
      <c r="H46" s="23">
        <v>2250000</v>
      </c>
    </row>
    <row r="47" spans="2:8">
      <c r="B47" s="23" t="s">
        <v>138</v>
      </c>
      <c r="C47" s="23" t="s">
        <v>139</v>
      </c>
      <c r="D47" s="23">
        <v>2250000</v>
      </c>
      <c r="E47" s="23">
        <v>-3.1249999999999339E-4</v>
      </c>
      <c r="F47" s="23">
        <v>2250000</v>
      </c>
      <c r="G47" s="23">
        <v>3175000</v>
      </c>
      <c r="H47" s="23">
        <v>2250000</v>
      </c>
    </row>
    <row r="48" spans="2:8">
      <c r="B48" s="23" t="s">
        <v>140</v>
      </c>
      <c r="C48" s="23" t="s">
        <v>186</v>
      </c>
      <c r="D48" s="23">
        <v>15625000</v>
      </c>
      <c r="E48" s="23">
        <v>2.3749999999999555E-4</v>
      </c>
      <c r="F48" s="23">
        <v>15625000</v>
      </c>
      <c r="G48" s="23">
        <v>1642924.5283018667</v>
      </c>
      <c r="H48" s="23">
        <v>2017452.8301886781</v>
      </c>
    </row>
    <row r="49" spans="2:8">
      <c r="B49" s="23" t="s">
        <v>142</v>
      </c>
      <c r="C49" s="23" t="s">
        <v>187</v>
      </c>
      <c r="D49" s="23">
        <v>9451874.9999999851</v>
      </c>
      <c r="E49" s="23">
        <v>0</v>
      </c>
      <c r="F49" s="23">
        <v>12125000</v>
      </c>
      <c r="G49" s="23">
        <v>1E+30</v>
      </c>
      <c r="H49" s="23">
        <v>2673125.000000014</v>
      </c>
    </row>
    <row r="50" spans="2:8">
      <c r="B50" s="23" t="s">
        <v>144</v>
      </c>
      <c r="C50" s="23" t="s">
        <v>188</v>
      </c>
      <c r="D50" s="23">
        <v>15875000.000000002</v>
      </c>
      <c r="E50" s="23">
        <v>3.4999999999999533E-4</v>
      </c>
      <c r="F50" s="23">
        <v>15875000</v>
      </c>
      <c r="G50" s="23">
        <v>1451249.9999999825</v>
      </c>
      <c r="H50" s="23">
        <v>1782083.3333333326</v>
      </c>
    </row>
    <row r="51" spans="2:8">
      <c r="B51" s="23" t="s">
        <v>146</v>
      </c>
      <c r="C51" s="23" t="s">
        <v>189</v>
      </c>
      <c r="D51" s="23">
        <v>5875000</v>
      </c>
      <c r="E51" s="23">
        <v>4.8749999999999445E-4</v>
      </c>
      <c r="F51" s="23">
        <v>5875000</v>
      </c>
      <c r="G51" s="23">
        <v>1527631.578947346</v>
      </c>
      <c r="H51" s="23">
        <v>1875877.1929824504</v>
      </c>
    </row>
    <row r="52" spans="2:8">
      <c r="B52" s="23" t="s">
        <v>148</v>
      </c>
      <c r="C52" s="23" t="s">
        <v>190</v>
      </c>
      <c r="D52" s="23">
        <v>15875000</v>
      </c>
      <c r="E52" s="23">
        <v>3.9999999999999574E-4</v>
      </c>
      <c r="F52" s="23">
        <v>15875000</v>
      </c>
      <c r="G52" s="23">
        <v>1554910.7142856952</v>
      </c>
      <c r="H52" s="23">
        <v>1909374.9999999988</v>
      </c>
    </row>
    <row r="53" spans="2:8">
      <c r="B53" s="23" t="s">
        <v>150</v>
      </c>
      <c r="C53" s="23" t="s">
        <v>191</v>
      </c>
      <c r="D53" s="23">
        <v>7937500</v>
      </c>
      <c r="E53" s="23">
        <v>3.1249999999999339E-4</v>
      </c>
      <c r="F53" s="23">
        <v>7937500</v>
      </c>
      <c r="G53" s="23">
        <v>1226408.45070421</v>
      </c>
      <c r="H53" s="23">
        <v>1505985.9154929563</v>
      </c>
    </row>
    <row r="54" spans="2:8">
      <c r="B54" s="23" t="s">
        <v>152</v>
      </c>
      <c r="C54" s="23" t="s">
        <v>153</v>
      </c>
      <c r="D54" s="23">
        <v>86450</v>
      </c>
      <c r="E54" s="23">
        <v>1.2500000000000084</v>
      </c>
      <c r="F54" s="23">
        <v>86450</v>
      </c>
      <c r="G54" s="23">
        <v>1069.2499999999993</v>
      </c>
      <c r="H54" s="23">
        <v>870.74999999998931</v>
      </c>
    </row>
    <row r="55" spans="2:8" ht="16.149999999999999" thickBot="1">
      <c r="B55" s="24" t="s">
        <v>154</v>
      </c>
      <c r="C55" s="24" t="s">
        <v>194</v>
      </c>
      <c r="D55" s="24">
        <v>2176874.999999986</v>
      </c>
      <c r="E55" s="24">
        <v>0</v>
      </c>
      <c r="F55" s="24">
        <v>0</v>
      </c>
      <c r="G55" s="24">
        <v>2176874.999999986</v>
      </c>
      <c r="H55" s="24">
        <v>1E+30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 Exhibits </vt:lpstr>
      <vt:lpstr>Proposed Media Plan </vt:lpstr>
      <vt:lpstr>Model 1 Max Impressions </vt:lpstr>
      <vt:lpstr>Sensitivity Report LP Model 1</vt:lpstr>
      <vt:lpstr>Model 2 Max Click TR</vt:lpstr>
      <vt:lpstr>Sensitivity Report Model 2 </vt:lpstr>
      <vt:lpstr>Model modified with Korea</vt:lpstr>
      <vt:lpstr>Sensitivity Report Model + kore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ejiofor forji</dc:creator>
  <cp:lastModifiedBy>Ejiofor</cp:lastModifiedBy>
  <dcterms:created xsi:type="dcterms:W3CDTF">2023-04-30T18:28:47Z</dcterms:created>
  <dcterms:modified xsi:type="dcterms:W3CDTF">2023-04-30T21:08:30Z</dcterms:modified>
</cp:coreProperties>
</file>