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\Documents\Byggeren\TTK4155_Ping_Pong_Project\PCB-Node1\"/>
    </mc:Choice>
  </mc:AlternateContent>
  <xr:revisionPtr revIDLastSave="0" documentId="13_ncr:1_{D1247A2B-7BA5-4F54-BA69-154ACCEE679B}" xr6:coauthVersionLast="47" xr6:coauthVersionMax="47" xr10:uidLastSave="{00000000-0000-0000-0000-000000000000}"/>
  <bookViews>
    <workbookView xWindow="2720" yWindow="440" windowWidth="20760" windowHeight="14220" xr2:uid="{17AFD791-CEED-4828-96C0-A0F19B8C3E72}"/>
  </bookViews>
  <sheets>
    <sheet name="BYGGERNNOD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1" l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U15" i="1"/>
  <c r="T15" i="1"/>
  <c r="E17" i="1"/>
  <c r="E18" i="1"/>
  <c r="E19" i="1"/>
  <c r="E20" i="1"/>
  <c r="E21" i="1"/>
  <c r="E22" i="1"/>
  <c r="E2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6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15" i="1"/>
  <c r="V53" i="1"/>
  <c r="V54" i="1"/>
  <c r="V52" i="1"/>
  <c r="V55" i="1" s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5" i="1"/>
  <c r="C16" i="1"/>
  <c r="N16" i="1" s="1"/>
  <c r="C17" i="1"/>
  <c r="N17" i="1" s="1"/>
  <c r="C18" i="1"/>
  <c r="N18" i="1" s="1"/>
  <c r="C19" i="1"/>
  <c r="N19" i="1" s="1"/>
  <c r="C20" i="1"/>
  <c r="N20" i="1" s="1"/>
  <c r="C21" i="1"/>
  <c r="N21" i="1" s="1"/>
  <c r="C22" i="1"/>
  <c r="N22" i="1" s="1"/>
  <c r="C23" i="1"/>
  <c r="N23" i="1" s="1"/>
  <c r="C24" i="1"/>
  <c r="N24" i="1" s="1"/>
  <c r="C25" i="1"/>
  <c r="N25" i="1" s="1"/>
  <c r="C26" i="1"/>
  <c r="N26" i="1" s="1"/>
  <c r="C27" i="1"/>
  <c r="N27" i="1" s="1"/>
  <c r="C28" i="1"/>
  <c r="N28" i="1" s="1"/>
  <c r="C29" i="1"/>
  <c r="N29" i="1" s="1"/>
  <c r="C30" i="1"/>
  <c r="N30" i="1" s="1"/>
  <c r="C31" i="1"/>
  <c r="N31" i="1" s="1"/>
  <c r="C32" i="1"/>
  <c r="N32" i="1" s="1"/>
  <c r="C33" i="1"/>
  <c r="N33" i="1" s="1"/>
  <c r="C34" i="1"/>
  <c r="N34" i="1" s="1"/>
  <c r="C35" i="1"/>
  <c r="N35" i="1" s="1"/>
  <c r="C36" i="1"/>
  <c r="N36" i="1" s="1"/>
  <c r="C37" i="1"/>
  <c r="N37" i="1" s="1"/>
  <c r="C38" i="1"/>
  <c r="N38" i="1" s="1"/>
  <c r="C39" i="1"/>
  <c r="N39" i="1" s="1"/>
  <c r="C40" i="1"/>
  <c r="N40" i="1" s="1"/>
  <c r="C41" i="1"/>
  <c r="N41" i="1" s="1"/>
  <c r="C42" i="1"/>
  <c r="N42" i="1" s="1"/>
  <c r="C43" i="1"/>
  <c r="N43" i="1" s="1"/>
  <c r="C44" i="1"/>
  <c r="N44" i="1" s="1"/>
  <c r="C45" i="1"/>
  <c r="N45" i="1" s="1"/>
  <c r="C46" i="1"/>
  <c r="N46" i="1" s="1"/>
  <c r="C47" i="1"/>
  <c r="N47" i="1" s="1"/>
  <c r="C48" i="1"/>
  <c r="N48" i="1" s="1"/>
  <c r="C15" i="1"/>
  <c r="N15" i="1" s="1"/>
  <c r="P15" i="1"/>
  <c r="B49" i="1"/>
  <c r="D16" i="1"/>
  <c r="S16" i="1" s="1"/>
  <c r="D17" i="1"/>
  <c r="S17" i="1" s="1"/>
  <c r="D18" i="1"/>
  <c r="S18" i="1" s="1"/>
  <c r="D19" i="1"/>
  <c r="S19" i="1" s="1"/>
  <c r="D20" i="1"/>
  <c r="S20" i="1" s="1"/>
  <c r="D21" i="1"/>
  <c r="S21" i="1" s="1"/>
  <c r="D22" i="1"/>
  <c r="S22" i="1" s="1"/>
  <c r="D23" i="1"/>
  <c r="S23" i="1" s="1"/>
  <c r="D24" i="1"/>
  <c r="S24" i="1" s="1"/>
  <c r="D25" i="1"/>
  <c r="S25" i="1" s="1"/>
  <c r="D26" i="1"/>
  <c r="S26" i="1" s="1"/>
  <c r="D27" i="1"/>
  <c r="S27" i="1" s="1"/>
  <c r="D28" i="1"/>
  <c r="S28" i="1" s="1"/>
  <c r="D29" i="1"/>
  <c r="S29" i="1" s="1"/>
  <c r="D30" i="1"/>
  <c r="S30" i="1" s="1"/>
  <c r="D31" i="1"/>
  <c r="S31" i="1" s="1"/>
  <c r="D32" i="1"/>
  <c r="S32" i="1" s="1"/>
  <c r="D33" i="1"/>
  <c r="S33" i="1" s="1"/>
  <c r="D34" i="1"/>
  <c r="S34" i="1" s="1"/>
  <c r="D35" i="1"/>
  <c r="S35" i="1" s="1"/>
  <c r="D36" i="1"/>
  <c r="S36" i="1" s="1"/>
  <c r="D37" i="1"/>
  <c r="S37" i="1" s="1"/>
  <c r="D38" i="1"/>
  <c r="S38" i="1" s="1"/>
  <c r="D39" i="1"/>
  <c r="S39" i="1" s="1"/>
  <c r="D40" i="1"/>
  <c r="S40" i="1" s="1"/>
  <c r="D41" i="1"/>
  <c r="S41" i="1" s="1"/>
  <c r="D42" i="1"/>
  <c r="S42" i="1" s="1"/>
  <c r="D43" i="1"/>
  <c r="S43" i="1" s="1"/>
  <c r="D44" i="1"/>
  <c r="S44" i="1" s="1"/>
  <c r="D45" i="1"/>
  <c r="S45" i="1" s="1"/>
  <c r="D46" i="1"/>
  <c r="S46" i="1" s="1"/>
  <c r="D47" i="1"/>
  <c r="S47" i="1" s="1"/>
  <c r="D48" i="1"/>
  <c r="O48" i="1" s="1"/>
  <c r="O49" i="1" s="1"/>
  <c r="D15" i="1"/>
  <c r="S15" i="1" s="1"/>
  <c r="V15" i="1"/>
  <c r="Q54" i="1"/>
  <c r="R54" i="1"/>
  <c r="P54" i="1"/>
  <c r="R53" i="1"/>
  <c r="R52" i="1"/>
  <c r="P53" i="1"/>
  <c r="P52" i="1"/>
  <c r="Q53" i="1"/>
  <c r="Q52" i="1"/>
  <c r="U49" i="1" l="1"/>
  <c r="U50" i="1" s="1"/>
  <c r="T49" i="1"/>
  <c r="T50" i="1" s="1"/>
  <c r="E49" i="1"/>
  <c r="G16" i="1"/>
  <c r="G36" i="1"/>
  <c r="V36" i="1" s="1"/>
  <c r="G35" i="1"/>
  <c r="V35" i="1" s="1"/>
  <c r="V34" i="1"/>
  <c r="V33" i="1"/>
  <c r="F41" i="1"/>
  <c r="F39" i="1"/>
  <c r="P33" i="1"/>
  <c r="F36" i="1"/>
  <c r="F35" i="1"/>
  <c r="F34" i="1"/>
  <c r="F33" i="1"/>
  <c r="G46" i="1"/>
  <c r="V46" i="1" s="1"/>
  <c r="V25" i="1"/>
  <c r="F48" i="1"/>
  <c r="G43" i="1"/>
  <c r="P43" i="1" s="1"/>
  <c r="G23" i="1"/>
  <c r="V23" i="1" s="1"/>
  <c r="F21" i="1"/>
  <c r="P36" i="1"/>
  <c r="F38" i="1"/>
  <c r="F37" i="1"/>
  <c r="G48" i="1"/>
  <c r="F16" i="1"/>
  <c r="F47" i="1"/>
  <c r="G42" i="1"/>
  <c r="V42" i="1" s="1"/>
  <c r="G22" i="1"/>
  <c r="P22" i="1" s="1"/>
  <c r="F46" i="1"/>
  <c r="G41" i="1"/>
  <c r="V41" i="1" s="1"/>
  <c r="G21" i="1"/>
  <c r="V21" i="1" s="1"/>
  <c r="F20" i="1"/>
  <c r="G47" i="1"/>
  <c r="P26" i="1"/>
  <c r="G44" i="1"/>
  <c r="F45" i="1"/>
  <c r="G40" i="1"/>
  <c r="P40" i="1" s="1"/>
  <c r="G20" i="1"/>
  <c r="V20" i="1" s="1"/>
  <c r="F44" i="1"/>
  <c r="G19" i="1"/>
  <c r="V19" i="1" s="1"/>
  <c r="S48" i="1"/>
  <c r="S49" i="1" s="1"/>
  <c r="S50" i="1" s="1"/>
  <c r="F43" i="1"/>
  <c r="F23" i="1"/>
  <c r="G38" i="1"/>
  <c r="V38" i="1" s="1"/>
  <c r="G18" i="1"/>
  <c r="V18" i="1" s="1"/>
  <c r="F40" i="1"/>
  <c r="F19" i="1"/>
  <c r="F18" i="1"/>
  <c r="F17" i="1"/>
  <c r="G45" i="1"/>
  <c r="P45" i="1" s="1"/>
  <c r="P24" i="1"/>
  <c r="G39" i="1"/>
  <c r="V39" i="1" s="1"/>
  <c r="F42" i="1"/>
  <c r="F22" i="1"/>
  <c r="G37" i="1"/>
  <c r="G17" i="1"/>
  <c r="P21" i="1"/>
  <c r="P20" i="1"/>
  <c r="P39" i="1"/>
  <c r="R28" i="1"/>
  <c r="Q49" i="1"/>
  <c r="Q50" i="1" s="1"/>
  <c r="R29" i="1"/>
  <c r="R26" i="1"/>
  <c r="R27" i="1"/>
  <c r="R25" i="1"/>
  <c r="R15" i="1"/>
  <c r="R48" i="1"/>
  <c r="R47" i="1"/>
  <c r="R46" i="1"/>
  <c r="R45" i="1"/>
  <c r="R31" i="1"/>
  <c r="R30" i="1"/>
  <c r="R43" i="1"/>
  <c r="R41" i="1"/>
  <c r="R21" i="1"/>
  <c r="R40" i="1"/>
  <c r="R20" i="1"/>
  <c r="R39" i="1"/>
  <c r="R19" i="1"/>
  <c r="R38" i="1"/>
  <c r="R18" i="1"/>
  <c r="R24" i="1"/>
  <c r="R22" i="1"/>
  <c r="R17" i="1"/>
  <c r="R36" i="1"/>
  <c r="R16" i="1"/>
  <c r="R35" i="1"/>
  <c r="R44" i="1"/>
  <c r="R42" i="1"/>
  <c r="R33" i="1"/>
  <c r="R23" i="1"/>
  <c r="R37" i="1"/>
  <c r="R34" i="1"/>
  <c r="R32" i="1"/>
  <c r="N49" i="1"/>
  <c r="M49" i="1"/>
  <c r="C49" i="1"/>
  <c r="P55" i="1"/>
  <c r="D49" i="1"/>
  <c r="P25" i="1" l="1"/>
  <c r="P41" i="1"/>
  <c r="P35" i="1"/>
  <c r="P16" i="1"/>
  <c r="V16" i="1"/>
  <c r="P42" i="1"/>
  <c r="P46" i="1"/>
  <c r="P34" i="1"/>
  <c r="V28" i="1"/>
  <c r="P28" i="1"/>
  <c r="V43" i="1"/>
  <c r="P23" i="1"/>
  <c r="V24" i="1"/>
  <c r="V45" i="1"/>
  <c r="V26" i="1"/>
  <c r="F49" i="1"/>
  <c r="V22" i="1"/>
  <c r="P17" i="1"/>
  <c r="V17" i="1"/>
  <c r="V32" i="1"/>
  <c r="P32" i="1"/>
  <c r="V30" i="1"/>
  <c r="P30" i="1"/>
  <c r="V47" i="1"/>
  <c r="P47" i="1"/>
  <c r="V31" i="1"/>
  <c r="P31" i="1"/>
  <c r="V40" i="1"/>
  <c r="G49" i="1"/>
  <c r="P37" i="1"/>
  <c r="V37" i="1"/>
  <c r="P18" i="1"/>
  <c r="P27" i="1"/>
  <c r="V27" i="1"/>
  <c r="P38" i="1"/>
  <c r="V48" i="1"/>
  <c r="P48" i="1"/>
  <c r="P19" i="1"/>
  <c r="P44" i="1"/>
  <c r="V44" i="1"/>
  <c r="V29" i="1"/>
  <c r="P29" i="1"/>
  <c r="R49" i="1"/>
  <c r="R50" i="1" s="1"/>
  <c r="P49" i="1" l="1"/>
  <c r="V49" i="1"/>
  <c r="V50" i="1" s="1"/>
</calcChain>
</file>

<file path=xl/sharedStrings.xml><?xml version="1.0" encoding="utf-8"?>
<sst xmlns="http://schemas.openxmlformats.org/spreadsheetml/2006/main" count="155" uniqueCount="146">
  <si>
    <t>Byggern 2024 Node 1   Revised: Monday, October 21, 2024</t>
  </si>
  <si>
    <t>Benjamin Roald Andersen          Revision: 1</t>
  </si>
  <si>
    <t>Bill Of Materials        October 22,2024      3:07:01</t>
  </si>
  <si>
    <t>Page1</t>
  </si>
  <si>
    <t>Item</t>
  </si>
  <si>
    <t>Quantity</t>
  </si>
  <si>
    <t>3 PCB Qantity</t>
  </si>
  <si>
    <t>Reference</t>
  </si>
  <si>
    <t>Part</t>
  </si>
  <si>
    <t>single cost</t>
  </si>
  <si>
    <t>Minimum total cost</t>
  </si>
  <si>
    <t>3 Board cost</t>
  </si>
  <si>
    <t>Order Cost (without quantity discount)</t>
  </si>
  <si>
    <t>Part num</t>
  </si>
  <si>
    <t>Link</t>
  </si>
  <si>
    <t>______________________________________________</t>
  </si>
  <si>
    <t>Joystick_CONN,CAN_CONN</t>
  </si>
  <si>
    <t>3pin 1 row</t>
  </si>
  <si>
    <t>61302211121 W黵th Elektronik | Kontakter, forbindelser | DigiKey</t>
  </si>
  <si>
    <t>C13</t>
  </si>
  <si>
    <t>https://www.digikey.no/no/products/detail/w%C3%BCrth-elektronik/865080457015/5728038</t>
  </si>
  <si>
    <t>C14</t>
  </si>
  <si>
    <t>https://www.digikey.no/no/products/detail/w%C3%BCrth-elektronik/865080253012/5728090</t>
  </si>
  <si>
    <t>C15,C16,C17,C18,C19,C24,</t>
  </si>
  <si>
    <t>10u</t>
  </si>
  <si>
    <t>https://www.digikey.no/no/products/detail/w%C3%BCrth-elektronik/885012107010/5453475</t>
  </si>
  <si>
    <t>C25,C27,C30,C31,C33,C35,</t>
  </si>
  <si>
    <t>C36,C40,C42</t>
  </si>
  <si>
    <t>C20,C21,C22,C23,C26,C28,</t>
  </si>
  <si>
    <t>20p</t>
  </si>
  <si>
    <t>CC0805JRNPO9BN200</t>
  </si>
  <si>
    <t>https://www.digikey.no/no/products/detail/yageo/CC0805JRNPO9BN200/5884040</t>
  </si>
  <si>
    <t>C29,C32,C34,C39,C41</t>
  </si>
  <si>
    <t>C37,C38</t>
  </si>
  <si>
    <t>100n</t>
  </si>
  <si>
    <t>885012207098 W黵th Elektronik | Kondensatorer | DigiKey</t>
  </si>
  <si>
    <t>IC1</t>
  </si>
  <si>
    <t>ATMEGA162-16PU</t>
  </si>
  <si>
    <t>1-2199299-5</t>
  </si>
  <si>
    <t>1-2199299-5 TE Connectivity AMP Connectors | Kontakter, forbindelser | DigiKey</t>
  </si>
  <si>
    <t>IC2</t>
  </si>
  <si>
    <t>MAX233CPP+</t>
  </si>
  <si>
    <t>DILB16P-223TLF</t>
  </si>
  <si>
    <t>DILB16P-223TLF Amphenol ICC (FCI) | Kontakter, forbindelser | DigiKey</t>
  </si>
  <si>
    <t>IC3</t>
  </si>
  <si>
    <t>SN74ALS573CN</t>
  </si>
  <si>
    <t>DILB20P-223TLF</t>
  </si>
  <si>
    <t>DILB20P-223TLF Amphenol ICC (FCI) | Kontakter, forbindelser | DigiKey</t>
  </si>
  <si>
    <t>IC4</t>
  </si>
  <si>
    <t>MAX156BCNG+</t>
  </si>
  <si>
    <t>DILB24P-224TLF</t>
  </si>
  <si>
    <t>DILB24P-224TLF Amphenol ICC (FCI) | Kontakter, forbindelser | DigiKey</t>
  </si>
  <si>
    <t>IC5</t>
  </si>
  <si>
    <t>SN74HC00N</t>
  </si>
  <si>
    <t>DILB14P-223TLF</t>
  </si>
  <si>
    <t>DILB14P-223TLF Amphenol ICC (FCI) | Kontakter, forbindelser | DigiKey</t>
  </si>
  <si>
    <t>IC6</t>
  </si>
  <si>
    <t>MCP2515-I_P</t>
  </si>
  <si>
    <t>DILB18P-223TLF</t>
  </si>
  <si>
    <t>DILB18P-223TLF Amphenol ICC (FCI) | Kontakter, forbindelser | DigiKey</t>
  </si>
  <si>
    <t>IC7</t>
  </si>
  <si>
    <t>MCP2551-I_P</t>
  </si>
  <si>
    <t>DILB8P-223TLF</t>
  </si>
  <si>
    <t>DILB8P-223TLF Amphenol ICC (FCI) | Kontakter, forbindelser | DigiKey</t>
  </si>
  <si>
    <t>IC8</t>
  </si>
  <si>
    <t>MC7805ACTG</t>
  </si>
  <si>
    <t>MC7805ACTG onsemi | Integrerte kretser (IC-er) | DigiKey</t>
  </si>
  <si>
    <t>JTAG_CONN</t>
  </si>
  <si>
    <t>CONN_67997-210HLF</t>
  </si>
  <si>
    <t>61301021121 W黵th Elektronik | Kontakter, forbindelser | DigiKey</t>
  </si>
  <si>
    <t>J2A</t>
  </si>
  <si>
    <t>LD09S33E4GV00LF</t>
  </si>
  <si>
    <t>LD09S33E4GV00LF Amphenol ICC (FCI) | Kontakter, forbindelser | DigiKey</t>
  </si>
  <si>
    <t>J3</t>
  </si>
  <si>
    <t>ED281DT</t>
  </si>
  <si>
    <t>ED281DT On Shore Technology Inc. | Kontakter, forbindelser | DigiKey</t>
  </si>
  <si>
    <t>LED1,LED2,LED3</t>
  </si>
  <si>
    <t>150080VS75000</t>
  </si>
  <si>
    <t>150080VS75000 W黵th Elektronik | Optoelektronikk | DigiKey</t>
  </si>
  <si>
    <t>OLED_CONN</t>
  </si>
  <si>
    <t>CONN_012P_000C_1</t>
  </si>
  <si>
    <t>see item 1</t>
  </si>
  <si>
    <t>R5,R6,R7,R9,R10</t>
  </si>
  <si>
    <t>330R</t>
  </si>
  <si>
    <t>ERJ-6GEYJ331V</t>
  </si>
  <si>
    <t>ERJ-6GEYJ331V Panasonic Electronic Components | Motstander | DigiKey</t>
  </si>
  <si>
    <t>R8,R13,R16,R17,R18,R19,</t>
  </si>
  <si>
    <t>10k</t>
  </si>
  <si>
    <t>ERJ-6GEYJ103V</t>
  </si>
  <si>
    <t>ERJ-6GEYJ103V Panasonic Electronic Components | Motstander | DigiKey</t>
  </si>
  <si>
    <t>R20</t>
  </si>
  <si>
    <t>R11</t>
  </si>
  <si>
    <t>120R</t>
  </si>
  <si>
    <t>ERJ-6ENF1200V</t>
  </si>
  <si>
    <t>https://www.digikey.no/no/products/detail/panasonic-electronic-components/ERJ-6ENF1200V/1746457</t>
  </si>
  <si>
    <t>R12</t>
  </si>
  <si>
    <t>inf</t>
  </si>
  <si>
    <t>R14,R15</t>
  </si>
  <si>
    <t>2k</t>
  </si>
  <si>
    <t>ERJ-6GEYJ202V</t>
  </si>
  <si>
    <t>ERJ-6GEYJ202V Panasonic Electronic Components | Motstander | DigiKey</t>
  </si>
  <si>
    <t>S1A</t>
  </si>
  <si>
    <t>EVQ-Q2B02W</t>
  </si>
  <si>
    <t>EVQ-Q2B02W Panasonic Electronic Components | Brytere | DigiKey</t>
  </si>
  <si>
    <t>Touch_CONN</t>
  </si>
  <si>
    <t>CONN_004P_000C_1</t>
  </si>
  <si>
    <t>Y1</t>
  </si>
  <si>
    <t>ABLS-4.9152MHZ-B4-T</t>
  </si>
  <si>
    <t>ABLS-4.9152MHZ-B4-T Abracon LLC | Krystaller, oscillatorer | DigiKey</t>
  </si>
  <si>
    <t>Y2</t>
  </si>
  <si>
    <t>ECS-160-20-5PX-TR</t>
  </si>
  <si>
    <t>ECS-160-20-5PX-TR ECS Inc. | Krystaller, oscillatorer | DigiKey</t>
  </si>
  <si>
    <t>Z1,Z2</t>
  </si>
  <si>
    <t>CUHZ5V6_H3F</t>
  </si>
  <si>
    <t>CUHZ5V6,H3F</t>
  </si>
  <si>
    <t>CUHZ5V6,H3F Toshiba Semiconductor and Storage | Kretsbeskyttelse | DigiKey</t>
  </si>
  <si>
    <t>Total:</t>
  </si>
  <si>
    <t>Privat:</t>
  </si>
  <si>
    <t>D2FC-F-7N(20M)</t>
  </si>
  <si>
    <t>https://www.digikey.no/no/products/detail/omron-electronics-inc-emc-div/D2FC-F-7N-20M/20484121</t>
  </si>
  <si>
    <t>D2FC-F-7N(60M)</t>
  </si>
  <si>
    <t>https://www.digikey.no/no/products/detail/omron-electronics-inc-emc-div/D2FC-F-7N-60M/20484328</t>
  </si>
  <si>
    <t>885012207098</t>
  </si>
  <si>
    <t>61301021121</t>
  </si>
  <si>
    <t>885012107010</t>
  </si>
  <si>
    <t>865080253012</t>
  </si>
  <si>
    <t>865080457015</t>
  </si>
  <si>
    <t>61302211121</t>
  </si>
  <si>
    <t>https://www.digikey.no/en/products/detail/panasonic-electronic-components/EVQ-P0E07K/286330</t>
  </si>
  <si>
    <t>EVQ-P0E07K</t>
  </si>
  <si>
    <t>691418320002</t>
  </si>
  <si>
    <t>https://www.digikey.no/en/products/detail/w%C3%BCrth-elektronik/691418320002/11477851?s=N4IgTCBcDaIGwE4CMAWJAOAzGADHiAugL5A</t>
  </si>
  <si>
    <t>10pc cost</t>
  </si>
  <si>
    <t>50pc cost</t>
  </si>
  <si>
    <t>2 PCB Qantity</t>
  </si>
  <si>
    <t>2 Board cost</t>
  </si>
  <si>
    <t>parts Total:</t>
  </si>
  <si>
    <t>1 Order Quantity</t>
  </si>
  <si>
    <t>2 Order Quantity</t>
  </si>
  <si>
    <t>3 Order Quantity</t>
  </si>
  <si>
    <t>1 Order min cost</t>
  </si>
  <si>
    <t>2 Order min cost</t>
  </si>
  <si>
    <t>3 Order min cost</t>
  </si>
  <si>
    <t>1 Order cost</t>
  </si>
  <si>
    <t>2 Order cost</t>
  </si>
  <si>
    <t>3 Order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</si>
</sst>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r&quot;\ 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35" borderId="0" xfId="0" applyNumberFormat="1" applyFill="1"/>
    <xf numFmtId="164" fontId="16" fillId="35" borderId="0" xfId="0" applyNumberFormat="1" applyFont="1" applyFill="1"/>
    <xf numFmtId="164" fontId="0" fillId="33" borderId="0" xfId="0" applyNumberFormat="1" applyFill="1"/>
    <xf numFmtId="164" fontId="16" fillId="33" borderId="0" xfId="0" applyNumberFormat="1" applyFont="1" applyFill="1"/>
    <xf numFmtId="164" fontId="0" fillId="34" borderId="0" xfId="0" applyNumberFormat="1" applyFill="1"/>
    <xf numFmtId="164" fontId="16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strike val="0"/>
        <color theme="2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CB1F-3136-4EF7-BB0E-65C07665A41B}">
  <dimension ref="A1:X55"/>
  <sheetViews>
    <sheetView tabSelected="1" topLeftCell="A10" workbookViewId="0">
      <pane xSplit="1" ySplit="3" topLeftCell="K37" activePane="bottomRight" state="frozen"/>
      <selection activeCell="A10" sqref="A10"/>
      <selection pane="topRight" activeCell="B10" sqref="B10"/>
      <selection pane="bottomLeft" activeCell="A13" sqref="A13"/>
      <selection pane="bottomRight" activeCell="T58" sqref="T58"/>
    </sheetView>
  </sheetViews>
  <sheetFormatPr defaultRowHeight="14.5" x14ac:dyDescent="0.35"/>
  <cols>
    <col min="3" max="4" width="11.90625" bestFit="1" customWidth="1"/>
    <col min="5" max="7" width="14.1796875" bestFit="1" customWidth="1"/>
    <col min="8" max="8" width="24" bestFit="1" customWidth="1"/>
    <col min="9" max="9" width="19.1796875" bestFit="1" customWidth="1"/>
    <col min="10" max="10" width="9.90625" bestFit="1" customWidth="1"/>
    <col min="11" max="12" width="9.90625" customWidth="1"/>
    <col min="13" max="14" width="17.453125" hidden="1" customWidth="1"/>
    <col min="15" max="15" width="11.26953125" hidden="1" customWidth="1"/>
    <col min="16" max="16" width="33.6328125" hidden="1" customWidth="1"/>
    <col min="17" max="19" width="14.1796875" bestFit="1" customWidth="1"/>
    <col min="20" max="21" width="14.1796875" customWidth="1"/>
    <col min="22" max="22" width="10.7265625" bestFit="1" customWidth="1"/>
    <col min="23" max="23" width="19.36328125" bestFit="1" customWidth="1"/>
    <col min="24" max="24" width="90" bestFit="1" customWidth="1"/>
  </cols>
  <sheetData>
    <row r="1" spans="1:24" x14ac:dyDescent="0.35">
      <c r="A1" t="s">
        <v>0</v>
      </c>
    </row>
    <row r="2" spans="1:24" x14ac:dyDescent="0.35">
      <c r="A2" t="s">
        <v>1</v>
      </c>
    </row>
    <row r="10" spans="1:24" x14ac:dyDescent="0.35">
      <c r="A10" t="s">
        <v>2</v>
      </c>
      <c r="B10" t="s">
        <v>3</v>
      </c>
    </row>
    <row r="12" spans="1:24" x14ac:dyDescent="0.35">
      <c r="A12" t="s">
        <v>4</v>
      </c>
      <c r="B12" t="s">
        <v>5</v>
      </c>
      <c r="C12" t="s">
        <v>134</v>
      </c>
      <c r="D12" t="s">
        <v>6</v>
      </c>
      <c r="E12" t="s">
        <v>137</v>
      </c>
      <c r="F12" t="s">
        <v>138</v>
      </c>
      <c r="G12" t="s">
        <v>139</v>
      </c>
      <c r="H12" t="s">
        <v>7</v>
      </c>
      <c r="I12" t="s">
        <v>8</v>
      </c>
      <c r="J12" t="s">
        <v>9</v>
      </c>
      <c r="K12" t="s">
        <v>132</v>
      </c>
      <c r="L12" t="s">
        <v>133</v>
      </c>
      <c r="M12" t="s">
        <v>10</v>
      </c>
      <c r="N12" t="s">
        <v>135</v>
      </c>
      <c r="O12" t="s">
        <v>11</v>
      </c>
      <c r="P12" t="s">
        <v>12</v>
      </c>
      <c r="Q12" t="s">
        <v>140</v>
      </c>
      <c r="R12" t="s">
        <v>141</v>
      </c>
      <c r="S12" t="s">
        <v>142</v>
      </c>
      <c r="T12" t="s">
        <v>143</v>
      </c>
      <c r="U12" t="s">
        <v>144</v>
      </c>
      <c r="V12" t="s">
        <v>145</v>
      </c>
      <c r="W12" t="s">
        <v>13</v>
      </c>
      <c r="X12" t="s">
        <v>14</v>
      </c>
    </row>
    <row r="13" spans="1:24" x14ac:dyDescent="0.35">
      <c r="A13" t="s">
        <v>15</v>
      </c>
    </row>
    <row r="15" spans="1:24" x14ac:dyDescent="0.35">
      <c r="A15">
        <v>1</v>
      </c>
      <c r="B15" s="6">
        <v>2</v>
      </c>
      <c r="C15" s="4">
        <f>B15*2</f>
        <v>4</v>
      </c>
      <c r="D15" s="5">
        <f>B15*3</f>
        <v>6</v>
      </c>
      <c r="E15" s="6">
        <v>2</v>
      </c>
      <c r="F15" s="4">
        <v>4</v>
      </c>
      <c r="G15" s="5">
        <v>6</v>
      </c>
      <c r="H15" t="s">
        <v>16</v>
      </c>
      <c r="I15" t="s">
        <v>17</v>
      </c>
      <c r="J15" s="2">
        <v>12.81</v>
      </c>
      <c r="K15" s="2"/>
      <c r="L15" s="2"/>
      <c r="M15" s="2">
        <f>B15*J15</f>
        <v>25.62</v>
      </c>
      <c r="N15" s="2">
        <f>C15*J15</f>
        <v>51.24</v>
      </c>
      <c r="O15" s="2">
        <v>76.86</v>
      </c>
      <c r="P15" s="2">
        <f>G15*J15</f>
        <v>76.86</v>
      </c>
      <c r="Q15" s="7">
        <f>IF(B15&gt;=50,B15*L15,IF(B15&gt;=10,B15*K15,B15*J15))</f>
        <v>25.62</v>
      </c>
      <c r="R15" s="9">
        <f>IF(C15&gt;=50,C15*L15,IF(C15&gt;=10,C15*K15,C15*J15))</f>
        <v>51.24</v>
      </c>
      <c r="S15" s="11">
        <f>IF(D15&gt;=50,D15*L15,IF(D15&gt;=10,D15*K15,D15*J15))</f>
        <v>76.86</v>
      </c>
      <c r="T15" s="7">
        <f>IF(E15&gt;=50,E15*L15,IF(E15&gt;=10,E15*K15,E15*J15))</f>
        <v>25.62</v>
      </c>
      <c r="U15" s="9">
        <f>IF(F15&gt;=50,F15*L15,IF(F15&gt;=10,F15*K15,F15*J15))</f>
        <v>51.24</v>
      </c>
      <c r="V15" s="11">
        <f>IF(G15&gt;=50,G15*L15,IF(G15&gt;=10,G15*K15,G15*J15))</f>
        <v>76.86</v>
      </c>
      <c r="W15" s="1" t="s">
        <v>127</v>
      </c>
      <c r="X15" t="s">
        <v>18</v>
      </c>
    </row>
    <row r="16" spans="1:24" x14ac:dyDescent="0.35">
      <c r="A16">
        <v>2</v>
      </c>
      <c r="B16" s="6">
        <v>1</v>
      </c>
      <c r="C16" s="4">
        <f t="shared" ref="C16:C48" si="0">B16*2</f>
        <v>2</v>
      </c>
      <c r="D16" s="5">
        <f t="shared" ref="D16:D48" si="1">B16*3</f>
        <v>3</v>
      </c>
      <c r="E16" s="6">
        <f>IF(B16&gt;0,B16+1,0)</f>
        <v>2</v>
      </c>
      <c r="F16" s="4">
        <f>IF(C16&gt;0,C16+1,0)</f>
        <v>3</v>
      </c>
      <c r="G16" s="5">
        <f>IF(D16&gt;0,D16+1,0)</f>
        <v>4</v>
      </c>
      <c r="H16" t="s">
        <v>19</v>
      </c>
      <c r="I16">
        <v>865080457015</v>
      </c>
      <c r="J16" s="2">
        <v>10.19</v>
      </c>
      <c r="K16" s="2"/>
      <c r="L16" s="2"/>
      <c r="M16" s="2">
        <f t="shared" ref="M16:M48" si="2">B16*J16</f>
        <v>10.19</v>
      </c>
      <c r="N16" s="2">
        <f t="shared" ref="N16:N48" si="3">C16*J16</f>
        <v>20.38</v>
      </c>
      <c r="O16" s="2">
        <v>30.57</v>
      </c>
      <c r="P16" s="2">
        <f t="shared" ref="P16:P48" si="4">G16*J16</f>
        <v>40.76</v>
      </c>
      <c r="Q16" s="7">
        <f t="shared" ref="Q16:Q48" si="5">IF(B16&gt;=50,B16*L16,IF(B16&gt;=10,B16*K16,B16*J16))</f>
        <v>10.19</v>
      </c>
      <c r="R16" s="9">
        <f t="shared" ref="R16:R48" si="6">IF(C16&gt;=50,C16*L16,IF(C16&gt;=10,C16*K16,C16*J16))</f>
        <v>20.38</v>
      </c>
      <c r="S16" s="11">
        <f t="shared" ref="S16:S48" si="7">IF(D16&gt;=50,D16*L16,IF(D16&gt;=10,D16*K16,D16*J16))</f>
        <v>30.57</v>
      </c>
      <c r="T16" s="7">
        <f t="shared" ref="T16:T48" si="8">IF(E16&gt;=50,E16*L16,IF(E16&gt;=10,E16*K16,E16*J16))</f>
        <v>20.38</v>
      </c>
      <c r="U16" s="9">
        <f t="shared" ref="U16:U48" si="9">IF(F16&gt;=50,F16*L16,IF(F16&gt;=10,F16*K16,F16*J16))</f>
        <v>30.57</v>
      </c>
      <c r="V16" s="11">
        <f t="shared" ref="V16:V48" si="10">IF(G16&gt;=50,G16*L16,IF(G16&gt;=10,G16*K16,G16*J16))</f>
        <v>40.76</v>
      </c>
      <c r="W16" s="1" t="s">
        <v>126</v>
      </c>
      <c r="X16" t="s">
        <v>20</v>
      </c>
    </row>
    <row r="17" spans="1:24" x14ac:dyDescent="0.35">
      <c r="A17">
        <v>3</v>
      </c>
      <c r="B17" s="6">
        <v>1</v>
      </c>
      <c r="C17" s="4">
        <f t="shared" si="0"/>
        <v>2</v>
      </c>
      <c r="D17" s="5">
        <f t="shared" si="1"/>
        <v>3</v>
      </c>
      <c r="E17" s="6">
        <f t="shared" ref="E17:E48" si="11">IF(B17&gt;0,B17+1,0)</f>
        <v>2</v>
      </c>
      <c r="F17" s="4">
        <f t="shared" ref="F17:F48" si="12">IF(C17&gt;0,C17+1,0)</f>
        <v>3</v>
      </c>
      <c r="G17" s="5">
        <f t="shared" ref="G17:G48" si="13">IF(D17&gt;0,D17+1,0)</f>
        <v>4</v>
      </c>
      <c r="H17" t="s">
        <v>21</v>
      </c>
      <c r="I17">
        <v>865080253012</v>
      </c>
      <c r="J17" s="2">
        <v>5.99</v>
      </c>
      <c r="K17" s="2"/>
      <c r="L17" s="2"/>
      <c r="M17" s="2">
        <f t="shared" si="2"/>
        <v>5.99</v>
      </c>
      <c r="N17" s="2">
        <f t="shared" si="3"/>
        <v>11.98</v>
      </c>
      <c r="O17" s="2">
        <v>17.97</v>
      </c>
      <c r="P17" s="2">
        <f t="shared" si="4"/>
        <v>23.96</v>
      </c>
      <c r="Q17" s="7">
        <f t="shared" si="5"/>
        <v>5.99</v>
      </c>
      <c r="R17" s="9">
        <f t="shared" si="6"/>
        <v>11.98</v>
      </c>
      <c r="S17" s="11">
        <f t="shared" si="7"/>
        <v>17.97</v>
      </c>
      <c r="T17" s="7">
        <f t="shared" si="8"/>
        <v>11.98</v>
      </c>
      <c r="U17" s="9">
        <f t="shared" si="9"/>
        <v>17.97</v>
      </c>
      <c r="V17" s="11">
        <f t="shared" si="10"/>
        <v>23.96</v>
      </c>
      <c r="W17" s="1" t="s">
        <v>125</v>
      </c>
      <c r="X17" t="s">
        <v>22</v>
      </c>
    </row>
    <row r="18" spans="1:24" x14ac:dyDescent="0.35">
      <c r="A18">
        <v>4</v>
      </c>
      <c r="B18" s="6">
        <v>17</v>
      </c>
      <c r="C18" s="4">
        <f t="shared" si="0"/>
        <v>34</v>
      </c>
      <c r="D18" s="5">
        <f t="shared" si="1"/>
        <v>51</v>
      </c>
      <c r="E18" s="6">
        <f t="shared" si="11"/>
        <v>18</v>
      </c>
      <c r="F18" s="4">
        <f t="shared" si="12"/>
        <v>35</v>
      </c>
      <c r="G18" s="5">
        <f t="shared" si="13"/>
        <v>52</v>
      </c>
      <c r="H18" t="s">
        <v>23</v>
      </c>
      <c r="I18" t="s">
        <v>24</v>
      </c>
      <c r="J18" s="2">
        <v>2</v>
      </c>
      <c r="K18" s="2">
        <v>1.859</v>
      </c>
      <c r="L18" s="2">
        <v>1.859</v>
      </c>
      <c r="M18" s="2">
        <f t="shared" si="2"/>
        <v>34</v>
      </c>
      <c r="N18" s="2">
        <f t="shared" si="3"/>
        <v>68</v>
      </c>
      <c r="O18" s="2">
        <v>90</v>
      </c>
      <c r="P18" s="2">
        <f t="shared" si="4"/>
        <v>104</v>
      </c>
      <c r="Q18" s="7">
        <f t="shared" si="5"/>
        <v>31.603000000000002</v>
      </c>
      <c r="R18" s="9">
        <f t="shared" si="6"/>
        <v>63.206000000000003</v>
      </c>
      <c r="S18" s="11">
        <f t="shared" si="7"/>
        <v>94.808999999999997</v>
      </c>
      <c r="T18" s="7">
        <f t="shared" si="8"/>
        <v>33.462000000000003</v>
      </c>
      <c r="U18" s="9">
        <f t="shared" si="9"/>
        <v>65.064999999999998</v>
      </c>
      <c r="V18" s="11">
        <f t="shared" si="10"/>
        <v>96.668000000000006</v>
      </c>
      <c r="W18" s="1" t="s">
        <v>124</v>
      </c>
      <c r="X18" t="s">
        <v>25</v>
      </c>
    </row>
    <row r="19" spans="1:24" x14ac:dyDescent="0.35">
      <c r="B19" s="6"/>
      <c r="C19" s="4">
        <f t="shared" si="0"/>
        <v>0</v>
      </c>
      <c r="D19" s="5">
        <f t="shared" si="1"/>
        <v>0</v>
      </c>
      <c r="E19" s="6">
        <f t="shared" si="11"/>
        <v>0</v>
      </c>
      <c r="F19" s="4">
        <f t="shared" si="12"/>
        <v>0</v>
      </c>
      <c r="G19" s="5">
        <f t="shared" si="13"/>
        <v>0</v>
      </c>
      <c r="H19" t="s">
        <v>26</v>
      </c>
      <c r="J19" s="2"/>
      <c r="K19" s="2"/>
      <c r="L19" s="2"/>
      <c r="M19" s="2">
        <f t="shared" si="2"/>
        <v>0</v>
      </c>
      <c r="N19" s="2">
        <f t="shared" si="3"/>
        <v>0</v>
      </c>
      <c r="O19" s="2">
        <v>0</v>
      </c>
      <c r="P19" s="2">
        <f t="shared" si="4"/>
        <v>0</v>
      </c>
      <c r="Q19" s="7">
        <f t="shared" si="5"/>
        <v>0</v>
      </c>
      <c r="R19" s="9">
        <f t="shared" si="6"/>
        <v>0</v>
      </c>
      <c r="S19" s="11">
        <f t="shared" si="7"/>
        <v>0</v>
      </c>
      <c r="T19" s="7">
        <f t="shared" si="8"/>
        <v>0</v>
      </c>
      <c r="U19" s="9">
        <f t="shared" si="9"/>
        <v>0</v>
      </c>
      <c r="V19" s="11">
        <f t="shared" si="10"/>
        <v>0</v>
      </c>
    </row>
    <row r="20" spans="1:24" x14ac:dyDescent="0.35">
      <c r="B20" s="6"/>
      <c r="C20" s="4">
        <f t="shared" si="0"/>
        <v>0</v>
      </c>
      <c r="D20" s="5">
        <f t="shared" si="1"/>
        <v>0</v>
      </c>
      <c r="E20" s="6">
        <f t="shared" si="11"/>
        <v>0</v>
      </c>
      <c r="F20" s="4">
        <f t="shared" si="12"/>
        <v>0</v>
      </c>
      <c r="G20" s="5">
        <f t="shared" si="13"/>
        <v>0</v>
      </c>
      <c r="H20" t="s">
        <v>27</v>
      </c>
      <c r="J20" s="2"/>
      <c r="K20" s="2"/>
      <c r="L20" s="2"/>
      <c r="M20" s="2">
        <f t="shared" si="2"/>
        <v>0</v>
      </c>
      <c r="N20" s="2">
        <f t="shared" si="3"/>
        <v>0</v>
      </c>
      <c r="O20" s="2">
        <v>0</v>
      </c>
      <c r="P20" s="2">
        <f t="shared" si="4"/>
        <v>0</v>
      </c>
      <c r="Q20" s="7">
        <f t="shared" si="5"/>
        <v>0</v>
      </c>
      <c r="R20" s="9">
        <f t="shared" si="6"/>
        <v>0</v>
      </c>
      <c r="S20" s="11">
        <f t="shared" si="7"/>
        <v>0</v>
      </c>
      <c r="T20" s="7">
        <f t="shared" si="8"/>
        <v>0</v>
      </c>
      <c r="U20" s="9">
        <f t="shared" si="9"/>
        <v>0</v>
      </c>
      <c r="V20" s="11">
        <f t="shared" si="10"/>
        <v>0</v>
      </c>
    </row>
    <row r="21" spans="1:24" x14ac:dyDescent="0.35">
      <c r="A21">
        <v>5</v>
      </c>
      <c r="B21" s="6">
        <v>12</v>
      </c>
      <c r="C21" s="4">
        <f t="shared" si="0"/>
        <v>24</v>
      </c>
      <c r="D21" s="5">
        <f t="shared" si="1"/>
        <v>36</v>
      </c>
      <c r="E21" s="6">
        <f t="shared" si="11"/>
        <v>13</v>
      </c>
      <c r="F21" s="4">
        <f t="shared" si="12"/>
        <v>25</v>
      </c>
      <c r="G21" s="5">
        <f t="shared" si="13"/>
        <v>37</v>
      </c>
      <c r="H21" t="s">
        <v>28</v>
      </c>
      <c r="I21" t="s">
        <v>29</v>
      </c>
      <c r="J21" s="2">
        <v>1.26</v>
      </c>
      <c r="K21" s="2">
        <v>0.73499999999999999</v>
      </c>
      <c r="L21" s="2">
        <v>0.50619999999999998</v>
      </c>
      <c r="M21" s="2">
        <f t="shared" si="2"/>
        <v>15.120000000000001</v>
      </c>
      <c r="N21" s="2">
        <f t="shared" si="3"/>
        <v>30.240000000000002</v>
      </c>
      <c r="O21" s="2">
        <v>41.58</v>
      </c>
      <c r="P21" s="2">
        <f t="shared" si="4"/>
        <v>46.62</v>
      </c>
      <c r="Q21" s="7">
        <f t="shared" si="5"/>
        <v>8.82</v>
      </c>
      <c r="R21" s="9">
        <f t="shared" si="6"/>
        <v>17.64</v>
      </c>
      <c r="S21" s="11">
        <f t="shared" si="7"/>
        <v>26.46</v>
      </c>
      <c r="T21" s="7">
        <f t="shared" si="8"/>
        <v>9.5549999999999997</v>
      </c>
      <c r="U21" s="9">
        <f t="shared" si="9"/>
        <v>18.375</v>
      </c>
      <c r="V21" s="11">
        <f t="shared" si="10"/>
        <v>27.195</v>
      </c>
      <c r="W21" t="s">
        <v>30</v>
      </c>
      <c r="X21" t="s">
        <v>31</v>
      </c>
    </row>
    <row r="22" spans="1:24" x14ac:dyDescent="0.35">
      <c r="B22" s="6"/>
      <c r="C22" s="4">
        <f t="shared" si="0"/>
        <v>0</v>
      </c>
      <c r="D22" s="5">
        <f t="shared" si="1"/>
        <v>0</v>
      </c>
      <c r="E22" s="6">
        <f t="shared" si="11"/>
        <v>0</v>
      </c>
      <c r="F22" s="4">
        <f t="shared" si="12"/>
        <v>0</v>
      </c>
      <c r="G22" s="5">
        <f t="shared" si="13"/>
        <v>0</v>
      </c>
      <c r="H22" t="s">
        <v>32</v>
      </c>
      <c r="J22" s="2"/>
      <c r="K22" s="2"/>
      <c r="L22" s="2"/>
      <c r="M22" s="2">
        <f t="shared" si="2"/>
        <v>0</v>
      </c>
      <c r="N22" s="2">
        <f t="shared" si="3"/>
        <v>0</v>
      </c>
      <c r="O22" s="2">
        <v>0</v>
      </c>
      <c r="P22" s="2">
        <f t="shared" si="4"/>
        <v>0</v>
      </c>
      <c r="Q22" s="7">
        <f t="shared" si="5"/>
        <v>0</v>
      </c>
      <c r="R22" s="9">
        <f t="shared" si="6"/>
        <v>0</v>
      </c>
      <c r="S22" s="11">
        <f t="shared" si="7"/>
        <v>0</v>
      </c>
      <c r="T22" s="7">
        <f t="shared" si="8"/>
        <v>0</v>
      </c>
      <c r="U22" s="9">
        <f t="shared" si="9"/>
        <v>0</v>
      </c>
      <c r="V22" s="11">
        <f t="shared" si="10"/>
        <v>0</v>
      </c>
    </row>
    <row r="23" spans="1:24" x14ac:dyDescent="0.35">
      <c r="A23">
        <v>6</v>
      </c>
      <c r="B23" s="6">
        <v>2</v>
      </c>
      <c r="C23" s="4">
        <f t="shared" si="0"/>
        <v>4</v>
      </c>
      <c r="D23" s="5">
        <f t="shared" si="1"/>
        <v>6</v>
      </c>
      <c r="E23" s="6">
        <f t="shared" si="11"/>
        <v>3</v>
      </c>
      <c r="F23" s="4">
        <f t="shared" si="12"/>
        <v>5</v>
      </c>
      <c r="G23" s="5">
        <f t="shared" si="13"/>
        <v>7</v>
      </c>
      <c r="H23" t="s">
        <v>33</v>
      </c>
      <c r="I23" t="s">
        <v>34</v>
      </c>
      <c r="J23" s="2">
        <v>1.05</v>
      </c>
      <c r="K23" s="2">
        <v>0.83</v>
      </c>
      <c r="L23" s="2">
        <v>0.83</v>
      </c>
      <c r="M23" s="2">
        <f t="shared" si="2"/>
        <v>2.1</v>
      </c>
      <c r="N23" s="2">
        <f t="shared" si="3"/>
        <v>4.2</v>
      </c>
      <c r="O23" s="2">
        <v>6.3</v>
      </c>
      <c r="P23" s="2">
        <f t="shared" si="4"/>
        <v>7.3500000000000005</v>
      </c>
      <c r="Q23" s="7">
        <f t="shared" si="5"/>
        <v>2.1</v>
      </c>
      <c r="R23" s="9">
        <f t="shared" si="6"/>
        <v>4.2</v>
      </c>
      <c r="S23" s="11">
        <f t="shared" si="7"/>
        <v>6.3000000000000007</v>
      </c>
      <c r="T23" s="7">
        <f t="shared" si="8"/>
        <v>3.1500000000000004</v>
      </c>
      <c r="U23" s="9">
        <f t="shared" si="9"/>
        <v>5.25</v>
      </c>
      <c r="V23" s="11">
        <f t="shared" si="10"/>
        <v>7.3500000000000005</v>
      </c>
      <c r="W23" s="1" t="s">
        <v>122</v>
      </c>
      <c r="X23" t="s">
        <v>35</v>
      </c>
    </row>
    <row r="24" spans="1:24" x14ac:dyDescent="0.35">
      <c r="A24">
        <v>7</v>
      </c>
      <c r="B24" s="6">
        <v>1</v>
      </c>
      <c r="C24" s="4">
        <f t="shared" si="0"/>
        <v>2</v>
      </c>
      <c r="D24" s="5">
        <f t="shared" si="1"/>
        <v>3</v>
      </c>
      <c r="E24" s="6">
        <v>1</v>
      </c>
      <c r="F24" s="4">
        <v>2</v>
      </c>
      <c r="G24" s="5">
        <v>3</v>
      </c>
      <c r="H24" t="s">
        <v>36</v>
      </c>
      <c r="I24" t="s">
        <v>37</v>
      </c>
      <c r="J24" s="2">
        <v>11.55</v>
      </c>
      <c r="K24" s="2"/>
      <c r="L24" s="2"/>
      <c r="M24" s="2">
        <f t="shared" si="2"/>
        <v>11.55</v>
      </c>
      <c r="N24" s="2">
        <f t="shared" si="3"/>
        <v>23.1</v>
      </c>
      <c r="O24" s="2">
        <v>34.65</v>
      </c>
      <c r="P24" s="2">
        <f t="shared" si="4"/>
        <v>34.650000000000006</v>
      </c>
      <c r="Q24" s="7">
        <f t="shared" si="5"/>
        <v>11.55</v>
      </c>
      <c r="R24" s="9">
        <f t="shared" si="6"/>
        <v>23.1</v>
      </c>
      <c r="S24" s="11">
        <f t="shared" si="7"/>
        <v>34.650000000000006</v>
      </c>
      <c r="T24" s="7">
        <f t="shared" si="8"/>
        <v>11.55</v>
      </c>
      <c r="U24" s="9">
        <f t="shared" si="9"/>
        <v>23.1</v>
      </c>
      <c r="V24" s="11">
        <f t="shared" si="10"/>
        <v>34.650000000000006</v>
      </c>
      <c r="W24" t="s">
        <v>38</v>
      </c>
      <c r="X24" t="s">
        <v>39</v>
      </c>
    </row>
    <row r="25" spans="1:24" x14ac:dyDescent="0.35">
      <c r="A25">
        <v>8</v>
      </c>
      <c r="B25" s="6">
        <v>1</v>
      </c>
      <c r="C25" s="4">
        <f t="shared" si="0"/>
        <v>2</v>
      </c>
      <c r="D25" s="5">
        <f t="shared" si="1"/>
        <v>3</v>
      </c>
      <c r="E25" s="6">
        <v>1</v>
      </c>
      <c r="F25" s="4">
        <v>2</v>
      </c>
      <c r="G25" s="5">
        <v>3</v>
      </c>
      <c r="H25" t="s">
        <v>40</v>
      </c>
      <c r="I25" t="s">
        <v>41</v>
      </c>
      <c r="J25" s="2">
        <v>4.0999999999999996</v>
      </c>
      <c r="K25" s="2"/>
      <c r="L25" s="2"/>
      <c r="M25" s="2">
        <f t="shared" si="2"/>
        <v>4.0999999999999996</v>
      </c>
      <c r="N25" s="2">
        <f t="shared" si="3"/>
        <v>8.1999999999999993</v>
      </c>
      <c r="O25" s="2">
        <v>12.3</v>
      </c>
      <c r="P25" s="2">
        <f t="shared" si="4"/>
        <v>12.299999999999999</v>
      </c>
      <c r="Q25" s="7">
        <f t="shared" si="5"/>
        <v>4.0999999999999996</v>
      </c>
      <c r="R25" s="9">
        <f t="shared" si="6"/>
        <v>8.1999999999999993</v>
      </c>
      <c r="S25" s="11">
        <f t="shared" si="7"/>
        <v>12.299999999999999</v>
      </c>
      <c r="T25" s="7">
        <f t="shared" si="8"/>
        <v>4.0999999999999996</v>
      </c>
      <c r="U25" s="9">
        <f t="shared" si="9"/>
        <v>8.1999999999999993</v>
      </c>
      <c r="V25" s="11">
        <f t="shared" si="10"/>
        <v>12.299999999999999</v>
      </c>
      <c r="W25" t="s">
        <v>42</v>
      </c>
      <c r="X25" t="s">
        <v>43</v>
      </c>
    </row>
    <row r="26" spans="1:24" x14ac:dyDescent="0.35">
      <c r="A26">
        <v>9</v>
      </c>
      <c r="B26" s="6">
        <v>1</v>
      </c>
      <c r="C26" s="4">
        <f t="shared" si="0"/>
        <v>2</v>
      </c>
      <c r="D26" s="5">
        <f t="shared" si="1"/>
        <v>3</v>
      </c>
      <c r="E26" s="6">
        <v>1</v>
      </c>
      <c r="F26" s="4">
        <v>2</v>
      </c>
      <c r="G26" s="5">
        <v>3</v>
      </c>
      <c r="H26" t="s">
        <v>44</v>
      </c>
      <c r="I26" t="s">
        <v>45</v>
      </c>
      <c r="J26" s="2">
        <v>5.78</v>
      </c>
      <c r="K26" s="2"/>
      <c r="L26" s="2"/>
      <c r="M26" s="2">
        <f t="shared" si="2"/>
        <v>5.78</v>
      </c>
      <c r="N26" s="2">
        <f t="shared" si="3"/>
        <v>11.56</v>
      </c>
      <c r="O26" s="2">
        <v>17.34</v>
      </c>
      <c r="P26" s="2">
        <f t="shared" si="4"/>
        <v>17.34</v>
      </c>
      <c r="Q26" s="7">
        <f t="shared" si="5"/>
        <v>5.78</v>
      </c>
      <c r="R26" s="9">
        <f t="shared" si="6"/>
        <v>11.56</v>
      </c>
      <c r="S26" s="11">
        <f t="shared" si="7"/>
        <v>17.34</v>
      </c>
      <c r="T26" s="7">
        <f t="shared" si="8"/>
        <v>5.78</v>
      </c>
      <c r="U26" s="9">
        <f t="shared" si="9"/>
        <v>11.56</v>
      </c>
      <c r="V26" s="11">
        <f t="shared" si="10"/>
        <v>17.34</v>
      </c>
      <c r="W26" t="s">
        <v>46</v>
      </c>
      <c r="X26" t="s">
        <v>47</v>
      </c>
    </row>
    <row r="27" spans="1:24" x14ac:dyDescent="0.35">
      <c r="A27">
        <v>10</v>
      </c>
      <c r="B27" s="6">
        <v>1</v>
      </c>
      <c r="C27" s="4">
        <f t="shared" si="0"/>
        <v>2</v>
      </c>
      <c r="D27" s="5">
        <f t="shared" si="1"/>
        <v>3</v>
      </c>
      <c r="E27" s="6">
        <v>1</v>
      </c>
      <c r="F27" s="4">
        <v>2</v>
      </c>
      <c r="G27" s="5">
        <v>3</v>
      </c>
      <c r="H27" t="s">
        <v>48</v>
      </c>
      <c r="I27" t="s">
        <v>49</v>
      </c>
      <c r="J27" s="2">
        <v>5.88</v>
      </c>
      <c r="K27" s="2"/>
      <c r="L27" s="2"/>
      <c r="M27" s="2">
        <f t="shared" si="2"/>
        <v>5.88</v>
      </c>
      <c r="N27" s="2">
        <f t="shared" si="3"/>
        <v>11.76</v>
      </c>
      <c r="O27" s="2">
        <v>17.64</v>
      </c>
      <c r="P27" s="2">
        <f t="shared" si="4"/>
        <v>17.64</v>
      </c>
      <c r="Q27" s="7">
        <f t="shared" si="5"/>
        <v>5.88</v>
      </c>
      <c r="R27" s="9">
        <f t="shared" si="6"/>
        <v>11.76</v>
      </c>
      <c r="S27" s="11">
        <f t="shared" si="7"/>
        <v>17.64</v>
      </c>
      <c r="T27" s="7">
        <f t="shared" si="8"/>
        <v>5.88</v>
      </c>
      <c r="U27" s="9">
        <f t="shared" si="9"/>
        <v>11.76</v>
      </c>
      <c r="V27" s="11">
        <f t="shared" si="10"/>
        <v>17.64</v>
      </c>
      <c r="W27" t="s">
        <v>50</v>
      </c>
      <c r="X27" t="s">
        <v>51</v>
      </c>
    </row>
    <row r="28" spans="1:24" x14ac:dyDescent="0.35">
      <c r="A28">
        <v>11</v>
      </c>
      <c r="B28" s="6">
        <v>1</v>
      </c>
      <c r="C28" s="4">
        <f t="shared" si="0"/>
        <v>2</v>
      </c>
      <c r="D28" s="5">
        <f t="shared" si="1"/>
        <v>3</v>
      </c>
      <c r="E28" s="6">
        <v>1</v>
      </c>
      <c r="F28" s="4">
        <v>2</v>
      </c>
      <c r="G28" s="5">
        <v>3</v>
      </c>
      <c r="H28" t="s">
        <v>52</v>
      </c>
      <c r="I28" t="s">
        <v>53</v>
      </c>
      <c r="J28" s="2">
        <v>5.57</v>
      </c>
      <c r="K28" s="2"/>
      <c r="L28" s="2"/>
      <c r="M28" s="2">
        <f t="shared" si="2"/>
        <v>5.57</v>
      </c>
      <c r="N28" s="2">
        <f t="shared" si="3"/>
        <v>11.14</v>
      </c>
      <c r="O28" s="2">
        <v>16.71</v>
      </c>
      <c r="P28" s="2">
        <f t="shared" si="4"/>
        <v>16.71</v>
      </c>
      <c r="Q28" s="7">
        <f t="shared" si="5"/>
        <v>5.57</v>
      </c>
      <c r="R28" s="9">
        <f t="shared" si="6"/>
        <v>11.14</v>
      </c>
      <c r="S28" s="11">
        <f t="shared" si="7"/>
        <v>16.71</v>
      </c>
      <c r="T28" s="7">
        <f t="shared" si="8"/>
        <v>5.57</v>
      </c>
      <c r="U28" s="9">
        <f t="shared" si="9"/>
        <v>11.14</v>
      </c>
      <c r="V28" s="11">
        <f t="shared" si="10"/>
        <v>16.71</v>
      </c>
      <c r="W28" t="s">
        <v>54</v>
      </c>
      <c r="X28" t="s">
        <v>55</v>
      </c>
    </row>
    <row r="29" spans="1:24" x14ac:dyDescent="0.35">
      <c r="A29">
        <v>12</v>
      </c>
      <c r="B29" s="6">
        <v>1</v>
      </c>
      <c r="C29" s="4">
        <f t="shared" si="0"/>
        <v>2</v>
      </c>
      <c r="D29" s="5">
        <f t="shared" si="1"/>
        <v>3</v>
      </c>
      <c r="E29" s="6">
        <v>1</v>
      </c>
      <c r="F29" s="4">
        <v>2</v>
      </c>
      <c r="G29" s="5">
        <v>3</v>
      </c>
      <c r="H29" t="s">
        <v>56</v>
      </c>
      <c r="I29" t="s">
        <v>57</v>
      </c>
      <c r="J29" s="2">
        <v>3.99</v>
      </c>
      <c r="K29" s="2"/>
      <c r="L29" s="2"/>
      <c r="M29" s="2">
        <f t="shared" si="2"/>
        <v>3.99</v>
      </c>
      <c r="N29" s="2">
        <f t="shared" si="3"/>
        <v>7.98</v>
      </c>
      <c r="O29" s="2">
        <v>11.97</v>
      </c>
      <c r="P29" s="2">
        <f t="shared" si="4"/>
        <v>11.97</v>
      </c>
      <c r="Q29" s="7">
        <f t="shared" si="5"/>
        <v>3.99</v>
      </c>
      <c r="R29" s="9">
        <f t="shared" si="6"/>
        <v>7.98</v>
      </c>
      <c r="S29" s="11">
        <f t="shared" si="7"/>
        <v>11.97</v>
      </c>
      <c r="T29" s="7">
        <f t="shared" si="8"/>
        <v>3.99</v>
      </c>
      <c r="U29" s="9">
        <f t="shared" si="9"/>
        <v>7.98</v>
      </c>
      <c r="V29" s="11">
        <f t="shared" si="10"/>
        <v>11.97</v>
      </c>
      <c r="W29" t="s">
        <v>58</v>
      </c>
      <c r="X29" t="s">
        <v>59</v>
      </c>
    </row>
    <row r="30" spans="1:24" x14ac:dyDescent="0.35">
      <c r="A30">
        <v>13</v>
      </c>
      <c r="B30" s="6">
        <v>1</v>
      </c>
      <c r="C30" s="4">
        <f t="shared" si="0"/>
        <v>2</v>
      </c>
      <c r="D30" s="5">
        <f t="shared" si="1"/>
        <v>3</v>
      </c>
      <c r="E30" s="6">
        <v>1</v>
      </c>
      <c r="F30" s="4">
        <v>2</v>
      </c>
      <c r="G30" s="5">
        <v>3</v>
      </c>
      <c r="H30" t="s">
        <v>60</v>
      </c>
      <c r="I30" t="s">
        <v>61</v>
      </c>
      <c r="J30" s="2">
        <v>3.26</v>
      </c>
      <c r="K30" s="2"/>
      <c r="L30" s="2"/>
      <c r="M30" s="2">
        <f t="shared" si="2"/>
        <v>3.26</v>
      </c>
      <c r="N30" s="2">
        <f t="shared" si="3"/>
        <v>6.52</v>
      </c>
      <c r="O30" s="2">
        <v>9.7799999999999994</v>
      </c>
      <c r="P30" s="2">
        <f t="shared" si="4"/>
        <v>9.7799999999999994</v>
      </c>
      <c r="Q30" s="7">
        <f t="shared" si="5"/>
        <v>3.26</v>
      </c>
      <c r="R30" s="9">
        <f t="shared" si="6"/>
        <v>6.52</v>
      </c>
      <c r="S30" s="11">
        <f t="shared" si="7"/>
        <v>9.7799999999999994</v>
      </c>
      <c r="T30" s="7">
        <f t="shared" si="8"/>
        <v>3.26</v>
      </c>
      <c r="U30" s="9">
        <f t="shared" si="9"/>
        <v>6.52</v>
      </c>
      <c r="V30" s="11">
        <f t="shared" si="10"/>
        <v>9.7799999999999994</v>
      </c>
      <c r="W30" t="s">
        <v>62</v>
      </c>
      <c r="X30" t="s">
        <v>63</v>
      </c>
    </row>
    <row r="31" spans="1:24" x14ac:dyDescent="0.35">
      <c r="A31">
        <v>14</v>
      </c>
      <c r="B31" s="6">
        <v>1</v>
      </c>
      <c r="C31" s="4">
        <f t="shared" si="0"/>
        <v>2</v>
      </c>
      <c r="D31" s="5">
        <f t="shared" si="1"/>
        <v>3</v>
      </c>
      <c r="E31" s="6">
        <v>1</v>
      </c>
      <c r="F31" s="4">
        <v>2</v>
      </c>
      <c r="G31" s="5">
        <v>3</v>
      </c>
      <c r="H31" t="s">
        <v>64</v>
      </c>
      <c r="I31" t="s">
        <v>65</v>
      </c>
      <c r="J31" s="2">
        <v>12.39</v>
      </c>
      <c r="K31" s="2"/>
      <c r="L31" s="2"/>
      <c r="M31" s="2">
        <f t="shared" si="2"/>
        <v>12.39</v>
      </c>
      <c r="N31" s="2">
        <f t="shared" si="3"/>
        <v>24.78</v>
      </c>
      <c r="O31" s="2">
        <v>37.17</v>
      </c>
      <c r="P31" s="2">
        <f t="shared" si="4"/>
        <v>37.17</v>
      </c>
      <c r="Q31" s="7">
        <f t="shared" si="5"/>
        <v>12.39</v>
      </c>
      <c r="R31" s="9">
        <f t="shared" si="6"/>
        <v>24.78</v>
      </c>
      <c r="S31" s="11">
        <f t="shared" si="7"/>
        <v>37.17</v>
      </c>
      <c r="T31" s="7">
        <f t="shared" si="8"/>
        <v>12.39</v>
      </c>
      <c r="U31" s="9">
        <f t="shared" si="9"/>
        <v>24.78</v>
      </c>
      <c r="V31" s="11">
        <f t="shared" si="10"/>
        <v>37.17</v>
      </c>
      <c r="W31" t="s">
        <v>65</v>
      </c>
      <c r="X31" t="s">
        <v>66</v>
      </c>
    </row>
    <row r="32" spans="1:24" x14ac:dyDescent="0.35">
      <c r="A32">
        <v>15</v>
      </c>
      <c r="B32" s="6">
        <v>1</v>
      </c>
      <c r="C32" s="4">
        <f t="shared" si="0"/>
        <v>2</v>
      </c>
      <c r="D32" s="5">
        <f t="shared" si="1"/>
        <v>3</v>
      </c>
      <c r="E32" s="6">
        <v>1</v>
      </c>
      <c r="F32" s="4">
        <v>2</v>
      </c>
      <c r="G32" s="5">
        <v>3</v>
      </c>
      <c r="H32" t="s">
        <v>67</v>
      </c>
      <c r="I32" t="s">
        <v>68</v>
      </c>
      <c r="J32" s="2">
        <v>11.55</v>
      </c>
      <c r="K32" s="2"/>
      <c r="L32" s="2"/>
      <c r="M32" s="2">
        <f t="shared" si="2"/>
        <v>11.55</v>
      </c>
      <c r="N32" s="2">
        <f t="shared" si="3"/>
        <v>23.1</v>
      </c>
      <c r="O32" s="2">
        <v>34.65</v>
      </c>
      <c r="P32" s="2">
        <f t="shared" si="4"/>
        <v>34.650000000000006</v>
      </c>
      <c r="Q32" s="7">
        <f t="shared" si="5"/>
        <v>11.55</v>
      </c>
      <c r="R32" s="9">
        <f t="shared" si="6"/>
        <v>23.1</v>
      </c>
      <c r="S32" s="11">
        <f t="shared" si="7"/>
        <v>34.650000000000006</v>
      </c>
      <c r="T32" s="7">
        <f t="shared" si="8"/>
        <v>11.55</v>
      </c>
      <c r="U32" s="9">
        <f t="shared" si="9"/>
        <v>23.1</v>
      </c>
      <c r="V32" s="11">
        <f t="shared" si="10"/>
        <v>34.650000000000006</v>
      </c>
      <c r="W32" s="1" t="s">
        <v>123</v>
      </c>
      <c r="X32" t="s">
        <v>69</v>
      </c>
    </row>
    <row r="33" spans="1:24" x14ac:dyDescent="0.35">
      <c r="A33">
        <v>16</v>
      </c>
      <c r="B33" s="6">
        <v>1</v>
      </c>
      <c r="C33" s="4">
        <f t="shared" si="0"/>
        <v>2</v>
      </c>
      <c r="D33" s="5">
        <f t="shared" si="1"/>
        <v>3</v>
      </c>
      <c r="E33" s="6">
        <f t="shared" si="11"/>
        <v>2</v>
      </c>
      <c r="F33" s="4">
        <f t="shared" si="12"/>
        <v>3</v>
      </c>
      <c r="G33" s="5">
        <v>3</v>
      </c>
      <c r="H33" t="s">
        <v>70</v>
      </c>
      <c r="I33" t="s">
        <v>71</v>
      </c>
      <c r="J33" s="2">
        <v>17.12</v>
      </c>
      <c r="K33" s="2"/>
      <c r="L33" s="2"/>
      <c r="M33" s="2">
        <f t="shared" si="2"/>
        <v>17.12</v>
      </c>
      <c r="N33" s="2">
        <f t="shared" si="3"/>
        <v>34.24</v>
      </c>
      <c r="O33" s="2">
        <v>51.36</v>
      </c>
      <c r="P33" s="2">
        <f t="shared" si="4"/>
        <v>51.36</v>
      </c>
      <c r="Q33" s="7">
        <f t="shared" si="5"/>
        <v>17.12</v>
      </c>
      <c r="R33" s="9">
        <f t="shared" si="6"/>
        <v>34.24</v>
      </c>
      <c r="S33" s="11">
        <f t="shared" si="7"/>
        <v>51.36</v>
      </c>
      <c r="T33" s="7">
        <f t="shared" si="8"/>
        <v>34.24</v>
      </c>
      <c r="U33" s="9">
        <f t="shared" si="9"/>
        <v>51.36</v>
      </c>
      <c r="V33" s="11">
        <f t="shared" si="10"/>
        <v>51.36</v>
      </c>
      <c r="W33" t="s">
        <v>71</v>
      </c>
      <c r="X33" t="s">
        <v>72</v>
      </c>
    </row>
    <row r="34" spans="1:24" x14ac:dyDescent="0.35">
      <c r="A34">
        <v>17</v>
      </c>
      <c r="B34" s="6">
        <v>1</v>
      </c>
      <c r="C34" s="4">
        <f t="shared" si="0"/>
        <v>2</v>
      </c>
      <c r="D34" s="5">
        <f t="shared" si="1"/>
        <v>3</v>
      </c>
      <c r="E34" s="6">
        <f t="shared" si="11"/>
        <v>2</v>
      </c>
      <c r="F34" s="4">
        <f t="shared" si="12"/>
        <v>3</v>
      </c>
      <c r="G34" s="5">
        <v>3</v>
      </c>
      <c r="H34" t="s">
        <v>73</v>
      </c>
      <c r="I34" t="s">
        <v>74</v>
      </c>
      <c r="J34" s="2">
        <v>4.9400000000000004</v>
      </c>
      <c r="K34" s="2"/>
      <c r="L34" s="2"/>
      <c r="M34" s="2">
        <f t="shared" si="2"/>
        <v>4.9400000000000004</v>
      </c>
      <c r="N34" s="2">
        <f t="shared" si="3"/>
        <v>9.8800000000000008</v>
      </c>
      <c r="O34" s="2">
        <v>14.82</v>
      </c>
      <c r="P34" s="2">
        <f t="shared" si="4"/>
        <v>14.82</v>
      </c>
      <c r="Q34" s="7">
        <f t="shared" si="5"/>
        <v>4.9400000000000004</v>
      </c>
      <c r="R34" s="9">
        <f t="shared" si="6"/>
        <v>9.8800000000000008</v>
      </c>
      <c r="S34" s="11">
        <f t="shared" si="7"/>
        <v>14.82</v>
      </c>
      <c r="T34" s="7">
        <f t="shared" si="8"/>
        <v>9.8800000000000008</v>
      </c>
      <c r="U34" s="9">
        <f t="shared" si="9"/>
        <v>14.82</v>
      </c>
      <c r="V34" s="11">
        <f t="shared" si="10"/>
        <v>14.82</v>
      </c>
      <c r="W34" t="s">
        <v>74</v>
      </c>
      <c r="X34" t="s">
        <v>75</v>
      </c>
    </row>
    <row r="35" spans="1:24" x14ac:dyDescent="0.35">
      <c r="A35">
        <v>18</v>
      </c>
      <c r="B35" s="6">
        <v>3</v>
      </c>
      <c r="C35" s="4">
        <f t="shared" si="0"/>
        <v>6</v>
      </c>
      <c r="D35" s="5">
        <f t="shared" si="1"/>
        <v>9</v>
      </c>
      <c r="E35" s="6">
        <f t="shared" si="11"/>
        <v>4</v>
      </c>
      <c r="F35" s="4">
        <f t="shared" si="12"/>
        <v>7</v>
      </c>
      <c r="G35" s="5">
        <f t="shared" si="13"/>
        <v>10</v>
      </c>
      <c r="H35" t="s">
        <v>76</v>
      </c>
      <c r="I35" t="s">
        <v>77</v>
      </c>
      <c r="J35" s="2">
        <v>1.89</v>
      </c>
      <c r="K35" s="2">
        <v>1.89</v>
      </c>
      <c r="L35" s="2">
        <v>1.8480000000000001</v>
      </c>
      <c r="M35" s="2">
        <f t="shared" si="2"/>
        <v>5.67</v>
      </c>
      <c r="N35" s="2">
        <f t="shared" si="3"/>
        <v>11.34</v>
      </c>
      <c r="O35" s="2">
        <v>17.010000000000002</v>
      </c>
      <c r="P35" s="2">
        <f t="shared" si="4"/>
        <v>18.899999999999999</v>
      </c>
      <c r="Q35" s="7">
        <f t="shared" si="5"/>
        <v>5.67</v>
      </c>
      <c r="R35" s="9">
        <f t="shared" si="6"/>
        <v>11.34</v>
      </c>
      <c r="S35" s="11">
        <f t="shared" si="7"/>
        <v>17.009999999999998</v>
      </c>
      <c r="T35" s="7">
        <f t="shared" si="8"/>
        <v>7.56</v>
      </c>
      <c r="U35" s="9">
        <f t="shared" si="9"/>
        <v>13.229999999999999</v>
      </c>
      <c r="V35" s="11">
        <f t="shared" si="10"/>
        <v>18.899999999999999</v>
      </c>
      <c r="W35" t="s">
        <v>77</v>
      </c>
      <c r="X35" t="s">
        <v>78</v>
      </c>
    </row>
    <row r="36" spans="1:24" x14ac:dyDescent="0.35">
      <c r="A36">
        <v>19</v>
      </c>
      <c r="B36" s="6">
        <v>0</v>
      </c>
      <c r="C36" s="4">
        <f t="shared" si="0"/>
        <v>0</v>
      </c>
      <c r="D36" s="5">
        <f t="shared" si="1"/>
        <v>0</v>
      </c>
      <c r="E36" s="6">
        <f t="shared" si="11"/>
        <v>0</v>
      </c>
      <c r="F36" s="4">
        <f t="shared" si="12"/>
        <v>0</v>
      </c>
      <c r="G36" s="5">
        <f t="shared" si="13"/>
        <v>0</v>
      </c>
      <c r="H36" t="s">
        <v>79</v>
      </c>
      <c r="I36" t="s">
        <v>80</v>
      </c>
      <c r="J36" s="2"/>
      <c r="K36" s="2"/>
      <c r="L36" s="2"/>
      <c r="M36" s="2">
        <f t="shared" si="2"/>
        <v>0</v>
      </c>
      <c r="N36" s="2">
        <f t="shared" si="3"/>
        <v>0</v>
      </c>
      <c r="O36" s="2">
        <v>0</v>
      </c>
      <c r="P36" s="2">
        <f t="shared" si="4"/>
        <v>0</v>
      </c>
      <c r="Q36" s="7">
        <f t="shared" si="5"/>
        <v>0</v>
      </c>
      <c r="R36" s="9">
        <f t="shared" si="6"/>
        <v>0</v>
      </c>
      <c r="S36" s="11">
        <f t="shared" si="7"/>
        <v>0</v>
      </c>
      <c r="T36" s="7">
        <f t="shared" si="8"/>
        <v>0</v>
      </c>
      <c r="U36" s="9">
        <f t="shared" si="9"/>
        <v>0</v>
      </c>
      <c r="V36" s="11">
        <f t="shared" si="10"/>
        <v>0</v>
      </c>
      <c r="W36" t="s">
        <v>81</v>
      </c>
    </row>
    <row r="37" spans="1:24" x14ac:dyDescent="0.35">
      <c r="A37">
        <v>20</v>
      </c>
      <c r="B37" s="6">
        <v>5</v>
      </c>
      <c r="C37" s="4">
        <f t="shared" si="0"/>
        <v>10</v>
      </c>
      <c r="D37" s="5">
        <f t="shared" si="1"/>
        <v>15</v>
      </c>
      <c r="E37" s="6">
        <f t="shared" si="11"/>
        <v>6</v>
      </c>
      <c r="F37" s="4">
        <f t="shared" si="12"/>
        <v>11</v>
      </c>
      <c r="G37" s="5">
        <f t="shared" si="13"/>
        <v>16</v>
      </c>
      <c r="H37" t="s">
        <v>82</v>
      </c>
      <c r="I37" t="s">
        <v>83</v>
      </c>
      <c r="J37" s="2">
        <v>1.05</v>
      </c>
      <c r="K37" s="2">
        <v>0.41</v>
      </c>
      <c r="L37" s="2">
        <v>0.26040000000000002</v>
      </c>
      <c r="M37" s="2">
        <f t="shared" si="2"/>
        <v>5.25</v>
      </c>
      <c r="N37" s="2">
        <f t="shared" si="3"/>
        <v>10.5</v>
      </c>
      <c r="O37" s="2">
        <v>15.75</v>
      </c>
      <c r="P37" s="2">
        <f t="shared" si="4"/>
        <v>16.8</v>
      </c>
      <c r="Q37" s="7">
        <f t="shared" si="5"/>
        <v>5.25</v>
      </c>
      <c r="R37" s="9">
        <f t="shared" si="6"/>
        <v>4.0999999999999996</v>
      </c>
      <c r="S37" s="11">
        <f t="shared" si="7"/>
        <v>6.1499999999999995</v>
      </c>
      <c r="T37" s="7">
        <f t="shared" si="8"/>
        <v>6.3000000000000007</v>
      </c>
      <c r="U37" s="9">
        <f t="shared" si="9"/>
        <v>4.51</v>
      </c>
      <c r="V37" s="11">
        <f t="shared" si="10"/>
        <v>6.56</v>
      </c>
      <c r="W37" t="s">
        <v>84</v>
      </c>
      <c r="X37" t="s">
        <v>85</v>
      </c>
    </row>
    <row r="38" spans="1:24" x14ac:dyDescent="0.35">
      <c r="A38">
        <v>21</v>
      </c>
      <c r="B38" s="6">
        <v>7</v>
      </c>
      <c r="C38" s="4">
        <f t="shared" si="0"/>
        <v>14</v>
      </c>
      <c r="D38" s="5">
        <f t="shared" si="1"/>
        <v>21</v>
      </c>
      <c r="E38" s="6">
        <f t="shared" si="11"/>
        <v>8</v>
      </c>
      <c r="F38" s="4">
        <f t="shared" si="12"/>
        <v>15</v>
      </c>
      <c r="G38" s="5">
        <f t="shared" si="13"/>
        <v>22</v>
      </c>
      <c r="H38" t="s">
        <v>86</v>
      </c>
      <c r="I38" t="s">
        <v>87</v>
      </c>
      <c r="J38" s="2">
        <v>1.05</v>
      </c>
      <c r="K38" s="2">
        <v>0.41</v>
      </c>
      <c r="L38" s="2">
        <v>0.26040000000000002</v>
      </c>
      <c r="M38" s="2">
        <f t="shared" si="2"/>
        <v>7.3500000000000005</v>
      </c>
      <c r="N38" s="2">
        <f t="shared" si="3"/>
        <v>14.700000000000001</v>
      </c>
      <c r="O38" s="2">
        <v>22.05</v>
      </c>
      <c r="P38" s="2">
        <f t="shared" si="4"/>
        <v>23.1</v>
      </c>
      <c r="Q38" s="7">
        <f t="shared" si="5"/>
        <v>7.3500000000000005</v>
      </c>
      <c r="R38" s="9">
        <f t="shared" si="6"/>
        <v>5.7399999999999993</v>
      </c>
      <c r="S38" s="11">
        <f t="shared" si="7"/>
        <v>8.61</v>
      </c>
      <c r="T38" s="7">
        <f t="shared" si="8"/>
        <v>8.4</v>
      </c>
      <c r="U38" s="9">
        <f t="shared" si="9"/>
        <v>6.1499999999999995</v>
      </c>
      <c r="V38" s="11">
        <f t="shared" si="10"/>
        <v>9.02</v>
      </c>
      <c r="W38" t="s">
        <v>88</v>
      </c>
      <c r="X38" t="s">
        <v>89</v>
      </c>
    </row>
    <row r="39" spans="1:24" x14ac:dyDescent="0.35">
      <c r="B39" s="6"/>
      <c r="C39" s="4">
        <f t="shared" si="0"/>
        <v>0</v>
      </c>
      <c r="D39" s="5">
        <f t="shared" si="1"/>
        <v>0</v>
      </c>
      <c r="E39" s="6">
        <f t="shared" si="11"/>
        <v>0</v>
      </c>
      <c r="F39" s="4">
        <f t="shared" si="12"/>
        <v>0</v>
      </c>
      <c r="G39" s="5">
        <f t="shared" si="13"/>
        <v>0</v>
      </c>
      <c r="H39" t="s">
        <v>90</v>
      </c>
      <c r="J39" s="2"/>
      <c r="K39" s="2"/>
      <c r="L39" s="2"/>
      <c r="M39" s="2">
        <f t="shared" si="2"/>
        <v>0</v>
      </c>
      <c r="N39" s="2">
        <f t="shared" si="3"/>
        <v>0</v>
      </c>
      <c r="O39" s="2">
        <v>0</v>
      </c>
      <c r="P39" s="2">
        <f t="shared" si="4"/>
        <v>0</v>
      </c>
      <c r="Q39" s="7">
        <f t="shared" si="5"/>
        <v>0</v>
      </c>
      <c r="R39" s="9">
        <f t="shared" si="6"/>
        <v>0</v>
      </c>
      <c r="S39" s="11">
        <f t="shared" si="7"/>
        <v>0</v>
      </c>
      <c r="T39" s="7">
        <f t="shared" si="8"/>
        <v>0</v>
      </c>
      <c r="U39" s="9">
        <f t="shared" si="9"/>
        <v>0</v>
      </c>
      <c r="V39" s="11">
        <f t="shared" si="10"/>
        <v>0</v>
      </c>
    </row>
    <row r="40" spans="1:24" x14ac:dyDescent="0.35">
      <c r="A40">
        <v>22</v>
      </c>
      <c r="B40" s="6">
        <v>2</v>
      </c>
      <c r="C40" s="4">
        <f t="shared" si="0"/>
        <v>4</v>
      </c>
      <c r="D40" s="5">
        <f t="shared" si="1"/>
        <v>6</v>
      </c>
      <c r="E40" s="6">
        <f t="shared" si="11"/>
        <v>3</v>
      </c>
      <c r="F40" s="4">
        <f t="shared" si="12"/>
        <v>5</v>
      </c>
      <c r="G40" s="5">
        <f t="shared" si="13"/>
        <v>7</v>
      </c>
      <c r="H40" t="s">
        <v>91</v>
      </c>
      <c r="I40" t="s">
        <v>92</v>
      </c>
      <c r="J40" s="2">
        <v>1.1599999999999999</v>
      </c>
      <c r="K40" s="2">
        <v>0.54600000000000004</v>
      </c>
      <c r="L40" s="2"/>
      <c r="M40" s="2">
        <f t="shared" si="2"/>
        <v>2.3199999999999998</v>
      </c>
      <c r="N40" s="2">
        <f t="shared" si="3"/>
        <v>4.6399999999999997</v>
      </c>
      <c r="O40" s="2">
        <v>0</v>
      </c>
      <c r="P40" s="2">
        <f t="shared" si="4"/>
        <v>8.1199999999999992</v>
      </c>
      <c r="Q40" s="7">
        <f t="shared" si="5"/>
        <v>2.3199999999999998</v>
      </c>
      <c r="R40" s="9">
        <f t="shared" si="6"/>
        <v>4.6399999999999997</v>
      </c>
      <c r="S40" s="11">
        <f t="shared" si="7"/>
        <v>6.9599999999999991</v>
      </c>
      <c r="T40" s="7">
        <f t="shared" si="8"/>
        <v>3.4799999999999995</v>
      </c>
      <c r="U40" s="9">
        <f t="shared" si="9"/>
        <v>5.8</v>
      </c>
      <c r="V40" s="11">
        <f t="shared" si="10"/>
        <v>8.1199999999999992</v>
      </c>
      <c r="W40" t="s">
        <v>93</v>
      </c>
      <c r="X40" t="s">
        <v>94</v>
      </c>
    </row>
    <row r="41" spans="1:24" x14ac:dyDescent="0.35">
      <c r="A41">
        <v>23</v>
      </c>
      <c r="B41" s="6">
        <v>0</v>
      </c>
      <c r="C41" s="4">
        <f t="shared" si="0"/>
        <v>0</v>
      </c>
      <c r="D41" s="5">
        <f t="shared" si="1"/>
        <v>0</v>
      </c>
      <c r="E41" s="6">
        <f t="shared" si="11"/>
        <v>0</v>
      </c>
      <c r="F41" s="4">
        <f t="shared" si="12"/>
        <v>0</v>
      </c>
      <c r="G41" s="5">
        <f t="shared" si="13"/>
        <v>0</v>
      </c>
      <c r="H41" t="s">
        <v>95</v>
      </c>
      <c r="I41" t="s">
        <v>96</v>
      </c>
      <c r="J41" s="2"/>
      <c r="K41" s="2"/>
      <c r="L41" s="2"/>
      <c r="M41" s="2">
        <f t="shared" si="2"/>
        <v>0</v>
      </c>
      <c r="N41" s="2">
        <f t="shared" si="3"/>
        <v>0</v>
      </c>
      <c r="O41" s="2">
        <v>0</v>
      </c>
      <c r="P41" s="2">
        <f t="shared" si="4"/>
        <v>0</v>
      </c>
      <c r="Q41" s="7">
        <f t="shared" si="5"/>
        <v>0</v>
      </c>
      <c r="R41" s="9">
        <f t="shared" si="6"/>
        <v>0</v>
      </c>
      <c r="S41" s="11">
        <f t="shared" si="7"/>
        <v>0</v>
      </c>
      <c r="T41" s="7">
        <f t="shared" si="8"/>
        <v>0</v>
      </c>
      <c r="U41" s="9">
        <f t="shared" si="9"/>
        <v>0</v>
      </c>
      <c r="V41" s="11">
        <f t="shared" si="10"/>
        <v>0</v>
      </c>
    </row>
    <row r="42" spans="1:24" x14ac:dyDescent="0.35">
      <c r="A42">
        <v>24</v>
      </c>
      <c r="B42" s="6">
        <v>2</v>
      </c>
      <c r="C42" s="4">
        <f t="shared" si="0"/>
        <v>4</v>
      </c>
      <c r="D42" s="5">
        <f t="shared" si="1"/>
        <v>6</v>
      </c>
      <c r="E42" s="6">
        <f t="shared" si="11"/>
        <v>3</v>
      </c>
      <c r="F42" s="4">
        <f t="shared" si="12"/>
        <v>5</v>
      </c>
      <c r="G42" s="5">
        <f t="shared" si="13"/>
        <v>7</v>
      </c>
      <c r="H42" t="s">
        <v>97</v>
      </c>
      <c r="I42" t="s">
        <v>98</v>
      </c>
      <c r="J42" s="2">
        <v>1.05</v>
      </c>
      <c r="K42" s="2">
        <v>0.41</v>
      </c>
      <c r="L42" s="2">
        <v>0.26040000000000002</v>
      </c>
      <c r="M42" s="2">
        <f t="shared" si="2"/>
        <v>2.1</v>
      </c>
      <c r="N42" s="2">
        <f t="shared" si="3"/>
        <v>4.2</v>
      </c>
      <c r="O42" s="2">
        <v>6.3</v>
      </c>
      <c r="P42" s="2">
        <f t="shared" si="4"/>
        <v>7.3500000000000005</v>
      </c>
      <c r="Q42" s="7">
        <f t="shared" si="5"/>
        <v>2.1</v>
      </c>
      <c r="R42" s="9">
        <f t="shared" si="6"/>
        <v>4.2</v>
      </c>
      <c r="S42" s="11">
        <f t="shared" si="7"/>
        <v>6.3000000000000007</v>
      </c>
      <c r="T42" s="7">
        <f t="shared" si="8"/>
        <v>3.1500000000000004</v>
      </c>
      <c r="U42" s="9">
        <f t="shared" si="9"/>
        <v>5.25</v>
      </c>
      <c r="V42" s="11">
        <f t="shared" si="10"/>
        <v>7.3500000000000005</v>
      </c>
      <c r="W42" t="s">
        <v>99</v>
      </c>
      <c r="X42" t="s">
        <v>100</v>
      </c>
    </row>
    <row r="43" spans="1:24" x14ac:dyDescent="0.35">
      <c r="A43">
        <v>25</v>
      </c>
      <c r="B43" s="6">
        <v>1</v>
      </c>
      <c r="C43" s="4">
        <f t="shared" si="0"/>
        <v>2</v>
      </c>
      <c r="D43" s="5">
        <f t="shared" si="1"/>
        <v>3</v>
      </c>
      <c r="E43" s="6">
        <f t="shared" si="11"/>
        <v>2</v>
      </c>
      <c r="F43" s="4">
        <f t="shared" si="12"/>
        <v>3</v>
      </c>
      <c r="G43" s="5">
        <f t="shared" si="13"/>
        <v>4</v>
      </c>
      <c r="H43" t="s">
        <v>101</v>
      </c>
      <c r="I43" t="s">
        <v>102</v>
      </c>
      <c r="J43" s="2">
        <v>2.1</v>
      </c>
      <c r="K43" s="2"/>
      <c r="L43" s="2"/>
      <c r="M43" s="2">
        <f t="shared" si="2"/>
        <v>2.1</v>
      </c>
      <c r="N43" s="2">
        <f t="shared" si="3"/>
        <v>4.2</v>
      </c>
      <c r="O43" s="2">
        <v>6.3</v>
      </c>
      <c r="P43" s="2">
        <f t="shared" si="4"/>
        <v>8.4</v>
      </c>
      <c r="Q43" s="7">
        <f t="shared" si="5"/>
        <v>2.1</v>
      </c>
      <c r="R43" s="9">
        <f t="shared" si="6"/>
        <v>4.2</v>
      </c>
      <c r="S43" s="11">
        <f t="shared" si="7"/>
        <v>6.3000000000000007</v>
      </c>
      <c r="T43" s="7">
        <f t="shared" si="8"/>
        <v>4.2</v>
      </c>
      <c r="U43" s="9">
        <f t="shared" si="9"/>
        <v>6.3000000000000007</v>
      </c>
      <c r="V43" s="11">
        <f t="shared" si="10"/>
        <v>8.4</v>
      </c>
      <c r="W43" t="s">
        <v>102</v>
      </c>
      <c r="X43" t="s">
        <v>103</v>
      </c>
    </row>
    <row r="44" spans="1:24" x14ac:dyDescent="0.35">
      <c r="A44">
        <v>26</v>
      </c>
      <c r="B44" s="6">
        <v>0</v>
      </c>
      <c r="C44" s="4">
        <f t="shared" si="0"/>
        <v>0</v>
      </c>
      <c r="D44" s="5">
        <f t="shared" si="1"/>
        <v>0</v>
      </c>
      <c r="E44" s="6">
        <f t="shared" si="11"/>
        <v>0</v>
      </c>
      <c r="F44" s="4">
        <f t="shared" si="12"/>
        <v>0</v>
      </c>
      <c r="G44" s="5">
        <f t="shared" si="13"/>
        <v>0</v>
      </c>
      <c r="H44" t="s">
        <v>104</v>
      </c>
      <c r="I44" t="s">
        <v>105</v>
      </c>
      <c r="J44" s="2"/>
      <c r="K44" s="2"/>
      <c r="L44" s="2"/>
      <c r="M44" s="2">
        <f t="shared" si="2"/>
        <v>0</v>
      </c>
      <c r="N44" s="2">
        <f t="shared" si="3"/>
        <v>0</v>
      </c>
      <c r="O44" s="2">
        <v>0</v>
      </c>
      <c r="P44" s="2">
        <f t="shared" si="4"/>
        <v>0</v>
      </c>
      <c r="Q44" s="7">
        <f t="shared" si="5"/>
        <v>0</v>
      </c>
      <c r="R44" s="9">
        <f t="shared" si="6"/>
        <v>0</v>
      </c>
      <c r="S44" s="11">
        <f t="shared" si="7"/>
        <v>0</v>
      </c>
      <c r="T44" s="7">
        <f t="shared" si="8"/>
        <v>0</v>
      </c>
      <c r="U44" s="9">
        <f t="shared" si="9"/>
        <v>0</v>
      </c>
      <c r="V44" s="11">
        <f t="shared" si="10"/>
        <v>0</v>
      </c>
      <c r="W44" t="s">
        <v>81</v>
      </c>
    </row>
    <row r="45" spans="1:24" x14ac:dyDescent="0.35">
      <c r="A45">
        <v>27</v>
      </c>
      <c r="B45" s="6">
        <v>1</v>
      </c>
      <c r="C45" s="4">
        <f t="shared" si="0"/>
        <v>2</v>
      </c>
      <c r="D45" s="5">
        <f t="shared" si="1"/>
        <v>3</v>
      </c>
      <c r="E45" s="6">
        <f t="shared" si="11"/>
        <v>2</v>
      </c>
      <c r="F45" s="4">
        <f t="shared" si="12"/>
        <v>3</v>
      </c>
      <c r="G45" s="5">
        <f t="shared" si="13"/>
        <v>4</v>
      </c>
      <c r="H45" t="s">
        <v>106</v>
      </c>
      <c r="I45" t="s">
        <v>107</v>
      </c>
      <c r="J45" s="2">
        <v>2.84</v>
      </c>
      <c r="K45" s="2"/>
      <c r="L45" s="2"/>
      <c r="M45" s="2">
        <f t="shared" si="2"/>
        <v>2.84</v>
      </c>
      <c r="N45" s="2">
        <f t="shared" si="3"/>
        <v>5.68</v>
      </c>
      <c r="O45" s="2">
        <v>8.52</v>
      </c>
      <c r="P45" s="2">
        <f t="shared" si="4"/>
        <v>11.36</v>
      </c>
      <c r="Q45" s="7">
        <f t="shared" si="5"/>
        <v>2.84</v>
      </c>
      <c r="R45" s="9">
        <f t="shared" si="6"/>
        <v>5.68</v>
      </c>
      <c r="S45" s="11">
        <f t="shared" si="7"/>
        <v>8.52</v>
      </c>
      <c r="T45" s="7">
        <f t="shared" si="8"/>
        <v>5.68</v>
      </c>
      <c r="U45" s="9">
        <f t="shared" si="9"/>
        <v>8.52</v>
      </c>
      <c r="V45" s="11">
        <f t="shared" si="10"/>
        <v>11.36</v>
      </c>
      <c r="W45" t="s">
        <v>107</v>
      </c>
      <c r="X45" t="s">
        <v>108</v>
      </c>
    </row>
    <row r="46" spans="1:24" x14ac:dyDescent="0.35">
      <c r="A46">
        <v>28</v>
      </c>
      <c r="B46" s="6">
        <v>1</v>
      </c>
      <c r="C46" s="4">
        <f t="shared" si="0"/>
        <v>2</v>
      </c>
      <c r="D46" s="5">
        <f t="shared" si="1"/>
        <v>3</v>
      </c>
      <c r="E46" s="6">
        <f t="shared" si="11"/>
        <v>2</v>
      </c>
      <c r="F46" s="4">
        <f t="shared" si="12"/>
        <v>3</v>
      </c>
      <c r="G46" s="5">
        <f t="shared" si="13"/>
        <v>4</v>
      </c>
      <c r="H46" t="s">
        <v>109</v>
      </c>
      <c r="I46" t="s">
        <v>110</v>
      </c>
      <c r="J46" s="2">
        <v>3.78</v>
      </c>
      <c r="K46" s="2"/>
      <c r="L46" s="2"/>
      <c r="M46" s="2">
        <f t="shared" si="2"/>
        <v>3.78</v>
      </c>
      <c r="N46" s="2">
        <f t="shared" si="3"/>
        <v>7.56</v>
      </c>
      <c r="O46" s="2">
        <v>11.34</v>
      </c>
      <c r="P46" s="2">
        <f t="shared" si="4"/>
        <v>15.12</v>
      </c>
      <c r="Q46" s="7">
        <f t="shared" si="5"/>
        <v>3.78</v>
      </c>
      <c r="R46" s="9">
        <f t="shared" si="6"/>
        <v>7.56</v>
      </c>
      <c r="S46" s="11">
        <f t="shared" si="7"/>
        <v>11.34</v>
      </c>
      <c r="T46" s="7">
        <f t="shared" si="8"/>
        <v>7.56</v>
      </c>
      <c r="U46" s="9">
        <f t="shared" si="9"/>
        <v>11.34</v>
      </c>
      <c r="V46" s="11">
        <f t="shared" si="10"/>
        <v>15.12</v>
      </c>
      <c r="W46" t="s">
        <v>110</v>
      </c>
      <c r="X46" t="s">
        <v>111</v>
      </c>
    </row>
    <row r="47" spans="1:24" x14ac:dyDescent="0.35">
      <c r="A47">
        <v>29</v>
      </c>
      <c r="B47" s="6">
        <v>2</v>
      </c>
      <c r="C47" s="4">
        <f t="shared" si="0"/>
        <v>4</v>
      </c>
      <c r="D47" s="5">
        <f t="shared" si="1"/>
        <v>6</v>
      </c>
      <c r="E47" s="6">
        <f t="shared" si="11"/>
        <v>3</v>
      </c>
      <c r="F47" s="4">
        <f t="shared" si="12"/>
        <v>5</v>
      </c>
      <c r="G47" s="5">
        <f t="shared" si="13"/>
        <v>7</v>
      </c>
      <c r="H47" t="s">
        <v>112</v>
      </c>
      <c r="I47" t="s">
        <v>113</v>
      </c>
      <c r="J47" s="2">
        <v>3.47</v>
      </c>
      <c r="K47" s="2">
        <v>2.3210000000000002</v>
      </c>
      <c r="L47" s="2"/>
      <c r="M47" s="2">
        <f t="shared" si="2"/>
        <v>6.94</v>
      </c>
      <c r="N47" s="2">
        <f t="shared" si="3"/>
        <v>13.88</v>
      </c>
      <c r="O47" s="2">
        <v>20.82</v>
      </c>
      <c r="P47" s="2">
        <f t="shared" si="4"/>
        <v>24.290000000000003</v>
      </c>
      <c r="Q47" s="7">
        <f t="shared" si="5"/>
        <v>6.94</v>
      </c>
      <c r="R47" s="9">
        <f t="shared" si="6"/>
        <v>13.88</v>
      </c>
      <c r="S47" s="11">
        <f t="shared" si="7"/>
        <v>20.82</v>
      </c>
      <c r="T47" s="7">
        <f t="shared" si="8"/>
        <v>10.41</v>
      </c>
      <c r="U47" s="9">
        <f t="shared" si="9"/>
        <v>17.350000000000001</v>
      </c>
      <c r="V47" s="11">
        <f t="shared" si="10"/>
        <v>24.290000000000003</v>
      </c>
      <c r="W47" t="s">
        <v>114</v>
      </c>
      <c r="X47" t="s">
        <v>115</v>
      </c>
    </row>
    <row r="48" spans="1:24" x14ac:dyDescent="0.35">
      <c r="A48">
        <v>30</v>
      </c>
      <c r="B48" s="6">
        <v>1</v>
      </c>
      <c r="C48" s="4">
        <f t="shared" si="0"/>
        <v>2</v>
      </c>
      <c r="D48" s="5">
        <f t="shared" si="1"/>
        <v>3</v>
      </c>
      <c r="E48" s="6">
        <f t="shared" si="11"/>
        <v>2</v>
      </c>
      <c r="F48" s="4">
        <f t="shared" si="12"/>
        <v>3</v>
      </c>
      <c r="G48" s="5">
        <f t="shared" si="13"/>
        <v>4</v>
      </c>
      <c r="I48" s="1" t="s">
        <v>130</v>
      </c>
      <c r="J48" s="2">
        <v>12.6</v>
      </c>
      <c r="K48" s="2"/>
      <c r="L48" s="2"/>
      <c r="M48" s="2">
        <f t="shared" si="2"/>
        <v>12.6</v>
      </c>
      <c r="N48" s="2">
        <f t="shared" si="3"/>
        <v>25.2</v>
      </c>
      <c r="O48" s="2">
        <f>J48*D48</f>
        <v>37.799999999999997</v>
      </c>
      <c r="P48" s="2">
        <f t="shared" si="4"/>
        <v>50.4</v>
      </c>
      <c r="Q48" s="7">
        <f t="shared" si="5"/>
        <v>12.6</v>
      </c>
      <c r="R48" s="9">
        <f t="shared" si="6"/>
        <v>25.2</v>
      </c>
      <c r="S48" s="11">
        <f t="shared" si="7"/>
        <v>37.799999999999997</v>
      </c>
      <c r="T48" s="7">
        <f t="shared" si="8"/>
        <v>25.2</v>
      </c>
      <c r="U48" s="9">
        <f t="shared" si="9"/>
        <v>37.799999999999997</v>
      </c>
      <c r="V48" s="11">
        <f t="shared" si="10"/>
        <v>50.4</v>
      </c>
      <c r="W48" s="1" t="s">
        <v>130</v>
      </c>
      <c r="X48" t="s">
        <v>131</v>
      </c>
    </row>
    <row r="49" spans="1:24" x14ac:dyDescent="0.35">
      <c r="B49" s="6">
        <f>SUM(B15:B48)</f>
        <v>71</v>
      </c>
      <c r="C49" s="4">
        <f>SUM(C15:C48)</f>
        <v>142</v>
      </c>
      <c r="D49" s="5">
        <f>SUM(D15:D48)</f>
        <v>213</v>
      </c>
      <c r="E49" s="6">
        <f t="shared" ref="E49:G49" si="14">SUM(E15:E48)</f>
        <v>88</v>
      </c>
      <c r="F49" s="4">
        <f t="shared" si="14"/>
        <v>159</v>
      </c>
      <c r="G49" s="5">
        <f t="shared" si="14"/>
        <v>228</v>
      </c>
      <c r="J49" s="2" t="s">
        <v>136</v>
      </c>
      <c r="K49" s="2"/>
      <c r="L49" s="2"/>
      <c r="M49" s="2">
        <f>SUM(M15:M48)</f>
        <v>230.1</v>
      </c>
      <c r="N49" s="2">
        <f>SUM(N15:N48)</f>
        <v>460.2</v>
      </c>
      <c r="O49" s="2">
        <f>SUM(O15:O48)</f>
        <v>667.55999999999983</v>
      </c>
      <c r="P49" s="2">
        <f t="shared" ref="P49:S49" si="15">SUM(P15:P48)</f>
        <v>741.78</v>
      </c>
      <c r="Q49" s="7">
        <f t="shared" si="15"/>
        <v>221.40299999999999</v>
      </c>
      <c r="R49" s="9">
        <f t="shared" si="15"/>
        <v>427.44600000000003</v>
      </c>
      <c r="S49" s="11">
        <f t="shared" si="15"/>
        <v>641.16899999999998</v>
      </c>
      <c r="T49" s="7">
        <f t="shared" ref="T49:U49" si="16">SUM(T15:T48)</f>
        <v>294.27700000000004</v>
      </c>
      <c r="U49" s="9">
        <f t="shared" si="16"/>
        <v>499.04</v>
      </c>
      <c r="V49" s="11">
        <f>SUM(V15:V48)</f>
        <v>690.70299999999997</v>
      </c>
    </row>
    <row r="50" spans="1:24" x14ac:dyDescent="0.35">
      <c r="J50" t="s">
        <v>116</v>
      </c>
      <c r="Q50" s="7">
        <f>Q49+IF(Q49&gt;=420,0,145)</f>
        <v>366.40300000000002</v>
      </c>
      <c r="R50" s="9">
        <f t="shared" ref="R50:V50" si="17">R49+IF(R49&gt;=420,0,145)</f>
        <v>427.44600000000003</v>
      </c>
      <c r="S50" s="11">
        <f t="shared" si="17"/>
        <v>641.16899999999998</v>
      </c>
      <c r="T50" s="8">
        <f t="shared" ref="T50:U50" si="18">T49+IF(T49&gt;=420,0,145)</f>
        <v>439.27700000000004</v>
      </c>
      <c r="U50" s="10">
        <f t="shared" si="18"/>
        <v>499.04</v>
      </c>
      <c r="V50" s="12">
        <f t="shared" si="17"/>
        <v>690.70299999999997</v>
      </c>
    </row>
    <row r="51" spans="1:24" x14ac:dyDescent="0.35">
      <c r="B51" s="3" t="s">
        <v>117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>
        <v>31</v>
      </c>
      <c r="B52">
        <v>1</v>
      </c>
      <c r="D52">
        <v>2</v>
      </c>
      <c r="G52">
        <v>2</v>
      </c>
      <c r="I52" t="s">
        <v>118</v>
      </c>
      <c r="J52" s="2">
        <v>5.99</v>
      </c>
      <c r="K52" s="2"/>
      <c r="L52" s="2"/>
      <c r="N52" s="2"/>
      <c r="P52" s="2">
        <f>J52*G52</f>
        <v>11.98</v>
      </c>
      <c r="Q52" s="2">
        <f>J52*B52</f>
        <v>5.99</v>
      </c>
      <c r="R52" s="2">
        <f>J52*D52</f>
        <v>11.98</v>
      </c>
      <c r="S52" s="2"/>
      <c r="T52" s="2"/>
      <c r="U52" s="2"/>
      <c r="V52" s="2">
        <f>J52*G52</f>
        <v>11.98</v>
      </c>
      <c r="X52" t="s">
        <v>119</v>
      </c>
    </row>
    <row r="53" spans="1:24" x14ac:dyDescent="0.35">
      <c r="A53">
        <v>32</v>
      </c>
      <c r="B53">
        <v>1</v>
      </c>
      <c r="D53">
        <v>2</v>
      </c>
      <c r="G53">
        <v>2</v>
      </c>
      <c r="I53" t="s">
        <v>120</v>
      </c>
      <c r="J53" s="2">
        <v>7.98</v>
      </c>
      <c r="K53" s="2"/>
      <c r="L53" s="2"/>
      <c r="N53" s="2"/>
      <c r="P53" s="2">
        <f>J53*G53</f>
        <v>15.96</v>
      </c>
      <c r="Q53" s="2">
        <f>J53*B53</f>
        <v>7.98</v>
      </c>
      <c r="R53" s="2">
        <f>J53*D53</f>
        <v>15.96</v>
      </c>
      <c r="S53" s="2"/>
      <c r="T53" s="2"/>
      <c r="U53" s="2"/>
      <c r="V53" s="2">
        <f>J53*G53</f>
        <v>15.96</v>
      </c>
      <c r="X53" t="s">
        <v>121</v>
      </c>
    </row>
    <row r="54" spans="1:24" x14ac:dyDescent="0.35">
      <c r="A54">
        <v>33</v>
      </c>
      <c r="B54">
        <v>1</v>
      </c>
      <c r="D54">
        <v>3</v>
      </c>
      <c r="G54">
        <v>3</v>
      </c>
      <c r="I54" t="s">
        <v>129</v>
      </c>
      <c r="J54" s="2">
        <v>3.89</v>
      </c>
      <c r="K54" s="2"/>
      <c r="L54" s="2"/>
      <c r="N54" s="2"/>
      <c r="P54" s="2">
        <f>J54*G54</f>
        <v>11.67</v>
      </c>
      <c r="Q54" s="2">
        <f>J54*B54</f>
        <v>3.89</v>
      </c>
      <c r="R54" s="2">
        <f>J54*D54</f>
        <v>11.67</v>
      </c>
      <c r="S54" s="2"/>
      <c r="T54" s="2"/>
      <c r="U54" s="2"/>
      <c r="V54" s="2">
        <f>J54*G54</f>
        <v>11.67</v>
      </c>
      <c r="X54" t="s">
        <v>128</v>
      </c>
    </row>
    <row r="55" spans="1:24" x14ac:dyDescent="0.35">
      <c r="P55" s="2">
        <f>SUM(P52:P54)</f>
        <v>39.61</v>
      </c>
      <c r="Q55" s="2"/>
      <c r="R55" s="2"/>
      <c r="S55" s="2"/>
      <c r="T55" s="2"/>
      <c r="U55" s="2"/>
      <c r="V55" s="2">
        <f>SUM(V52:V54)</f>
        <v>39.61</v>
      </c>
    </row>
  </sheetData>
  <mergeCells count="1">
    <mergeCell ref="B51:X51"/>
  </mergeCells>
  <conditionalFormatting sqref="C49 A15:X48">
    <cfRule type="expression" dxfId="0" priority="1">
      <formula>$B15=0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BYGGERNNODE1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 Andersen</dc:creator>
  <cp:lastModifiedBy>Benjamin R Andersen</cp:lastModifiedBy>
  <dcterms:created xsi:type="dcterms:W3CDTF">2024-10-22T04:42:11Z</dcterms:created>
  <dcterms:modified xsi:type="dcterms:W3CDTF">2024-10-23T20:45:20Z</dcterms:modified>
</cp:coreProperties>
</file>