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6" activeTab="10"/>
  </bookViews>
  <sheets>
    <sheet name="8.31-9.7" sheetId="5" r:id="rId1"/>
    <sheet name="9.8-9.14" sheetId="6" r:id="rId2"/>
    <sheet name="9.15-9.21" sheetId="1" r:id="rId3"/>
    <sheet name="9.22-9.28" sheetId="3" r:id="rId4"/>
    <sheet name="9.29-10.8" sheetId="4" r:id="rId5"/>
    <sheet name="10.9-10.19" sheetId="9" r:id="rId6"/>
    <sheet name="10.20-10.26" sheetId="8" r:id="rId7"/>
    <sheet name="10.27-11.3" sheetId="11" r:id="rId8"/>
    <sheet name="11.4-11.10" sheetId="12" r:id="rId9"/>
    <sheet name="11.11-11.17" sheetId="13" r:id="rId10"/>
    <sheet name="11.18-11.24" sheetId="14" r:id="rId11"/>
    <sheet name="11.25-12.1" sheetId="15" r:id="rId12"/>
  </sheets>
  <calcPr calcId="152511"/>
</workbook>
</file>

<file path=xl/calcChain.xml><?xml version="1.0" encoding="utf-8"?>
<calcChain xmlns="http://schemas.openxmlformats.org/spreadsheetml/2006/main">
  <c r="J71" i="15" l="1"/>
  <c r="H71" i="15"/>
  <c r="I71" i="15" s="1"/>
  <c r="F71" i="15"/>
  <c r="G70" i="15"/>
  <c r="K68" i="15"/>
  <c r="I67" i="15"/>
  <c r="G66" i="15"/>
  <c r="K63" i="15"/>
  <c r="I62" i="15"/>
  <c r="G61" i="15"/>
  <c r="J57" i="15"/>
  <c r="K57" i="15" s="1"/>
  <c r="H57" i="15"/>
  <c r="I57" i="15" s="1"/>
  <c r="F57" i="15"/>
  <c r="G57" i="15" s="1"/>
  <c r="K56" i="15"/>
  <c r="I56" i="15"/>
  <c r="G56" i="15"/>
  <c r="K55" i="15"/>
  <c r="I55" i="15"/>
  <c r="G55" i="15"/>
  <c r="K54" i="15"/>
  <c r="I54" i="15"/>
  <c r="G54" i="15"/>
  <c r="K53" i="15"/>
  <c r="I53" i="15"/>
  <c r="G53" i="15"/>
  <c r="K52" i="15"/>
  <c r="I52" i="15"/>
  <c r="G52" i="15"/>
  <c r="K50" i="15"/>
  <c r="J50" i="15"/>
  <c r="H50" i="15"/>
  <c r="I50" i="15" s="1"/>
  <c r="F50" i="15"/>
  <c r="G50" i="15" s="1"/>
  <c r="K49" i="15"/>
  <c r="I49" i="15"/>
  <c r="G49" i="15"/>
  <c r="K48" i="15"/>
  <c r="I48" i="15"/>
  <c r="G48" i="15"/>
  <c r="K47" i="15"/>
  <c r="I47" i="15"/>
  <c r="G47" i="15"/>
  <c r="K46" i="15"/>
  <c r="I46" i="15"/>
  <c r="G46" i="15"/>
  <c r="K45" i="15"/>
  <c r="I45" i="15"/>
  <c r="G45" i="15"/>
  <c r="J43" i="15"/>
  <c r="K43" i="15" s="1"/>
  <c r="H43" i="15"/>
  <c r="I43" i="15" s="1"/>
  <c r="F43" i="15"/>
  <c r="G43" i="15" s="1"/>
  <c r="K42" i="15"/>
  <c r="I42" i="15"/>
  <c r="G42" i="15"/>
  <c r="K41" i="15"/>
  <c r="I41" i="15"/>
  <c r="G41" i="15"/>
  <c r="K40" i="15"/>
  <c r="I40" i="15"/>
  <c r="G40" i="15"/>
  <c r="K39" i="15"/>
  <c r="I39" i="15"/>
  <c r="G39" i="15"/>
  <c r="K38" i="15"/>
  <c r="I38" i="15"/>
  <c r="G38" i="15"/>
  <c r="J36" i="15"/>
  <c r="K36" i="15" s="1"/>
  <c r="H36" i="15"/>
  <c r="I36" i="15" s="1"/>
  <c r="F36" i="15"/>
  <c r="G36" i="15" s="1"/>
  <c r="K35" i="15"/>
  <c r="I35" i="15"/>
  <c r="G35" i="15"/>
  <c r="K34" i="15"/>
  <c r="I34" i="15"/>
  <c r="G34" i="15"/>
  <c r="K33" i="15"/>
  <c r="I33" i="15"/>
  <c r="G33" i="15"/>
  <c r="K32" i="15"/>
  <c r="I32" i="15"/>
  <c r="G32" i="15"/>
  <c r="K31" i="15"/>
  <c r="I31" i="15"/>
  <c r="G31" i="15"/>
  <c r="J29" i="15"/>
  <c r="K29" i="15" s="1"/>
  <c r="H29" i="15"/>
  <c r="I29" i="15" s="1"/>
  <c r="F29" i="15"/>
  <c r="G29" i="15" s="1"/>
  <c r="K28" i="15"/>
  <c r="I28" i="15"/>
  <c r="G28" i="15"/>
  <c r="K27" i="15"/>
  <c r="I27" i="15"/>
  <c r="G27" i="15"/>
  <c r="K26" i="15"/>
  <c r="I26" i="15"/>
  <c r="G26" i="15"/>
  <c r="K25" i="15"/>
  <c r="I25" i="15"/>
  <c r="G25" i="15"/>
  <c r="K24" i="15"/>
  <c r="I24" i="15"/>
  <c r="G24" i="15"/>
  <c r="J22" i="15"/>
  <c r="K22" i="15" s="1"/>
  <c r="H22" i="15"/>
  <c r="I22" i="15" s="1"/>
  <c r="F22" i="15"/>
  <c r="G22" i="15" s="1"/>
  <c r="K21" i="15"/>
  <c r="I21" i="15"/>
  <c r="G21" i="15"/>
  <c r="K20" i="15"/>
  <c r="I20" i="15"/>
  <c r="G20" i="15"/>
  <c r="K19" i="15"/>
  <c r="I19" i="15"/>
  <c r="G19" i="15"/>
  <c r="K18" i="15"/>
  <c r="I18" i="15"/>
  <c r="G18" i="15"/>
  <c r="K17" i="15"/>
  <c r="I17" i="15"/>
  <c r="G17" i="15"/>
  <c r="J15" i="15"/>
  <c r="K15" i="15" s="1"/>
  <c r="H15" i="15"/>
  <c r="I15" i="15" s="1"/>
  <c r="F15" i="15"/>
  <c r="G15" i="15" s="1"/>
  <c r="K14" i="15"/>
  <c r="I14" i="15"/>
  <c r="G14" i="15"/>
  <c r="K13" i="15"/>
  <c r="I13" i="15"/>
  <c r="G13" i="15"/>
  <c r="K12" i="15"/>
  <c r="I12" i="15"/>
  <c r="G12" i="15"/>
  <c r="P11" i="15"/>
  <c r="O11" i="15"/>
  <c r="N11" i="15"/>
  <c r="K70" i="15" s="1"/>
  <c r="K11" i="15"/>
  <c r="I11" i="15"/>
  <c r="G11" i="15"/>
  <c r="K10" i="15"/>
  <c r="I10" i="15"/>
  <c r="G10" i="15"/>
  <c r="K8" i="15"/>
  <c r="I8" i="15"/>
  <c r="G8" i="15"/>
  <c r="K7" i="15"/>
  <c r="I7" i="15"/>
  <c r="G7" i="15"/>
  <c r="K6" i="15"/>
  <c r="I6" i="15"/>
  <c r="G6" i="15"/>
  <c r="K5" i="15"/>
  <c r="I5" i="15"/>
  <c r="G5" i="15"/>
  <c r="K4" i="15"/>
  <c r="I4" i="15"/>
  <c r="G4" i="15"/>
  <c r="K61" i="14"/>
  <c r="K62" i="14"/>
  <c r="K63" i="14"/>
  <c r="K64" i="14"/>
  <c r="K60" i="14"/>
  <c r="I61" i="14"/>
  <c r="I62" i="14"/>
  <c r="I63" i="14"/>
  <c r="I64" i="14"/>
  <c r="I60" i="14"/>
  <c r="G61" i="14"/>
  <c r="G62" i="14"/>
  <c r="G63" i="14"/>
  <c r="G64" i="14"/>
  <c r="G60" i="14"/>
  <c r="I67" i="14"/>
  <c r="I68" i="14"/>
  <c r="I69" i="14"/>
  <c r="I70" i="14"/>
  <c r="I66" i="14"/>
  <c r="G67" i="14"/>
  <c r="G68" i="14"/>
  <c r="G69" i="14"/>
  <c r="G70" i="14"/>
  <c r="G66" i="14"/>
  <c r="K53" i="14"/>
  <c r="K54" i="14"/>
  <c r="K55" i="14"/>
  <c r="K56" i="14"/>
  <c r="K57" i="14"/>
  <c r="K52" i="14"/>
  <c r="I53" i="14"/>
  <c r="I54" i="14"/>
  <c r="I55" i="14"/>
  <c r="I56" i="14"/>
  <c r="I57" i="14"/>
  <c r="I52" i="14"/>
  <c r="G53" i="14"/>
  <c r="G54" i="14"/>
  <c r="G55" i="14"/>
  <c r="G56" i="14"/>
  <c r="G57" i="14"/>
  <c r="G52" i="14"/>
  <c r="G62" i="15" l="1"/>
  <c r="K64" i="15"/>
  <c r="I68" i="15"/>
  <c r="G71" i="15"/>
  <c r="K60" i="15"/>
  <c r="I63" i="15"/>
  <c r="G67" i="15"/>
  <c r="K69" i="15"/>
  <c r="K71" i="15"/>
  <c r="G60" i="15"/>
  <c r="I61" i="15"/>
  <c r="K62" i="15"/>
  <c r="G64" i="15"/>
  <c r="I66" i="15"/>
  <c r="K67" i="15"/>
  <c r="G69" i="15"/>
  <c r="I70" i="15"/>
  <c r="I60" i="15"/>
  <c r="K61" i="15"/>
  <c r="G63" i="15"/>
  <c r="I64" i="15"/>
  <c r="K66" i="15"/>
  <c r="G68" i="15"/>
  <c r="I69" i="15"/>
  <c r="I46" i="14"/>
  <c r="I47" i="14"/>
  <c r="I48" i="14"/>
  <c r="I49" i="14"/>
  <c r="I50" i="14"/>
  <c r="I45" i="14"/>
  <c r="G46" i="14"/>
  <c r="G47" i="14"/>
  <c r="G48" i="14"/>
  <c r="G49" i="14"/>
  <c r="G50" i="14"/>
  <c r="G45" i="14"/>
  <c r="I39" i="14" l="1"/>
  <c r="I40" i="14"/>
  <c r="I41" i="14"/>
  <c r="I42" i="14"/>
  <c r="I43" i="14"/>
  <c r="I38" i="14"/>
  <c r="G39" i="14"/>
  <c r="G40" i="14"/>
  <c r="G41" i="14"/>
  <c r="G42" i="14"/>
  <c r="G43" i="14"/>
  <c r="G38" i="14"/>
  <c r="K46" i="14"/>
  <c r="K47" i="14"/>
  <c r="K48" i="14"/>
  <c r="K49" i="14"/>
  <c r="K45" i="14"/>
  <c r="K39" i="14"/>
  <c r="K40" i="14"/>
  <c r="K41" i="14"/>
  <c r="K42" i="14"/>
  <c r="K38" i="14"/>
  <c r="K32" i="14"/>
  <c r="K33" i="14"/>
  <c r="K34" i="14"/>
  <c r="K35" i="14"/>
  <c r="K36" i="14"/>
  <c r="K31" i="14"/>
  <c r="I32" i="14"/>
  <c r="I33" i="14"/>
  <c r="I34" i="14"/>
  <c r="I35" i="14"/>
  <c r="I36" i="14"/>
  <c r="I31" i="14"/>
  <c r="G32" i="14"/>
  <c r="G33" i="14"/>
  <c r="G34" i="14"/>
  <c r="G35" i="14"/>
  <c r="G36" i="14"/>
  <c r="G31" i="14"/>
  <c r="K25" i="14"/>
  <c r="K26" i="14"/>
  <c r="K27" i="14"/>
  <c r="K28" i="14"/>
  <c r="K24" i="14"/>
  <c r="I25" i="14"/>
  <c r="I26" i="14"/>
  <c r="I27" i="14"/>
  <c r="I28" i="14"/>
  <c r="I29" i="14"/>
  <c r="I24" i="14"/>
  <c r="G25" i="14"/>
  <c r="G26" i="14"/>
  <c r="G27" i="14"/>
  <c r="G28" i="14"/>
  <c r="G29" i="14"/>
  <c r="G24" i="14"/>
  <c r="K18" i="14" l="1"/>
  <c r="K19" i="14"/>
  <c r="K20" i="14"/>
  <c r="K21" i="14"/>
  <c r="K22" i="14"/>
  <c r="K17" i="14"/>
  <c r="I18" i="14"/>
  <c r="I19" i="14"/>
  <c r="I20" i="14"/>
  <c r="I21" i="14"/>
  <c r="I22" i="14"/>
  <c r="I17" i="14"/>
  <c r="G18" i="14"/>
  <c r="G19" i="14"/>
  <c r="G20" i="14"/>
  <c r="G21" i="14"/>
  <c r="G22" i="14"/>
  <c r="G17" i="14"/>
  <c r="K5" i="14" l="1"/>
  <c r="K6" i="14"/>
  <c r="K7" i="14"/>
  <c r="K8" i="14"/>
  <c r="K10" i="14"/>
  <c r="K11" i="14"/>
  <c r="K12" i="14"/>
  <c r="K13" i="14"/>
  <c r="K14" i="14"/>
  <c r="K4" i="14"/>
  <c r="I5" i="14"/>
  <c r="I6" i="14"/>
  <c r="I7" i="14"/>
  <c r="I8" i="14"/>
  <c r="I10" i="14"/>
  <c r="I11" i="14"/>
  <c r="I12" i="14"/>
  <c r="I13" i="14"/>
  <c r="I14" i="14"/>
  <c r="I4" i="14"/>
  <c r="G5" i="14"/>
  <c r="G6" i="14"/>
  <c r="G7" i="14"/>
  <c r="G8" i="14"/>
  <c r="G10" i="14"/>
  <c r="G11" i="14"/>
  <c r="G12" i="14"/>
  <c r="G13" i="14"/>
  <c r="G14" i="14"/>
  <c r="G15" i="14"/>
  <c r="G4" i="14"/>
  <c r="J71" i="14" l="1"/>
  <c r="H71" i="14"/>
  <c r="I71" i="14" s="1"/>
  <c r="F71" i="14"/>
  <c r="G71" i="14" s="1"/>
  <c r="J57" i="14"/>
  <c r="H57" i="14"/>
  <c r="F57" i="14"/>
  <c r="J50" i="14"/>
  <c r="K50" i="14" s="1"/>
  <c r="H50" i="14"/>
  <c r="F50" i="14"/>
  <c r="J43" i="14"/>
  <c r="K43" i="14" s="1"/>
  <c r="H43" i="14"/>
  <c r="F43" i="14"/>
  <c r="J36" i="14"/>
  <c r="H36" i="14"/>
  <c r="F36" i="14"/>
  <c r="J29" i="14"/>
  <c r="K29" i="14" s="1"/>
  <c r="H29" i="14"/>
  <c r="F29" i="14"/>
  <c r="J22" i="14"/>
  <c r="H22" i="14"/>
  <c r="F22" i="14"/>
  <c r="J15" i="14"/>
  <c r="K15" i="14" s="1"/>
  <c r="H15" i="14"/>
  <c r="I15" i="14" s="1"/>
  <c r="F15" i="14"/>
  <c r="P11" i="14"/>
  <c r="O11" i="14"/>
  <c r="N11" i="14"/>
  <c r="K53" i="13"/>
  <c r="K54" i="13"/>
  <c r="K55" i="13"/>
  <c r="K56" i="13"/>
  <c r="K57" i="13"/>
  <c r="K52" i="13"/>
  <c r="I53" i="13"/>
  <c r="I54" i="13"/>
  <c r="I55" i="13"/>
  <c r="I56" i="13"/>
  <c r="I57" i="13"/>
  <c r="I52" i="13"/>
  <c r="G53" i="13"/>
  <c r="G54" i="13"/>
  <c r="G55" i="13"/>
  <c r="G56" i="13"/>
  <c r="G57" i="13"/>
  <c r="G52" i="13"/>
  <c r="K69" i="14" l="1"/>
  <c r="K66" i="14"/>
  <c r="K70" i="14"/>
  <c r="K67" i="14"/>
  <c r="K71" i="14"/>
  <c r="K68" i="14"/>
  <c r="K46" i="13"/>
  <c r="K47" i="13"/>
  <c r="K48" i="13"/>
  <c r="K49" i="13"/>
  <c r="K50" i="13"/>
  <c r="K45" i="13"/>
  <c r="I46" i="13"/>
  <c r="I47" i="13"/>
  <c r="I48" i="13"/>
  <c r="I49" i="13"/>
  <c r="I50" i="13"/>
  <c r="I45" i="13"/>
  <c r="G46" i="13"/>
  <c r="G47" i="13"/>
  <c r="G48" i="13"/>
  <c r="G49" i="13"/>
  <c r="G50" i="13"/>
  <c r="G45" i="13"/>
  <c r="K39" i="13" l="1"/>
  <c r="K40" i="13"/>
  <c r="K41" i="13"/>
  <c r="K42" i="13"/>
  <c r="K43" i="13"/>
  <c r="K38" i="13"/>
  <c r="I39" i="13"/>
  <c r="I40" i="13"/>
  <c r="I41" i="13"/>
  <c r="I42" i="13"/>
  <c r="I43" i="13"/>
  <c r="I38" i="13"/>
  <c r="G39" i="13"/>
  <c r="G40" i="13"/>
  <c r="G41" i="13"/>
  <c r="G42" i="13"/>
  <c r="G43" i="13"/>
  <c r="G38" i="13"/>
  <c r="K32" i="13"/>
  <c r="K33" i="13"/>
  <c r="K34" i="13"/>
  <c r="K35" i="13"/>
  <c r="K36" i="13"/>
  <c r="K31" i="13"/>
  <c r="I32" i="13"/>
  <c r="I33" i="13"/>
  <c r="I34" i="13"/>
  <c r="I35" i="13"/>
  <c r="I36" i="13"/>
  <c r="I31" i="13"/>
  <c r="G32" i="13"/>
  <c r="G33" i="13"/>
  <c r="G34" i="13"/>
  <c r="G35" i="13"/>
  <c r="G36" i="13"/>
  <c r="G31" i="13"/>
  <c r="K25" i="13"/>
  <c r="K26" i="13"/>
  <c r="K27" i="13"/>
  <c r="K28" i="13"/>
  <c r="K29" i="13"/>
  <c r="K24" i="13"/>
  <c r="I25" i="13"/>
  <c r="I26" i="13"/>
  <c r="I27" i="13"/>
  <c r="I28" i="13"/>
  <c r="I29" i="13"/>
  <c r="I24" i="13"/>
  <c r="G25" i="13"/>
  <c r="G26" i="13"/>
  <c r="G27" i="13"/>
  <c r="G28" i="13"/>
  <c r="G24" i="13"/>
  <c r="K18" i="13" l="1"/>
  <c r="K19" i="13"/>
  <c r="K20" i="13"/>
  <c r="K21" i="13"/>
  <c r="K22" i="13"/>
  <c r="K17" i="13"/>
  <c r="I18" i="13"/>
  <c r="I19" i="13"/>
  <c r="I20" i="13"/>
  <c r="I21" i="13"/>
  <c r="I22" i="13"/>
  <c r="I17" i="13"/>
  <c r="G18" i="13"/>
  <c r="G19" i="13"/>
  <c r="G20" i="13"/>
  <c r="G21" i="13"/>
  <c r="G22" i="13"/>
  <c r="G17" i="13"/>
  <c r="K5" i="13"/>
  <c r="K6" i="13"/>
  <c r="K7" i="13"/>
  <c r="K8" i="13"/>
  <c r="K10" i="13"/>
  <c r="K11" i="13"/>
  <c r="K12" i="13"/>
  <c r="K13" i="13"/>
  <c r="K14" i="13"/>
  <c r="I5" i="13"/>
  <c r="I6" i="13"/>
  <c r="I7" i="13"/>
  <c r="I8" i="13"/>
  <c r="I10" i="13"/>
  <c r="I11" i="13"/>
  <c r="I12" i="13"/>
  <c r="I13" i="13"/>
  <c r="I14" i="13"/>
  <c r="G5" i="13"/>
  <c r="G6" i="13"/>
  <c r="G7" i="13"/>
  <c r="G8" i="13"/>
  <c r="G10" i="13"/>
  <c r="G11" i="13"/>
  <c r="G12" i="13"/>
  <c r="G13" i="13"/>
  <c r="G14" i="13"/>
  <c r="G15" i="13"/>
  <c r="K4" i="13"/>
  <c r="I4" i="13"/>
  <c r="G4" i="13"/>
  <c r="J71" i="13" l="1"/>
  <c r="H71" i="13"/>
  <c r="F71" i="13"/>
  <c r="J57" i="13"/>
  <c r="H57" i="13"/>
  <c r="F57" i="13"/>
  <c r="J50" i="13"/>
  <c r="H50" i="13"/>
  <c r="F50" i="13"/>
  <c r="J43" i="13"/>
  <c r="H43" i="13"/>
  <c r="F43" i="13"/>
  <c r="J36" i="13"/>
  <c r="H36" i="13"/>
  <c r="F36" i="13"/>
  <c r="J29" i="13"/>
  <c r="H29" i="13"/>
  <c r="F29" i="13"/>
  <c r="G29" i="13" s="1"/>
  <c r="J22" i="13"/>
  <c r="H22" i="13"/>
  <c r="F22" i="13"/>
  <c r="J15" i="13"/>
  <c r="K15" i="13" s="1"/>
  <c r="H15" i="13"/>
  <c r="I15" i="13" s="1"/>
  <c r="F15" i="13"/>
  <c r="P11" i="13"/>
  <c r="O11" i="13"/>
  <c r="N11" i="13"/>
  <c r="K62" i="12"/>
  <c r="K63" i="12"/>
  <c r="K64" i="12"/>
  <c r="K65" i="12"/>
  <c r="K67" i="12"/>
  <c r="K68" i="12"/>
  <c r="K69" i="12"/>
  <c r="K70" i="12"/>
  <c r="K71" i="12"/>
  <c r="K72" i="12"/>
  <c r="K73" i="12"/>
  <c r="K61" i="12"/>
  <c r="I62" i="12"/>
  <c r="I63" i="12"/>
  <c r="I64" i="12"/>
  <c r="I65" i="12"/>
  <c r="I67" i="12"/>
  <c r="I68" i="12"/>
  <c r="I69" i="12"/>
  <c r="I70" i="12"/>
  <c r="I71" i="12"/>
  <c r="I72" i="12"/>
  <c r="I73" i="12"/>
  <c r="I61" i="12"/>
  <c r="G62" i="12"/>
  <c r="G63" i="12"/>
  <c r="G64" i="12"/>
  <c r="G65" i="12"/>
  <c r="G67" i="12"/>
  <c r="G68" i="12"/>
  <c r="G69" i="12"/>
  <c r="G70" i="12"/>
  <c r="G71" i="12"/>
  <c r="G72" i="12"/>
  <c r="G73" i="12"/>
  <c r="G61" i="12"/>
  <c r="J73" i="12"/>
  <c r="H73" i="12"/>
  <c r="F73" i="12"/>
  <c r="K54" i="12"/>
  <c r="K55" i="12"/>
  <c r="K56" i="12"/>
  <c r="K57" i="12"/>
  <c r="K58" i="12"/>
  <c r="K53" i="12"/>
  <c r="I54" i="12"/>
  <c r="I55" i="12"/>
  <c r="I56" i="12"/>
  <c r="I57" i="12"/>
  <c r="I53" i="12"/>
  <c r="G54" i="12"/>
  <c r="G55" i="12"/>
  <c r="G56" i="12"/>
  <c r="G57" i="12"/>
  <c r="G53" i="12"/>
  <c r="J58" i="12"/>
  <c r="H58" i="12"/>
  <c r="I58" i="12" s="1"/>
  <c r="F58" i="12"/>
  <c r="G58" i="12" s="1"/>
  <c r="K47" i="12"/>
  <c r="K48" i="12"/>
  <c r="K49" i="12"/>
  <c r="K50" i="12"/>
  <c r="K46" i="12"/>
  <c r="I47" i="12"/>
  <c r="I48" i="12"/>
  <c r="I49" i="12"/>
  <c r="I50" i="12"/>
  <c r="I46" i="12"/>
  <c r="G47" i="12"/>
  <c r="G48" i="12"/>
  <c r="G49" i="12"/>
  <c r="G50" i="12"/>
  <c r="G46" i="12"/>
  <c r="O11" i="12"/>
  <c r="P11" i="12"/>
  <c r="N11" i="12"/>
  <c r="J51" i="12"/>
  <c r="K51" i="12" s="1"/>
  <c r="H51" i="12"/>
  <c r="I51" i="12" s="1"/>
  <c r="F51" i="12"/>
  <c r="G51" i="12" s="1"/>
  <c r="K64" i="13" l="1"/>
  <c r="K69" i="13"/>
  <c r="I62" i="13"/>
  <c r="I67" i="13"/>
  <c r="I71" i="13"/>
  <c r="G63" i="13"/>
  <c r="G68" i="13"/>
  <c r="G60" i="13"/>
  <c r="K66" i="13"/>
  <c r="I63" i="13"/>
  <c r="I60" i="13"/>
  <c r="G69" i="13"/>
  <c r="K62" i="13"/>
  <c r="K60" i="13"/>
  <c r="I69" i="13"/>
  <c r="G66" i="13"/>
  <c r="K63" i="13"/>
  <c r="K68" i="13"/>
  <c r="I61" i="13"/>
  <c r="I66" i="13"/>
  <c r="I70" i="13"/>
  <c r="G62" i="13"/>
  <c r="G67" i="13"/>
  <c r="G71" i="13"/>
  <c r="K61" i="13"/>
  <c r="K70" i="13"/>
  <c r="I68" i="13"/>
  <c r="G64" i="13"/>
  <c r="K67" i="13"/>
  <c r="I64" i="13"/>
  <c r="G61" i="13"/>
  <c r="G70" i="13"/>
  <c r="K71" i="13"/>
  <c r="K40" i="12"/>
  <c r="K41" i="12"/>
  <c r="K42" i="12"/>
  <c r="K43" i="12"/>
  <c r="K39" i="12"/>
  <c r="I40" i="12"/>
  <c r="I41" i="12"/>
  <c r="I42" i="12"/>
  <c r="I43" i="12"/>
  <c r="I44" i="12"/>
  <c r="I39" i="12"/>
  <c r="G40" i="12"/>
  <c r="G41" i="12"/>
  <c r="G42" i="12"/>
  <c r="G43" i="12"/>
  <c r="G39" i="12"/>
  <c r="K33" i="12"/>
  <c r="K34" i="12"/>
  <c r="K35" i="12"/>
  <c r="K36" i="12"/>
  <c r="K37" i="12"/>
  <c r="K32" i="12"/>
  <c r="I33" i="12"/>
  <c r="I34" i="12"/>
  <c r="I35" i="12"/>
  <c r="I36" i="12"/>
  <c r="I32" i="12"/>
  <c r="G33" i="12"/>
  <c r="G34" i="12"/>
  <c r="G35" i="12"/>
  <c r="G36" i="12"/>
  <c r="G32" i="12"/>
  <c r="J37" i="12"/>
  <c r="H37" i="12"/>
  <c r="I37" i="12" s="1"/>
  <c r="F37" i="12"/>
  <c r="G37" i="12" s="1"/>
  <c r="J44" i="12"/>
  <c r="K44" i="12" s="1"/>
  <c r="H44" i="12"/>
  <c r="F44" i="12"/>
  <c r="G44" i="12" s="1"/>
  <c r="K26" i="12"/>
  <c r="K27" i="12"/>
  <c r="K28" i="12"/>
  <c r="K29" i="12"/>
  <c r="K25" i="12"/>
  <c r="I26" i="12"/>
  <c r="I27" i="12"/>
  <c r="I28" i="12"/>
  <c r="I29" i="12"/>
  <c r="I25" i="12"/>
  <c r="G26" i="12"/>
  <c r="G27" i="12"/>
  <c r="G28" i="12"/>
  <c r="G29" i="12"/>
  <c r="G30" i="12"/>
  <c r="J30" i="12"/>
  <c r="K30" i="12" s="1"/>
  <c r="H30" i="12"/>
  <c r="I30" i="12" s="1"/>
  <c r="F30" i="12"/>
  <c r="G25" i="12"/>
  <c r="K19" i="12" l="1"/>
  <c r="K20" i="12"/>
  <c r="K21" i="12"/>
  <c r="K22" i="12"/>
  <c r="K18" i="12"/>
  <c r="I19" i="12"/>
  <c r="I20" i="12"/>
  <c r="I21" i="12"/>
  <c r="I22" i="12"/>
  <c r="I18" i="12"/>
  <c r="J23" i="12"/>
  <c r="K23" i="12" s="1"/>
  <c r="H23" i="12"/>
  <c r="I23" i="12" s="1"/>
  <c r="F23" i="12"/>
  <c r="G19" i="12"/>
  <c r="G20" i="12"/>
  <c r="G21" i="12"/>
  <c r="G22" i="12"/>
  <c r="G23" i="12"/>
  <c r="G18" i="12"/>
  <c r="J16" i="12" l="1"/>
  <c r="K16" i="12" s="1"/>
  <c r="H16" i="12"/>
  <c r="I16" i="12" s="1"/>
  <c r="F16" i="12"/>
  <c r="G16" i="12" s="1"/>
  <c r="K11" i="12"/>
  <c r="K12" i="12"/>
  <c r="K13" i="12"/>
  <c r="K14" i="12"/>
  <c r="K15" i="12"/>
  <c r="K10" i="12"/>
  <c r="K5" i="12"/>
  <c r="K6" i="12"/>
  <c r="K7" i="12"/>
  <c r="K8" i="12"/>
  <c r="K4" i="12"/>
  <c r="I11" i="12"/>
  <c r="I12" i="12"/>
  <c r="I13" i="12"/>
  <c r="I14" i="12"/>
  <c r="I15" i="12"/>
  <c r="I10" i="12"/>
  <c r="I5" i="12"/>
  <c r="I6" i="12"/>
  <c r="I7" i="12"/>
  <c r="I8" i="12"/>
  <c r="I4" i="12"/>
  <c r="G11" i="12"/>
  <c r="G12" i="12"/>
  <c r="G13" i="12"/>
  <c r="G14" i="12"/>
  <c r="G15" i="12"/>
  <c r="G10" i="12"/>
  <c r="G5" i="12"/>
  <c r="G6" i="12"/>
  <c r="G7" i="12"/>
  <c r="G8" i="12"/>
  <c r="G4" i="12"/>
  <c r="J76" i="11" l="1"/>
  <c r="I76" i="11"/>
  <c r="H76" i="11"/>
  <c r="F76" i="11"/>
  <c r="K68" i="11"/>
  <c r="K73" i="11"/>
  <c r="I67" i="11"/>
  <c r="I70" i="11"/>
  <c r="I72" i="11"/>
  <c r="I75" i="11"/>
  <c r="I66" i="11"/>
  <c r="O12" i="11"/>
  <c r="I68" i="11" s="1"/>
  <c r="P12" i="11"/>
  <c r="K76" i="11" s="1"/>
  <c r="N12" i="11"/>
  <c r="G76" i="11" s="1"/>
  <c r="I63" i="11"/>
  <c r="K59" i="11"/>
  <c r="K60" i="11"/>
  <c r="K61" i="11"/>
  <c r="K62" i="11"/>
  <c r="K63" i="11"/>
  <c r="K58" i="11"/>
  <c r="I59" i="11"/>
  <c r="I60" i="11"/>
  <c r="I61" i="11"/>
  <c r="I62" i="11"/>
  <c r="I58" i="11"/>
  <c r="G59" i="11"/>
  <c r="G60" i="11"/>
  <c r="G61" i="11"/>
  <c r="G62" i="11"/>
  <c r="G63" i="11"/>
  <c r="G58" i="11"/>
  <c r="J63" i="11"/>
  <c r="H63" i="11"/>
  <c r="F63" i="11"/>
  <c r="G75" i="11" l="1"/>
  <c r="G70" i="11"/>
  <c r="G74" i="11"/>
  <c r="G69" i="11"/>
  <c r="K66" i="11"/>
  <c r="K72" i="11"/>
  <c r="K67" i="11"/>
  <c r="G73" i="11"/>
  <c r="G68" i="11"/>
  <c r="I74" i="11"/>
  <c r="I69" i="11"/>
  <c r="K75" i="11"/>
  <c r="K70" i="11"/>
  <c r="G66" i="11"/>
  <c r="G72" i="11"/>
  <c r="G67" i="11"/>
  <c r="I73" i="11"/>
  <c r="K74" i="11"/>
  <c r="K69" i="11"/>
  <c r="K52" i="11"/>
  <c r="K53" i="11"/>
  <c r="K54" i="11"/>
  <c r="K55" i="11"/>
  <c r="I52" i="11"/>
  <c r="I53" i="11"/>
  <c r="I54" i="11"/>
  <c r="I55" i="11"/>
  <c r="G56" i="11"/>
  <c r="G52" i="11"/>
  <c r="G53" i="11"/>
  <c r="G54" i="11"/>
  <c r="G55" i="11"/>
  <c r="K51" i="11"/>
  <c r="I51" i="11"/>
  <c r="G51" i="11"/>
  <c r="J56" i="11"/>
  <c r="K56" i="11" s="1"/>
  <c r="H56" i="11"/>
  <c r="I56" i="11" s="1"/>
  <c r="F56" i="11"/>
  <c r="K45" i="11" l="1"/>
  <c r="K46" i="11"/>
  <c r="K47" i="11"/>
  <c r="K48" i="11"/>
  <c r="K49" i="11"/>
  <c r="K44" i="11"/>
  <c r="I45" i="11"/>
  <c r="I46" i="11"/>
  <c r="I47" i="11"/>
  <c r="I48" i="11"/>
  <c r="I44" i="11"/>
  <c r="G45" i="11"/>
  <c r="G46" i="11"/>
  <c r="G47" i="11"/>
  <c r="G48" i="11"/>
  <c r="G44" i="11"/>
  <c r="J49" i="11"/>
  <c r="H49" i="11"/>
  <c r="I49" i="11" s="1"/>
  <c r="F49" i="11"/>
  <c r="G49" i="11" s="1"/>
  <c r="K38" i="11"/>
  <c r="K39" i="11"/>
  <c r="K40" i="11"/>
  <c r="K41" i="11"/>
  <c r="K37" i="11"/>
  <c r="I38" i="11"/>
  <c r="I39" i="11"/>
  <c r="I40" i="11"/>
  <c r="I41" i="11"/>
  <c r="I42" i="11"/>
  <c r="I37" i="11"/>
  <c r="G38" i="11"/>
  <c r="G39" i="11"/>
  <c r="G40" i="11"/>
  <c r="G41" i="11"/>
  <c r="G37" i="11"/>
  <c r="G30" i="11"/>
  <c r="G31" i="11"/>
  <c r="G32" i="11"/>
  <c r="G33" i="11"/>
  <c r="G34" i="11"/>
  <c r="G35" i="11"/>
  <c r="I30" i="11"/>
  <c r="I31" i="11"/>
  <c r="I32" i="11"/>
  <c r="I33" i="11"/>
  <c r="I34" i="11"/>
  <c r="I35" i="11"/>
  <c r="K30" i="11"/>
  <c r="K31" i="11"/>
  <c r="K32" i="11"/>
  <c r="K33" i="11"/>
  <c r="K34" i="11"/>
  <c r="J42" i="11"/>
  <c r="K42" i="11" s="1"/>
  <c r="H42" i="11"/>
  <c r="F42" i="11"/>
  <c r="G42" i="11" s="1"/>
  <c r="J35" i="11"/>
  <c r="K35" i="11" s="1"/>
  <c r="H35" i="11"/>
  <c r="F35" i="11"/>
  <c r="K9" i="11" l="1"/>
  <c r="J9" i="11"/>
  <c r="H9" i="11"/>
  <c r="I9" i="11" s="1"/>
  <c r="G9" i="11"/>
  <c r="F9" i="11"/>
  <c r="J28" i="11"/>
  <c r="K28" i="11" s="1"/>
  <c r="H28" i="11"/>
  <c r="I28" i="11" s="1"/>
  <c r="F28" i="11"/>
  <c r="G28" i="11" s="1"/>
  <c r="K24" i="11"/>
  <c r="K25" i="11"/>
  <c r="K26" i="11"/>
  <c r="K27" i="11"/>
  <c r="K23" i="11"/>
  <c r="I24" i="11"/>
  <c r="I25" i="11"/>
  <c r="I26" i="11"/>
  <c r="I27" i="11"/>
  <c r="I23" i="11"/>
  <c r="G24" i="11"/>
  <c r="G25" i="11"/>
  <c r="G26" i="11"/>
  <c r="G27" i="11"/>
  <c r="G23" i="11"/>
  <c r="K21" i="11" l="1"/>
  <c r="J21" i="11"/>
  <c r="H21" i="11"/>
  <c r="I21" i="11" s="1"/>
  <c r="G21" i="11"/>
  <c r="F21" i="11"/>
  <c r="K18" i="11"/>
  <c r="K19" i="11"/>
  <c r="K20" i="11"/>
  <c r="K17" i="11"/>
  <c r="I18" i="11"/>
  <c r="I19" i="11"/>
  <c r="I20" i="11"/>
  <c r="I17" i="11"/>
  <c r="K12" i="11"/>
  <c r="K13" i="11"/>
  <c r="K14" i="11"/>
  <c r="K15" i="11"/>
  <c r="K11" i="11"/>
  <c r="I12" i="11"/>
  <c r="I13" i="11"/>
  <c r="I14" i="11"/>
  <c r="I15" i="11"/>
  <c r="I11" i="11"/>
  <c r="G18" i="11"/>
  <c r="G19" i="11"/>
  <c r="G20" i="11"/>
  <c r="G17" i="11"/>
  <c r="G12" i="11"/>
  <c r="G13" i="11"/>
  <c r="G14" i="11"/>
  <c r="G15" i="11"/>
  <c r="G11" i="11"/>
  <c r="K5" i="11" l="1"/>
  <c r="K6" i="11"/>
  <c r="K7" i="11"/>
  <c r="K8" i="11"/>
  <c r="K4" i="11"/>
  <c r="I5" i="11"/>
  <c r="I6" i="11"/>
  <c r="I7" i="11"/>
  <c r="I8" i="11"/>
  <c r="I4" i="11"/>
  <c r="G5" i="11"/>
  <c r="G6" i="11"/>
  <c r="G7" i="11"/>
  <c r="G8" i="11"/>
  <c r="G4" i="11"/>
  <c r="J5" i="9" l="1"/>
  <c r="J6" i="9"/>
  <c r="J7" i="9"/>
  <c r="J8" i="9"/>
  <c r="J9" i="9"/>
  <c r="J10" i="9"/>
  <c r="J11" i="9"/>
  <c r="J4" i="9"/>
  <c r="H5" i="9"/>
  <c r="H6" i="9"/>
  <c r="H7" i="9"/>
  <c r="H8" i="9"/>
  <c r="H9" i="9"/>
  <c r="H10" i="9"/>
  <c r="H11" i="9"/>
  <c r="H4" i="9"/>
  <c r="F5" i="9"/>
  <c r="F6" i="9"/>
  <c r="F7" i="9"/>
  <c r="F8" i="9"/>
  <c r="F9" i="9"/>
  <c r="F10" i="9"/>
  <c r="F11" i="9"/>
  <c r="F4" i="9"/>
  <c r="N15" i="9"/>
  <c r="O15" i="9"/>
  <c r="M15" i="9"/>
  <c r="J5" i="8"/>
  <c r="J6" i="8"/>
  <c r="J7" i="8"/>
  <c r="J8" i="8"/>
  <c r="J9" i="8"/>
  <c r="J10" i="8"/>
  <c r="J11" i="8"/>
  <c r="J4" i="8"/>
  <c r="H5" i="8"/>
  <c r="H6" i="8"/>
  <c r="H7" i="8"/>
  <c r="H8" i="8"/>
  <c r="H9" i="8"/>
  <c r="H10" i="8"/>
  <c r="H11" i="8"/>
  <c r="H4" i="8"/>
  <c r="F12" i="8"/>
  <c r="F5" i="8"/>
  <c r="F6" i="8"/>
  <c r="F7" i="8"/>
  <c r="F8" i="8"/>
  <c r="F9" i="8"/>
  <c r="F10" i="8"/>
  <c r="F11" i="8"/>
  <c r="F4" i="8"/>
  <c r="N11" i="8"/>
  <c r="O11" i="8"/>
  <c r="M11" i="8"/>
  <c r="F12" i="9" l="1"/>
  <c r="H12" i="9"/>
  <c r="J12" i="9"/>
  <c r="J12" i="8"/>
  <c r="H12" i="8"/>
  <c r="L5" i="1" l="1"/>
  <c r="L6" i="1"/>
  <c r="L7" i="1"/>
  <c r="L8" i="1"/>
  <c r="L9" i="1"/>
  <c r="L10" i="1"/>
  <c r="L4" i="1"/>
  <c r="I5" i="1"/>
  <c r="I6" i="1"/>
  <c r="I7" i="1"/>
  <c r="I8" i="1"/>
  <c r="I9" i="1"/>
  <c r="I10" i="1"/>
  <c r="I4" i="1"/>
  <c r="F5" i="1"/>
  <c r="F6" i="1"/>
  <c r="F7" i="1"/>
  <c r="F8" i="1"/>
  <c r="F9" i="1"/>
  <c r="F10" i="1"/>
  <c r="F4" i="1"/>
  <c r="H19" i="3"/>
  <c r="H20" i="3"/>
  <c r="L13" i="3"/>
  <c r="L6" i="3"/>
  <c r="L7" i="3"/>
  <c r="L8" i="3"/>
  <c r="L9" i="3"/>
  <c r="L10" i="3"/>
  <c r="L11" i="3"/>
  <c r="L12" i="3"/>
  <c r="L5" i="3"/>
  <c r="I13" i="3"/>
  <c r="I6" i="3"/>
  <c r="I7" i="3"/>
  <c r="I8" i="3"/>
  <c r="I9" i="3"/>
  <c r="I10" i="3"/>
  <c r="I11" i="3"/>
  <c r="I12" i="3"/>
  <c r="I5" i="3"/>
  <c r="F13" i="3"/>
  <c r="F6" i="3"/>
  <c r="F7" i="3"/>
  <c r="F8" i="3"/>
  <c r="F9" i="3"/>
  <c r="F10" i="3"/>
  <c r="F11" i="3"/>
  <c r="F12" i="3"/>
  <c r="F5" i="3"/>
  <c r="J16" i="4"/>
  <c r="H16" i="4"/>
  <c r="L5" i="4"/>
  <c r="L6" i="4"/>
  <c r="L7" i="4"/>
  <c r="L8" i="4"/>
  <c r="L9" i="4"/>
  <c r="L10" i="4"/>
  <c r="L11" i="4"/>
  <c r="L4" i="4"/>
  <c r="I7" i="4"/>
  <c r="I8" i="4"/>
  <c r="I9" i="4"/>
  <c r="I10" i="4"/>
  <c r="I11" i="4"/>
  <c r="I6" i="4"/>
  <c r="F5" i="4"/>
  <c r="F6" i="4"/>
  <c r="F7" i="4"/>
  <c r="F8" i="4"/>
  <c r="F9" i="4"/>
  <c r="F10" i="4"/>
  <c r="F11" i="4"/>
  <c r="F4" i="4"/>
  <c r="L12" i="4" l="1"/>
  <c r="J19" i="3" l="1"/>
  <c r="J20" i="3"/>
  <c r="J18" i="3"/>
  <c r="H18" i="3"/>
  <c r="J16" i="1"/>
  <c r="J17" i="1"/>
  <c r="J15" i="1"/>
  <c r="H16" i="1"/>
  <c r="H17" i="1"/>
  <c r="H15" i="1"/>
  <c r="J21" i="3" l="1"/>
  <c r="H21" i="3"/>
  <c r="J5" i="6"/>
  <c r="H5" i="6"/>
  <c r="J5" i="5"/>
  <c r="H5" i="5"/>
  <c r="I12" i="4" l="1"/>
  <c r="F12" i="4"/>
  <c r="J18" i="1" l="1"/>
  <c r="I11" i="1"/>
  <c r="F11" i="1"/>
  <c r="L11" i="1"/>
  <c r="H18" i="1"/>
</calcChain>
</file>

<file path=xl/sharedStrings.xml><?xml version="1.0" encoding="utf-8"?>
<sst xmlns="http://schemas.openxmlformats.org/spreadsheetml/2006/main" count="1077" uniqueCount="167">
  <si>
    <t>Product Sku</t>
  </si>
  <si>
    <t>Product Zh Name</t>
  </si>
  <si>
    <t>Product Unit</t>
  </si>
  <si>
    <t>Product Num</t>
  </si>
  <si>
    <t>Product Sale</t>
  </si>
  <si>
    <t>250ml*2</t>
  </si>
  <si>
    <t>300g</t>
  </si>
  <si>
    <t>600g</t>
  </si>
  <si>
    <t>500g</t>
  </si>
  <si>
    <t>A-0003-0297</t>
  </si>
  <si>
    <t>A-0003-0314</t>
  </si>
  <si>
    <t>250g</t>
  </si>
  <si>
    <t>A-0003-0315</t>
  </si>
  <si>
    <t>A-0003-0316</t>
  </si>
  <si>
    <t>A-0003-0318</t>
  </si>
  <si>
    <t>140g</t>
  </si>
  <si>
    <t>A-0003-0323</t>
  </si>
  <si>
    <t>115g</t>
  </si>
  <si>
    <t>Product Sku</t>
    <phoneticPr fontId="3" type="noConversion"/>
  </si>
  <si>
    <t>A-0003-0160</t>
    <phoneticPr fontId="3" type="noConversion"/>
  </si>
  <si>
    <t>A-0003-0162</t>
    <phoneticPr fontId="3" type="noConversion"/>
  </si>
  <si>
    <t>A-0003-0262</t>
    <phoneticPr fontId="3" type="noConversion"/>
  </si>
  <si>
    <t>A-0003-0278</t>
    <phoneticPr fontId="3" type="noConversion"/>
  </si>
  <si>
    <r>
      <rPr>
        <sz val="10"/>
        <color theme="1"/>
        <rFont val="宋体"/>
        <family val="2"/>
      </rPr>
      <t>中国客户销量</t>
    </r>
  </si>
  <si>
    <r>
      <rPr>
        <sz val="10"/>
        <color theme="1"/>
        <rFont val="宋体"/>
        <family val="2"/>
      </rPr>
      <t>中国客户销售额</t>
    </r>
  </si>
  <si>
    <r>
      <rPr>
        <sz val="10"/>
        <color theme="1"/>
        <rFont val="宋体"/>
        <family val="2"/>
      </rPr>
      <t>国外客户销量</t>
    </r>
  </si>
  <si>
    <r>
      <rPr>
        <sz val="10"/>
        <color theme="1"/>
        <rFont val="宋体"/>
        <family val="2"/>
      </rPr>
      <t>国外客户销售额</t>
    </r>
  </si>
  <si>
    <r>
      <rPr>
        <sz val="10"/>
        <color theme="1"/>
        <rFont val="宋体"/>
        <family val="2"/>
      </rPr>
      <t>（赠品）普娜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2"/>
      </rPr>
      <t>天然矿泉水（</t>
    </r>
    <r>
      <rPr>
        <sz val="10"/>
        <color theme="1"/>
        <rFont val="Arial"/>
        <family val="2"/>
      </rPr>
      <t>250ml*2</t>
    </r>
    <r>
      <rPr>
        <sz val="10"/>
        <color theme="1"/>
        <rFont val="宋体"/>
        <family val="2"/>
      </rPr>
      <t>）（临期特惠</t>
    </r>
    <r>
      <rPr>
        <sz val="10"/>
        <color theme="1"/>
        <rFont val="Arial"/>
        <family val="2"/>
      </rPr>
      <t>12/3</t>
    </r>
    <r>
      <rPr>
        <sz val="10"/>
        <color theme="1"/>
        <rFont val="宋体"/>
        <family val="2"/>
      </rPr>
      <t>到期）</t>
    </r>
  </si>
  <si>
    <r>
      <rPr>
        <sz val="10"/>
        <color theme="1"/>
        <rFont val="宋体"/>
        <family val="2"/>
      </rPr>
      <t>（赠品）冷冻秋葵</t>
    </r>
  </si>
  <si>
    <r>
      <rPr>
        <sz val="10"/>
        <color theme="1"/>
        <rFont val="宋体"/>
        <family val="2"/>
      </rPr>
      <t>（赠品）国产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2"/>
      </rPr>
      <t>冷冻草莓</t>
    </r>
  </si>
  <si>
    <r>
      <rPr>
        <sz val="10"/>
        <color theme="1"/>
        <rFont val="宋体"/>
        <family val="2"/>
      </rPr>
      <t>（赠品）</t>
    </r>
    <r>
      <rPr>
        <sz val="10"/>
        <color theme="1"/>
        <rFont val="Arial"/>
        <family val="2"/>
      </rPr>
      <t xml:space="preserve">FIELDS </t>
    </r>
    <r>
      <rPr>
        <sz val="10"/>
        <color theme="1"/>
        <rFont val="宋体"/>
        <family val="2"/>
      </rPr>
      <t>精选紫薯</t>
    </r>
  </si>
  <si>
    <r>
      <rPr>
        <sz val="10"/>
        <color theme="1"/>
        <rFont val="宋体"/>
        <family val="2"/>
      </rPr>
      <t>（赠品）冷冻芋仔</t>
    </r>
  </si>
  <si>
    <r>
      <rPr>
        <sz val="10"/>
        <color theme="1"/>
        <rFont val="宋体"/>
        <family val="2"/>
      </rPr>
      <t>（赠品）蟹肉棒</t>
    </r>
  </si>
  <si>
    <r>
      <rPr>
        <sz val="10"/>
        <color theme="1"/>
        <rFont val="宋体"/>
        <family val="2"/>
      </rPr>
      <t>（赠品）欧特家博士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2"/>
      </rPr>
      <t>三角超级至尊比萨</t>
    </r>
  </si>
  <si>
    <r>
      <rPr>
        <sz val="10"/>
        <color theme="1"/>
        <rFont val="宋体"/>
        <family val="2"/>
      </rPr>
      <t>澳洲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2"/>
      </rPr>
      <t>优质和牛肉糜</t>
    </r>
  </si>
  <si>
    <r>
      <rPr>
        <sz val="10"/>
        <color theme="1"/>
        <rFont val="宋体"/>
        <family val="2"/>
      </rPr>
      <t>金华散养两头乌：猪肉糜</t>
    </r>
  </si>
  <si>
    <r>
      <t xml:space="preserve">FIELDS </t>
    </r>
    <r>
      <rPr>
        <sz val="10"/>
        <color theme="1"/>
        <rFont val="宋体"/>
        <family val="2"/>
      </rPr>
      <t>鸡肉糜</t>
    </r>
  </si>
  <si>
    <t>order%</t>
    <phoneticPr fontId="3" type="noConversion"/>
  </si>
  <si>
    <t>500gift</t>
    <phoneticPr fontId="3" type="noConversion"/>
  </si>
  <si>
    <t>Special offer</t>
    <phoneticPr fontId="3" type="noConversion"/>
  </si>
  <si>
    <t>A-0003-0334</t>
  </si>
  <si>
    <t>A-0003-0335</t>
  </si>
  <si>
    <t>A-0003-0336</t>
  </si>
  <si>
    <t>A-0003-0338</t>
  </si>
  <si>
    <t>A-0003-0337</t>
  </si>
  <si>
    <t>A-0003-0340</t>
  </si>
  <si>
    <t>A-0003-0344</t>
  </si>
  <si>
    <t>（赠品）台湾 麻豆文旦柚</t>
  </si>
  <si>
    <t>1pc</t>
  </si>
  <si>
    <t>（赠品）澳洲 优质和牛肉糜</t>
  </si>
  <si>
    <t>（赠品）欧特家博士 三角香醇奶酪比萨</t>
  </si>
  <si>
    <t>105g</t>
  </si>
  <si>
    <t>（赠品）伟图 天然矿泉水（500ml）*2</t>
  </si>
  <si>
    <t>500ml*2</t>
  </si>
  <si>
    <t>台湾 麻豆文旦柚</t>
  </si>
  <si>
    <t>红心猕猴桃</t>
  </si>
  <si>
    <t>泉芙寇 水润啫喱</t>
  </si>
  <si>
    <t>2pcs</t>
  </si>
  <si>
    <t>4pcs (300~350g)</t>
  </si>
  <si>
    <t>60ml</t>
  </si>
  <si>
    <t>price</t>
    <phoneticPr fontId="7" type="noConversion"/>
  </si>
  <si>
    <t>（赠品）冷冻秋葵</t>
  </si>
  <si>
    <t>（赠品）国产 冷冻草莓</t>
  </si>
  <si>
    <t>（赠品）冷冻芋仔</t>
  </si>
  <si>
    <t>（赠品）蟹肉棒</t>
  </si>
  <si>
    <t>A-0003-0241</t>
  </si>
  <si>
    <t>（赠品）国产 速冻黑莓</t>
  </si>
  <si>
    <t>A-0003-0262</t>
  </si>
  <si>
    <t>A-0003-0354</t>
  </si>
  <si>
    <t>（赠品）金吉达 缤纷时令色拉</t>
  </si>
  <si>
    <t>200g</t>
  </si>
  <si>
    <t>A-0003-0355</t>
  </si>
  <si>
    <t>（赠品）都乐 菲律宾超甜蕉</t>
  </si>
  <si>
    <t>800-850g</t>
  </si>
  <si>
    <t>A-0003-0350</t>
  </si>
  <si>
    <t>FIELDS优选 无激无抗散养红标鸡 翅根</t>
  </si>
  <si>
    <t>200-300g/3-4pcs</t>
  </si>
  <si>
    <t>Price</t>
  </si>
  <si>
    <t>Revenue</t>
  </si>
  <si>
    <t>CN order</t>
  </si>
  <si>
    <t>order%</t>
  </si>
  <si>
    <t>EN order</t>
  </si>
  <si>
    <t>澳洲 谷饲 牛西冷（100天）</t>
  </si>
  <si>
    <t>D-064-0135</t>
  </si>
  <si>
    <t>哈根达斯 小杯曲奇香奶冰激凌</t>
  </si>
  <si>
    <t>77g</t>
  </si>
  <si>
    <t>A-0003-0295</t>
    <phoneticPr fontId="7" type="noConversion"/>
  </si>
  <si>
    <t>A-0003-0362</t>
  </si>
  <si>
    <t>（赠品）福建 平和蜜柚(红柚)</t>
  </si>
  <si>
    <t>1pc(1.4kg~1.8kg)</t>
  </si>
  <si>
    <t>A-0003-0363</t>
  </si>
  <si>
    <t>（赠品）FIELDS 精选羊角</t>
  </si>
  <si>
    <t>60g*2</t>
  </si>
  <si>
    <t>A-0003-0364</t>
  </si>
  <si>
    <t>（赠品）派家族 鸡肉派</t>
  </si>
  <si>
    <t>A-0003-0380</t>
  </si>
  <si>
    <t>（赠品）FIELDS精选 彩椒</t>
  </si>
  <si>
    <t>A-0003-0381</t>
  </si>
  <si>
    <t>（赠品）金灯果</t>
  </si>
  <si>
    <t>A-0003-0382</t>
  </si>
  <si>
    <t>（赠品）斯巴滋 烤鸡味薯片</t>
  </si>
  <si>
    <t>150g</t>
  </si>
  <si>
    <t>Date</t>
    <phoneticPr fontId="7" type="noConversion"/>
  </si>
  <si>
    <t>Total</t>
    <phoneticPr fontId="7" type="noConversion"/>
  </si>
  <si>
    <t>CN orders</t>
  </si>
  <si>
    <t>EX orders</t>
  </si>
  <si>
    <t>A-0002-0440</t>
  </si>
  <si>
    <t>（赠品）湾仔码头 黑芝麻汤圆</t>
  </si>
  <si>
    <t>A-0003-0385</t>
  </si>
  <si>
    <t>（赠品）第一家 印度煎饼（原味）</t>
  </si>
  <si>
    <t>325g</t>
  </si>
  <si>
    <t>A-0003-0386</t>
  </si>
  <si>
    <t>（赠品）新鲜有机杏鲍菇</t>
  </si>
  <si>
    <t>1 box/ 200g</t>
  </si>
  <si>
    <t>A-0003-0387</t>
  </si>
  <si>
    <t>（赠品）龙利鱼柳</t>
  </si>
  <si>
    <t>A-0003-0388</t>
  </si>
  <si>
    <t>（赠品）南非 西柚</t>
  </si>
  <si>
    <t>2pcs (700-800g)</t>
  </si>
  <si>
    <t>A-0003-0394</t>
  </si>
  <si>
    <t>（赠品）爱芬乐 菠菜奶酪派</t>
  </si>
  <si>
    <t>130g</t>
  </si>
  <si>
    <t>A-0003-0168</t>
  </si>
  <si>
    <t>（赠品）冷冻树莓</t>
  </si>
  <si>
    <t>A-0003-0395</t>
  </si>
  <si>
    <t>（赠品）FIELDS 精选甜菜根</t>
  </si>
  <si>
    <t>700-1000g</t>
  </si>
  <si>
    <t>A-0003-0396</t>
  </si>
  <si>
    <t>（赠品）明治 保加利亚式酸奶 顺滑柔和型（草苺味）</t>
  </si>
  <si>
    <t>100g*4</t>
  </si>
  <si>
    <t>A-0003-0397</t>
  </si>
  <si>
    <t>（赠品）艾谷 有机薏仁米</t>
  </si>
  <si>
    <t>A-0003-0402</t>
  </si>
  <si>
    <t>（赠品）欧德堡 超高温处理全脂纯牛奶 1L</t>
  </si>
  <si>
    <t>1L</t>
  </si>
  <si>
    <t>Total</t>
    <phoneticPr fontId="7" type="noConversion"/>
  </si>
  <si>
    <t>Total</t>
    <phoneticPr fontId="7" type="noConversion"/>
  </si>
  <si>
    <t>Total</t>
    <phoneticPr fontId="7" type="noConversion"/>
  </si>
  <si>
    <t>Total</t>
    <phoneticPr fontId="7" type="noConversion"/>
  </si>
  <si>
    <t>100g*4</t>
    <phoneticPr fontId="7" type="noConversion"/>
  </si>
  <si>
    <t>A-0003-0410</t>
  </si>
  <si>
    <t>（赠品）圆黄梨 3粒装</t>
  </si>
  <si>
    <t>3pcs/box</t>
  </si>
  <si>
    <t>A-0003-0411</t>
  </si>
  <si>
    <t>（赠品）丽尔泰 椰浆（罐头）17-19%</t>
  </si>
  <si>
    <t>400ml</t>
  </si>
  <si>
    <t>A-0003-0412</t>
  </si>
  <si>
    <t>（赠品）精选大叶混合菜</t>
  </si>
  <si>
    <t>A-0003-0413</t>
  </si>
  <si>
    <t>（赠品）FIELDS 精选鲜银耳</t>
  </si>
  <si>
    <t>150~190g</t>
  </si>
  <si>
    <t>A-0003-0414</t>
  </si>
  <si>
    <t>（赠品）蓝钻石 原味扁桃仁 43g*2</t>
  </si>
  <si>
    <t>43g*2</t>
  </si>
  <si>
    <t>A-0003-0418</t>
  </si>
  <si>
    <t>（赠品）散养土鸡蛋（绿色认证）</t>
  </si>
  <si>
    <t>10 pcs</t>
  </si>
  <si>
    <t>A-0003-0419</t>
  </si>
  <si>
    <t>（赠品）江西 赣南脐橙</t>
  </si>
  <si>
    <t>1kg</t>
  </si>
  <si>
    <t>A-0003-0420</t>
  </si>
  <si>
    <t>（赠品）圣纳茜斯 冷冻绿芦笋</t>
  </si>
  <si>
    <t>A-0003-0421</t>
  </si>
  <si>
    <t>（赠品）乐禧瑞 玻璃罐装蛋黄酱</t>
  </si>
  <si>
    <t>235g</t>
  </si>
  <si>
    <t>A-0003-0422</t>
  </si>
  <si>
    <t>（赠品）伊莎贝尔 金枪鱼混合蔬菜罐头（意大利风味）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</si>
</sst>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0"/>
      <color theme="1"/>
      <name val="Arial"/>
      <family val="2"/>
    </font>
    <font>
      <sz val="9"/>
      <name val="宋体"/>
      <family val="2"/>
      <charset val="134"/>
      <scheme val="minor"/>
    </font>
    <font>
      <sz val="10"/>
      <color rgb="FFFF0000"/>
      <name val="Arial"/>
      <family val="2"/>
    </font>
    <font>
      <sz val="10"/>
      <color theme="1"/>
      <name val="宋体"/>
      <family val="2"/>
    </font>
    <font>
      <b/>
      <sz val="11"/>
      <color theme="1"/>
      <name val="Arial"/>
      <family val="2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5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9" fontId="4" fillId="0" borderId="0" xfId="1" applyFont="1" applyAlignment="1">
      <alignment vertical="center"/>
    </xf>
    <xf numFmtId="0" fontId="6" fillId="0" borderId="0" xfId="0" applyFont="1"/>
    <xf numFmtId="9" fontId="4" fillId="0" borderId="0" xfId="0" applyNumberFormat="1" applyFont="1"/>
    <xf numFmtId="9" fontId="4" fillId="0" borderId="0" xfId="0" applyNumberFormat="1" applyFont="1" applyAlignment="1">
      <alignment vertical="center"/>
    </xf>
    <xf numFmtId="0" fontId="2" fillId="0" borderId="0" xfId="0" applyFont="1" applyAlignment="1">
      <alignment horizontal="right"/>
    </xf>
    <xf numFmtId="176" fontId="4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14" fontId="2" fillId="0" borderId="0" xfId="0" applyNumberFormat="1" applyFont="1"/>
    <xf numFmtId="0" fontId="8" fillId="0" borderId="0" xfId="0" applyFont="1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9" fillId="0" borderId="0" xfId="0" applyFo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3"/>
  <sheetViews>
    <sheetView workbookViewId="0">
      <selection activeCell="J5" sqref="J5"/>
    </sheetView>
  </sheetViews>
  <sheetFormatPr defaultRowHeight="12.75" x14ac:dyDescent="0.2"/>
  <cols>
    <col min="1" max="1" width="2.375" style="2" customWidth="1"/>
    <col min="2" max="2" width="13" style="2" bestFit="1" customWidth="1"/>
    <col min="3" max="3" width="22.625" style="2" bestFit="1" customWidth="1"/>
    <col min="4" max="4" width="10.5" style="2" bestFit="1" customWidth="1"/>
    <col min="5" max="5" width="5.25" style="2" bestFit="1" customWidth="1"/>
    <col min="6" max="6" width="7.625" style="2" bestFit="1" customWidth="1"/>
    <col min="7" max="7" width="7.875" style="2" bestFit="1" customWidth="1"/>
    <col min="8" max="8" width="6.625" style="2" bestFit="1" customWidth="1"/>
    <col min="9" max="9" width="7.875" style="2" customWidth="1"/>
    <col min="10" max="10" width="6.625" style="2" bestFit="1" customWidth="1"/>
    <col min="11" max="11" width="7.625" style="2" customWidth="1"/>
    <col min="12" max="12" width="7.75" style="2" customWidth="1"/>
    <col min="13" max="13" width="7.375" style="2" customWidth="1"/>
    <col min="14" max="14" width="7.625" style="2" customWidth="1"/>
    <col min="15" max="15" width="7.5" style="2" customWidth="1"/>
    <col min="16" max="16384" width="9" style="2"/>
  </cols>
  <sheetData>
    <row r="3" spans="2:15" ht="15" x14ac:dyDescent="0.25">
      <c r="B3" s="4" t="s">
        <v>39</v>
      </c>
    </row>
    <row r="4" spans="2:15" x14ac:dyDescent="0.2">
      <c r="B4" s="1" t="s">
        <v>0</v>
      </c>
      <c r="C4" s="1" t="s">
        <v>1</v>
      </c>
      <c r="D4" s="1" t="s">
        <v>2</v>
      </c>
      <c r="E4" s="1" t="s">
        <v>77</v>
      </c>
      <c r="F4" s="1" t="s">
        <v>78</v>
      </c>
      <c r="G4" s="1" t="s">
        <v>79</v>
      </c>
      <c r="H4" s="1" t="s">
        <v>80</v>
      </c>
      <c r="I4" s="1" t="s">
        <v>81</v>
      </c>
      <c r="J4" s="1" t="s">
        <v>80</v>
      </c>
      <c r="K4" s="1"/>
      <c r="L4" s="1"/>
      <c r="M4" s="1"/>
      <c r="N4" s="1"/>
      <c r="O4" s="1"/>
    </row>
    <row r="5" spans="2:15" ht="13.5" x14ac:dyDescent="0.2">
      <c r="B5" s="1" t="s">
        <v>86</v>
      </c>
      <c r="C5" s="2" t="s">
        <v>82</v>
      </c>
      <c r="D5" s="1" t="s">
        <v>70</v>
      </c>
      <c r="E5" s="1">
        <v>38</v>
      </c>
      <c r="F5" s="1">
        <v>13017</v>
      </c>
      <c r="G5" s="1">
        <v>164</v>
      </c>
      <c r="H5" s="3">
        <f>G5/1710</f>
        <v>9.5906432748538009E-2</v>
      </c>
      <c r="I5" s="1">
        <v>185</v>
      </c>
      <c r="J5" s="3">
        <f>I5/1013</f>
        <v>0.18262586377097728</v>
      </c>
      <c r="L5" s="9"/>
      <c r="M5" s="9"/>
      <c r="N5" s="3"/>
      <c r="O5" s="1"/>
    </row>
    <row r="6" spans="2:15" x14ac:dyDescent="0.2">
      <c r="B6" s="1"/>
      <c r="C6" s="1"/>
      <c r="D6" s="1"/>
      <c r="E6" s="1"/>
      <c r="F6" s="1"/>
      <c r="G6" s="1"/>
      <c r="H6" s="3"/>
      <c r="I6" s="1"/>
      <c r="J6" s="1"/>
      <c r="K6" s="3"/>
      <c r="L6" s="1"/>
      <c r="M6" s="1"/>
      <c r="N6" s="3"/>
      <c r="O6" s="1"/>
    </row>
    <row r="7" spans="2:15" ht="13.5" x14ac:dyDescent="0.2">
      <c r="B7" s="9"/>
      <c r="C7" s="9"/>
      <c r="D7" s="9"/>
      <c r="F7" s="9"/>
      <c r="G7" s="9"/>
      <c r="H7" s="9"/>
      <c r="I7" s="9"/>
      <c r="K7" s="3"/>
      <c r="L7" s="1"/>
      <c r="M7" s="1"/>
      <c r="N7" s="3"/>
      <c r="O7" s="1"/>
    </row>
    <row r="8" spans="2:15" x14ac:dyDescent="0.2">
      <c r="H8" s="6"/>
      <c r="I8" s="1"/>
      <c r="J8" s="1"/>
      <c r="K8" s="6"/>
      <c r="L8" s="1"/>
      <c r="M8" s="1"/>
      <c r="N8" s="6"/>
      <c r="O8" s="1"/>
    </row>
    <row r="9" spans="2:15" x14ac:dyDescent="0.2">
      <c r="H9" s="1"/>
      <c r="I9" s="1"/>
      <c r="J9" s="1"/>
      <c r="K9" s="1"/>
      <c r="L9" s="1"/>
      <c r="M9" s="1"/>
      <c r="N9" s="1"/>
      <c r="O9" s="1"/>
    </row>
    <row r="10" spans="2:15" x14ac:dyDescent="0.2">
      <c r="H10" s="1"/>
      <c r="I10" s="1"/>
      <c r="J10" s="1"/>
      <c r="K10" s="1"/>
      <c r="L10" s="1"/>
      <c r="M10" s="1"/>
      <c r="N10" s="1"/>
      <c r="O10" s="1"/>
    </row>
    <row r="11" spans="2:15" x14ac:dyDescent="0.2">
      <c r="H11" s="1"/>
      <c r="I11" s="1"/>
      <c r="J11" s="1"/>
      <c r="K11" s="1"/>
      <c r="L11" s="1"/>
      <c r="M11" s="1"/>
      <c r="N11" s="1"/>
      <c r="O11" s="1"/>
    </row>
    <row r="12" spans="2:15" x14ac:dyDescent="0.2">
      <c r="H12" s="1"/>
      <c r="I12" s="1"/>
      <c r="J12" s="1"/>
      <c r="K12" s="1"/>
      <c r="L12" s="1"/>
      <c r="M12" s="1"/>
      <c r="N12" s="1"/>
      <c r="O12" s="1"/>
    </row>
    <row r="13" spans="2:15" x14ac:dyDescent="0.2">
      <c r="H13" s="1"/>
      <c r="I13" s="1"/>
      <c r="J13" s="1"/>
      <c r="K13" s="1"/>
      <c r="L13" s="1"/>
      <c r="M13" s="1"/>
      <c r="N13" s="1"/>
      <c r="O13" s="1"/>
    </row>
  </sheetData>
  <phoneticPr fontId="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71"/>
  <sheetViews>
    <sheetView zoomScaleNormal="100" workbookViewId="0">
      <selection activeCell="N10" sqref="N10:P10"/>
    </sheetView>
  </sheetViews>
  <sheetFormatPr defaultRowHeight="12.75" customHeight="1" x14ac:dyDescent="0.2"/>
  <cols>
    <col min="1" max="1" width="2.375" style="2" customWidth="1"/>
    <col min="2" max="2" width="9.5" style="2" bestFit="1" customWidth="1"/>
    <col min="3" max="3" width="9.875" style="2" customWidth="1"/>
    <col min="4" max="4" width="21.25" style="2" customWidth="1"/>
    <col min="5" max="5" width="6.25" style="2" customWidth="1"/>
    <col min="6" max="11" width="7.625" style="2" customWidth="1"/>
    <col min="12" max="12" width="9" style="2"/>
    <col min="13" max="13" width="9.5" style="2" bestFit="1" customWidth="1"/>
    <col min="14" max="16384" width="9" style="2"/>
  </cols>
  <sheetData>
    <row r="2" spans="2:18" ht="12.75" customHeight="1" x14ac:dyDescent="0.25">
      <c r="B2" s="4" t="s">
        <v>38</v>
      </c>
    </row>
    <row r="3" spans="2:18" ht="12.75" customHeight="1" x14ac:dyDescent="0.2">
      <c r="B3" s="2" t="s">
        <v>102</v>
      </c>
      <c r="C3" s="1" t="s">
        <v>18</v>
      </c>
      <c r="D3" s="1" t="s">
        <v>1</v>
      </c>
      <c r="E3" s="1" t="s">
        <v>2</v>
      </c>
      <c r="F3" s="1" t="s">
        <v>3</v>
      </c>
      <c r="G3" s="1" t="s">
        <v>37</v>
      </c>
      <c r="H3" s="11" t="s">
        <v>23</v>
      </c>
      <c r="I3" s="1" t="s">
        <v>37</v>
      </c>
      <c r="J3" s="11" t="s">
        <v>25</v>
      </c>
      <c r="K3" s="1" t="s">
        <v>37</v>
      </c>
      <c r="M3" s="2" t="s">
        <v>102</v>
      </c>
      <c r="N3" s="1" t="s">
        <v>103</v>
      </c>
      <c r="O3" s="1" t="s">
        <v>104</v>
      </c>
      <c r="P3" s="2" t="s">
        <v>105</v>
      </c>
      <c r="Q3" s="1"/>
      <c r="R3" s="1"/>
    </row>
    <row r="4" spans="2:18" ht="12.75" customHeight="1" x14ac:dyDescent="0.2">
      <c r="B4" s="10">
        <v>42319</v>
      </c>
      <c r="C4" s="2" t="s">
        <v>122</v>
      </c>
      <c r="D4" s="11" t="s">
        <v>123</v>
      </c>
      <c r="E4" s="2" t="s">
        <v>6</v>
      </c>
      <c r="F4" s="1">
        <v>21</v>
      </c>
      <c r="G4" s="8">
        <f t="shared" ref="G4:G15" si="0">F4/$N$4</f>
        <v>2.8925619834710745E-2</v>
      </c>
      <c r="H4" s="1">
        <v>6</v>
      </c>
      <c r="I4" s="8">
        <f t="shared" ref="I4:I15" si="1">H4/$O$4</f>
        <v>1.2320328542094456E-2</v>
      </c>
      <c r="J4" s="1">
        <v>15</v>
      </c>
      <c r="K4" s="8">
        <f t="shared" ref="K4:K15" si="2">J4/$P$4</f>
        <v>6.2761506276150625E-2</v>
      </c>
      <c r="M4" s="10">
        <v>42319</v>
      </c>
      <c r="N4" s="2">
        <v>726</v>
      </c>
      <c r="O4" s="2">
        <v>487</v>
      </c>
      <c r="P4" s="2">
        <v>239</v>
      </c>
    </row>
    <row r="5" spans="2:18" ht="12.75" customHeight="1" x14ac:dyDescent="0.2">
      <c r="C5" s="2" t="s">
        <v>124</v>
      </c>
      <c r="D5" s="11" t="s">
        <v>125</v>
      </c>
      <c r="E5" s="2" t="s">
        <v>126</v>
      </c>
      <c r="F5" s="1">
        <v>7</v>
      </c>
      <c r="G5" s="8">
        <f t="shared" si="0"/>
        <v>9.6418732782369149E-3</v>
      </c>
      <c r="H5" s="1">
        <v>4</v>
      </c>
      <c r="I5" s="8">
        <f t="shared" si="1"/>
        <v>8.2135523613963042E-3</v>
      </c>
      <c r="J5" s="1">
        <v>3</v>
      </c>
      <c r="K5" s="8">
        <f t="shared" si="2"/>
        <v>1.2552301255230125E-2</v>
      </c>
      <c r="M5" s="10">
        <v>42320</v>
      </c>
      <c r="N5" s="2">
        <v>278</v>
      </c>
      <c r="O5" s="2">
        <v>142</v>
      </c>
      <c r="P5" s="2">
        <v>136</v>
      </c>
    </row>
    <row r="6" spans="2:18" ht="12.75" customHeight="1" x14ac:dyDescent="0.2">
      <c r="C6" s="2" t="s">
        <v>130</v>
      </c>
      <c r="D6" s="11" t="s">
        <v>131</v>
      </c>
      <c r="E6" s="2" t="s">
        <v>6</v>
      </c>
      <c r="F6" s="1">
        <v>18</v>
      </c>
      <c r="G6" s="8">
        <f t="shared" si="0"/>
        <v>2.4793388429752067E-2</v>
      </c>
      <c r="H6" s="1">
        <v>17</v>
      </c>
      <c r="I6" s="8">
        <f t="shared" si="1"/>
        <v>3.4907597535934289E-2</v>
      </c>
      <c r="J6" s="1">
        <v>1</v>
      </c>
      <c r="K6" s="8">
        <f t="shared" si="2"/>
        <v>4.1841004184100415E-3</v>
      </c>
      <c r="M6" s="10">
        <v>42321</v>
      </c>
      <c r="N6" s="2">
        <v>382</v>
      </c>
      <c r="O6" s="2">
        <v>263</v>
      </c>
      <c r="P6" s="2">
        <v>119</v>
      </c>
    </row>
    <row r="7" spans="2:18" ht="12.75" customHeight="1" x14ac:dyDescent="0.2">
      <c r="C7" s="2" t="s">
        <v>132</v>
      </c>
      <c r="D7" s="11" t="s">
        <v>133</v>
      </c>
      <c r="E7" s="2" t="s">
        <v>134</v>
      </c>
      <c r="F7" s="1">
        <v>14</v>
      </c>
      <c r="G7" s="8">
        <f t="shared" si="0"/>
        <v>1.928374655647383E-2</v>
      </c>
      <c r="H7" s="1">
        <v>9</v>
      </c>
      <c r="I7" s="8">
        <f t="shared" si="1"/>
        <v>1.8480492813141684E-2</v>
      </c>
      <c r="J7" s="1">
        <v>5</v>
      </c>
      <c r="K7" s="8">
        <f t="shared" si="2"/>
        <v>2.0920502092050208E-2</v>
      </c>
      <c r="M7" s="10">
        <v>42322</v>
      </c>
      <c r="N7" s="2">
        <v>322</v>
      </c>
      <c r="O7" s="2">
        <v>184</v>
      </c>
      <c r="P7" s="2">
        <v>138</v>
      </c>
    </row>
    <row r="8" spans="2:18" ht="12.75" customHeight="1" x14ac:dyDescent="0.2">
      <c r="C8" s="2" t="s">
        <v>119</v>
      </c>
      <c r="D8" s="11" t="s">
        <v>120</v>
      </c>
      <c r="E8" s="2" t="s">
        <v>121</v>
      </c>
      <c r="F8" s="1">
        <v>0</v>
      </c>
      <c r="G8" s="8">
        <f t="shared" si="0"/>
        <v>0</v>
      </c>
      <c r="H8" s="1">
        <v>0</v>
      </c>
      <c r="I8" s="8">
        <f t="shared" si="1"/>
        <v>0</v>
      </c>
      <c r="J8" s="1">
        <v>0</v>
      </c>
      <c r="K8" s="8">
        <f t="shared" si="2"/>
        <v>0</v>
      </c>
      <c r="M8" s="10">
        <v>42323</v>
      </c>
      <c r="N8" s="2">
        <v>298</v>
      </c>
      <c r="O8" s="2">
        <v>165</v>
      </c>
      <c r="P8" s="2">
        <v>133</v>
      </c>
    </row>
    <row r="9" spans="2:18" ht="12.75" customHeight="1" x14ac:dyDescent="0.2">
      <c r="C9" s="1"/>
      <c r="D9" s="11"/>
      <c r="E9" s="1"/>
      <c r="F9" s="1"/>
      <c r="G9" s="8"/>
      <c r="H9" s="1"/>
      <c r="I9" s="8"/>
      <c r="J9" s="1"/>
      <c r="K9" s="8"/>
      <c r="M9" s="10">
        <v>42324</v>
      </c>
      <c r="N9" s="2">
        <v>365</v>
      </c>
      <c r="O9" s="2">
        <v>180</v>
      </c>
      <c r="P9" s="2">
        <v>185</v>
      </c>
    </row>
    <row r="10" spans="2:18" ht="12.75" customHeight="1" x14ac:dyDescent="0.2">
      <c r="C10" s="2" t="s">
        <v>140</v>
      </c>
      <c r="D10" s="2" t="s">
        <v>141</v>
      </c>
      <c r="E10" s="2" t="s">
        <v>142</v>
      </c>
      <c r="F10" s="1">
        <v>60</v>
      </c>
      <c r="G10" s="8">
        <f t="shared" si="0"/>
        <v>8.2644628099173556E-2</v>
      </c>
      <c r="H10" s="1">
        <v>34</v>
      </c>
      <c r="I10" s="8">
        <f t="shared" si="1"/>
        <v>6.9815195071868577E-2</v>
      </c>
      <c r="J10" s="1">
        <v>26</v>
      </c>
      <c r="K10" s="8">
        <f t="shared" si="2"/>
        <v>0.10878661087866109</v>
      </c>
      <c r="M10" s="10">
        <v>42325</v>
      </c>
      <c r="N10" s="1">
        <v>288</v>
      </c>
      <c r="O10" s="1">
        <v>163</v>
      </c>
      <c r="P10" s="1">
        <v>125</v>
      </c>
    </row>
    <row r="11" spans="2:18" ht="12.75" customHeight="1" x14ac:dyDescent="0.2">
      <c r="C11" s="2" t="s">
        <v>143</v>
      </c>
      <c r="D11" s="2" t="s">
        <v>144</v>
      </c>
      <c r="E11" s="2" t="s">
        <v>145</v>
      </c>
      <c r="F11" s="1">
        <v>52</v>
      </c>
      <c r="G11" s="8">
        <f t="shared" si="0"/>
        <v>7.1625344352617082E-2</v>
      </c>
      <c r="H11" s="1">
        <v>21</v>
      </c>
      <c r="I11" s="8">
        <f t="shared" si="1"/>
        <v>4.3121149897330596E-2</v>
      </c>
      <c r="J11" s="1">
        <v>31</v>
      </c>
      <c r="K11" s="8">
        <f t="shared" si="2"/>
        <v>0.1297071129707113</v>
      </c>
      <c r="M11" s="1" t="s">
        <v>103</v>
      </c>
      <c r="N11" s="2">
        <f>SUM(N4:N10)</f>
        <v>2659</v>
      </c>
      <c r="O11" s="2">
        <f t="shared" ref="O11:P11" si="3">SUM(O4:O10)</f>
        <v>1584</v>
      </c>
      <c r="P11" s="2">
        <f t="shared" si="3"/>
        <v>1075</v>
      </c>
    </row>
    <row r="12" spans="2:18" ht="12.75" customHeight="1" x14ac:dyDescent="0.2">
      <c r="C12" s="2" t="s">
        <v>146</v>
      </c>
      <c r="D12" s="2" t="s">
        <v>147</v>
      </c>
      <c r="E12" s="2" t="s">
        <v>70</v>
      </c>
      <c r="F12" s="2">
        <v>14</v>
      </c>
      <c r="G12" s="8">
        <f t="shared" si="0"/>
        <v>1.928374655647383E-2</v>
      </c>
      <c r="H12" s="2">
        <v>5</v>
      </c>
      <c r="I12" s="8">
        <f t="shared" si="1"/>
        <v>1.0266940451745379E-2</v>
      </c>
      <c r="J12" s="2">
        <v>9</v>
      </c>
      <c r="K12" s="8">
        <f t="shared" si="2"/>
        <v>3.7656903765690378E-2</v>
      </c>
    </row>
    <row r="13" spans="2:18" ht="12.75" customHeight="1" x14ac:dyDescent="0.2">
      <c r="C13" s="2" t="s">
        <v>148</v>
      </c>
      <c r="D13" s="2" t="s">
        <v>149</v>
      </c>
      <c r="E13" s="2" t="s">
        <v>150</v>
      </c>
      <c r="F13" s="2">
        <v>13</v>
      </c>
      <c r="G13" s="8">
        <f t="shared" si="0"/>
        <v>1.790633608815427E-2</v>
      </c>
      <c r="H13" s="2">
        <v>12</v>
      </c>
      <c r="I13" s="8">
        <f t="shared" si="1"/>
        <v>2.4640657084188913E-2</v>
      </c>
      <c r="J13" s="2">
        <v>1</v>
      </c>
      <c r="K13" s="8">
        <f t="shared" si="2"/>
        <v>4.1841004184100415E-3</v>
      </c>
    </row>
    <row r="14" spans="2:18" ht="12.75" customHeight="1" x14ac:dyDescent="0.2">
      <c r="C14" s="2" t="s">
        <v>151</v>
      </c>
      <c r="D14" s="2" t="s">
        <v>152</v>
      </c>
      <c r="E14" s="2" t="s">
        <v>153</v>
      </c>
      <c r="F14" s="2">
        <v>2</v>
      </c>
      <c r="G14" s="8">
        <f t="shared" si="0"/>
        <v>2.7548209366391185E-3</v>
      </c>
      <c r="H14" s="2">
        <v>0</v>
      </c>
      <c r="I14" s="8">
        <f t="shared" si="1"/>
        <v>0</v>
      </c>
      <c r="J14" s="2">
        <v>2</v>
      </c>
      <c r="K14" s="8">
        <f t="shared" si="2"/>
        <v>8.368200836820083E-3</v>
      </c>
    </row>
    <row r="15" spans="2:18" ht="12.75" customHeight="1" x14ac:dyDescent="0.2">
      <c r="E15" s="12" t="s">
        <v>136</v>
      </c>
      <c r="F15" s="13">
        <f>SUM(F4:F14)</f>
        <v>201</v>
      </c>
      <c r="G15" s="8">
        <f t="shared" si="0"/>
        <v>0.27685950413223143</v>
      </c>
      <c r="H15" s="13">
        <f>SUM(H4:H14)</f>
        <v>108</v>
      </c>
      <c r="I15" s="8">
        <f t="shared" si="1"/>
        <v>0.22176591375770022</v>
      </c>
      <c r="J15" s="13">
        <f>SUM(J4:J14)</f>
        <v>93</v>
      </c>
      <c r="K15" s="8">
        <f t="shared" si="2"/>
        <v>0.38912133891213391</v>
      </c>
    </row>
    <row r="16" spans="2:18" ht="12.75" customHeight="1" x14ac:dyDescent="0.2">
      <c r="G16" s="8"/>
      <c r="I16" s="8"/>
      <c r="K16" s="8"/>
    </row>
    <row r="17" spans="2:11" ht="12.75" customHeight="1" x14ac:dyDescent="0.2">
      <c r="B17" s="10">
        <v>42320</v>
      </c>
      <c r="C17" s="2" t="s">
        <v>140</v>
      </c>
      <c r="D17" s="2" t="s">
        <v>141</v>
      </c>
      <c r="E17" s="2" t="s">
        <v>142</v>
      </c>
      <c r="F17" s="2">
        <v>30</v>
      </c>
      <c r="G17" s="8">
        <f t="shared" ref="G17:G22" si="4">F17/$N$5</f>
        <v>0.1079136690647482</v>
      </c>
      <c r="H17" s="2">
        <v>12</v>
      </c>
      <c r="I17" s="8">
        <f t="shared" ref="I17:I22" si="5">H17/$O$5</f>
        <v>8.4507042253521125E-2</v>
      </c>
      <c r="J17" s="2">
        <v>18</v>
      </c>
      <c r="K17" s="8">
        <f t="shared" ref="K17:K22" si="6">J17/$P$5</f>
        <v>0.13235294117647059</v>
      </c>
    </row>
    <row r="18" spans="2:11" ht="12.75" customHeight="1" x14ac:dyDescent="0.2">
      <c r="C18" s="2" t="s">
        <v>143</v>
      </c>
      <c r="D18" s="2" t="s">
        <v>144</v>
      </c>
      <c r="E18" s="2" t="s">
        <v>145</v>
      </c>
      <c r="F18" s="2">
        <v>33</v>
      </c>
      <c r="G18" s="8">
        <f t="shared" si="4"/>
        <v>0.11870503597122302</v>
      </c>
      <c r="H18" s="2">
        <v>11</v>
      </c>
      <c r="I18" s="8">
        <f t="shared" si="5"/>
        <v>7.746478873239436E-2</v>
      </c>
      <c r="J18" s="2">
        <v>22</v>
      </c>
      <c r="K18" s="8">
        <f t="shared" si="6"/>
        <v>0.16176470588235295</v>
      </c>
    </row>
    <row r="19" spans="2:11" ht="12.75" customHeight="1" x14ac:dyDescent="0.2">
      <c r="C19" s="2" t="s">
        <v>146</v>
      </c>
      <c r="D19" s="2" t="s">
        <v>147</v>
      </c>
      <c r="E19" s="2" t="s">
        <v>70</v>
      </c>
      <c r="F19" s="2">
        <v>14</v>
      </c>
      <c r="G19" s="8">
        <f t="shared" si="4"/>
        <v>5.0359712230215826E-2</v>
      </c>
      <c r="H19" s="2">
        <v>5</v>
      </c>
      <c r="I19" s="8">
        <f t="shared" si="5"/>
        <v>3.5211267605633804E-2</v>
      </c>
      <c r="J19" s="2">
        <v>9</v>
      </c>
      <c r="K19" s="8">
        <f t="shared" si="6"/>
        <v>6.6176470588235295E-2</v>
      </c>
    </row>
    <row r="20" spans="2:11" ht="12.75" customHeight="1" x14ac:dyDescent="0.2">
      <c r="C20" s="2" t="s">
        <v>148</v>
      </c>
      <c r="D20" s="2" t="s">
        <v>149</v>
      </c>
      <c r="E20" s="2" t="s">
        <v>150</v>
      </c>
      <c r="F20" s="2">
        <v>7</v>
      </c>
      <c r="G20" s="8">
        <f t="shared" si="4"/>
        <v>2.5179856115107913E-2</v>
      </c>
      <c r="H20" s="2">
        <v>6</v>
      </c>
      <c r="I20" s="8">
        <f t="shared" si="5"/>
        <v>4.2253521126760563E-2</v>
      </c>
      <c r="J20" s="2">
        <v>1</v>
      </c>
      <c r="K20" s="8">
        <f t="shared" si="6"/>
        <v>7.3529411764705881E-3</v>
      </c>
    </row>
    <row r="21" spans="2:11" ht="12.75" customHeight="1" x14ac:dyDescent="0.2">
      <c r="C21" s="2" t="s">
        <v>151</v>
      </c>
      <c r="D21" s="2" t="s">
        <v>152</v>
      </c>
      <c r="E21" s="2" t="s">
        <v>153</v>
      </c>
      <c r="F21" s="2">
        <v>8</v>
      </c>
      <c r="G21" s="8">
        <f t="shared" si="4"/>
        <v>2.8776978417266189E-2</v>
      </c>
      <c r="H21" s="2">
        <v>3</v>
      </c>
      <c r="I21" s="8">
        <f t="shared" si="5"/>
        <v>2.1126760563380281E-2</v>
      </c>
      <c r="J21" s="2">
        <v>5</v>
      </c>
      <c r="K21" s="8">
        <f t="shared" si="6"/>
        <v>3.6764705882352942E-2</v>
      </c>
    </row>
    <row r="22" spans="2:11" ht="12.75" customHeight="1" x14ac:dyDescent="0.2">
      <c r="D22" s="11"/>
      <c r="E22" s="12" t="s">
        <v>136</v>
      </c>
      <c r="F22" s="13">
        <f>SUM(F17:F21)</f>
        <v>92</v>
      </c>
      <c r="G22" s="8">
        <f t="shared" si="4"/>
        <v>0.33093525179856115</v>
      </c>
      <c r="H22" s="13">
        <f>SUM(H17:H21)</f>
        <v>37</v>
      </c>
      <c r="I22" s="8">
        <f t="shared" si="5"/>
        <v>0.26056338028169013</v>
      </c>
      <c r="J22" s="13">
        <f>SUM(J17:J21)</f>
        <v>55</v>
      </c>
      <c r="K22" s="8">
        <f t="shared" si="6"/>
        <v>0.40441176470588236</v>
      </c>
    </row>
    <row r="23" spans="2:11" ht="12.75" customHeight="1" x14ac:dyDescent="0.2">
      <c r="C23" s="1"/>
      <c r="D23" s="11"/>
      <c r="E23" s="1"/>
      <c r="F23" s="1"/>
      <c r="G23" s="8"/>
      <c r="H23" s="1"/>
      <c r="I23" s="8"/>
      <c r="J23" s="1"/>
      <c r="K23" s="8"/>
    </row>
    <row r="24" spans="2:11" ht="12.75" customHeight="1" x14ac:dyDescent="0.2">
      <c r="B24" s="10">
        <v>42321</v>
      </c>
      <c r="C24" s="2" t="s">
        <v>140</v>
      </c>
      <c r="D24" s="2" t="s">
        <v>141</v>
      </c>
      <c r="E24" s="2" t="s">
        <v>142</v>
      </c>
      <c r="F24" s="2">
        <v>52</v>
      </c>
      <c r="G24" s="8">
        <f t="shared" ref="G24:G29" si="7">F24/$N$6</f>
        <v>0.13612565445026178</v>
      </c>
      <c r="H24" s="2">
        <v>27</v>
      </c>
      <c r="I24" s="8">
        <f t="shared" ref="I24:I29" si="8">H24/$O$6</f>
        <v>0.10266159695817491</v>
      </c>
      <c r="J24" s="2">
        <v>25</v>
      </c>
      <c r="K24" s="8">
        <f t="shared" ref="K24:K29" si="9">J24/$P$6</f>
        <v>0.21008403361344538</v>
      </c>
    </row>
    <row r="25" spans="2:11" ht="12.75" customHeight="1" x14ac:dyDescent="0.2">
      <c r="C25" s="2" t="s">
        <v>143</v>
      </c>
      <c r="D25" s="2" t="s">
        <v>144</v>
      </c>
      <c r="E25" s="2" t="s">
        <v>145</v>
      </c>
      <c r="F25" s="2">
        <v>21</v>
      </c>
      <c r="G25" s="8">
        <f t="shared" si="7"/>
        <v>5.4973821989528798E-2</v>
      </c>
      <c r="H25" s="2">
        <v>2</v>
      </c>
      <c r="I25" s="8">
        <f t="shared" si="8"/>
        <v>7.6045627376425855E-3</v>
      </c>
      <c r="J25" s="2">
        <v>20</v>
      </c>
      <c r="K25" s="8">
        <f t="shared" si="9"/>
        <v>0.16806722689075632</v>
      </c>
    </row>
    <row r="26" spans="2:11" ht="12.75" customHeight="1" x14ac:dyDescent="0.2">
      <c r="C26" s="2" t="s">
        <v>146</v>
      </c>
      <c r="D26" s="2" t="s">
        <v>147</v>
      </c>
      <c r="E26" s="2" t="s">
        <v>70</v>
      </c>
      <c r="F26" s="2">
        <v>13</v>
      </c>
      <c r="G26" s="8">
        <f t="shared" si="7"/>
        <v>3.4031413612565446E-2</v>
      </c>
      <c r="H26" s="2">
        <v>5</v>
      </c>
      <c r="I26" s="8">
        <f t="shared" si="8"/>
        <v>1.9011406844106463E-2</v>
      </c>
      <c r="J26" s="2">
        <v>8</v>
      </c>
      <c r="K26" s="8">
        <f t="shared" si="9"/>
        <v>6.7226890756302518E-2</v>
      </c>
    </row>
    <row r="27" spans="2:11" ht="12.75" customHeight="1" x14ac:dyDescent="0.2">
      <c r="C27" s="2" t="s">
        <v>148</v>
      </c>
      <c r="D27" s="2" t="s">
        <v>149</v>
      </c>
      <c r="E27" s="2" t="s">
        <v>150</v>
      </c>
      <c r="F27" s="2">
        <v>7</v>
      </c>
      <c r="G27" s="8">
        <f t="shared" si="7"/>
        <v>1.832460732984293E-2</v>
      </c>
      <c r="H27" s="2">
        <v>4</v>
      </c>
      <c r="I27" s="8">
        <f t="shared" si="8"/>
        <v>1.5209125475285171E-2</v>
      </c>
      <c r="J27" s="2">
        <v>3</v>
      </c>
      <c r="K27" s="8">
        <f t="shared" si="9"/>
        <v>2.5210084033613446E-2</v>
      </c>
    </row>
    <row r="28" spans="2:11" ht="12.75" customHeight="1" x14ac:dyDescent="0.2">
      <c r="C28" s="2" t="s">
        <v>151</v>
      </c>
      <c r="D28" s="2" t="s">
        <v>152</v>
      </c>
      <c r="E28" s="2" t="s">
        <v>153</v>
      </c>
      <c r="F28" s="2">
        <v>6</v>
      </c>
      <c r="G28" s="8">
        <f t="shared" si="7"/>
        <v>1.5706806282722512E-2</v>
      </c>
      <c r="H28" s="2">
        <v>4</v>
      </c>
      <c r="I28" s="8">
        <f t="shared" si="8"/>
        <v>1.5209125475285171E-2</v>
      </c>
      <c r="J28" s="2">
        <v>2</v>
      </c>
      <c r="K28" s="8">
        <f t="shared" si="9"/>
        <v>1.680672268907563E-2</v>
      </c>
    </row>
    <row r="29" spans="2:11" ht="12.75" customHeight="1" x14ac:dyDescent="0.2">
      <c r="D29" s="11"/>
      <c r="E29" s="12" t="s">
        <v>137</v>
      </c>
      <c r="F29" s="13">
        <f>SUM(F24:F28)</f>
        <v>99</v>
      </c>
      <c r="G29" s="8">
        <f t="shared" si="7"/>
        <v>0.25916230366492149</v>
      </c>
      <c r="H29" s="13">
        <f>SUM(H24:H28)</f>
        <v>42</v>
      </c>
      <c r="I29" s="8">
        <f t="shared" si="8"/>
        <v>0.1596958174904943</v>
      </c>
      <c r="J29" s="13">
        <f>SUM(J24:J28)</f>
        <v>58</v>
      </c>
      <c r="K29" s="8">
        <f t="shared" si="9"/>
        <v>0.48739495798319327</v>
      </c>
    </row>
    <row r="31" spans="2:11" ht="12.75" customHeight="1" x14ac:dyDescent="0.2">
      <c r="B31" s="10">
        <v>42322</v>
      </c>
      <c r="C31" s="2" t="s">
        <v>140</v>
      </c>
      <c r="D31" s="2" t="s">
        <v>141</v>
      </c>
      <c r="E31" s="2" t="s">
        <v>142</v>
      </c>
      <c r="F31" s="2">
        <v>44</v>
      </c>
      <c r="G31" s="8">
        <f t="shared" ref="G31:G36" si="10">F31/$N$7</f>
        <v>0.13664596273291926</v>
      </c>
      <c r="H31" s="2">
        <v>20</v>
      </c>
      <c r="I31" s="8">
        <f t="shared" ref="I31:I36" si="11">H31/$O$7</f>
        <v>0.10869565217391304</v>
      </c>
      <c r="J31" s="2">
        <v>24</v>
      </c>
      <c r="K31" s="8">
        <f t="shared" ref="K31:K36" si="12">J31/$P$7</f>
        <v>0.17391304347826086</v>
      </c>
    </row>
    <row r="32" spans="2:11" ht="12.75" customHeight="1" x14ac:dyDescent="0.2">
      <c r="C32" s="2" t="s">
        <v>143</v>
      </c>
      <c r="D32" s="2" t="s">
        <v>144</v>
      </c>
      <c r="E32" s="2" t="s">
        <v>145</v>
      </c>
      <c r="F32" s="2">
        <v>26</v>
      </c>
      <c r="G32" s="8">
        <f t="shared" si="10"/>
        <v>8.0745341614906832E-2</v>
      </c>
      <c r="H32" s="2">
        <v>8</v>
      </c>
      <c r="I32" s="8">
        <f t="shared" si="11"/>
        <v>4.3478260869565216E-2</v>
      </c>
      <c r="J32" s="2">
        <v>18</v>
      </c>
      <c r="K32" s="8">
        <f t="shared" si="12"/>
        <v>0.13043478260869565</v>
      </c>
    </row>
    <row r="33" spans="2:11" ht="12.75" customHeight="1" x14ac:dyDescent="0.2">
      <c r="C33" s="2" t="s">
        <v>146</v>
      </c>
      <c r="D33" s="2" t="s">
        <v>147</v>
      </c>
      <c r="E33" s="2" t="s">
        <v>70</v>
      </c>
      <c r="F33" s="2">
        <v>13</v>
      </c>
      <c r="G33" s="8">
        <f t="shared" si="10"/>
        <v>4.0372670807453416E-2</v>
      </c>
      <c r="H33" s="2">
        <v>2</v>
      </c>
      <c r="I33" s="8">
        <f t="shared" si="11"/>
        <v>1.0869565217391304E-2</v>
      </c>
      <c r="J33" s="2">
        <v>11</v>
      </c>
      <c r="K33" s="8">
        <f t="shared" si="12"/>
        <v>7.9710144927536225E-2</v>
      </c>
    </row>
    <row r="34" spans="2:11" ht="12.75" customHeight="1" x14ac:dyDescent="0.2">
      <c r="C34" s="2" t="s">
        <v>148</v>
      </c>
      <c r="D34" s="2" t="s">
        <v>149</v>
      </c>
      <c r="E34" s="2" t="s">
        <v>150</v>
      </c>
      <c r="F34" s="2">
        <v>4</v>
      </c>
      <c r="G34" s="8">
        <f t="shared" si="10"/>
        <v>1.2422360248447204E-2</v>
      </c>
      <c r="H34" s="2">
        <v>3</v>
      </c>
      <c r="I34" s="8">
        <f t="shared" si="11"/>
        <v>1.6304347826086956E-2</v>
      </c>
      <c r="J34" s="2">
        <v>1</v>
      </c>
      <c r="K34" s="8">
        <f t="shared" si="12"/>
        <v>7.246376811594203E-3</v>
      </c>
    </row>
    <row r="35" spans="2:11" ht="12.75" customHeight="1" x14ac:dyDescent="0.2">
      <c r="C35" s="2" t="s">
        <v>151</v>
      </c>
      <c r="D35" s="2" t="s">
        <v>152</v>
      </c>
      <c r="E35" s="2" t="s">
        <v>153</v>
      </c>
      <c r="F35" s="2">
        <v>12</v>
      </c>
      <c r="G35" s="8">
        <f t="shared" si="10"/>
        <v>3.7267080745341616E-2</v>
      </c>
      <c r="H35" s="2">
        <v>3</v>
      </c>
      <c r="I35" s="8">
        <f t="shared" si="11"/>
        <v>1.6304347826086956E-2</v>
      </c>
      <c r="J35" s="2">
        <v>9</v>
      </c>
      <c r="K35" s="8">
        <f t="shared" si="12"/>
        <v>6.5217391304347824E-2</v>
      </c>
    </row>
    <row r="36" spans="2:11" ht="12.75" customHeight="1" x14ac:dyDescent="0.2">
      <c r="D36" s="11"/>
      <c r="E36" s="12" t="s">
        <v>136</v>
      </c>
      <c r="F36" s="13">
        <f>SUM(F31:F35)</f>
        <v>99</v>
      </c>
      <c r="G36" s="8">
        <f t="shared" si="10"/>
        <v>0.30745341614906835</v>
      </c>
      <c r="H36" s="13">
        <f>SUM(H31:H35)</f>
        <v>36</v>
      </c>
      <c r="I36" s="8">
        <f t="shared" si="11"/>
        <v>0.19565217391304349</v>
      </c>
      <c r="J36" s="13">
        <f>SUM(J31:J35)</f>
        <v>63</v>
      </c>
      <c r="K36" s="8">
        <f t="shared" si="12"/>
        <v>0.45652173913043476</v>
      </c>
    </row>
    <row r="38" spans="2:11" ht="12.75" customHeight="1" x14ac:dyDescent="0.2">
      <c r="B38" s="10">
        <v>42323</v>
      </c>
      <c r="C38" s="2" t="s">
        <v>140</v>
      </c>
      <c r="D38" s="2" t="s">
        <v>141</v>
      </c>
      <c r="E38" s="2" t="s">
        <v>142</v>
      </c>
      <c r="F38" s="2">
        <v>45</v>
      </c>
      <c r="G38" s="8">
        <f t="shared" ref="G38:G43" si="13">F38/$N$8</f>
        <v>0.15100671140939598</v>
      </c>
      <c r="H38" s="2">
        <v>19</v>
      </c>
      <c r="I38" s="8">
        <f t="shared" ref="I38:I43" si="14">H38/$O$8</f>
        <v>0.11515151515151516</v>
      </c>
      <c r="J38" s="2">
        <v>26</v>
      </c>
      <c r="K38" s="8">
        <f t="shared" ref="K38:K43" si="15">J38/$P$8</f>
        <v>0.19548872180451127</v>
      </c>
    </row>
    <row r="39" spans="2:11" ht="12.75" customHeight="1" x14ac:dyDescent="0.2">
      <c r="C39" s="2" t="s">
        <v>143</v>
      </c>
      <c r="D39" s="2" t="s">
        <v>144</v>
      </c>
      <c r="E39" s="2" t="s">
        <v>145</v>
      </c>
      <c r="F39" s="2">
        <v>30</v>
      </c>
      <c r="G39" s="8">
        <f t="shared" si="13"/>
        <v>0.10067114093959731</v>
      </c>
      <c r="H39" s="2">
        <v>6</v>
      </c>
      <c r="I39" s="8">
        <f t="shared" si="14"/>
        <v>3.6363636363636362E-2</v>
      </c>
      <c r="J39" s="2">
        <v>24</v>
      </c>
      <c r="K39" s="8">
        <f t="shared" si="15"/>
        <v>0.18045112781954886</v>
      </c>
    </row>
    <row r="40" spans="2:11" ht="12.75" customHeight="1" x14ac:dyDescent="0.2">
      <c r="C40" s="2" t="s">
        <v>146</v>
      </c>
      <c r="D40" s="2" t="s">
        <v>147</v>
      </c>
      <c r="E40" s="2" t="s">
        <v>70</v>
      </c>
      <c r="F40" s="2">
        <v>8</v>
      </c>
      <c r="G40" s="8">
        <f t="shared" si="13"/>
        <v>2.6845637583892617E-2</v>
      </c>
      <c r="H40" s="2">
        <v>3</v>
      </c>
      <c r="I40" s="8">
        <f t="shared" si="14"/>
        <v>1.8181818181818181E-2</v>
      </c>
      <c r="J40" s="2">
        <v>5</v>
      </c>
      <c r="K40" s="8">
        <f t="shared" si="15"/>
        <v>3.7593984962406013E-2</v>
      </c>
    </row>
    <row r="41" spans="2:11" ht="12.75" customHeight="1" x14ac:dyDescent="0.2">
      <c r="C41" s="2" t="s">
        <v>148</v>
      </c>
      <c r="D41" s="2" t="s">
        <v>149</v>
      </c>
      <c r="E41" s="2" t="s">
        <v>150</v>
      </c>
      <c r="F41" s="2">
        <v>4</v>
      </c>
      <c r="G41" s="8">
        <f t="shared" si="13"/>
        <v>1.3422818791946308E-2</v>
      </c>
      <c r="H41" s="2">
        <v>4</v>
      </c>
      <c r="I41" s="8">
        <f t="shared" si="14"/>
        <v>2.4242424242424242E-2</v>
      </c>
      <c r="J41" s="2">
        <v>0</v>
      </c>
      <c r="K41" s="8">
        <f t="shared" si="15"/>
        <v>0</v>
      </c>
    </row>
    <row r="42" spans="2:11" ht="12.75" customHeight="1" x14ac:dyDescent="0.2">
      <c r="C42" s="2" t="s">
        <v>151</v>
      </c>
      <c r="D42" s="2" t="s">
        <v>152</v>
      </c>
      <c r="E42" s="2" t="s">
        <v>153</v>
      </c>
      <c r="F42" s="2">
        <v>5</v>
      </c>
      <c r="G42" s="8">
        <f t="shared" si="13"/>
        <v>1.6778523489932886E-2</v>
      </c>
      <c r="H42" s="2">
        <v>2</v>
      </c>
      <c r="I42" s="8">
        <f t="shared" si="14"/>
        <v>1.2121212121212121E-2</v>
      </c>
      <c r="J42" s="2">
        <v>3</v>
      </c>
      <c r="K42" s="8">
        <f t="shared" si="15"/>
        <v>2.2556390977443608E-2</v>
      </c>
    </row>
    <row r="43" spans="2:11" ht="12.75" customHeight="1" x14ac:dyDescent="0.2">
      <c r="D43" s="11"/>
      <c r="E43" s="12" t="s">
        <v>137</v>
      </c>
      <c r="F43" s="13">
        <f>SUM(F38:F42)</f>
        <v>92</v>
      </c>
      <c r="G43" s="8">
        <f t="shared" si="13"/>
        <v>0.3087248322147651</v>
      </c>
      <c r="H43" s="13">
        <f>SUM(H38:H42)</f>
        <v>34</v>
      </c>
      <c r="I43" s="8">
        <f t="shared" si="14"/>
        <v>0.20606060606060606</v>
      </c>
      <c r="J43" s="13">
        <f>SUM(J38:J42)</f>
        <v>58</v>
      </c>
      <c r="K43" s="8">
        <f t="shared" si="15"/>
        <v>0.43609022556390975</v>
      </c>
    </row>
    <row r="45" spans="2:11" ht="12.75" customHeight="1" x14ac:dyDescent="0.2">
      <c r="B45" s="10">
        <v>42324</v>
      </c>
      <c r="C45" s="2" t="s">
        <v>140</v>
      </c>
      <c r="D45" s="2" t="s">
        <v>141</v>
      </c>
      <c r="E45" s="2" t="s">
        <v>142</v>
      </c>
      <c r="F45" s="2">
        <v>69</v>
      </c>
      <c r="G45" s="8">
        <f t="shared" ref="G45:G50" si="16">F45/$N$9</f>
        <v>0.18904109589041096</v>
      </c>
      <c r="H45" s="2">
        <v>22</v>
      </c>
      <c r="I45" s="8">
        <f t="shared" ref="I45:I50" si="17">H45/$O$9</f>
        <v>0.12222222222222222</v>
      </c>
      <c r="J45" s="2">
        <v>47</v>
      </c>
      <c r="K45" s="8">
        <f t="shared" ref="K45:K50" si="18">J45/$P$9</f>
        <v>0.25405405405405407</v>
      </c>
    </row>
    <row r="46" spans="2:11" ht="12.75" customHeight="1" x14ac:dyDescent="0.2">
      <c r="C46" s="2" t="s">
        <v>143</v>
      </c>
      <c r="D46" s="2" t="s">
        <v>144</v>
      </c>
      <c r="E46" s="2" t="s">
        <v>145</v>
      </c>
      <c r="F46" s="2">
        <v>30</v>
      </c>
      <c r="G46" s="8">
        <f t="shared" si="16"/>
        <v>8.2191780821917804E-2</v>
      </c>
      <c r="H46" s="2">
        <v>3</v>
      </c>
      <c r="I46" s="8">
        <f t="shared" si="17"/>
        <v>1.6666666666666666E-2</v>
      </c>
      <c r="J46" s="2">
        <v>27</v>
      </c>
      <c r="K46" s="8">
        <f t="shared" si="18"/>
        <v>0.14594594594594595</v>
      </c>
    </row>
    <row r="47" spans="2:11" ht="12.75" customHeight="1" x14ac:dyDescent="0.2">
      <c r="C47" s="2" t="s">
        <v>146</v>
      </c>
      <c r="D47" s="2" t="s">
        <v>147</v>
      </c>
      <c r="E47" s="2" t="s">
        <v>70</v>
      </c>
      <c r="F47" s="2">
        <v>25</v>
      </c>
      <c r="G47" s="8">
        <f t="shared" si="16"/>
        <v>6.8493150684931503E-2</v>
      </c>
      <c r="H47" s="2">
        <v>5</v>
      </c>
      <c r="I47" s="8">
        <f t="shared" si="17"/>
        <v>2.7777777777777776E-2</v>
      </c>
      <c r="J47" s="2">
        <v>20</v>
      </c>
      <c r="K47" s="8">
        <f t="shared" si="18"/>
        <v>0.10810810810810811</v>
      </c>
    </row>
    <row r="48" spans="2:11" ht="12.75" customHeight="1" x14ac:dyDescent="0.2">
      <c r="C48" s="2" t="s">
        <v>148</v>
      </c>
      <c r="D48" s="2" t="s">
        <v>149</v>
      </c>
      <c r="E48" s="2" t="s">
        <v>150</v>
      </c>
      <c r="F48" s="2">
        <v>9</v>
      </c>
      <c r="G48" s="8">
        <f t="shared" si="16"/>
        <v>2.4657534246575342E-2</v>
      </c>
      <c r="H48" s="2">
        <v>9</v>
      </c>
      <c r="I48" s="8">
        <f t="shared" si="17"/>
        <v>0.05</v>
      </c>
      <c r="J48" s="2">
        <v>0</v>
      </c>
      <c r="K48" s="8">
        <f t="shared" si="18"/>
        <v>0</v>
      </c>
    </row>
    <row r="49" spans="2:11" ht="12.75" customHeight="1" x14ac:dyDescent="0.2">
      <c r="C49" s="2" t="s">
        <v>151</v>
      </c>
      <c r="D49" s="2" t="s">
        <v>152</v>
      </c>
      <c r="E49" s="2" t="s">
        <v>153</v>
      </c>
      <c r="F49" s="2">
        <v>2</v>
      </c>
      <c r="G49" s="8">
        <f t="shared" si="16"/>
        <v>5.4794520547945206E-3</v>
      </c>
      <c r="H49" s="2">
        <v>1</v>
      </c>
      <c r="I49" s="8">
        <f t="shared" si="17"/>
        <v>5.5555555555555558E-3</v>
      </c>
      <c r="J49" s="2">
        <v>1</v>
      </c>
      <c r="K49" s="8">
        <f t="shared" si="18"/>
        <v>5.4054054054054057E-3</v>
      </c>
    </row>
    <row r="50" spans="2:11" ht="12.75" customHeight="1" x14ac:dyDescent="0.2">
      <c r="D50" s="11"/>
      <c r="E50" s="12" t="s">
        <v>136</v>
      </c>
      <c r="F50" s="13">
        <f>SUM(F45:F49)</f>
        <v>135</v>
      </c>
      <c r="G50" s="8">
        <f t="shared" si="16"/>
        <v>0.36986301369863012</v>
      </c>
      <c r="H50" s="13">
        <f>SUM(H45:H49)</f>
        <v>40</v>
      </c>
      <c r="I50" s="8">
        <f t="shared" si="17"/>
        <v>0.22222222222222221</v>
      </c>
      <c r="J50" s="13">
        <f>SUM(J45:J49)</f>
        <v>95</v>
      </c>
      <c r="K50" s="8">
        <f t="shared" si="18"/>
        <v>0.51351351351351349</v>
      </c>
    </row>
    <row r="52" spans="2:11" ht="12.75" customHeight="1" x14ac:dyDescent="0.2">
      <c r="B52" s="10">
        <v>42325</v>
      </c>
      <c r="C52" s="2" t="s">
        <v>140</v>
      </c>
      <c r="D52" s="2" t="s">
        <v>141</v>
      </c>
      <c r="E52" s="2" t="s">
        <v>142</v>
      </c>
      <c r="F52" s="2">
        <v>37</v>
      </c>
      <c r="G52" s="8">
        <f t="shared" ref="G52:G57" si="19">F52/$N$10</f>
        <v>0.12847222222222221</v>
      </c>
      <c r="H52" s="2">
        <v>17</v>
      </c>
      <c r="I52" s="8">
        <f t="shared" ref="I52:I57" si="20">H52/$N$10</f>
        <v>5.9027777777777776E-2</v>
      </c>
      <c r="J52" s="2">
        <v>20</v>
      </c>
      <c r="K52" s="8">
        <f t="shared" ref="K52:K57" si="21">J52/$N$10</f>
        <v>6.9444444444444448E-2</v>
      </c>
    </row>
    <row r="53" spans="2:11" ht="12.75" customHeight="1" x14ac:dyDescent="0.2">
      <c r="C53" s="2" t="s">
        <v>143</v>
      </c>
      <c r="D53" s="2" t="s">
        <v>144</v>
      </c>
      <c r="E53" s="2" t="s">
        <v>145</v>
      </c>
      <c r="F53" s="2">
        <v>10</v>
      </c>
      <c r="G53" s="8">
        <f t="shared" si="19"/>
        <v>3.4722222222222224E-2</v>
      </c>
      <c r="H53" s="2">
        <v>1</v>
      </c>
      <c r="I53" s="8">
        <f t="shared" si="20"/>
        <v>3.472222222222222E-3</v>
      </c>
      <c r="J53" s="2">
        <v>9</v>
      </c>
      <c r="K53" s="8">
        <f t="shared" si="21"/>
        <v>3.125E-2</v>
      </c>
    </row>
    <row r="54" spans="2:11" ht="12.75" customHeight="1" x14ac:dyDescent="0.2">
      <c r="C54" s="2" t="s">
        <v>146</v>
      </c>
      <c r="D54" s="2" t="s">
        <v>147</v>
      </c>
      <c r="E54" s="2" t="s">
        <v>70</v>
      </c>
      <c r="F54" s="2">
        <v>9</v>
      </c>
      <c r="G54" s="8">
        <f t="shared" si="19"/>
        <v>3.125E-2</v>
      </c>
      <c r="H54" s="2">
        <v>0</v>
      </c>
      <c r="I54" s="8">
        <f t="shared" si="20"/>
        <v>0</v>
      </c>
      <c r="J54" s="2">
        <v>9</v>
      </c>
      <c r="K54" s="8">
        <f t="shared" si="21"/>
        <v>3.125E-2</v>
      </c>
    </row>
    <row r="55" spans="2:11" ht="12.75" customHeight="1" x14ac:dyDescent="0.2">
      <c r="C55" s="2" t="s">
        <v>148</v>
      </c>
      <c r="D55" s="2" t="s">
        <v>149</v>
      </c>
      <c r="E55" s="2" t="s">
        <v>150</v>
      </c>
      <c r="F55" s="2">
        <v>5</v>
      </c>
      <c r="G55" s="8">
        <f t="shared" si="19"/>
        <v>1.7361111111111112E-2</v>
      </c>
      <c r="H55" s="2">
        <v>4</v>
      </c>
      <c r="I55" s="8">
        <f t="shared" si="20"/>
        <v>1.3888888888888888E-2</v>
      </c>
      <c r="J55" s="2">
        <v>1</v>
      </c>
      <c r="K55" s="8">
        <f t="shared" si="21"/>
        <v>3.472222222222222E-3</v>
      </c>
    </row>
    <row r="56" spans="2:11" ht="12.75" customHeight="1" x14ac:dyDescent="0.2">
      <c r="C56" s="2" t="s">
        <v>151</v>
      </c>
      <c r="D56" s="2" t="s">
        <v>152</v>
      </c>
      <c r="E56" s="2" t="s">
        <v>153</v>
      </c>
      <c r="F56" s="2">
        <v>18</v>
      </c>
      <c r="G56" s="8">
        <f t="shared" si="19"/>
        <v>6.25E-2</v>
      </c>
      <c r="H56" s="2">
        <v>4</v>
      </c>
      <c r="I56" s="8">
        <f t="shared" si="20"/>
        <v>1.3888888888888888E-2</v>
      </c>
      <c r="J56" s="2">
        <v>14</v>
      </c>
      <c r="K56" s="8">
        <f t="shared" si="21"/>
        <v>4.8611111111111112E-2</v>
      </c>
    </row>
    <row r="57" spans="2:11" ht="12.75" customHeight="1" x14ac:dyDescent="0.2">
      <c r="D57" s="11"/>
      <c r="E57" s="12" t="s">
        <v>138</v>
      </c>
      <c r="F57" s="13">
        <f>SUM(F52:F56)</f>
        <v>79</v>
      </c>
      <c r="G57" s="8">
        <f t="shared" si="19"/>
        <v>0.27430555555555558</v>
      </c>
      <c r="H57" s="13">
        <f>SUM(H52:H56)</f>
        <v>26</v>
      </c>
      <c r="I57" s="8">
        <f t="shared" si="20"/>
        <v>9.0277777777777776E-2</v>
      </c>
      <c r="J57" s="13">
        <f>SUM(J52:J56)</f>
        <v>53</v>
      </c>
      <c r="K57" s="8">
        <f t="shared" si="21"/>
        <v>0.18402777777777779</v>
      </c>
    </row>
    <row r="59" spans="2:11" ht="12.75" customHeight="1" x14ac:dyDescent="0.2">
      <c r="B59" s="2" t="s">
        <v>103</v>
      </c>
      <c r="C59" s="1" t="s">
        <v>18</v>
      </c>
      <c r="D59" s="1" t="s">
        <v>1</v>
      </c>
      <c r="E59" s="1" t="s">
        <v>2</v>
      </c>
      <c r="F59" s="1" t="s">
        <v>3</v>
      </c>
      <c r="G59" s="1" t="s">
        <v>37</v>
      </c>
      <c r="H59" s="11" t="s">
        <v>23</v>
      </c>
      <c r="I59" s="1" t="s">
        <v>37</v>
      </c>
      <c r="J59" s="11" t="s">
        <v>25</v>
      </c>
      <c r="K59" s="1" t="s">
        <v>37</v>
      </c>
    </row>
    <row r="60" spans="2:11" ht="12.75" customHeight="1" x14ac:dyDescent="0.2">
      <c r="B60" s="10"/>
      <c r="C60" s="2" t="s">
        <v>122</v>
      </c>
      <c r="D60" s="11" t="s">
        <v>123</v>
      </c>
      <c r="E60" s="2" t="s">
        <v>6</v>
      </c>
      <c r="F60" s="2">
        <v>28</v>
      </c>
      <c r="G60" s="8">
        <f t="shared" ref="G60:G71" si="22">F60/$N$11</f>
        <v>1.0530274539300489E-2</v>
      </c>
      <c r="H60" s="2">
        <v>6</v>
      </c>
      <c r="I60" s="8">
        <f t="shared" ref="I60:I71" si="23">H60/$N$11</f>
        <v>2.2564874012786762E-3</v>
      </c>
      <c r="J60" s="2">
        <v>22</v>
      </c>
      <c r="K60" s="8">
        <f t="shared" ref="K60:K71" si="24">J60/$N$11</f>
        <v>8.2737871380218122E-3</v>
      </c>
    </row>
    <row r="61" spans="2:11" ht="12.75" customHeight="1" x14ac:dyDescent="0.2">
      <c r="C61" s="2" t="s">
        <v>124</v>
      </c>
      <c r="D61" s="11" t="s">
        <v>125</v>
      </c>
      <c r="E61" s="2" t="s">
        <v>126</v>
      </c>
      <c r="F61" s="2">
        <v>8</v>
      </c>
      <c r="G61" s="8">
        <f t="shared" si="22"/>
        <v>3.0086498683715682E-3</v>
      </c>
      <c r="H61" s="2">
        <v>5</v>
      </c>
      <c r="I61" s="8">
        <f t="shared" si="23"/>
        <v>1.8804061677322301E-3</v>
      </c>
      <c r="J61" s="2">
        <v>3</v>
      </c>
      <c r="K61" s="8">
        <f t="shared" si="24"/>
        <v>1.1282437006393381E-3</v>
      </c>
    </row>
    <row r="62" spans="2:11" ht="12.75" customHeight="1" x14ac:dyDescent="0.2">
      <c r="C62" s="2" t="s">
        <v>130</v>
      </c>
      <c r="D62" s="11" t="s">
        <v>131</v>
      </c>
      <c r="E62" s="2" t="s">
        <v>6</v>
      </c>
      <c r="F62" s="2">
        <v>19</v>
      </c>
      <c r="G62" s="8">
        <f t="shared" si="22"/>
        <v>7.1455434373824747E-3</v>
      </c>
      <c r="H62" s="2">
        <v>18</v>
      </c>
      <c r="I62" s="8">
        <f t="shared" si="23"/>
        <v>6.7694622038360283E-3</v>
      </c>
      <c r="J62" s="2">
        <v>1</v>
      </c>
      <c r="K62" s="8">
        <f t="shared" si="24"/>
        <v>3.7608123354644602E-4</v>
      </c>
    </row>
    <row r="63" spans="2:11" ht="12.75" customHeight="1" x14ac:dyDescent="0.2">
      <c r="C63" s="2" t="s">
        <v>132</v>
      </c>
      <c r="D63" s="11" t="s">
        <v>133</v>
      </c>
      <c r="E63" s="2" t="s">
        <v>134</v>
      </c>
      <c r="F63" s="2">
        <v>18</v>
      </c>
      <c r="G63" s="8">
        <f t="shared" si="22"/>
        <v>6.7694622038360283E-3</v>
      </c>
      <c r="H63" s="2">
        <v>13</v>
      </c>
      <c r="I63" s="8">
        <f t="shared" si="23"/>
        <v>4.889056036103798E-3</v>
      </c>
      <c r="J63" s="2">
        <v>5</v>
      </c>
      <c r="K63" s="8">
        <f t="shared" si="24"/>
        <v>1.8804061677322301E-3</v>
      </c>
    </row>
    <row r="64" spans="2:11" ht="12.75" customHeight="1" x14ac:dyDescent="0.2">
      <c r="C64" s="2" t="s">
        <v>119</v>
      </c>
      <c r="D64" s="11" t="s">
        <v>120</v>
      </c>
      <c r="E64" s="2" t="s">
        <v>121</v>
      </c>
      <c r="F64" s="2">
        <v>0</v>
      </c>
      <c r="G64" s="8">
        <f t="shared" si="22"/>
        <v>0</v>
      </c>
      <c r="H64" s="2">
        <v>0</v>
      </c>
      <c r="I64" s="8">
        <f t="shared" si="23"/>
        <v>0</v>
      </c>
      <c r="J64" s="2">
        <v>0</v>
      </c>
      <c r="K64" s="8">
        <f t="shared" si="24"/>
        <v>0</v>
      </c>
    </row>
    <row r="65" spans="2:11" ht="12.75" customHeight="1" x14ac:dyDescent="0.2">
      <c r="D65" s="11"/>
      <c r="E65" s="12"/>
      <c r="F65" s="1"/>
      <c r="G65" s="8"/>
      <c r="H65" s="1"/>
      <c r="I65" s="8"/>
      <c r="J65" s="1"/>
      <c r="K65" s="8"/>
    </row>
    <row r="66" spans="2:11" ht="12.75" customHeight="1" x14ac:dyDescent="0.2">
      <c r="B66" s="10"/>
      <c r="C66" s="2" t="s">
        <v>140</v>
      </c>
      <c r="D66" s="2" t="s">
        <v>141</v>
      </c>
      <c r="E66" s="2" t="s">
        <v>142</v>
      </c>
      <c r="F66" s="2">
        <v>336</v>
      </c>
      <c r="G66" s="8">
        <f t="shared" si="22"/>
        <v>0.12636329447160588</v>
      </c>
      <c r="H66" s="2">
        <v>150</v>
      </c>
      <c r="I66" s="8">
        <f t="shared" si="23"/>
        <v>5.6412185031966905E-2</v>
      </c>
      <c r="J66" s="2">
        <v>186</v>
      </c>
      <c r="K66" s="8">
        <f t="shared" si="24"/>
        <v>6.9951109439638962E-2</v>
      </c>
    </row>
    <row r="67" spans="2:11" ht="12.75" customHeight="1" x14ac:dyDescent="0.2">
      <c r="C67" s="2" t="s">
        <v>143</v>
      </c>
      <c r="D67" s="2" t="s">
        <v>144</v>
      </c>
      <c r="E67" s="2" t="s">
        <v>145</v>
      </c>
      <c r="F67" s="2">
        <v>200</v>
      </c>
      <c r="G67" s="8">
        <f t="shared" si="22"/>
        <v>7.5216246709289211E-2</v>
      </c>
      <c r="H67" s="2">
        <v>52</v>
      </c>
      <c r="I67" s="8">
        <f t="shared" si="23"/>
        <v>1.9556224144415192E-2</v>
      </c>
      <c r="J67" s="2">
        <v>148</v>
      </c>
      <c r="K67" s="8">
        <f t="shared" si="24"/>
        <v>5.5660022564874012E-2</v>
      </c>
    </row>
    <row r="68" spans="2:11" ht="12.75" customHeight="1" x14ac:dyDescent="0.2">
      <c r="C68" s="2" t="s">
        <v>146</v>
      </c>
      <c r="D68" s="2" t="s">
        <v>147</v>
      </c>
      <c r="E68" s="2" t="s">
        <v>70</v>
      </c>
      <c r="F68" s="2">
        <v>96</v>
      </c>
      <c r="G68" s="8">
        <f t="shared" si="22"/>
        <v>3.610379842045882E-2</v>
      </c>
      <c r="H68" s="2">
        <v>25</v>
      </c>
      <c r="I68" s="8">
        <f t="shared" si="23"/>
        <v>9.4020308386611514E-3</v>
      </c>
      <c r="J68" s="2">
        <v>71</v>
      </c>
      <c r="K68" s="8">
        <f t="shared" si="24"/>
        <v>2.6701767581797667E-2</v>
      </c>
    </row>
    <row r="69" spans="2:11" ht="12.75" customHeight="1" x14ac:dyDescent="0.2">
      <c r="C69" s="2" t="s">
        <v>148</v>
      </c>
      <c r="D69" s="2" t="s">
        <v>149</v>
      </c>
      <c r="E69" s="2" t="s">
        <v>150</v>
      </c>
      <c r="F69" s="1">
        <v>49</v>
      </c>
      <c r="G69" s="8">
        <f t="shared" si="22"/>
        <v>1.8427980443775856E-2</v>
      </c>
      <c r="H69" s="1">
        <v>42</v>
      </c>
      <c r="I69" s="8">
        <f t="shared" si="23"/>
        <v>1.5795411808950735E-2</v>
      </c>
      <c r="J69" s="1">
        <v>7</v>
      </c>
      <c r="K69" s="8">
        <f t="shared" si="24"/>
        <v>2.6325686348251222E-3</v>
      </c>
    </row>
    <row r="70" spans="2:11" ht="12.75" customHeight="1" x14ac:dyDescent="0.2">
      <c r="C70" s="2" t="s">
        <v>151</v>
      </c>
      <c r="D70" s="2" t="s">
        <v>152</v>
      </c>
      <c r="E70" s="2" t="s">
        <v>153</v>
      </c>
      <c r="F70" s="2">
        <v>53</v>
      </c>
      <c r="G70" s="8">
        <f t="shared" si="22"/>
        <v>1.9932305377961639E-2</v>
      </c>
      <c r="H70" s="2">
        <v>17</v>
      </c>
      <c r="I70" s="8">
        <f t="shared" si="23"/>
        <v>6.3933809702895828E-3</v>
      </c>
      <c r="J70" s="2">
        <v>36</v>
      </c>
      <c r="K70" s="8">
        <f t="shared" si="24"/>
        <v>1.3538924407672057E-2</v>
      </c>
    </row>
    <row r="71" spans="2:11" ht="12.75" customHeight="1" x14ac:dyDescent="0.2">
      <c r="E71" s="12" t="s">
        <v>136</v>
      </c>
      <c r="F71" s="13">
        <f>SUM(F60:F70)</f>
        <v>807</v>
      </c>
      <c r="G71" s="8">
        <f t="shared" si="22"/>
        <v>0.30349755547198193</v>
      </c>
      <c r="H71" s="13">
        <f>SUM(H60:H70)</f>
        <v>328</v>
      </c>
      <c r="I71" s="8">
        <f t="shared" si="23"/>
        <v>0.1233546446032343</v>
      </c>
      <c r="J71" s="13">
        <f>SUM(J60:J70)</f>
        <v>479</v>
      </c>
      <c r="K71" s="8">
        <f t="shared" si="24"/>
        <v>0.18014291086874765</v>
      </c>
    </row>
  </sheetData>
  <phoneticPr fontId="7" type="noConversion"/>
  <pageMargins left="0.7" right="0.7" top="0.75" bottom="0.75" header="0.3" footer="0.3"/>
  <pageSetup paperSize="9" orientation="portrait" verticalDpi="0" r:id="rId1"/>
  <ignoredErrors>
    <ignoredError sqref="G15 I15 G22 I22 I29 G29 I36 G36 I43 G43 I50 G50 I57 G57 I71 G71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71"/>
  <sheetViews>
    <sheetView tabSelected="1" topLeftCell="A46" zoomScaleNormal="100" workbookViewId="0">
      <selection activeCell="K57" sqref="K57"/>
    </sheetView>
  </sheetViews>
  <sheetFormatPr defaultRowHeight="12.75" customHeight="1" x14ac:dyDescent="0.2"/>
  <cols>
    <col min="1" max="1" width="2.375" style="2" customWidth="1"/>
    <col min="2" max="2" width="9.5" style="2" bestFit="1" customWidth="1"/>
    <col min="3" max="3" width="9.875" style="2" customWidth="1"/>
    <col min="4" max="4" width="21.25" style="2" customWidth="1"/>
    <col min="5" max="5" width="6.25" style="2" customWidth="1"/>
    <col min="6" max="11" width="7.625" style="2" customWidth="1"/>
    <col min="12" max="12" width="9" style="2"/>
    <col min="13" max="13" width="9.5" style="2" bestFit="1" customWidth="1"/>
    <col min="14" max="16384" width="9" style="2"/>
  </cols>
  <sheetData>
    <row r="2" spans="2:18" ht="12.75" customHeight="1" x14ac:dyDescent="0.25">
      <c r="B2" s="4" t="s">
        <v>38</v>
      </c>
    </row>
    <row r="3" spans="2:18" ht="12.75" customHeight="1" x14ac:dyDescent="0.2">
      <c r="B3" s="2" t="s">
        <v>102</v>
      </c>
      <c r="C3" s="1" t="s">
        <v>18</v>
      </c>
      <c r="D3" s="1" t="s">
        <v>1</v>
      </c>
      <c r="E3" s="1" t="s">
        <v>2</v>
      </c>
      <c r="F3" s="1" t="s">
        <v>3</v>
      </c>
      <c r="G3" s="1" t="s">
        <v>37</v>
      </c>
      <c r="H3" s="11" t="s">
        <v>23</v>
      </c>
      <c r="I3" s="1" t="s">
        <v>37</v>
      </c>
      <c r="J3" s="11" t="s">
        <v>25</v>
      </c>
      <c r="K3" s="1" t="s">
        <v>37</v>
      </c>
      <c r="M3" s="2" t="s">
        <v>102</v>
      </c>
      <c r="N3" s="1" t="s">
        <v>103</v>
      </c>
      <c r="O3" s="1" t="s">
        <v>104</v>
      </c>
      <c r="P3" s="2" t="s">
        <v>105</v>
      </c>
      <c r="Q3" s="1"/>
      <c r="R3" s="1"/>
    </row>
    <row r="4" spans="2:18" ht="12.75" customHeight="1" x14ac:dyDescent="0.2">
      <c r="B4" s="10">
        <v>42326</v>
      </c>
      <c r="C4" s="2" t="s">
        <v>140</v>
      </c>
      <c r="D4" s="2" t="s">
        <v>141</v>
      </c>
      <c r="E4" s="2" t="s">
        <v>142</v>
      </c>
      <c r="F4" s="1">
        <v>24</v>
      </c>
      <c r="G4" s="8">
        <f t="shared" ref="G4:G15" si="0">F4/$N$4</f>
        <v>7.3394495412844041E-2</v>
      </c>
      <c r="H4" s="1">
        <v>6</v>
      </c>
      <c r="I4" s="8">
        <f t="shared" ref="I4:I15" si="1">H4/$O$4</f>
        <v>3.3898305084745763E-2</v>
      </c>
      <c r="J4" s="1">
        <v>18</v>
      </c>
      <c r="K4" s="8">
        <f t="shared" ref="K4:K15" si="2">J4/$P$4</f>
        <v>0.12</v>
      </c>
      <c r="M4" s="10">
        <v>42326</v>
      </c>
      <c r="N4" s="2">
        <v>327</v>
      </c>
      <c r="O4" s="2">
        <v>177</v>
      </c>
      <c r="P4" s="2">
        <v>150</v>
      </c>
    </row>
    <row r="5" spans="2:18" ht="12.75" customHeight="1" x14ac:dyDescent="0.2">
      <c r="C5" s="2" t="s">
        <v>143</v>
      </c>
      <c r="D5" s="2" t="s">
        <v>144</v>
      </c>
      <c r="E5" s="2" t="s">
        <v>145</v>
      </c>
      <c r="F5" s="1">
        <v>0</v>
      </c>
      <c r="G5" s="8">
        <f t="shared" si="0"/>
        <v>0</v>
      </c>
      <c r="H5" s="1">
        <v>0</v>
      </c>
      <c r="I5" s="8">
        <f t="shared" si="1"/>
        <v>0</v>
      </c>
      <c r="J5" s="1">
        <v>0</v>
      </c>
      <c r="K5" s="8">
        <f t="shared" si="2"/>
        <v>0</v>
      </c>
      <c r="M5" s="10">
        <v>42327</v>
      </c>
      <c r="N5" s="2">
        <v>280</v>
      </c>
      <c r="O5" s="2">
        <v>157</v>
      </c>
      <c r="P5" s="2">
        <v>123</v>
      </c>
    </row>
    <row r="6" spans="2:18" ht="12.75" customHeight="1" x14ac:dyDescent="0.2">
      <c r="C6" s="2" t="s">
        <v>146</v>
      </c>
      <c r="D6" s="2" t="s">
        <v>147</v>
      </c>
      <c r="E6" s="2" t="s">
        <v>70</v>
      </c>
      <c r="F6" s="1">
        <v>4</v>
      </c>
      <c r="G6" s="8">
        <f t="shared" si="0"/>
        <v>1.2232415902140673E-2</v>
      </c>
      <c r="H6" s="1">
        <v>2</v>
      </c>
      <c r="I6" s="8">
        <f t="shared" si="1"/>
        <v>1.1299435028248588E-2</v>
      </c>
      <c r="J6" s="1">
        <v>2</v>
      </c>
      <c r="K6" s="8">
        <f t="shared" si="2"/>
        <v>1.3333333333333334E-2</v>
      </c>
      <c r="M6" s="10">
        <v>42328</v>
      </c>
      <c r="N6" s="2">
        <v>373</v>
      </c>
      <c r="O6" s="2">
        <v>217</v>
      </c>
      <c r="P6" s="2">
        <v>156</v>
      </c>
    </row>
    <row r="7" spans="2:18" ht="12.75" customHeight="1" x14ac:dyDescent="0.2">
      <c r="C7" s="2" t="s">
        <v>148</v>
      </c>
      <c r="D7" s="2" t="s">
        <v>149</v>
      </c>
      <c r="E7" s="2" t="s">
        <v>150</v>
      </c>
      <c r="F7" s="1">
        <v>8</v>
      </c>
      <c r="G7" s="8">
        <f t="shared" si="0"/>
        <v>2.4464831804281346E-2</v>
      </c>
      <c r="H7" s="1">
        <v>7</v>
      </c>
      <c r="I7" s="8">
        <f t="shared" si="1"/>
        <v>3.954802259887006E-2</v>
      </c>
      <c r="J7" s="1">
        <v>1</v>
      </c>
      <c r="K7" s="8">
        <f t="shared" si="2"/>
        <v>6.6666666666666671E-3</v>
      </c>
      <c r="M7" s="10">
        <v>42329</v>
      </c>
      <c r="N7" s="2">
        <v>332</v>
      </c>
      <c r="O7" s="2">
        <v>186</v>
      </c>
      <c r="P7" s="2">
        <v>146</v>
      </c>
    </row>
    <row r="8" spans="2:18" ht="12.75" customHeight="1" x14ac:dyDescent="0.2">
      <c r="C8" s="2" t="s">
        <v>151</v>
      </c>
      <c r="D8" s="2" t="s">
        <v>152</v>
      </c>
      <c r="E8" s="2" t="s">
        <v>153</v>
      </c>
      <c r="F8" s="1">
        <v>9</v>
      </c>
      <c r="G8" s="8">
        <f t="shared" si="0"/>
        <v>2.7522935779816515E-2</v>
      </c>
      <c r="H8" s="1">
        <v>2</v>
      </c>
      <c r="I8" s="8">
        <f t="shared" si="1"/>
        <v>1.1299435028248588E-2</v>
      </c>
      <c r="J8" s="1">
        <v>7</v>
      </c>
      <c r="K8" s="8">
        <f t="shared" si="2"/>
        <v>4.6666666666666669E-2</v>
      </c>
      <c r="M8" s="10">
        <v>42330</v>
      </c>
      <c r="N8" s="2">
        <v>279</v>
      </c>
      <c r="O8" s="2">
        <v>149</v>
      </c>
      <c r="P8" s="2">
        <v>130</v>
      </c>
    </row>
    <row r="9" spans="2:18" ht="12.75" customHeight="1" x14ac:dyDescent="0.2">
      <c r="C9" s="1"/>
      <c r="D9" s="11"/>
      <c r="E9" s="1"/>
      <c r="F9" s="1"/>
      <c r="G9" s="8"/>
      <c r="H9" s="1"/>
      <c r="I9" s="8"/>
      <c r="J9" s="1"/>
      <c r="K9" s="8"/>
      <c r="M9" s="10">
        <v>42331</v>
      </c>
      <c r="N9" s="2">
        <v>413</v>
      </c>
      <c r="O9" s="2">
        <v>185</v>
      </c>
      <c r="P9" s="2">
        <v>228</v>
      </c>
    </row>
    <row r="10" spans="2:18" ht="12.75" customHeight="1" x14ac:dyDescent="0.2">
      <c r="C10" s="2" t="s">
        <v>154</v>
      </c>
      <c r="D10" s="2" t="s">
        <v>155</v>
      </c>
      <c r="E10" s="2" t="s">
        <v>156</v>
      </c>
      <c r="F10" s="1">
        <v>21</v>
      </c>
      <c r="G10" s="8">
        <f t="shared" si="0"/>
        <v>6.4220183486238536E-2</v>
      </c>
      <c r="H10" s="1">
        <v>11</v>
      </c>
      <c r="I10" s="8">
        <f t="shared" si="1"/>
        <v>6.2146892655367235E-2</v>
      </c>
      <c r="J10" s="1">
        <v>10</v>
      </c>
      <c r="K10" s="8">
        <f t="shared" si="2"/>
        <v>6.6666666666666666E-2</v>
      </c>
      <c r="M10" s="10">
        <v>42332</v>
      </c>
      <c r="N10" s="1">
        <v>300</v>
      </c>
      <c r="O10" s="1">
        <v>162</v>
      </c>
      <c r="P10" s="1">
        <v>138</v>
      </c>
    </row>
    <row r="11" spans="2:18" ht="12.75" customHeight="1" x14ac:dyDescent="0.2">
      <c r="C11" s="2" t="s">
        <v>157</v>
      </c>
      <c r="D11" s="2" t="s">
        <v>158</v>
      </c>
      <c r="E11" s="2" t="s">
        <v>159</v>
      </c>
      <c r="F11" s="1">
        <v>21</v>
      </c>
      <c r="G11" s="8">
        <f t="shared" si="0"/>
        <v>6.4220183486238536E-2</v>
      </c>
      <c r="H11" s="1">
        <v>5</v>
      </c>
      <c r="I11" s="8">
        <f t="shared" si="1"/>
        <v>2.8248587570621469E-2</v>
      </c>
      <c r="J11" s="1">
        <v>16</v>
      </c>
      <c r="K11" s="8">
        <f t="shared" si="2"/>
        <v>0.10666666666666667</v>
      </c>
      <c r="M11" s="1" t="s">
        <v>103</v>
      </c>
      <c r="N11" s="2">
        <f>SUM(N4:N10)</f>
        <v>2304</v>
      </c>
      <c r="O11" s="2">
        <f t="shared" ref="O11:P11" si="3">SUM(O4:O10)</f>
        <v>1233</v>
      </c>
      <c r="P11" s="2">
        <f t="shared" si="3"/>
        <v>1071</v>
      </c>
    </row>
    <row r="12" spans="2:18" ht="12.75" customHeight="1" x14ac:dyDescent="0.2">
      <c r="C12" s="2" t="s">
        <v>160</v>
      </c>
      <c r="D12" s="2" t="s">
        <v>161</v>
      </c>
      <c r="E12" s="2" t="s">
        <v>6</v>
      </c>
      <c r="F12" s="2">
        <v>7</v>
      </c>
      <c r="G12" s="8">
        <f t="shared" si="0"/>
        <v>2.1406727828746176E-2</v>
      </c>
      <c r="H12" s="2">
        <v>2</v>
      </c>
      <c r="I12" s="8">
        <f t="shared" si="1"/>
        <v>1.1299435028248588E-2</v>
      </c>
      <c r="J12" s="2">
        <v>5</v>
      </c>
      <c r="K12" s="8">
        <f t="shared" si="2"/>
        <v>3.3333333333333333E-2</v>
      </c>
    </row>
    <row r="13" spans="2:18" ht="12.75" customHeight="1" x14ac:dyDescent="0.2">
      <c r="C13" s="2" t="s">
        <v>162</v>
      </c>
      <c r="D13" s="2" t="s">
        <v>163</v>
      </c>
      <c r="E13" s="2" t="s">
        <v>164</v>
      </c>
      <c r="F13" s="2">
        <v>1</v>
      </c>
      <c r="G13" s="8">
        <f t="shared" si="0"/>
        <v>3.0581039755351682E-3</v>
      </c>
      <c r="H13" s="2">
        <v>0</v>
      </c>
      <c r="I13" s="8">
        <f t="shared" si="1"/>
        <v>0</v>
      </c>
      <c r="J13" s="2">
        <v>1</v>
      </c>
      <c r="K13" s="8">
        <f t="shared" si="2"/>
        <v>6.6666666666666671E-3</v>
      </c>
    </row>
    <row r="14" spans="2:18" ht="12.75" customHeight="1" x14ac:dyDescent="0.2">
      <c r="C14" s="2" t="s">
        <v>165</v>
      </c>
      <c r="D14" s="2" t="s">
        <v>166</v>
      </c>
      <c r="E14" s="2" t="s">
        <v>101</v>
      </c>
      <c r="F14" s="2">
        <v>5</v>
      </c>
      <c r="G14" s="8">
        <f t="shared" si="0"/>
        <v>1.5290519877675841E-2</v>
      </c>
      <c r="H14" s="2">
        <v>0</v>
      </c>
      <c r="I14" s="8">
        <f t="shared" si="1"/>
        <v>0</v>
      </c>
      <c r="J14" s="2">
        <v>5</v>
      </c>
      <c r="K14" s="8">
        <f t="shared" si="2"/>
        <v>3.3333333333333333E-2</v>
      </c>
    </row>
    <row r="15" spans="2:18" ht="12.75" customHeight="1" x14ac:dyDescent="0.2">
      <c r="E15" s="12" t="s">
        <v>136</v>
      </c>
      <c r="F15" s="13">
        <f>SUM(F4:F14)</f>
        <v>100</v>
      </c>
      <c r="G15" s="8">
        <f t="shared" si="0"/>
        <v>0.3058103975535168</v>
      </c>
      <c r="H15" s="13">
        <f>SUM(H4:H14)</f>
        <v>35</v>
      </c>
      <c r="I15" s="8">
        <f t="shared" si="1"/>
        <v>0.19774011299435029</v>
      </c>
      <c r="J15" s="13">
        <f>SUM(J4:J14)</f>
        <v>65</v>
      </c>
      <c r="K15" s="8">
        <f t="shared" si="2"/>
        <v>0.43333333333333335</v>
      </c>
    </row>
    <row r="16" spans="2:18" ht="12.75" customHeight="1" x14ac:dyDescent="0.2">
      <c r="G16" s="8"/>
      <c r="I16" s="8"/>
      <c r="K16" s="8"/>
    </row>
    <row r="17" spans="2:11" ht="12.75" customHeight="1" x14ac:dyDescent="0.2">
      <c r="B17" s="10">
        <v>42327</v>
      </c>
      <c r="C17" s="2" t="s">
        <v>154</v>
      </c>
      <c r="D17" s="2" t="s">
        <v>155</v>
      </c>
      <c r="E17" s="2" t="s">
        <v>156</v>
      </c>
      <c r="F17" s="2">
        <v>37</v>
      </c>
      <c r="G17" s="8">
        <f t="shared" ref="G17:G22" si="4">F17/$N$5</f>
        <v>0.13214285714285715</v>
      </c>
      <c r="H17" s="2">
        <v>14</v>
      </c>
      <c r="I17" s="8">
        <f t="shared" ref="I17:I22" si="5">H17/$O$5</f>
        <v>8.9171974522292988E-2</v>
      </c>
      <c r="J17" s="2">
        <v>23</v>
      </c>
      <c r="K17" s="8">
        <f t="shared" ref="K17:K22" si="6">J17/$P$5</f>
        <v>0.18699186991869918</v>
      </c>
    </row>
    <row r="18" spans="2:11" ht="12.75" customHeight="1" x14ac:dyDescent="0.2">
      <c r="C18" s="2" t="s">
        <v>157</v>
      </c>
      <c r="D18" s="2" t="s">
        <v>158</v>
      </c>
      <c r="E18" s="2" t="s">
        <v>159</v>
      </c>
      <c r="F18" s="2">
        <v>48</v>
      </c>
      <c r="G18" s="8">
        <f t="shared" si="4"/>
        <v>0.17142857142857143</v>
      </c>
      <c r="H18" s="2">
        <v>27</v>
      </c>
      <c r="I18" s="8">
        <f t="shared" si="5"/>
        <v>0.17197452229299362</v>
      </c>
      <c r="J18" s="2">
        <v>21</v>
      </c>
      <c r="K18" s="8">
        <f t="shared" si="6"/>
        <v>0.17073170731707318</v>
      </c>
    </row>
    <row r="19" spans="2:11" ht="12.75" customHeight="1" x14ac:dyDescent="0.2">
      <c r="C19" s="2" t="s">
        <v>160</v>
      </c>
      <c r="D19" s="2" t="s">
        <v>161</v>
      </c>
      <c r="E19" s="2" t="s">
        <v>6</v>
      </c>
      <c r="F19" s="2">
        <v>14</v>
      </c>
      <c r="G19" s="8">
        <f t="shared" si="4"/>
        <v>0.05</v>
      </c>
      <c r="H19" s="2">
        <v>5</v>
      </c>
      <c r="I19" s="8">
        <f t="shared" si="5"/>
        <v>3.1847133757961783E-2</v>
      </c>
      <c r="J19" s="2">
        <v>9</v>
      </c>
      <c r="K19" s="8">
        <f t="shared" si="6"/>
        <v>7.3170731707317069E-2</v>
      </c>
    </row>
    <row r="20" spans="2:11" ht="12.75" customHeight="1" x14ac:dyDescent="0.2">
      <c r="C20" s="2" t="s">
        <v>162</v>
      </c>
      <c r="D20" s="2" t="s">
        <v>163</v>
      </c>
      <c r="E20" s="2" t="s">
        <v>164</v>
      </c>
      <c r="F20" s="2">
        <v>1</v>
      </c>
      <c r="G20" s="8">
        <f t="shared" si="4"/>
        <v>3.5714285714285713E-3</v>
      </c>
      <c r="H20" s="2">
        <v>1</v>
      </c>
      <c r="I20" s="8">
        <f t="shared" si="5"/>
        <v>6.369426751592357E-3</v>
      </c>
      <c r="J20" s="2">
        <v>0</v>
      </c>
      <c r="K20" s="8">
        <f t="shared" si="6"/>
        <v>0</v>
      </c>
    </row>
    <row r="21" spans="2:11" ht="12.75" customHeight="1" x14ac:dyDescent="0.2">
      <c r="C21" s="2" t="s">
        <v>165</v>
      </c>
      <c r="D21" s="2" t="s">
        <v>166</v>
      </c>
      <c r="E21" s="2" t="s">
        <v>101</v>
      </c>
      <c r="F21" s="2">
        <v>3</v>
      </c>
      <c r="G21" s="8">
        <f t="shared" si="4"/>
        <v>1.0714285714285714E-2</v>
      </c>
      <c r="H21" s="2">
        <v>2</v>
      </c>
      <c r="I21" s="8">
        <f t="shared" si="5"/>
        <v>1.2738853503184714E-2</v>
      </c>
      <c r="J21" s="2">
        <v>1</v>
      </c>
      <c r="K21" s="8">
        <f t="shared" si="6"/>
        <v>8.130081300813009E-3</v>
      </c>
    </row>
    <row r="22" spans="2:11" ht="12.75" customHeight="1" x14ac:dyDescent="0.2">
      <c r="D22" s="11"/>
      <c r="E22" s="12" t="s">
        <v>136</v>
      </c>
      <c r="F22" s="13">
        <f>SUM(F17:F21)</f>
        <v>103</v>
      </c>
      <c r="G22" s="8">
        <f t="shared" si="4"/>
        <v>0.36785714285714288</v>
      </c>
      <c r="H22" s="13">
        <f>SUM(H17:H21)</f>
        <v>49</v>
      </c>
      <c r="I22" s="8">
        <f t="shared" si="5"/>
        <v>0.31210191082802546</v>
      </c>
      <c r="J22" s="13">
        <f>SUM(J17:J21)</f>
        <v>54</v>
      </c>
      <c r="K22" s="8">
        <f t="shared" si="6"/>
        <v>0.43902439024390244</v>
      </c>
    </row>
    <row r="23" spans="2:11" ht="12.75" customHeight="1" x14ac:dyDescent="0.2">
      <c r="C23" s="1"/>
      <c r="D23" s="11"/>
      <c r="E23" s="1"/>
      <c r="F23" s="1"/>
      <c r="G23" s="8"/>
      <c r="H23" s="1"/>
      <c r="I23" s="8"/>
      <c r="J23" s="1"/>
      <c r="K23" s="8"/>
    </row>
    <row r="24" spans="2:11" ht="12.75" customHeight="1" x14ac:dyDescent="0.2">
      <c r="B24" s="10">
        <v>42328</v>
      </c>
      <c r="C24" s="2" t="s">
        <v>154</v>
      </c>
      <c r="D24" s="2" t="s">
        <v>155</v>
      </c>
      <c r="E24" s="2" t="s">
        <v>156</v>
      </c>
      <c r="F24" s="2">
        <v>51</v>
      </c>
      <c r="G24" s="8">
        <f t="shared" ref="G24:G29" si="7">F24/$N$6</f>
        <v>0.13672922252010725</v>
      </c>
      <c r="H24" s="2">
        <v>24</v>
      </c>
      <c r="I24" s="8">
        <f t="shared" ref="I24:I29" si="8">H24/$O$6</f>
        <v>0.11059907834101383</v>
      </c>
      <c r="J24" s="2">
        <v>27</v>
      </c>
      <c r="K24" s="8">
        <f t="shared" ref="K24:K28" si="9">J24/$P$6</f>
        <v>0.17307692307692307</v>
      </c>
    </row>
    <row r="25" spans="2:11" ht="12.75" customHeight="1" x14ac:dyDescent="0.2">
      <c r="C25" s="2" t="s">
        <v>157</v>
      </c>
      <c r="D25" s="2" t="s">
        <v>158</v>
      </c>
      <c r="E25" s="2" t="s">
        <v>159</v>
      </c>
      <c r="F25" s="2">
        <v>18</v>
      </c>
      <c r="G25" s="8">
        <f t="shared" si="7"/>
        <v>4.8257372654155493E-2</v>
      </c>
      <c r="H25" s="2">
        <v>8</v>
      </c>
      <c r="I25" s="8">
        <f t="shared" si="8"/>
        <v>3.6866359447004608E-2</v>
      </c>
      <c r="J25" s="2">
        <v>10</v>
      </c>
      <c r="K25" s="8">
        <f t="shared" si="9"/>
        <v>6.4102564102564097E-2</v>
      </c>
    </row>
    <row r="26" spans="2:11" ht="12.75" customHeight="1" x14ac:dyDescent="0.2">
      <c r="C26" s="2" t="s">
        <v>160</v>
      </c>
      <c r="D26" s="2" t="s">
        <v>161</v>
      </c>
      <c r="E26" s="2" t="s">
        <v>6</v>
      </c>
      <c r="F26" s="2">
        <v>19</v>
      </c>
      <c r="G26" s="8">
        <f t="shared" si="7"/>
        <v>5.0938337801608578E-2</v>
      </c>
      <c r="H26" s="2">
        <v>11</v>
      </c>
      <c r="I26" s="8">
        <f t="shared" si="8"/>
        <v>5.0691244239631339E-2</v>
      </c>
      <c r="J26" s="2">
        <v>8</v>
      </c>
      <c r="K26" s="8">
        <f t="shared" si="9"/>
        <v>5.128205128205128E-2</v>
      </c>
    </row>
    <row r="27" spans="2:11" ht="12.75" customHeight="1" x14ac:dyDescent="0.2">
      <c r="C27" s="2" t="s">
        <v>162</v>
      </c>
      <c r="D27" s="2" t="s">
        <v>163</v>
      </c>
      <c r="E27" s="2" t="s">
        <v>164</v>
      </c>
      <c r="F27" s="2">
        <v>8</v>
      </c>
      <c r="G27" s="8">
        <f t="shared" si="7"/>
        <v>2.1447721179624665E-2</v>
      </c>
      <c r="H27" s="2">
        <v>2</v>
      </c>
      <c r="I27" s="8">
        <f t="shared" si="8"/>
        <v>9.2165898617511521E-3</v>
      </c>
      <c r="J27" s="2">
        <v>6</v>
      </c>
      <c r="K27" s="8">
        <f t="shared" si="9"/>
        <v>3.8461538461538464E-2</v>
      </c>
    </row>
    <row r="28" spans="2:11" ht="12.75" customHeight="1" x14ac:dyDescent="0.2">
      <c r="C28" s="2" t="s">
        <v>165</v>
      </c>
      <c r="D28" s="2" t="s">
        <v>166</v>
      </c>
      <c r="E28" s="2" t="s">
        <v>101</v>
      </c>
      <c r="F28" s="2">
        <v>8</v>
      </c>
      <c r="G28" s="8">
        <f t="shared" si="7"/>
        <v>2.1447721179624665E-2</v>
      </c>
      <c r="H28" s="2">
        <v>4</v>
      </c>
      <c r="I28" s="8">
        <f t="shared" si="8"/>
        <v>1.8433179723502304E-2</v>
      </c>
      <c r="J28" s="2">
        <v>4</v>
      </c>
      <c r="K28" s="8">
        <f t="shared" si="9"/>
        <v>2.564102564102564E-2</v>
      </c>
    </row>
    <row r="29" spans="2:11" ht="12.75" customHeight="1" x14ac:dyDescent="0.2">
      <c r="D29" s="11"/>
      <c r="E29" s="12" t="s">
        <v>135</v>
      </c>
      <c r="F29" s="13">
        <f>SUM(F24:F28)</f>
        <v>104</v>
      </c>
      <c r="G29" s="8">
        <f t="shared" si="7"/>
        <v>0.27882037533512066</v>
      </c>
      <c r="H29" s="13">
        <f>SUM(H24:H28)</f>
        <v>49</v>
      </c>
      <c r="I29" s="8">
        <f t="shared" si="8"/>
        <v>0.22580645161290322</v>
      </c>
      <c r="J29" s="13">
        <f>SUM(J24:J28)</f>
        <v>55</v>
      </c>
      <c r="K29" s="8">
        <f t="shared" ref="K29" si="10">J29/$P$6</f>
        <v>0.35256410256410259</v>
      </c>
    </row>
    <row r="31" spans="2:11" ht="12.75" customHeight="1" x14ac:dyDescent="0.2">
      <c r="B31" s="10">
        <v>42329</v>
      </c>
      <c r="C31" s="2" t="s">
        <v>154</v>
      </c>
      <c r="D31" s="2" t="s">
        <v>155</v>
      </c>
      <c r="E31" s="2" t="s">
        <v>156</v>
      </c>
      <c r="F31" s="2">
        <v>69</v>
      </c>
      <c r="G31" s="8">
        <f t="shared" ref="G31:G36" si="11">F31/$N$7</f>
        <v>0.20783132530120482</v>
      </c>
      <c r="H31" s="2">
        <v>22</v>
      </c>
      <c r="I31" s="8">
        <f t="shared" ref="I31:I36" si="12">H31/$O$7</f>
        <v>0.11827956989247312</v>
      </c>
      <c r="J31" s="2">
        <v>47</v>
      </c>
      <c r="K31" s="8">
        <f t="shared" ref="K31:K36" si="13">J31/$P$7</f>
        <v>0.32191780821917809</v>
      </c>
    </row>
    <row r="32" spans="2:11" ht="12.75" customHeight="1" x14ac:dyDescent="0.2">
      <c r="C32" s="2" t="s">
        <v>157</v>
      </c>
      <c r="D32" s="2" t="s">
        <v>158</v>
      </c>
      <c r="E32" s="2" t="s">
        <v>159</v>
      </c>
      <c r="F32" s="2">
        <v>12</v>
      </c>
      <c r="G32" s="8">
        <f t="shared" si="11"/>
        <v>3.614457831325301E-2</v>
      </c>
      <c r="H32" s="2">
        <v>10</v>
      </c>
      <c r="I32" s="8">
        <f t="shared" si="12"/>
        <v>5.3763440860215055E-2</v>
      </c>
      <c r="J32" s="2">
        <v>2</v>
      </c>
      <c r="K32" s="8">
        <f t="shared" si="13"/>
        <v>1.3698630136986301E-2</v>
      </c>
    </row>
    <row r="33" spans="2:11" ht="12.75" customHeight="1" x14ac:dyDescent="0.2">
      <c r="C33" s="2" t="s">
        <v>160</v>
      </c>
      <c r="D33" s="2" t="s">
        <v>161</v>
      </c>
      <c r="E33" s="2" t="s">
        <v>6</v>
      </c>
      <c r="F33" s="2">
        <v>13</v>
      </c>
      <c r="G33" s="8">
        <f t="shared" si="11"/>
        <v>3.9156626506024098E-2</v>
      </c>
      <c r="H33" s="2">
        <v>4</v>
      </c>
      <c r="I33" s="8">
        <f t="shared" si="12"/>
        <v>2.1505376344086023E-2</v>
      </c>
      <c r="J33" s="2">
        <v>9</v>
      </c>
      <c r="K33" s="8">
        <f t="shared" si="13"/>
        <v>6.1643835616438353E-2</v>
      </c>
    </row>
    <row r="34" spans="2:11" ht="12.75" customHeight="1" x14ac:dyDescent="0.2">
      <c r="C34" s="2" t="s">
        <v>162</v>
      </c>
      <c r="D34" s="2" t="s">
        <v>163</v>
      </c>
      <c r="E34" s="2" t="s">
        <v>164</v>
      </c>
      <c r="F34" s="2">
        <v>13</v>
      </c>
      <c r="G34" s="8">
        <f t="shared" si="11"/>
        <v>3.9156626506024098E-2</v>
      </c>
      <c r="H34" s="2">
        <v>4</v>
      </c>
      <c r="I34" s="8">
        <f t="shared" si="12"/>
        <v>2.1505376344086023E-2</v>
      </c>
      <c r="J34" s="2">
        <v>9</v>
      </c>
      <c r="K34" s="8">
        <f t="shared" si="13"/>
        <v>6.1643835616438353E-2</v>
      </c>
    </row>
    <row r="35" spans="2:11" ht="12.75" customHeight="1" x14ac:dyDescent="0.2">
      <c r="C35" s="2" t="s">
        <v>165</v>
      </c>
      <c r="D35" s="2" t="s">
        <v>166</v>
      </c>
      <c r="E35" s="2" t="s">
        <v>101</v>
      </c>
      <c r="F35" s="2">
        <v>8</v>
      </c>
      <c r="G35" s="8">
        <f t="shared" si="11"/>
        <v>2.4096385542168676E-2</v>
      </c>
      <c r="H35" s="2">
        <v>1</v>
      </c>
      <c r="I35" s="8">
        <f t="shared" si="12"/>
        <v>5.3763440860215058E-3</v>
      </c>
      <c r="J35" s="2">
        <v>7</v>
      </c>
      <c r="K35" s="8">
        <f t="shared" si="13"/>
        <v>4.7945205479452052E-2</v>
      </c>
    </row>
    <row r="36" spans="2:11" ht="12.75" customHeight="1" x14ac:dyDescent="0.2">
      <c r="D36" s="11"/>
      <c r="E36" s="12" t="s">
        <v>136</v>
      </c>
      <c r="F36" s="13">
        <f>SUM(F31:F35)</f>
        <v>115</v>
      </c>
      <c r="G36" s="8">
        <f t="shared" si="11"/>
        <v>0.34638554216867468</v>
      </c>
      <c r="H36" s="13">
        <f>SUM(H31:H35)</f>
        <v>41</v>
      </c>
      <c r="I36" s="8">
        <f t="shared" si="12"/>
        <v>0.22043010752688172</v>
      </c>
      <c r="J36" s="13">
        <f>SUM(J31:J35)</f>
        <v>74</v>
      </c>
      <c r="K36" s="8">
        <f t="shared" si="13"/>
        <v>0.50684931506849318</v>
      </c>
    </row>
    <row r="38" spans="2:11" ht="12.75" customHeight="1" x14ac:dyDescent="0.2">
      <c r="B38" s="10">
        <v>42330</v>
      </c>
      <c r="C38" s="2" t="s">
        <v>154</v>
      </c>
      <c r="D38" s="2" t="s">
        <v>155</v>
      </c>
      <c r="E38" s="2" t="s">
        <v>156</v>
      </c>
      <c r="F38" s="2">
        <v>54</v>
      </c>
      <c r="G38" s="8">
        <f t="shared" ref="G38:G43" si="14">F38/$N$8</f>
        <v>0.19354838709677419</v>
      </c>
      <c r="H38" s="2">
        <v>20</v>
      </c>
      <c r="I38" s="8">
        <f t="shared" ref="I38:I43" si="15">H38/$O$8</f>
        <v>0.13422818791946309</v>
      </c>
      <c r="J38" s="2">
        <v>34</v>
      </c>
      <c r="K38" s="8">
        <f t="shared" ref="K38:K43" si="16">J38/$P$8</f>
        <v>0.26153846153846155</v>
      </c>
    </row>
    <row r="39" spans="2:11" ht="12.75" customHeight="1" x14ac:dyDescent="0.2">
      <c r="C39" s="2" t="s">
        <v>157</v>
      </c>
      <c r="D39" s="2" t="s">
        <v>158</v>
      </c>
      <c r="E39" s="2" t="s">
        <v>159</v>
      </c>
      <c r="F39" s="2">
        <v>8</v>
      </c>
      <c r="G39" s="8">
        <f t="shared" si="14"/>
        <v>2.8673835125448029E-2</v>
      </c>
      <c r="H39" s="2">
        <v>4</v>
      </c>
      <c r="I39" s="8">
        <f t="shared" si="15"/>
        <v>2.6845637583892617E-2</v>
      </c>
      <c r="J39" s="2">
        <v>4</v>
      </c>
      <c r="K39" s="8">
        <f t="shared" si="16"/>
        <v>3.0769230769230771E-2</v>
      </c>
    </row>
    <row r="40" spans="2:11" ht="12.75" customHeight="1" x14ac:dyDescent="0.2">
      <c r="C40" s="2" t="s">
        <v>160</v>
      </c>
      <c r="D40" s="2" t="s">
        <v>161</v>
      </c>
      <c r="E40" s="2" t="s">
        <v>6</v>
      </c>
      <c r="F40" s="2">
        <v>7</v>
      </c>
      <c r="G40" s="8">
        <f t="shared" si="14"/>
        <v>2.5089605734767026E-2</v>
      </c>
      <c r="H40" s="2">
        <v>0</v>
      </c>
      <c r="I40" s="8">
        <f t="shared" si="15"/>
        <v>0</v>
      </c>
      <c r="J40" s="2">
        <v>7</v>
      </c>
      <c r="K40" s="8">
        <f t="shared" si="16"/>
        <v>5.3846153846153849E-2</v>
      </c>
    </row>
    <row r="41" spans="2:11" ht="12.75" customHeight="1" x14ac:dyDescent="0.2">
      <c r="C41" s="2" t="s">
        <v>162</v>
      </c>
      <c r="D41" s="2" t="s">
        <v>163</v>
      </c>
      <c r="E41" s="2" t="s">
        <v>164</v>
      </c>
      <c r="F41" s="2">
        <v>17</v>
      </c>
      <c r="G41" s="8">
        <f t="shared" si="14"/>
        <v>6.093189964157706E-2</v>
      </c>
      <c r="H41" s="2">
        <v>3</v>
      </c>
      <c r="I41" s="8">
        <f t="shared" si="15"/>
        <v>2.0134228187919462E-2</v>
      </c>
      <c r="J41" s="2">
        <v>14</v>
      </c>
      <c r="K41" s="8">
        <f t="shared" si="16"/>
        <v>0.1076923076923077</v>
      </c>
    </row>
    <row r="42" spans="2:11" ht="12.75" customHeight="1" x14ac:dyDescent="0.2">
      <c r="C42" s="2" t="s">
        <v>165</v>
      </c>
      <c r="D42" s="2" t="s">
        <v>166</v>
      </c>
      <c r="E42" s="2" t="s">
        <v>101</v>
      </c>
      <c r="F42" s="2">
        <v>7</v>
      </c>
      <c r="G42" s="8">
        <f t="shared" si="14"/>
        <v>2.5089605734767026E-2</v>
      </c>
      <c r="H42" s="2">
        <v>3</v>
      </c>
      <c r="I42" s="8">
        <f t="shared" si="15"/>
        <v>2.0134228187919462E-2</v>
      </c>
      <c r="J42" s="2">
        <v>4</v>
      </c>
      <c r="K42" s="8">
        <f t="shared" si="16"/>
        <v>3.0769230769230771E-2</v>
      </c>
    </row>
    <row r="43" spans="2:11" ht="12.75" customHeight="1" x14ac:dyDescent="0.2">
      <c r="D43" s="11"/>
      <c r="E43" s="12" t="s">
        <v>135</v>
      </c>
      <c r="F43" s="13">
        <f>SUM(F38:F42)</f>
        <v>93</v>
      </c>
      <c r="G43" s="8">
        <f t="shared" si="14"/>
        <v>0.33333333333333331</v>
      </c>
      <c r="H43" s="13">
        <f>SUM(H38:H42)</f>
        <v>30</v>
      </c>
      <c r="I43" s="8">
        <f t="shared" si="15"/>
        <v>0.20134228187919462</v>
      </c>
      <c r="J43" s="13">
        <f>SUM(J38:J42)</f>
        <v>63</v>
      </c>
      <c r="K43" s="8">
        <f t="shared" si="16"/>
        <v>0.48461538461538461</v>
      </c>
    </row>
    <row r="45" spans="2:11" ht="12.75" customHeight="1" x14ac:dyDescent="0.2">
      <c r="B45" s="10">
        <v>42331</v>
      </c>
      <c r="C45" s="2" t="s">
        <v>154</v>
      </c>
      <c r="D45" s="2" t="s">
        <v>155</v>
      </c>
      <c r="E45" s="2" t="s">
        <v>156</v>
      </c>
      <c r="F45" s="2">
        <v>81</v>
      </c>
      <c r="G45" s="8">
        <f t="shared" ref="G45:G50" si="17">F45/$N$9</f>
        <v>0.19612590799031476</v>
      </c>
      <c r="H45" s="2">
        <v>22</v>
      </c>
      <c r="I45" s="8">
        <f t="shared" ref="I45:I50" si="18">H45/$O$9</f>
        <v>0.11891891891891893</v>
      </c>
      <c r="J45" s="2">
        <v>59</v>
      </c>
      <c r="K45" s="8">
        <f t="shared" ref="K45:K50" si="19">J45/$P$9</f>
        <v>0.25877192982456143</v>
      </c>
    </row>
    <row r="46" spans="2:11" ht="12.75" customHeight="1" x14ac:dyDescent="0.2">
      <c r="C46" s="2" t="s">
        <v>157</v>
      </c>
      <c r="D46" s="2" t="s">
        <v>158</v>
      </c>
      <c r="E46" s="2" t="s">
        <v>159</v>
      </c>
      <c r="F46" s="2">
        <v>15</v>
      </c>
      <c r="G46" s="8">
        <f t="shared" si="17"/>
        <v>3.6319612590799029E-2</v>
      </c>
      <c r="H46" s="2">
        <v>6</v>
      </c>
      <c r="I46" s="8">
        <f t="shared" si="18"/>
        <v>3.2432432432432434E-2</v>
      </c>
      <c r="J46" s="2">
        <v>9</v>
      </c>
      <c r="K46" s="8">
        <f t="shared" si="19"/>
        <v>3.9473684210526314E-2</v>
      </c>
    </row>
    <row r="47" spans="2:11" ht="12.75" customHeight="1" x14ac:dyDescent="0.2">
      <c r="C47" s="2" t="s">
        <v>160</v>
      </c>
      <c r="D47" s="2" t="s">
        <v>161</v>
      </c>
      <c r="E47" s="2" t="s">
        <v>6</v>
      </c>
      <c r="F47" s="2">
        <v>18</v>
      </c>
      <c r="G47" s="8">
        <f t="shared" si="17"/>
        <v>4.3583535108958835E-2</v>
      </c>
      <c r="H47" s="2">
        <v>6</v>
      </c>
      <c r="I47" s="8">
        <f t="shared" si="18"/>
        <v>3.2432432432432434E-2</v>
      </c>
      <c r="J47" s="2">
        <v>12</v>
      </c>
      <c r="K47" s="8">
        <f t="shared" si="19"/>
        <v>5.2631578947368418E-2</v>
      </c>
    </row>
    <row r="48" spans="2:11" ht="12.75" customHeight="1" x14ac:dyDescent="0.2">
      <c r="C48" s="2" t="s">
        <v>162</v>
      </c>
      <c r="D48" s="2" t="s">
        <v>163</v>
      </c>
      <c r="E48" s="2" t="s">
        <v>164</v>
      </c>
      <c r="F48" s="2">
        <v>20</v>
      </c>
      <c r="G48" s="8">
        <f t="shared" si="17"/>
        <v>4.8426150121065374E-2</v>
      </c>
      <c r="H48" s="2">
        <v>5</v>
      </c>
      <c r="I48" s="8">
        <f t="shared" si="18"/>
        <v>2.7027027027027029E-2</v>
      </c>
      <c r="J48" s="2">
        <v>15</v>
      </c>
      <c r="K48" s="8">
        <f t="shared" si="19"/>
        <v>6.5789473684210523E-2</v>
      </c>
    </row>
    <row r="49" spans="2:11" ht="12.75" customHeight="1" x14ac:dyDescent="0.2">
      <c r="C49" s="2" t="s">
        <v>165</v>
      </c>
      <c r="D49" s="2" t="s">
        <v>166</v>
      </c>
      <c r="E49" s="2" t="s">
        <v>101</v>
      </c>
      <c r="F49" s="2">
        <v>12</v>
      </c>
      <c r="G49" s="8">
        <f t="shared" si="17"/>
        <v>2.9055690072639227E-2</v>
      </c>
      <c r="H49" s="2">
        <v>7</v>
      </c>
      <c r="I49" s="8">
        <f t="shared" si="18"/>
        <v>3.783783783783784E-2</v>
      </c>
      <c r="J49" s="2">
        <v>5</v>
      </c>
      <c r="K49" s="8">
        <f t="shared" si="19"/>
        <v>2.1929824561403508E-2</v>
      </c>
    </row>
    <row r="50" spans="2:11" ht="12.75" customHeight="1" x14ac:dyDescent="0.2">
      <c r="D50" s="11"/>
      <c r="E50" s="12" t="s">
        <v>136</v>
      </c>
      <c r="F50" s="13">
        <f>SUM(F45:F49)</f>
        <v>146</v>
      </c>
      <c r="G50" s="8">
        <f t="shared" si="17"/>
        <v>0.35351089588377727</v>
      </c>
      <c r="H50" s="13">
        <f>SUM(H45:H49)</f>
        <v>46</v>
      </c>
      <c r="I50" s="8">
        <f t="shared" si="18"/>
        <v>0.24864864864864866</v>
      </c>
      <c r="J50" s="13">
        <f>SUM(J45:J49)</f>
        <v>100</v>
      </c>
      <c r="K50" s="8">
        <f t="shared" si="19"/>
        <v>0.43859649122807015</v>
      </c>
    </row>
    <row r="52" spans="2:11" ht="12.75" customHeight="1" x14ac:dyDescent="0.2">
      <c r="B52" s="10">
        <v>42332</v>
      </c>
      <c r="C52" s="2" t="s">
        <v>154</v>
      </c>
      <c r="D52" s="2" t="s">
        <v>155</v>
      </c>
      <c r="E52" s="2" t="s">
        <v>156</v>
      </c>
      <c r="F52" s="2">
        <v>38</v>
      </c>
      <c r="G52" s="8">
        <f t="shared" ref="G52:G57" si="20">F52/$N$10</f>
        <v>0.12666666666666668</v>
      </c>
      <c r="H52" s="2">
        <v>15</v>
      </c>
      <c r="I52" s="8">
        <f t="shared" ref="I52:I57" si="21">H52/$N$10</f>
        <v>0.05</v>
      </c>
      <c r="J52" s="2">
        <v>23</v>
      </c>
      <c r="K52" s="8">
        <f t="shared" ref="K52:K57" si="22">J52/$N$10</f>
        <v>7.6666666666666661E-2</v>
      </c>
    </row>
    <row r="53" spans="2:11" ht="12.75" customHeight="1" x14ac:dyDescent="0.2">
      <c r="C53" s="2" t="s">
        <v>157</v>
      </c>
      <c r="D53" s="2" t="s">
        <v>158</v>
      </c>
      <c r="E53" s="2" t="s">
        <v>159</v>
      </c>
      <c r="F53" s="2">
        <v>30</v>
      </c>
      <c r="G53" s="8">
        <f t="shared" si="20"/>
        <v>0.1</v>
      </c>
      <c r="H53" s="2">
        <v>16</v>
      </c>
      <c r="I53" s="8">
        <f t="shared" si="21"/>
        <v>5.3333333333333337E-2</v>
      </c>
      <c r="J53" s="2">
        <v>14</v>
      </c>
      <c r="K53" s="8">
        <f t="shared" si="22"/>
        <v>4.6666666666666669E-2</v>
      </c>
    </row>
    <row r="54" spans="2:11" ht="12.75" customHeight="1" x14ac:dyDescent="0.2">
      <c r="C54" s="2" t="s">
        <v>160</v>
      </c>
      <c r="D54" s="2" t="s">
        <v>161</v>
      </c>
      <c r="E54" s="2" t="s">
        <v>6</v>
      </c>
      <c r="F54" s="2">
        <v>2</v>
      </c>
      <c r="G54" s="8">
        <f t="shared" si="20"/>
        <v>6.6666666666666671E-3</v>
      </c>
      <c r="H54" s="2">
        <v>2</v>
      </c>
      <c r="I54" s="8">
        <f t="shared" si="21"/>
        <v>6.6666666666666671E-3</v>
      </c>
      <c r="J54" s="2">
        <v>0</v>
      </c>
      <c r="K54" s="8">
        <f t="shared" si="22"/>
        <v>0</v>
      </c>
    </row>
    <row r="55" spans="2:11" ht="12.75" customHeight="1" x14ac:dyDescent="0.2">
      <c r="C55" s="2" t="s">
        <v>162</v>
      </c>
      <c r="D55" s="2" t="s">
        <v>163</v>
      </c>
      <c r="E55" s="2" t="s">
        <v>164</v>
      </c>
      <c r="F55" s="2">
        <v>10</v>
      </c>
      <c r="G55" s="8">
        <f t="shared" si="20"/>
        <v>3.3333333333333333E-2</v>
      </c>
      <c r="H55" s="2">
        <v>2</v>
      </c>
      <c r="I55" s="8">
        <f t="shared" si="21"/>
        <v>6.6666666666666671E-3</v>
      </c>
      <c r="J55" s="2">
        <v>8</v>
      </c>
      <c r="K55" s="8">
        <f t="shared" si="22"/>
        <v>2.6666666666666668E-2</v>
      </c>
    </row>
    <row r="56" spans="2:11" ht="12.75" customHeight="1" x14ac:dyDescent="0.2">
      <c r="C56" s="2" t="s">
        <v>165</v>
      </c>
      <c r="D56" s="2" t="s">
        <v>166</v>
      </c>
      <c r="E56" s="2" t="s">
        <v>101</v>
      </c>
      <c r="F56" s="2">
        <v>4</v>
      </c>
      <c r="G56" s="8">
        <f t="shared" si="20"/>
        <v>1.3333333333333334E-2</v>
      </c>
      <c r="H56" s="2">
        <v>2</v>
      </c>
      <c r="I56" s="8">
        <f t="shared" si="21"/>
        <v>6.6666666666666671E-3</v>
      </c>
      <c r="J56" s="2">
        <v>2</v>
      </c>
      <c r="K56" s="8">
        <f t="shared" si="22"/>
        <v>6.6666666666666671E-3</v>
      </c>
    </row>
    <row r="57" spans="2:11" ht="12.75" customHeight="1" x14ac:dyDescent="0.2">
      <c r="D57" s="11"/>
      <c r="E57" s="12" t="s">
        <v>138</v>
      </c>
      <c r="F57" s="13">
        <f>SUM(F52:F56)</f>
        <v>84</v>
      </c>
      <c r="G57" s="8">
        <f t="shared" si="20"/>
        <v>0.28000000000000003</v>
      </c>
      <c r="H57" s="13">
        <f>SUM(H52:H56)</f>
        <v>37</v>
      </c>
      <c r="I57" s="8">
        <f t="shared" si="21"/>
        <v>0.12333333333333334</v>
      </c>
      <c r="J57" s="13">
        <f>SUM(J52:J56)</f>
        <v>47</v>
      </c>
      <c r="K57" s="8">
        <f t="shared" si="22"/>
        <v>0.15666666666666668</v>
      </c>
    </row>
    <row r="59" spans="2:11" ht="12.75" customHeight="1" x14ac:dyDescent="0.2">
      <c r="B59" s="2" t="s">
        <v>103</v>
      </c>
      <c r="C59" s="1" t="s">
        <v>18</v>
      </c>
      <c r="D59" s="1" t="s">
        <v>1</v>
      </c>
      <c r="E59" s="1" t="s">
        <v>2</v>
      </c>
      <c r="F59" s="1" t="s">
        <v>3</v>
      </c>
      <c r="G59" s="1" t="s">
        <v>37</v>
      </c>
      <c r="H59" s="11" t="s">
        <v>23</v>
      </c>
      <c r="I59" s="1" t="s">
        <v>37</v>
      </c>
      <c r="J59" s="11" t="s">
        <v>25</v>
      </c>
      <c r="K59" s="1" t="s">
        <v>37</v>
      </c>
    </row>
    <row r="60" spans="2:11" ht="12.75" customHeight="1" x14ac:dyDescent="0.2">
      <c r="B60" s="10"/>
      <c r="C60" s="2" t="s">
        <v>140</v>
      </c>
      <c r="D60" s="2" t="s">
        <v>141</v>
      </c>
      <c r="E60" s="2" t="s">
        <v>142</v>
      </c>
      <c r="F60" s="2">
        <v>28</v>
      </c>
      <c r="G60" s="8">
        <f t="shared" ref="G60:G64" si="23">F60/$N$11</f>
        <v>1.2152777777777778E-2</v>
      </c>
      <c r="H60" s="2">
        <v>8</v>
      </c>
      <c r="I60" s="8">
        <f t="shared" ref="I60:I64" si="24">H60/$N$11</f>
        <v>3.472222222222222E-3</v>
      </c>
      <c r="J60" s="2">
        <v>20</v>
      </c>
      <c r="K60" s="8">
        <f t="shared" ref="K60:K71" si="25">J60/$N$11</f>
        <v>8.6805555555555559E-3</v>
      </c>
    </row>
    <row r="61" spans="2:11" ht="12.75" customHeight="1" x14ac:dyDescent="0.2">
      <c r="C61" s="2" t="s">
        <v>143</v>
      </c>
      <c r="D61" s="2" t="s">
        <v>144</v>
      </c>
      <c r="E61" s="2" t="s">
        <v>145</v>
      </c>
      <c r="F61" s="2">
        <v>1</v>
      </c>
      <c r="G61" s="8">
        <f t="shared" si="23"/>
        <v>4.3402777777777775E-4</v>
      </c>
      <c r="H61" s="2">
        <v>0</v>
      </c>
      <c r="I61" s="8">
        <f t="shared" si="24"/>
        <v>0</v>
      </c>
      <c r="J61" s="2">
        <v>1</v>
      </c>
      <c r="K61" s="8">
        <f t="shared" si="25"/>
        <v>4.3402777777777775E-4</v>
      </c>
    </row>
    <row r="62" spans="2:11" ht="12.75" customHeight="1" x14ac:dyDescent="0.2">
      <c r="C62" s="2" t="s">
        <v>146</v>
      </c>
      <c r="D62" s="2" t="s">
        <v>147</v>
      </c>
      <c r="E62" s="2" t="s">
        <v>70</v>
      </c>
      <c r="F62" s="2">
        <v>4</v>
      </c>
      <c r="G62" s="8">
        <f t="shared" si="23"/>
        <v>1.736111111111111E-3</v>
      </c>
      <c r="H62" s="2">
        <v>2</v>
      </c>
      <c r="I62" s="8">
        <f t="shared" si="24"/>
        <v>8.6805555555555551E-4</v>
      </c>
      <c r="J62" s="2">
        <v>2</v>
      </c>
      <c r="K62" s="8">
        <f t="shared" si="25"/>
        <v>8.6805555555555551E-4</v>
      </c>
    </row>
    <row r="63" spans="2:11" ht="12.75" customHeight="1" x14ac:dyDescent="0.2">
      <c r="C63" s="2" t="s">
        <v>148</v>
      </c>
      <c r="D63" s="2" t="s">
        <v>149</v>
      </c>
      <c r="E63" s="2" t="s">
        <v>150</v>
      </c>
      <c r="F63" s="2">
        <v>8</v>
      </c>
      <c r="G63" s="8">
        <f t="shared" si="23"/>
        <v>3.472222222222222E-3</v>
      </c>
      <c r="H63" s="2">
        <v>7</v>
      </c>
      <c r="I63" s="8">
        <f t="shared" si="24"/>
        <v>3.0381944444444445E-3</v>
      </c>
      <c r="J63" s="2">
        <v>1</v>
      </c>
      <c r="K63" s="8">
        <f t="shared" si="25"/>
        <v>4.3402777777777775E-4</v>
      </c>
    </row>
    <row r="64" spans="2:11" ht="12.75" customHeight="1" x14ac:dyDescent="0.2">
      <c r="C64" s="2" t="s">
        <v>151</v>
      </c>
      <c r="D64" s="2" t="s">
        <v>152</v>
      </c>
      <c r="E64" s="2" t="s">
        <v>153</v>
      </c>
      <c r="F64" s="2">
        <v>12</v>
      </c>
      <c r="G64" s="8">
        <f t="shared" si="23"/>
        <v>5.208333333333333E-3</v>
      </c>
      <c r="H64" s="2">
        <v>2</v>
      </c>
      <c r="I64" s="8">
        <f t="shared" si="24"/>
        <v>8.6805555555555551E-4</v>
      </c>
      <c r="J64" s="2">
        <v>10</v>
      </c>
      <c r="K64" s="8">
        <f t="shared" si="25"/>
        <v>4.340277777777778E-3</v>
      </c>
    </row>
    <row r="65" spans="2:11" ht="12.75" customHeight="1" x14ac:dyDescent="0.2">
      <c r="D65" s="11"/>
      <c r="E65" s="12"/>
      <c r="F65" s="1"/>
      <c r="G65" s="8"/>
      <c r="H65" s="1"/>
      <c r="I65" s="8"/>
      <c r="J65" s="1"/>
      <c r="K65" s="8"/>
    </row>
    <row r="66" spans="2:11" ht="12.75" customHeight="1" x14ac:dyDescent="0.2">
      <c r="B66" s="10"/>
      <c r="C66" s="2" t="s">
        <v>154</v>
      </c>
      <c r="D66" s="2" t="s">
        <v>155</v>
      </c>
      <c r="E66" s="2" t="s">
        <v>156</v>
      </c>
      <c r="F66" s="2">
        <v>348</v>
      </c>
      <c r="G66" s="8">
        <f t="shared" ref="G66:G71" si="26">F66/$N$11</f>
        <v>0.15104166666666666</v>
      </c>
      <c r="H66" s="2">
        <v>128</v>
      </c>
      <c r="I66" s="8">
        <f t="shared" ref="I66:I71" si="27">H66/$N$11</f>
        <v>5.5555555555555552E-2</v>
      </c>
      <c r="J66" s="2">
        <v>220</v>
      </c>
      <c r="K66" s="8">
        <f t="shared" si="25"/>
        <v>9.5486111111111105E-2</v>
      </c>
    </row>
    <row r="67" spans="2:11" ht="12.75" customHeight="1" x14ac:dyDescent="0.2">
      <c r="C67" s="2" t="s">
        <v>157</v>
      </c>
      <c r="D67" s="2" t="s">
        <v>158</v>
      </c>
      <c r="E67" s="2" t="s">
        <v>159</v>
      </c>
      <c r="F67" s="2">
        <v>151</v>
      </c>
      <c r="G67" s="8">
        <f t="shared" si="26"/>
        <v>6.5538194444444448E-2</v>
      </c>
      <c r="H67" s="2">
        <v>76</v>
      </c>
      <c r="I67" s="8">
        <f t="shared" si="27"/>
        <v>3.2986111111111112E-2</v>
      </c>
      <c r="J67" s="2">
        <v>75</v>
      </c>
      <c r="K67" s="8">
        <f t="shared" si="25"/>
        <v>3.2552083333333336E-2</v>
      </c>
    </row>
    <row r="68" spans="2:11" ht="12.75" customHeight="1" x14ac:dyDescent="0.2">
      <c r="C68" s="2" t="s">
        <v>160</v>
      </c>
      <c r="D68" s="2" t="s">
        <v>161</v>
      </c>
      <c r="E68" s="2" t="s">
        <v>6</v>
      </c>
      <c r="F68" s="2">
        <v>76</v>
      </c>
      <c r="G68" s="8">
        <f t="shared" si="26"/>
        <v>3.2986111111111112E-2</v>
      </c>
      <c r="H68" s="2">
        <v>30</v>
      </c>
      <c r="I68" s="8">
        <f t="shared" si="27"/>
        <v>1.3020833333333334E-2</v>
      </c>
      <c r="J68" s="2">
        <v>46</v>
      </c>
      <c r="K68" s="8">
        <f t="shared" si="25"/>
        <v>1.9965277777777776E-2</v>
      </c>
    </row>
    <row r="69" spans="2:11" ht="12.75" customHeight="1" x14ac:dyDescent="0.2">
      <c r="C69" s="2" t="s">
        <v>162</v>
      </c>
      <c r="D69" s="2" t="s">
        <v>163</v>
      </c>
      <c r="E69" s="2" t="s">
        <v>164</v>
      </c>
      <c r="F69" s="1">
        <v>70</v>
      </c>
      <c r="G69" s="8">
        <f t="shared" si="26"/>
        <v>3.0381944444444444E-2</v>
      </c>
      <c r="H69" s="1">
        <v>17</v>
      </c>
      <c r="I69" s="8">
        <f t="shared" si="27"/>
        <v>7.378472222222222E-3</v>
      </c>
      <c r="J69" s="1">
        <v>53</v>
      </c>
      <c r="K69" s="8">
        <f t="shared" si="25"/>
        <v>2.3003472222222224E-2</v>
      </c>
    </row>
    <row r="70" spans="2:11" ht="12.75" customHeight="1" x14ac:dyDescent="0.2">
      <c r="C70" s="2" t="s">
        <v>165</v>
      </c>
      <c r="D70" s="2" t="s">
        <v>166</v>
      </c>
      <c r="E70" s="2" t="s">
        <v>101</v>
      </c>
      <c r="F70" s="2">
        <v>47</v>
      </c>
      <c r="G70" s="8">
        <f t="shared" si="26"/>
        <v>2.0399305555555556E-2</v>
      </c>
      <c r="H70" s="2">
        <v>19</v>
      </c>
      <c r="I70" s="8">
        <f t="shared" si="27"/>
        <v>8.246527777777778E-3</v>
      </c>
      <c r="J70" s="2">
        <v>28</v>
      </c>
      <c r="K70" s="8">
        <f t="shared" si="25"/>
        <v>1.2152777777777778E-2</v>
      </c>
    </row>
    <row r="71" spans="2:11" ht="12.75" customHeight="1" x14ac:dyDescent="0.2">
      <c r="E71" s="12" t="s">
        <v>136</v>
      </c>
      <c r="F71" s="13">
        <f>SUM(F60:F70)</f>
        <v>745</v>
      </c>
      <c r="G71" s="8">
        <f t="shared" si="26"/>
        <v>0.32335069444444442</v>
      </c>
      <c r="H71" s="13">
        <f>SUM(H60:H70)</f>
        <v>289</v>
      </c>
      <c r="I71" s="8">
        <f t="shared" si="27"/>
        <v>0.12543402777777779</v>
      </c>
      <c r="J71" s="13">
        <f>SUM(J60:J70)</f>
        <v>456</v>
      </c>
      <c r="K71" s="8">
        <f t="shared" si="25"/>
        <v>0.19791666666666666</v>
      </c>
    </row>
  </sheetData>
  <phoneticPr fontId="7" type="noConversion"/>
  <pageMargins left="0.7" right="0.7" top="0.75" bottom="0.75" header="0.3" footer="0.3"/>
  <pageSetup paperSize="9" orientation="portrait" verticalDpi="0" r:id="rId1"/>
  <ignoredErrors>
    <ignoredError sqref="I22 G22 G15 I15 G29 I29 G43 I43 I36 G36 I50 G50 I57 G57 I71 G71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71"/>
  <sheetViews>
    <sheetView zoomScaleNormal="100" workbookViewId="0">
      <selection activeCell="D50" sqref="D50"/>
    </sheetView>
  </sheetViews>
  <sheetFormatPr defaultRowHeight="12.75" customHeight="1" x14ac:dyDescent="0.2"/>
  <cols>
    <col min="1" max="1" width="2.375" style="2" customWidth="1"/>
    <col min="2" max="2" width="9.5" style="2" bestFit="1" customWidth="1"/>
    <col min="3" max="3" width="9.875" style="2" customWidth="1"/>
    <col min="4" max="4" width="21.25" style="2" customWidth="1"/>
    <col min="5" max="5" width="6.25" style="2" customWidth="1"/>
    <col min="6" max="11" width="7.625" style="2" customWidth="1"/>
    <col min="12" max="12" width="9" style="2"/>
    <col min="13" max="13" width="9.5" style="2" bestFit="1" customWidth="1"/>
    <col min="14" max="16384" width="9" style="2"/>
  </cols>
  <sheetData>
    <row r="2" spans="2:18" ht="12.75" customHeight="1" x14ac:dyDescent="0.25">
      <c r="B2" s="4" t="s">
        <v>38</v>
      </c>
    </row>
    <row r="3" spans="2:18" ht="12.75" customHeight="1" x14ac:dyDescent="0.2">
      <c r="B3" s="2" t="s">
        <v>102</v>
      </c>
      <c r="C3" s="1" t="s">
        <v>18</v>
      </c>
      <c r="D3" s="1" t="s">
        <v>1</v>
      </c>
      <c r="E3" s="1" t="s">
        <v>2</v>
      </c>
      <c r="F3" s="1" t="s">
        <v>3</v>
      </c>
      <c r="G3" s="1" t="s">
        <v>37</v>
      </c>
      <c r="H3" s="11" t="s">
        <v>23</v>
      </c>
      <c r="I3" s="1" t="s">
        <v>37</v>
      </c>
      <c r="J3" s="11" t="s">
        <v>25</v>
      </c>
      <c r="K3" s="1" t="s">
        <v>37</v>
      </c>
      <c r="M3" s="2" t="s">
        <v>102</v>
      </c>
      <c r="N3" s="1" t="s">
        <v>103</v>
      </c>
      <c r="O3" s="1" t="s">
        <v>104</v>
      </c>
      <c r="P3" s="2" t="s">
        <v>105</v>
      </c>
      <c r="Q3" s="1"/>
      <c r="R3" s="1"/>
    </row>
    <row r="4" spans="2:18" ht="12.75" customHeight="1" x14ac:dyDescent="0.2">
      <c r="B4" s="10">
        <v>42333</v>
      </c>
      <c r="C4" s="2" t="s">
        <v>154</v>
      </c>
      <c r="D4" s="2" t="s">
        <v>155</v>
      </c>
      <c r="E4" s="2" t="s">
        <v>156</v>
      </c>
      <c r="F4" s="1"/>
      <c r="G4" s="8" t="e">
        <f t="shared" ref="G4:G15" si="0">F4/$N$4</f>
        <v>#DIV/0!</v>
      </c>
      <c r="H4" s="1"/>
      <c r="I4" s="8" t="e">
        <f t="shared" ref="I4:I15" si="1">H4/$O$4</f>
        <v>#DIV/0!</v>
      </c>
      <c r="J4" s="1"/>
      <c r="K4" s="8" t="e">
        <f t="shared" ref="K4:K15" si="2">J4/$P$4</f>
        <v>#DIV/0!</v>
      </c>
      <c r="M4" s="10">
        <v>42333</v>
      </c>
    </row>
    <row r="5" spans="2:18" ht="12.75" customHeight="1" x14ac:dyDescent="0.2">
      <c r="C5" s="2" t="s">
        <v>157</v>
      </c>
      <c r="D5" s="2" t="s">
        <v>158</v>
      </c>
      <c r="E5" s="2" t="s">
        <v>159</v>
      </c>
      <c r="F5" s="1"/>
      <c r="G5" s="8" t="e">
        <f t="shared" si="0"/>
        <v>#DIV/0!</v>
      </c>
      <c r="H5" s="1"/>
      <c r="I5" s="8" t="e">
        <f t="shared" si="1"/>
        <v>#DIV/0!</v>
      </c>
      <c r="J5" s="1"/>
      <c r="K5" s="8" t="e">
        <f t="shared" si="2"/>
        <v>#DIV/0!</v>
      </c>
      <c r="M5" s="10">
        <v>42334</v>
      </c>
    </row>
    <row r="6" spans="2:18" ht="12.75" customHeight="1" x14ac:dyDescent="0.2">
      <c r="C6" s="2" t="s">
        <v>160</v>
      </c>
      <c r="D6" s="2" t="s">
        <v>161</v>
      </c>
      <c r="E6" s="2" t="s">
        <v>6</v>
      </c>
      <c r="F6" s="1"/>
      <c r="G6" s="8" t="e">
        <f t="shared" si="0"/>
        <v>#DIV/0!</v>
      </c>
      <c r="H6" s="1"/>
      <c r="I6" s="8" t="e">
        <f t="shared" si="1"/>
        <v>#DIV/0!</v>
      </c>
      <c r="J6" s="1"/>
      <c r="K6" s="8" t="e">
        <f t="shared" si="2"/>
        <v>#DIV/0!</v>
      </c>
      <c r="M6" s="10">
        <v>42335</v>
      </c>
    </row>
    <row r="7" spans="2:18" ht="12.75" customHeight="1" x14ac:dyDescent="0.2">
      <c r="C7" s="2" t="s">
        <v>162</v>
      </c>
      <c r="D7" s="2" t="s">
        <v>163</v>
      </c>
      <c r="E7" s="2" t="s">
        <v>164</v>
      </c>
      <c r="F7" s="1"/>
      <c r="G7" s="8" t="e">
        <f t="shared" si="0"/>
        <v>#DIV/0!</v>
      </c>
      <c r="H7" s="1"/>
      <c r="I7" s="8" t="e">
        <f t="shared" si="1"/>
        <v>#DIV/0!</v>
      </c>
      <c r="J7" s="1"/>
      <c r="K7" s="8" t="e">
        <f t="shared" si="2"/>
        <v>#DIV/0!</v>
      </c>
      <c r="M7" s="10">
        <v>42336</v>
      </c>
    </row>
    <row r="8" spans="2:18" ht="12.75" customHeight="1" x14ac:dyDescent="0.2">
      <c r="C8" s="2" t="s">
        <v>165</v>
      </c>
      <c r="D8" s="2" t="s">
        <v>166</v>
      </c>
      <c r="E8" s="2" t="s">
        <v>101</v>
      </c>
      <c r="F8" s="1"/>
      <c r="G8" s="8" t="e">
        <f t="shared" si="0"/>
        <v>#DIV/0!</v>
      </c>
      <c r="H8" s="1"/>
      <c r="I8" s="8" t="e">
        <f t="shared" si="1"/>
        <v>#DIV/0!</v>
      </c>
      <c r="J8" s="1"/>
      <c r="K8" s="8" t="e">
        <f t="shared" si="2"/>
        <v>#DIV/0!</v>
      </c>
      <c r="M8" s="10">
        <v>42337</v>
      </c>
    </row>
    <row r="9" spans="2:18" ht="12.75" customHeight="1" x14ac:dyDescent="0.2">
      <c r="C9" s="1"/>
      <c r="D9" s="11"/>
      <c r="E9" s="1"/>
      <c r="F9" s="1"/>
      <c r="G9" s="8"/>
      <c r="H9" s="1"/>
      <c r="I9" s="8"/>
      <c r="J9" s="1"/>
      <c r="K9" s="8"/>
      <c r="M9" s="10">
        <v>42338</v>
      </c>
    </row>
    <row r="10" spans="2:18" ht="12.75" customHeight="1" x14ac:dyDescent="0.2">
      <c r="F10" s="1"/>
      <c r="G10" s="8" t="e">
        <f t="shared" si="0"/>
        <v>#DIV/0!</v>
      </c>
      <c r="H10" s="1"/>
      <c r="I10" s="8" t="e">
        <f t="shared" si="1"/>
        <v>#DIV/0!</v>
      </c>
      <c r="J10" s="1"/>
      <c r="K10" s="8" t="e">
        <f t="shared" si="2"/>
        <v>#DIV/0!</v>
      </c>
      <c r="M10" s="10">
        <v>42339</v>
      </c>
      <c r="N10" s="1"/>
      <c r="O10" s="1"/>
      <c r="P10" s="1"/>
    </row>
    <row r="11" spans="2:18" ht="12.75" customHeight="1" x14ac:dyDescent="0.2">
      <c r="F11" s="1"/>
      <c r="G11" s="8" t="e">
        <f t="shared" si="0"/>
        <v>#DIV/0!</v>
      </c>
      <c r="H11" s="1"/>
      <c r="I11" s="8" t="e">
        <f t="shared" si="1"/>
        <v>#DIV/0!</v>
      </c>
      <c r="J11" s="1"/>
      <c r="K11" s="8" t="e">
        <f t="shared" si="2"/>
        <v>#DIV/0!</v>
      </c>
      <c r="M11" s="1" t="s">
        <v>103</v>
      </c>
      <c r="N11" s="2">
        <f>SUM(N4:N10)</f>
        <v>0</v>
      </c>
      <c r="O11" s="2">
        <f t="shared" ref="O11:P11" si="3">SUM(O4:O10)</f>
        <v>0</v>
      </c>
      <c r="P11" s="2">
        <f t="shared" si="3"/>
        <v>0</v>
      </c>
    </row>
    <row r="12" spans="2:18" ht="12.75" customHeight="1" x14ac:dyDescent="0.2">
      <c r="G12" s="8" t="e">
        <f t="shared" si="0"/>
        <v>#DIV/0!</v>
      </c>
      <c r="I12" s="8" t="e">
        <f t="shared" si="1"/>
        <v>#DIV/0!</v>
      </c>
      <c r="K12" s="8" t="e">
        <f t="shared" si="2"/>
        <v>#DIV/0!</v>
      </c>
    </row>
    <row r="13" spans="2:18" ht="12.75" customHeight="1" x14ac:dyDescent="0.2">
      <c r="G13" s="8" t="e">
        <f t="shared" si="0"/>
        <v>#DIV/0!</v>
      </c>
      <c r="I13" s="8" t="e">
        <f t="shared" si="1"/>
        <v>#DIV/0!</v>
      </c>
      <c r="K13" s="8" t="e">
        <f t="shared" si="2"/>
        <v>#DIV/0!</v>
      </c>
    </row>
    <row r="14" spans="2:18" ht="12.75" customHeight="1" x14ac:dyDescent="0.2">
      <c r="G14" s="8" t="e">
        <f t="shared" si="0"/>
        <v>#DIV/0!</v>
      </c>
      <c r="I14" s="8" t="e">
        <f t="shared" si="1"/>
        <v>#DIV/0!</v>
      </c>
      <c r="K14" s="8" t="e">
        <f t="shared" si="2"/>
        <v>#DIV/0!</v>
      </c>
    </row>
    <row r="15" spans="2:18" ht="12.75" customHeight="1" x14ac:dyDescent="0.2">
      <c r="E15" s="12" t="s">
        <v>103</v>
      </c>
      <c r="F15" s="13">
        <f>SUM(F4:F14)</f>
        <v>0</v>
      </c>
      <c r="G15" s="8" t="e">
        <f t="shared" si="0"/>
        <v>#DIV/0!</v>
      </c>
      <c r="H15" s="13">
        <f>SUM(H4:H14)</f>
        <v>0</v>
      </c>
      <c r="I15" s="8" t="e">
        <f t="shared" si="1"/>
        <v>#DIV/0!</v>
      </c>
      <c r="J15" s="13">
        <f>SUM(J4:J14)</f>
        <v>0</v>
      </c>
      <c r="K15" s="8" t="e">
        <f t="shared" si="2"/>
        <v>#DIV/0!</v>
      </c>
    </row>
    <row r="16" spans="2:18" ht="12.75" customHeight="1" x14ac:dyDescent="0.2">
      <c r="G16" s="8"/>
      <c r="I16" s="8"/>
      <c r="K16" s="8"/>
    </row>
    <row r="17" spans="2:11" ht="12.75" customHeight="1" x14ac:dyDescent="0.2">
      <c r="B17" s="10">
        <v>42334</v>
      </c>
      <c r="G17" s="8" t="e">
        <f t="shared" ref="G17:G22" si="4">F17/$N$5</f>
        <v>#DIV/0!</v>
      </c>
      <c r="I17" s="8" t="e">
        <f t="shared" ref="I17:I22" si="5">H17/$O$5</f>
        <v>#DIV/0!</v>
      </c>
      <c r="K17" s="8" t="e">
        <f t="shared" ref="K17:K22" si="6">J17/$P$5</f>
        <v>#DIV/0!</v>
      </c>
    </row>
    <row r="18" spans="2:11" ht="12.75" customHeight="1" x14ac:dyDescent="0.2">
      <c r="G18" s="8" t="e">
        <f t="shared" si="4"/>
        <v>#DIV/0!</v>
      </c>
      <c r="I18" s="8" t="e">
        <f t="shared" si="5"/>
        <v>#DIV/0!</v>
      </c>
      <c r="K18" s="8" t="e">
        <f t="shared" si="6"/>
        <v>#DIV/0!</v>
      </c>
    </row>
    <row r="19" spans="2:11" ht="12.75" customHeight="1" x14ac:dyDescent="0.2">
      <c r="G19" s="8" t="e">
        <f t="shared" si="4"/>
        <v>#DIV/0!</v>
      </c>
      <c r="I19" s="8" t="e">
        <f t="shared" si="5"/>
        <v>#DIV/0!</v>
      </c>
      <c r="K19" s="8" t="e">
        <f t="shared" si="6"/>
        <v>#DIV/0!</v>
      </c>
    </row>
    <row r="20" spans="2:11" ht="12.75" customHeight="1" x14ac:dyDescent="0.2">
      <c r="G20" s="8" t="e">
        <f t="shared" si="4"/>
        <v>#DIV/0!</v>
      </c>
      <c r="I20" s="8" t="e">
        <f t="shared" si="5"/>
        <v>#DIV/0!</v>
      </c>
      <c r="K20" s="8" t="e">
        <f t="shared" si="6"/>
        <v>#DIV/0!</v>
      </c>
    </row>
    <row r="21" spans="2:11" ht="12.75" customHeight="1" x14ac:dyDescent="0.2">
      <c r="G21" s="8" t="e">
        <f t="shared" si="4"/>
        <v>#DIV/0!</v>
      </c>
      <c r="I21" s="8" t="e">
        <f t="shared" si="5"/>
        <v>#DIV/0!</v>
      </c>
      <c r="K21" s="8" t="e">
        <f t="shared" si="6"/>
        <v>#DIV/0!</v>
      </c>
    </row>
    <row r="22" spans="2:11" ht="12.75" customHeight="1" x14ac:dyDescent="0.2">
      <c r="D22" s="11"/>
      <c r="E22" s="12" t="s">
        <v>103</v>
      </c>
      <c r="F22" s="13">
        <f>SUM(F17:F21)</f>
        <v>0</v>
      </c>
      <c r="G22" s="8" t="e">
        <f t="shared" si="4"/>
        <v>#DIV/0!</v>
      </c>
      <c r="H22" s="13">
        <f>SUM(H17:H21)</f>
        <v>0</v>
      </c>
      <c r="I22" s="8" t="e">
        <f t="shared" si="5"/>
        <v>#DIV/0!</v>
      </c>
      <c r="J22" s="13">
        <f>SUM(J17:J21)</f>
        <v>0</v>
      </c>
      <c r="K22" s="8" t="e">
        <f t="shared" si="6"/>
        <v>#DIV/0!</v>
      </c>
    </row>
    <row r="23" spans="2:11" ht="12.75" customHeight="1" x14ac:dyDescent="0.2">
      <c r="C23" s="1"/>
      <c r="D23" s="11"/>
      <c r="E23" s="1"/>
      <c r="F23" s="1"/>
      <c r="G23" s="8"/>
      <c r="H23" s="1"/>
      <c r="I23" s="8"/>
      <c r="J23" s="1"/>
      <c r="K23" s="8"/>
    </row>
    <row r="24" spans="2:11" ht="12.75" customHeight="1" x14ac:dyDescent="0.2">
      <c r="B24" s="10">
        <v>42335</v>
      </c>
      <c r="G24" s="8" t="e">
        <f t="shared" ref="G24:G29" si="7">F24/$N$6</f>
        <v>#DIV/0!</v>
      </c>
      <c r="I24" s="8" t="e">
        <f t="shared" ref="I24:I29" si="8">H24/$O$6</f>
        <v>#DIV/0!</v>
      </c>
      <c r="K24" s="8" t="e">
        <f t="shared" ref="K24:K29" si="9">J24/$P$6</f>
        <v>#DIV/0!</v>
      </c>
    </row>
    <row r="25" spans="2:11" ht="12.75" customHeight="1" x14ac:dyDescent="0.2">
      <c r="G25" s="8" t="e">
        <f t="shared" si="7"/>
        <v>#DIV/0!</v>
      </c>
      <c r="I25" s="8" t="e">
        <f t="shared" si="8"/>
        <v>#DIV/0!</v>
      </c>
      <c r="K25" s="8" t="e">
        <f t="shared" si="9"/>
        <v>#DIV/0!</v>
      </c>
    </row>
    <row r="26" spans="2:11" ht="12.75" customHeight="1" x14ac:dyDescent="0.2">
      <c r="G26" s="8" t="e">
        <f t="shared" si="7"/>
        <v>#DIV/0!</v>
      </c>
      <c r="I26" s="8" t="e">
        <f t="shared" si="8"/>
        <v>#DIV/0!</v>
      </c>
      <c r="K26" s="8" t="e">
        <f t="shared" si="9"/>
        <v>#DIV/0!</v>
      </c>
    </row>
    <row r="27" spans="2:11" ht="12.75" customHeight="1" x14ac:dyDescent="0.2">
      <c r="G27" s="8" t="e">
        <f t="shared" si="7"/>
        <v>#DIV/0!</v>
      </c>
      <c r="I27" s="8" t="e">
        <f t="shared" si="8"/>
        <v>#DIV/0!</v>
      </c>
      <c r="K27" s="8" t="e">
        <f t="shared" si="9"/>
        <v>#DIV/0!</v>
      </c>
    </row>
    <row r="28" spans="2:11" ht="12.75" customHeight="1" x14ac:dyDescent="0.2">
      <c r="G28" s="8" t="e">
        <f t="shared" si="7"/>
        <v>#DIV/0!</v>
      </c>
      <c r="I28" s="8" t="e">
        <f t="shared" si="8"/>
        <v>#DIV/0!</v>
      </c>
      <c r="K28" s="8" t="e">
        <f t="shared" si="9"/>
        <v>#DIV/0!</v>
      </c>
    </row>
    <row r="29" spans="2:11" ht="12.75" customHeight="1" x14ac:dyDescent="0.2">
      <c r="D29" s="11"/>
      <c r="E29" s="12" t="s">
        <v>103</v>
      </c>
      <c r="F29" s="13">
        <f>SUM(F24:F28)</f>
        <v>0</v>
      </c>
      <c r="G29" s="8" t="e">
        <f t="shared" si="7"/>
        <v>#DIV/0!</v>
      </c>
      <c r="H29" s="13">
        <f>SUM(H24:H28)</f>
        <v>0</v>
      </c>
      <c r="I29" s="8" t="e">
        <f t="shared" si="8"/>
        <v>#DIV/0!</v>
      </c>
      <c r="J29" s="13">
        <f>SUM(J24:J28)</f>
        <v>0</v>
      </c>
      <c r="K29" s="8" t="e">
        <f t="shared" si="9"/>
        <v>#DIV/0!</v>
      </c>
    </row>
    <row r="31" spans="2:11" ht="12.75" customHeight="1" x14ac:dyDescent="0.2">
      <c r="B31" s="10">
        <v>42336</v>
      </c>
      <c r="G31" s="8" t="e">
        <f t="shared" ref="G31:G36" si="10">F31/$N$7</f>
        <v>#DIV/0!</v>
      </c>
      <c r="I31" s="8" t="e">
        <f t="shared" ref="I31:I36" si="11">H31/$O$7</f>
        <v>#DIV/0!</v>
      </c>
      <c r="K31" s="8" t="e">
        <f t="shared" ref="K31:K36" si="12">J31/$P$7</f>
        <v>#DIV/0!</v>
      </c>
    </row>
    <row r="32" spans="2:11" ht="12.75" customHeight="1" x14ac:dyDescent="0.2">
      <c r="G32" s="8" t="e">
        <f t="shared" si="10"/>
        <v>#DIV/0!</v>
      </c>
      <c r="I32" s="8" t="e">
        <f t="shared" si="11"/>
        <v>#DIV/0!</v>
      </c>
      <c r="K32" s="8" t="e">
        <f t="shared" si="12"/>
        <v>#DIV/0!</v>
      </c>
    </row>
    <row r="33" spans="2:11" ht="12.75" customHeight="1" x14ac:dyDescent="0.2">
      <c r="G33" s="8" t="e">
        <f t="shared" si="10"/>
        <v>#DIV/0!</v>
      </c>
      <c r="I33" s="8" t="e">
        <f t="shared" si="11"/>
        <v>#DIV/0!</v>
      </c>
      <c r="K33" s="8" t="e">
        <f t="shared" si="12"/>
        <v>#DIV/0!</v>
      </c>
    </row>
    <row r="34" spans="2:11" ht="12.75" customHeight="1" x14ac:dyDescent="0.2">
      <c r="G34" s="8" t="e">
        <f t="shared" si="10"/>
        <v>#DIV/0!</v>
      </c>
      <c r="I34" s="8" t="e">
        <f t="shared" si="11"/>
        <v>#DIV/0!</v>
      </c>
      <c r="K34" s="8" t="e">
        <f t="shared" si="12"/>
        <v>#DIV/0!</v>
      </c>
    </row>
    <row r="35" spans="2:11" ht="12.75" customHeight="1" x14ac:dyDescent="0.2">
      <c r="G35" s="8" t="e">
        <f t="shared" si="10"/>
        <v>#DIV/0!</v>
      </c>
      <c r="I35" s="8" t="e">
        <f t="shared" si="11"/>
        <v>#DIV/0!</v>
      </c>
      <c r="K35" s="8" t="e">
        <f t="shared" si="12"/>
        <v>#DIV/0!</v>
      </c>
    </row>
    <row r="36" spans="2:11" ht="12.75" customHeight="1" x14ac:dyDescent="0.2">
      <c r="D36" s="11"/>
      <c r="E36" s="12" t="s">
        <v>103</v>
      </c>
      <c r="F36" s="13">
        <f>SUM(F31:F35)</f>
        <v>0</v>
      </c>
      <c r="G36" s="8" t="e">
        <f t="shared" si="10"/>
        <v>#DIV/0!</v>
      </c>
      <c r="H36" s="13">
        <f>SUM(H31:H35)</f>
        <v>0</v>
      </c>
      <c r="I36" s="8" t="e">
        <f t="shared" si="11"/>
        <v>#DIV/0!</v>
      </c>
      <c r="J36" s="13">
        <f>SUM(J31:J35)</f>
        <v>0</v>
      </c>
      <c r="K36" s="8" t="e">
        <f t="shared" si="12"/>
        <v>#DIV/0!</v>
      </c>
    </row>
    <row r="38" spans="2:11" ht="12.75" customHeight="1" x14ac:dyDescent="0.2">
      <c r="B38" s="10">
        <v>42337</v>
      </c>
      <c r="G38" s="8" t="e">
        <f t="shared" ref="G38:G43" si="13">F38/$N$8</f>
        <v>#DIV/0!</v>
      </c>
      <c r="I38" s="8" t="e">
        <f t="shared" ref="I38:I43" si="14">H38/$O$8</f>
        <v>#DIV/0!</v>
      </c>
      <c r="K38" s="8" t="e">
        <f t="shared" ref="K38:K43" si="15">J38/$P$8</f>
        <v>#DIV/0!</v>
      </c>
    </row>
    <row r="39" spans="2:11" ht="12.75" customHeight="1" x14ac:dyDescent="0.2">
      <c r="G39" s="8" t="e">
        <f t="shared" si="13"/>
        <v>#DIV/0!</v>
      </c>
      <c r="I39" s="8" t="e">
        <f t="shared" si="14"/>
        <v>#DIV/0!</v>
      </c>
      <c r="K39" s="8" t="e">
        <f t="shared" si="15"/>
        <v>#DIV/0!</v>
      </c>
    </row>
    <row r="40" spans="2:11" ht="12.75" customHeight="1" x14ac:dyDescent="0.2">
      <c r="G40" s="8" t="e">
        <f t="shared" si="13"/>
        <v>#DIV/0!</v>
      </c>
      <c r="I40" s="8" t="e">
        <f t="shared" si="14"/>
        <v>#DIV/0!</v>
      </c>
      <c r="K40" s="8" t="e">
        <f t="shared" si="15"/>
        <v>#DIV/0!</v>
      </c>
    </row>
    <row r="41" spans="2:11" ht="12.75" customHeight="1" x14ac:dyDescent="0.2">
      <c r="G41" s="8" t="e">
        <f t="shared" si="13"/>
        <v>#DIV/0!</v>
      </c>
      <c r="I41" s="8" t="e">
        <f t="shared" si="14"/>
        <v>#DIV/0!</v>
      </c>
      <c r="K41" s="8" t="e">
        <f t="shared" si="15"/>
        <v>#DIV/0!</v>
      </c>
    </row>
    <row r="42" spans="2:11" ht="12.75" customHeight="1" x14ac:dyDescent="0.2">
      <c r="G42" s="8" t="e">
        <f t="shared" si="13"/>
        <v>#DIV/0!</v>
      </c>
      <c r="I42" s="8" t="e">
        <f t="shared" si="14"/>
        <v>#DIV/0!</v>
      </c>
      <c r="K42" s="8" t="e">
        <f t="shared" si="15"/>
        <v>#DIV/0!</v>
      </c>
    </row>
    <row r="43" spans="2:11" ht="12.75" customHeight="1" x14ac:dyDescent="0.2">
      <c r="D43" s="11"/>
      <c r="E43" s="12" t="s">
        <v>103</v>
      </c>
      <c r="F43" s="13">
        <f>SUM(F38:F42)</f>
        <v>0</v>
      </c>
      <c r="G43" s="8" t="e">
        <f t="shared" si="13"/>
        <v>#DIV/0!</v>
      </c>
      <c r="H43" s="13">
        <f>SUM(H38:H42)</f>
        <v>0</v>
      </c>
      <c r="I43" s="8" t="e">
        <f t="shared" si="14"/>
        <v>#DIV/0!</v>
      </c>
      <c r="J43" s="13">
        <f>SUM(J38:J42)</f>
        <v>0</v>
      </c>
      <c r="K43" s="8" t="e">
        <f t="shared" si="15"/>
        <v>#DIV/0!</v>
      </c>
    </row>
    <row r="45" spans="2:11" ht="12.75" customHeight="1" x14ac:dyDescent="0.2">
      <c r="B45" s="10">
        <v>42338</v>
      </c>
      <c r="G45" s="8" t="e">
        <f t="shared" ref="G45:G50" si="16">F45/$N$9</f>
        <v>#DIV/0!</v>
      </c>
      <c r="I45" s="8" t="e">
        <f t="shared" ref="I45:I50" si="17">H45/$O$9</f>
        <v>#DIV/0!</v>
      </c>
      <c r="K45" s="8" t="e">
        <f t="shared" ref="K45:K50" si="18">J45/$P$9</f>
        <v>#DIV/0!</v>
      </c>
    </row>
    <row r="46" spans="2:11" ht="12.75" customHeight="1" x14ac:dyDescent="0.2">
      <c r="G46" s="8" t="e">
        <f t="shared" si="16"/>
        <v>#DIV/0!</v>
      </c>
      <c r="I46" s="8" t="e">
        <f t="shared" si="17"/>
        <v>#DIV/0!</v>
      </c>
      <c r="K46" s="8" t="e">
        <f t="shared" si="18"/>
        <v>#DIV/0!</v>
      </c>
    </row>
    <row r="47" spans="2:11" ht="12.75" customHeight="1" x14ac:dyDescent="0.2">
      <c r="G47" s="8" t="e">
        <f t="shared" si="16"/>
        <v>#DIV/0!</v>
      </c>
      <c r="I47" s="8" t="e">
        <f t="shared" si="17"/>
        <v>#DIV/0!</v>
      </c>
      <c r="K47" s="8" t="e">
        <f t="shared" si="18"/>
        <v>#DIV/0!</v>
      </c>
    </row>
    <row r="48" spans="2:11" ht="12.75" customHeight="1" x14ac:dyDescent="0.2">
      <c r="G48" s="8" t="e">
        <f t="shared" si="16"/>
        <v>#DIV/0!</v>
      </c>
      <c r="I48" s="8" t="e">
        <f t="shared" si="17"/>
        <v>#DIV/0!</v>
      </c>
      <c r="K48" s="8" t="e">
        <f t="shared" si="18"/>
        <v>#DIV/0!</v>
      </c>
    </row>
    <row r="49" spans="2:11" ht="12.75" customHeight="1" x14ac:dyDescent="0.2">
      <c r="G49" s="8" t="e">
        <f t="shared" si="16"/>
        <v>#DIV/0!</v>
      </c>
      <c r="I49" s="8" t="e">
        <f t="shared" si="17"/>
        <v>#DIV/0!</v>
      </c>
      <c r="K49" s="8" t="e">
        <f t="shared" si="18"/>
        <v>#DIV/0!</v>
      </c>
    </row>
    <row r="50" spans="2:11" ht="12.75" customHeight="1" x14ac:dyDescent="0.2">
      <c r="D50" s="11"/>
      <c r="E50" s="12" t="s">
        <v>103</v>
      </c>
      <c r="F50" s="13">
        <f>SUM(F45:F49)</f>
        <v>0</v>
      </c>
      <c r="G50" s="8" t="e">
        <f t="shared" si="16"/>
        <v>#DIV/0!</v>
      </c>
      <c r="H50" s="13">
        <f>SUM(H45:H49)</f>
        <v>0</v>
      </c>
      <c r="I50" s="8" t="e">
        <f t="shared" si="17"/>
        <v>#DIV/0!</v>
      </c>
      <c r="J50" s="13">
        <f>SUM(J45:J49)</f>
        <v>0</v>
      </c>
      <c r="K50" s="8" t="e">
        <f t="shared" si="18"/>
        <v>#DIV/0!</v>
      </c>
    </row>
    <row r="52" spans="2:11" ht="12.75" customHeight="1" x14ac:dyDescent="0.2">
      <c r="B52" s="10">
        <v>42339</v>
      </c>
      <c r="G52" s="8" t="e">
        <f t="shared" ref="G52:G57" si="19">F52/$N$10</f>
        <v>#DIV/0!</v>
      </c>
      <c r="I52" s="8" t="e">
        <f t="shared" ref="I52:I57" si="20">H52/$N$10</f>
        <v>#DIV/0!</v>
      </c>
      <c r="K52" s="8" t="e">
        <f t="shared" ref="K52:K57" si="21">J52/$N$10</f>
        <v>#DIV/0!</v>
      </c>
    </row>
    <row r="53" spans="2:11" ht="12.75" customHeight="1" x14ac:dyDescent="0.2">
      <c r="G53" s="8" t="e">
        <f t="shared" si="19"/>
        <v>#DIV/0!</v>
      </c>
      <c r="I53" s="8" t="e">
        <f t="shared" si="20"/>
        <v>#DIV/0!</v>
      </c>
      <c r="K53" s="8" t="e">
        <f t="shared" si="21"/>
        <v>#DIV/0!</v>
      </c>
    </row>
    <row r="54" spans="2:11" ht="12.75" customHeight="1" x14ac:dyDescent="0.2">
      <c r="G54" s="8" t="e">
        <f t="shared" si="19"/>
        <v>#DIV/0!</v>
      </c>
      <c r="I54" s="8" t="e">
        <f t="shared" si="20"/>
        <v>#DIV/0!</v>
      </c>
      <c r="K54" s="8" t="e">
        <f t="shared" si="21"/>
        <v>#DIV/0!</v>
      </c>
    </row>
    <row r="55" spans="2:11" ht="12.75" customHeight="1" x14ac:dyDescent="0.2">
      <c r="G55" s="8" t="e">
        <f t="shared" si="19"/>
        <v>#DIV/0!</v>
      </c>
      <c r="I55" s="8" t="e">
        <f t="shared" si="20"/>
        <v>#DIV/0!</v>
      </c>
      <c r="K55" s="8" t="e">
        <f t="shared" si="21"/>
        <v>#DIV/0!</v>
      </c>
    </row>
    <row r="56" spans="2:11" ht="12.75" customHeight="1" x14ac:dyDescent="0.2">
      <c r="G56" s="8" t="e">
        <f t="shared" si="19"/>
        <v>#DIV/0!</v>
      </c>
      <c r="I56" s="8" t="e">
        <f t="shared" si="20"/>
        <v>#DIV/0!</v>
      </c>
      <c r="K56" s="8" t="e">
        <f t="shared" si="21"/>
        <v>#DIV/0!</v>
      </c>
    </row>
    <row r="57" spans="2:11" ht="12.75" customHeight="1" x14ac:dyDescent="0.2">
      <c r="D57" s="11"/>
      <c r="E57" s="12" t="s">
        <v>103</v>
      </c>
      <c r="F57" s="13">
        <f>SUM(F52:F56)</f>
        <v>0</v>
      </c>
      <c r="G57" s="8" t="e">
        <f t="shared" si="19"/>
        <v>#DIV/0!</v>
      </c>
      <c r="H57" s="13">
        <f>SUM(H52:H56)</f>
        <v>0</v>
      </c>
      <c r="I57" s="8" t="e">
        <f t="shared" si="20"/>
        <v>#DIV/0!</v>
      </c>
      <c r="J57" s="13">
        <f>SUM(J52:J56)</f>
        <v>0</v>
      </c>
      <c r="K57" s="8" t="e">
        <f t="shared" si="21"/>
        <v>#DIV/0!</v>
      </c>
    </row>
    <row r="59" spans="2:11" ht="12.75" customHeight="1" x14ac:dyDescent="0.2">
      <c r="B59" s="2" t="s">
        <v>103</v>
      </c>
      <c r="C59" s="1" t="s">
        <v>18</v>
      </c>
      <c r="D59" s="1" t="s">
        <v>1</v>
      </c>
      <c r="E59" s="1" t="s">
        <v>2</v>
      </c>
      <c r="F59" s="1" t="s">
        <v>3</v>
      </c>
      <c r="G59" s="1" t="s">
        <v>37</v>
      </c>
      <c r="H59" s="11" t="s">
        <v>23</v>
      </c>
      <c r="I59" s="1" t="s">
        <v>37</v>
      </c>
      <c r="J59" s="11" t="s">
        <v>25</v>
      </c>
      <c r="K59" s="1" t="s">
        <v>37</v>
      </c>
    </row>
    <row r="60" spans="2:11" ht="12.75" customHeight="1" x14ac:dyDescent="0.2">
      <c r="B60" s="10"/>
      <c r="C60" s="2" t="s">
        <v>154</v>
      </c>
      <c r="D60" s="2" t="s">
        <v>155</v>
      </c>
      <c r="E60" s="2" t="s">
        <v>156</v>
      </c>
      <c r="G60" s="8" t="e">
        <f t="shared" ref="G60:G64" si="22">F60/$N$11</f>
        <v>#DIV/0!</v>
      </c>
      <c r="I60" s="8" t="e">
        <f t="shared" ref="I60:I64" si="23">H60/$N$11</f>
        <v>#DIV/0!</v>
      </c>
      <c r="K60" s="8" t="e">
        <f t="shared" ref="K60:K71" si="24">J60/$N$11</f>
        <v>#DIV/0!</v>
      </c>
    </row>
    <row r="61" spans="2:11" ht="12.75" customHeight="1" x14ac:dyDescent="0.2">
      <c r="C61" s="2" t="s">
        <v>157</v>
      </c>
      <c r="D61" s="2" t="s">
        <v>158</v>
      </c>
      <c r="E61" s="2" t="s">
        <v>159</v>
      </c>
      <c r="G61" s="8" t="e">
        <f t="shared" si="22"/>
        <v>#DIV/0!</v>
      </c>
      <c r="I61" s="8" t="e">
        <f t="shared" si="23"/>
        <v>#DIV/0!</v>
      </c>
      <c r="K61" s="8" t="e">
        <f t="shared" si="24"/>
        <v>#DIV/0!</v>
      </c>
    </row>
    <row r="62" spans="2:11" ht="12.75" customHeight="1" x14ac:dyDescent="0.2">
      <c r="C62" s="2" t="s">
        <v>160</v>
      </c>
      <c r="D62" s="2" t="s">
        <v>161</v>
      </c>
      <c r="E62" s="2" t="s">
        <v>6</v>
      </c>
      <c r="G62" s="8" t="e">
        <f t="shared" si="22"/>
        <v>#DIV/0!</v>
      </c>
      <c r="I62" s="8" t="e">
        <f t="shared" si="23"/>
        <v>#DIV/0!</v>
      </c>
      <c r="K62" s="8" t="e">
        <f t="shared" si="24"/>
        <v>#DIV/0!</v>
      </c>
    </row>
    <row r="63" spans="2:11" ht="12.75" customHeight="1" x14ac:dyDescent="0.2">
      <c r="C63" s="2" t="s">
        <v>162</v>
      </c>
      <c r="D63" s="2" t="s">
        <v>163</v>
      </c>
      <c r="E63" s="2" t="s">
        <v>164</v>
      </c>
      <c r="G63" s="8" t="e">
        <f t="shared" si="22"/>
        <v>#DIV/0!</v>
      </c>
      <c r="I63" s="8" t="e">
        <f t="shared" si="23"/>
        <v>#DIV/0!</v>
      </c>
      <c r="K63" s="8" t="e">
        <f t="shared" si="24"/>
        <v>#DIV/0!</v>
      </c>
    </row>
    <row r="64" spans="2:11" ht="12.75" customHeight="1" x14ac:dyDescent="0.2">
      <c r="C64" s="2" t="s">
        <v>165</v>
      </c>
      <c r="D64" s="2" t="s">
        <v>166</v>
      </c>
      <c r="E64" s="2" t="s">
        <v>101</v>
      </c>
      <c r="G64" s="8" t="e">
        <f t="shared" si="22"/>
        <v>#DIV/0!</v>
      </c>
      <c r="I64" s="8" t="e">
        <f t="shared" si="23"/>
        <v>#DIV/0!</v>
      </c>
      <c r="K64" s="8" t="e">
        <f t="shared" si="24"/>
        <v>#DIV/0!</v>
      </c>
    </row>
    <row r="65" spans="2:11" ht="12.75" customHeight="1" x14ac:dyDescent="0.2">
      <c r="D65" s="11"/>
      <c r="E65" s="12"/>
      <c r="F65" s="1"/>
      <c r="G65" s="8"/>
      <c r="H65" s="1"/>
      <c r="I65" s="8"/>
      <c r="J65" s="1"/>
      <c r="K65" s="8"/>
    </row>
    <row r="66" spans="2:11" ht="12.75" customHeight="1" x14ac:dyDescent="0.2">
      <c r="B66" s="10"/>
      <c r="G66" s="8" t="e">
        <f t="shared" ref="G66:G71" si="25">F66/$N$11</f>
        <v>#DIV/0!</v>
      </c>
      <c r="I66" s="8" t="e">
        <f t="shared" ref="I66:I71" si="26">H66/$N$11</f>
        <v>#DIV/0!</v>
      </c>
      <c r="K66" s="8" t="e">
        <f t="shared" si="24"/>
        <v>#DIV/0!</v>
      </c>
    </row>
    <row r="67" spans="2:11" ht="12.75" customHeight="1" x14ac:dyDescent="0.2">
      <c r="G67" s="8" t="e">
        <f t="shared" si="25"/>
        <v>#DIV/0!</v>
      </c>
      <c r="I67" s="8" t="e">
        <f t="shared" si="26"/>
        <v>#DIV/0!</v>
      </c>
      <c r="K67" s="8" t="e">
        <f t="shared" si="24"/>
        <v>#DIV/0!</v>
      </c>
    </row>
    <row r="68" spans="2:11" ht="12.75" customHeight="1" x14ac:dyDescent="0.2">
      <c r="G68" s="8" t="e">
        <f t="shared" si="25"/>
        <v>#DIV/0!</v>
      </c>
      <c r="I68" s="8" t="e">
        <f t="shared" si="26"/>
        <v>#DIV/0!</v>
      </c>
      <c r="K68" s="8" t="e">
        <f t="shared" si="24"/>
        <v>#DIV/0!</v>
      </c>
    </row>
    <row r="69" spans="2:11" ht="12.75" customHeight="1" x14ac:dyDescent="0.2">
      <c r="F69" s="1"/>
      <c r="G69" s="8" t="e">
        <f t="shared" si="25"/>
        <v>#DIV/0!</v>
      </c>
      <c r="H69" s="1"/>
      <c r="I69" s="8" t="e">
        <f t="shared" si="26"/>
        <v>#DIV/0!</v>
      </c>
      <c r="J69" s="1"/>
      <c r="K69" s="8" t="e">
        <f t="shared" si="24"/>
        <v>#DIV/0!</v>
      </c>
    </row>
    <row r="70" spans="2:11" ht="12.75" customHeight="1" x14ac:dyDescent="0.2">
      <c r="G70" s="8" t="e">
        <f t="shared" si="25"/>
        <v>#DIV/0!</v>
      </c>
      <c r="I70" s="8" t="e">
        <f t="shared" si="26"/>
        <v>#DIV/0!</v>
      </c>
      <c r="K70" s="8" t="e">
        <f t="shared" si="24"/>
        <v>#DIV/0!</v>
      </c>
    </row>
    <row r="71" spans="2:11" ht="12.75" customHeight="1" x14ac:dyDescent="0.2">
      <c r="E71" s="12" t="s">
        <v>103</v>
      </c>
      <c r="F71" s="13">
        <f>SUM(F60:F70)</f>
        <v>0</v>
      </c>
      <c r="G71" s="8" t="e">
        <f t="shared" si="25"/>
        <v>#DIV/0!</v>
      </c>
      <c r="H71" s="13">
        <f>SUM(H60:H70)</f>
        <v>0</v>
      </c>
      <c r="I71" s="8" t="e">
        <f t="shared" si="26"/>
        <v>#DIV/0!</v>
      </c>
      <c r="J71" s="13">
        <f>SUM(J60:J70)</f>
        <v>0</v>
      </c>
      <c r="K71" s="8" t="e">
        <f t="shared" si="24"/>
        <v>#DIV/0!</v>
      </c>
    </row>
  </sheetData>
  <phoneticPr fontId="7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3"/>
  <sheetViews>
    <sheetView workbookViewId="0">
      <selection activeCell="J5" sqref="J5"/>
    </sheetView>
  </sheetViews>
  <sheetFormatPr defaultRowHeight="12.75" x14ac:dyDescent="0.2"/>
  <cols>
    <col min="1" max="1" width="2.375" style="2" customWidth="1"/>
    <col min="2" max="2" width="13" style="2" bestFit="1" customWidth="1"/>
    <col min="3" max="3" width="24.5" style="2" bestFit="1" customWidth="1"/>
    <col min="4" max="4" width="10.5" style="2" bestFit="1" customWidth="1"/>
    <col min="5" max="5" width="5.25" style="2" bestFit="1" customWidth="1"/>
    <col min="6" max="6" width="7.625" style="2" bestFit="1" customWidth="1"/>
    <col min="7" max="7" width="7.875" style="2" bestFit="1" customWidth="1"/>
    <col min="8" max="8" width="6.625" style="2" bestFit="1" customWidth="1"/>
    <col min="9" max="9" width="7.875" style="2" customWidth="1"/>
    <col min="10" max="10" width="6.625" style="2" bestFit="1" customWidth="1"/>
    <col min="11" max="11" width="7.625" style="2" customWidth="1"/>
    <col min="12" max="12" width="7.75" style="2" customWidth="1"/>
    <col min="13" max="13" width="7.375" style="2" customWidth="1"/>
    <col min="14" max="14" width="7.625" style="2" customWidth="1"/>
    <col min="15" max="15" width="7.5" style="2" customWidth="1"/>
    <col min="16" max="16384" width="9" style="2"/>
  </cols>
  <sheetData>
    <row r="3" spans="2:15" ht="15" x14ac:dyDescent="0.25">
      <c r="B3" s="4" t="s">
        <v>39</v>
      </c>
    </row>
    <row r="4" spans="2:15" x14ac:dyDescent="0.2">
      <c r="B4" s="1" t="s">
        <v>0</v>
      </c>
      <c r="C4" s="1" t="s">
        <v>1</v>
      </c>
      <c r="D4" s="1" t="s">
        <v>2</v>
      </c>
      <c r="E4" s="1" t="s">
        <v>77</v>
      </c>
      <c r="F4" s="1" t="s">
        <v>78</v>
      </c>
      <c r="G4" s="1" t="s">
        <v>79</v>
      </c>
      <c r="H4" s="1" t="s">
        <v>80</v>
      </c>
      <c r="I4" s="1" t="s">
        <v>81</v>
      </c>
      <c r="J4" s="1" t="s">
        <v>80</v>
      </c>
      <c r="K4" s="1"/>
      <c r="L4" s="1"/>
      <c r="M4" s="1"/>
      <c r="N4" s="1"/>
      <c r="O4" s="1"/>
    </row>
    <row r="5" spans="2:15" ht="13.5" x14ac:dyDescent="0.2">
      <c r="B5" s="2" t="s">
        <v>83</v>
      </c>
      <c r="C5" s="2" t="s">
        <v>84</v>
      </c>
      <c r="D5" s="2" t="s">
        <v>85</v>
      </c>
      <c r="E5" s="1">
        <v>18</v>
      </c>
      <c r="F5" s="1">
        <v>3682</v>
      </c>
      <c r="G5" s="1">
        <v>131</v>
      </c>
      <c r="H5" s="3">
        <f>G5/1394</f>
        <v>9.397417503586801E-2</v>
      </c>
      <c r="I5" s="1">
        <v>131</v>
      </c>
      <c r="J5" s="3">
        <f>I5/843</f>
        <v>0.15539739027283511</v>
      </c>
      <c r="L5" s="9"/>
      <c r="M5" s="9"/>
      <c r="N5" s="3"/>
      <c r="O5" s="1"/>
    </row>
    <row r="6" spans="2:15" x14ac:dyDescent="0.2">
      <c r="B6" s="1"/>
      <c r="C6" s="1"/>
      <c r="D6" s="1"/>
      <c r="E6" s="1"/>
      <c r="F6" s="1"/>
      <c r="G6" s="1"/>
      <c r="H6" s="3"/>
      <c r="I6" s="1"/>
      <c r="J6" s="1"/>
      <c r="K6" s="3"/>
      <c r="L6" s="1"/>
      <c r="M6" s="1"/>
      <c r="N6" s="3"/>
      <c r="O6" s="1"/>
    </row>
    <row r="7" spans="2:15" ht="13.5" x14ac:dyDescent="0.2">
      <c r="B7" s="9"/>
      <c r="C7" s="9"/>
      <c r="D7" s="9"/>
      <c r="F7" s="9"/>
      <c r="G7" s="9"/>
      <c r="H7" s="9"/>
      <c r="I7" s="9"/>
      <c r="K7" s="3"/>
      <c r="L7" s="1"/>
      <c r="M7" s="1"/>
      <c r="N7" s="3"/>
      <c r="O7" s="1"/>
    </row>
    <row r="8" spans="2:15" x14ac:dyDescent="0.2">
      <c r="H8" s="6"/>
      <c r="I8" s="1"/>
      <c r="J8" s="1"/>
      <c r="K8" s="6"/>
      <c r="L8" s="1"/>
      <c r="M8" s="1"/>
      <c r="N8" s="6"/>
      <c r="O8" s="1"/>
    </row>
    <row r="9" spans="2:15" x14ac:dyDescent="0.2">
      <c r="H9" s="1"/>
      <c r="I9" s="1"/>
      <c r="J9" s="1"/>
      <c r="K9" s="1"/>
      <c r="L9" s="1"/>
      <c r="M9" s="1"/>
      <c r="N9" s="1"/>
      <c r="O9" s="1"/>
    </row>
    <row r="10" spans="2:15" x14ac:dyDescent="0.2">
      <c r="H10" s="1"/>
      <c r="I10" s="1"/>
      <c r="J10" s="1"/>
      <c r="K10" s="1"/>
      <c r="L10" s="1"/>
      <c r="M10" s="1"/>
      <c r="N10" s="1"/>
      <c r="O10" s="1"/>
    </row>
    <row r="11" spans="2:15" x14ac:dyDescent="0.2">
      <c r="H11" s="1"/>
      <c r="I11" s="1"/>
      <c r="J11" s="1"/>
      <c r="K11" s="1"/>
      <c r="L11" s="1"/>
      <c r="M11" s="1"/>
      <c r="N11" s="1"/>
      <c r="O11" s="1"/>
    </row>
    <row r="12" spans="2:15" x14ac:dyDescent="0.2">
      <c r="H12" s="1"/>
      <c r="I12" s="1"/>
      <c r="J12" s="1"/>
      <c r="K12" s="1"/>
      <c r="L12" s="1"/>
      <c r="M12" s="1"/>
      <c r="N12" s="1"/>
      <c r="O12" s="1"/>
    </row>
    <row r="13" spans="2:15" x14ac:dyDescent="0.2">
      <c r="H13" s="1"/>
      <c r="I13" s="1"/>
      <c r="J13" s="1"/>
      <c r="K13" s="1"/>
      <c r="L13" s="1"/>
      <c r="M13" s="1"/>
      <c r="N13" s="1"/>
      <c r="O13" s="1"/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3"/>
  <sheetViews>
    <sheetView workbookViewId="0">
      <selection activeCell="N15" sqref="N15"/>
    </sheetView>
  </sheetViews>
  <sheetFormatPr defaultRowHeight="12.75" x14ac:dyDescent="0.2"/>
  <cols>
    <col min="1" max="1" width="2.375" style="2" customWidth="1"/>
    <col min="2" max="2" width="9.875" style="2" customWidth="1"/>
    <col min="3" max="3" width="14.875" style="2" customWidth="1"/>
    <col min="4" max="4" width="6.25" style="2" customWidth="1"/>
    <col min="5" max="5" width="8.25" style="2" customWidth="1"/>
    <col min="6" max="6" width="7.625" style="2" customWidth="1"/>
    <col min="7" max="7" width="7.875" style="2" customWidth="1"/>
    <col min="8" max="8" width="8" style="2" customWidth="1"/>
    <col min="9" max="9" width="7.625" style="2" customWidth="1"/>
    <col min="10" max="10" width="7.75" style="2" customWidth="1"/>
    <col min="11" max="11" width="7.375" style="2" customWidth="1"/>
    <col min="12" max="12" width="7.625" style="2" customWidth="1"/>
    <col min="13" max="13" width="7.5" style="2" customWidth="1"/>
    <col min="14" max="16384" width="9" style="2"/>
  </cols>
  <sheetData>
    <row r="2" spans="2:13" ht="15" x14ac:dyDescent="0.25">
      <c r="B2" s="4" t="s">
        <v>38</v>
      </c>
    </row>
    <row r="3" spans="2:13" x14ac:dyDescent="0.2">
      <c r="B3" s="1" t="s">
        <v>18</v>
      </c>
      <c r="C3" s="1" t="s">
        <v>1</v>
      </c>
      <c r="D3" s="1" t="s">
        <v>2</v>
      </c>
      <c r="E3" s="1" t="s">
        <v>3</v>
      </c>
      <c r="F3" s="1" t="s">
        <v>37</v>
      </c>
      <c r="G3" s="1" t="s">
        <v>4</v>
      </c>
      <c r="H3" s="1" t="s">
        <v>23</v>
      </c>
      <c r="I3" s="1" t="s">
        <v>37</v>
      </c>
      <c r="J3" s="1" t="s">
        <v>24</v>
      </c>
      <c r="K3" s="1" t="s">
        <v>25</v>
      </c>
      <c r="L3" s="1" t="s">
        <v>37</v>
      </c>
      <c r="M3" s="1" t="s">
        <v>26</v>
      </c>
    </row>
    <row r="4" spans="2:13" x14ac:dyDescent="0.2">
      <c r="B4" s="1" t="s">
        <v>19</v>
      </c>
      <c r="C4" s="1" t="s">
        <v>27</v>
      </c>
      <c r="D4" s="1" t="s">
        <v>5</v>
      </c>
      <c r="E4" s="1">
        <v>68</v>
      </c>
      <c r="F4" s="3">
        <f>E4/2615</f>
        <v>2.6003824091778201E-2</v>
      </c>
      <c r="G4" s="1">
        <v>0</v>
      </c>
      <c r="H4" s="1">
        <v>21</v>
      </c>
      <c r="I4" s="3">
        <f>H4/1716</f>
        <v>1.2237762237762238E-2</v>
      </c>
      <c r="J4" s="1">
        <v>0</v>
      </c>
      <c r="K4" s="1">
        <v>47</v>
      </c>
      <c r="L4" s="3">
        <f>K4/899</f>
        <v>5.2280311457174641E-2</v>
      </c>
      <c r="M4" s="1">
        <v>0</v>
      </c>
    </row>
    <row r="5" spans="2:13" x14ac:dyDescent="0.2">
      <c r="B5" s="1" t="s">
        <v>16</v>
      </c>
      <c r="C5" s="1" t="s">
        <v>33</v>
      </c>
      <c r="D5" s="1" t="s">
        <v>17</v>
      </c>
      <c r="E5" s="1">
        <v>17</v>
      </c>
      <c r="F5" s="3">
        <f t="shared" ref="F5:F10" si="0">E5/2615</f>
        <v>6.5009560229445503E-3</v>
      </c>
      <c r="G5" s="1">
        <v>0</v>
      </c>
      <c r="H5" s="1">
        <v>4</v>
      </c>
      <c r="I5" s="3">
        <f t="shared" ref="I5:I10" si="1">H5/1716</f>
        <v>2.331002331002331E-3</v>
      </c>
      <c r="J5" s="1">
        <v>0</v>
      </c>
      <c r="K5" s="1">
        <v>13</v>
      </c>
      <c r="L5" s="3">
        <f t="shared" ref="L5:L10" si="2">K5/899</f>
        <v>1.4460511679644048E-2</v>
      </c>
      <c r="M5" s="1">
        <v>0</v>
      </c>
    </row>
    <row r="6" spans="2:13" x14ac:dyDescent="0.2">
      <c r="B6" s="1" t="s">
        <v>22</v>
      </c>
      <c r="C6" s="1" t="s">
        <v>30</v>
      </c>
      <c r="D6" s="1" t="s">
        <v>8</v>
      </c>
      <c r="E6" s="1">
        <v>67</v>
      </c>
      <c r="F6" s="3">
        <f t="shared" si="0"/>
        <v>2.5621414913957936E-2</v>
      </c>
      <c r="G6" s="1">
        <v>0</v>
      </c>
      <c r="H6" s="1">
        <v>30</v>
      </c>
      <c r="I6" s="3">
        <f t="shared" si="1"/>
        <v>1.7482517482517484E-2</v>
      </c>
      <c r="J6" s="1">
        <v>0</v>
      </c>
      <c r="K6" s="1">
        <v>34</v>
      </c>
      <c r="L6" s="3">
        <f t="shared" si="2"/>
        <v>3.781979977753059E-2</v>
      </c>
      <c r="M6" s="1">
        <v>0</v>
      </c>
    </row>
    <row r="7" spans="2:13" x14ac:dyDescent="0.2">
      <c r="B7" s="1" t="s">
        <v>20</v>
      </c>
      <c r="C7" s="1" t="s">
        <v>28</v>
      </c>
      <c r="D7" s="1" t="s">
        <v>6</v>
      </c>
      <c r="E7" s="1">
        <v>34</v>
      </c>
      <c r="F7" s="3">
        <f t="shared" si="0"/>
        <v>1.3001912045889101E-2</v>
      </c>
      <c r="G7" s="1">
        <v>0</v>
      </c>
      <c r="H7" s="1">
        <v>17</v>
      </c>
      <c r="I7" s="3">
        <f t="shared" si="1"/>
        <v>9.9067599067599061E-3</v>
      </c>
      <c r="J7" s="1">
        <v>0</v>
      </c>
      <c r="K7" s="1">
        <v>16</v>
      </c>
      <c r="L7" s="3">
        <f t="shared" si="2"/>
        <v>1.7797552836484983E-2</v>
      </c>
      <c r="M7" s="1">
        <v>0</v>
      </c>
    </row>
    <row r="8" spans="2:13" x14ac:dyDescent="0.2">
      <c r="B8" s="1" t="s">
        <v>21</v>
      </c>
      <c r="C8" s="1" t="s">
        <v>29</v>
      </c>
      <c r="D8" s="1" t="s">
        <v>7</v>
      </c>
      <c r="E8" s="1">
        <v>116</v>
      </c>
      <c r="F8" s="3">
        <f t="shared" si="0"/>
        <v>4.4359464627151055E-2</v>
      </c>
      <c r="G8" s="1">
        <v>0</v>
      </c>
      <c r="H8" s="1">
        <v>25</v>
      </c>
      <c r="I8" s="3">
        <f t="shared" si="1"/>
        <v>1.4568764568764568E-2</v>
      </c>
      <c r="J8" s="1">
        <v>0</v>
      </c>
      <c r="K8" s="1">
        <v>83</v>
      </c>
      <c r="L8" s="3">
        <f t="shared" si="2"/>
        <v>9.2324805339265847E-2</v>
      </c>
      <c r="M8" s="1">
        <v>0</v>
      </c>
    </row>
    <row r="9" spans="2:13" x14ac:dyDescent="0.2">
      <c r="B9" s="1" t="s">
        <v>9</v>
      </c>
      <c r="C9" s="1" t="s">
        <v>31</v>
      </c>
      <c r="D9" s="1" t="s">
        <v>6</v>
      </c>
      <c r="E9" s="1">
        <v>36</v>
      </c>
      <c r="F9" s="3">
        <f t="shared" si="0"/>
        <v>1.3766730401529637E-2</v>
      </c>
      <c r="G9" s="1">
        <v>0</v>
      </c>
      <c r="H9" s="1">
        <v>27</v>
      </c>
      <c r="I9" s="3">
        <f t="shared" si="1"/>
        <v>1.5734265734265736E-2</v>
      </c>
      <c r="J9" s="1">
        <v>0</v>
      </c>
      <c r="K9" s="1">
        <v>7</v>
      </c>
      <c r="L9" s="3">
        <f t="shared" si="2"/>
        <v>7.7864293659621799E-3</v>
      </c>
      <c r="M9" s="1">
        <v>0</v>
      </c>
    </row>
    <row r="10" spans="2:13" x14ac:dyDescent="0.2">
      <c r="B10" s="1" t="s">
        <v>14</v>
      </c>
      <c r="C10" s="1" t="s">
        <v>32</v>
      </c>
      <c r="D10" s="1" t="s">
        <v>15</v>
      </c>
      <c r="E10" s="1">
        <v>105</v>
      </c>
      <c r="F10" s="3">
        <f t="shared" si="0"/>
        <v>4.0152963671128104E-2</v>
      </c>
      <c r="G10" s="1">
        <v>0</v>
      </c>
      <c r="H10" s="1">
        <v>50</v>
      </c>
      <c r="I10" s="3">
        <f t="shared" si="1"/>
        <v>2.9137529137529136E-2</v>
      </c>
      <c r="J10" s="1">
        <v>0</v>
      </c>
      <c r="K10" s="1">
        <v>53</v>
      </c>
      <c r="L10" s="3">
        <f t="shared" si="2"/>
        <v>5.8954393770856504E-2</v>
      </c>
      <c r="M10" s="1">
        <v>0</v>
      </c>
    </row>
    <row r="11" spans="2:13" x14ac:dyDescent="0.2">
      <c r="F11" s="5">
        <f>SUM(F4:F10)</f>
        <v>0.16940726577437859</v>
      </c>
      <c r="I11" s="5">
        <f>SUM(I4:I10)</f>
        <v>0.10139860139860139</v>
      </c>
      <c r="L11" s="5">
        <f>SUM(L4:L10)</f>
        <v>0.28142380422691882</v>
      </c>
    </row>
    <row r="13" spans="2:13" ht="15" x14ac:dyDescent="0.25">
      <c r="B13" s="4" t="s">
        <v>39</v>
      </c>
    </row>
    <row r="14" spans="2:13" x14ac:dyDescent="0.2">
      <c r="B14" s="1" t="s">
        <v>0</v>
      </c>
      <c r="C14" s="1" t="s">
        <v>1</v>
      </c>
      <c r="D14" s="1" t="s">
        <v>2</v>
      </c>
      <c r="E14" s="1" t="s">
        <v>77</v>
      </c>
      <c r="F14" s="1" t="s">
        <v>78</v>
      </c>
      <c r="G14" s="1" t="s">
        <v>79</v>
      </c>
      <c r="H14" s="1" t="s">
        <v>80</v>
      </c>
      <c r="I14" s="1" t="s">
        <v>81</v>
      </c>
      <c r="J14" s="1" t="s">
        <v>80</v>
      </c>
      <c r="K14" s="1"/>
      <c r="L14" s="1"/>
    </row>
    <row r="15" spans="2:13" x14ac:dyDescent="0.2">
      <c r="B15" s="1" t="s">
        <v>10</v>
      </c>
      <c r="C15" s="1" t="s">
        <v>34</v>
      </c>
      <c r="D15" s="1" t="s">
        <v>11</v>
      </c>
      <c r="E15" s="1">
        <v>40</v>
      </c>
      <c r="F15" s="1">
        <v>4022</v>
      </c>
      <c r="G15" s="1">
        <v>27</v>
      </c>
      <c r="H15" s="3">
        <f>G15/1716</f>
        <v>1.5734265734265736E-2</v>
      </c>
      <c r="I15" s="1">
        <v>58</v>
      </c>
      <c r="J15" s="3">
        <f>I15/899</f>
        <v>6.4516129032258063E-2</v>
      </c>
      <c r="L15" s="1"/>
    </row>
    <row r="16" spans="2:13" x14ac:dyDescent="0.2">
      <c r="B16" s="1" t="s">
        <v>12</v>
      </c>
      <c r="C16" s="1" t="s">
        <v>35</v>
      </c>
      <c r="D16" s="1" t="s">
        <v>8</v>
      </c>
      <c r="E16" s="1">
        <v>40</v>
      </c>
      <c r="F16" s="1">
        <v>3176</v>
      </c>
      <c r="G16" s="1">
        <v>49</v>
      </c>
      <c r="H16" s="3">
        <f t="shared" ref="H16:H17" si="3">G16/1716</f>
        <v>2.8554778554778556E-2</v>
      </c>
      <c r="I16" s="1">
        <v>33</v>
      </c>
      <c r="J16" s="3">
        <f t="shared" ref="J16:J17" si="4">I16/899</f>
        <v>3.6707452725250278E-2</v>
      </c>
      <c r="L16" s="1"/>
    </row>
    <row r="17" spans="2:13" x14ac:dyDescent="0.2">
      <c r="B17" s="1" t="s">
        <v>13</v>
      </c>
      <c r="C17" s="1" t="s">
        <v>36</v>
      </c>
      <c r="D17" s="1" t="s">
        <v>8</v>
      </c>
      <c r="E17" s="1">
        <v>18</v>
      </c>
      <c r="F17" s="1">
        <v>856</v>
      </c>
      <c r="G17" s="1">
        <v>9</v>
      </c>
      <c r="H17" s="3">
        <f t="shared" si="3"/>
        <v>5.244755244755245E-3</v>
      </c>
      <c r="I17" s="1">
        <v>39</v>
      </c>
      <c r="J17" s="3">
        <f t="shared" si="4"/>
        <v>4.3381535038932148E-2</v>
      </c>
      <c r="L17" s="1"/>
    </row>
    <row r="18" spans="2:13" x14ac:dyDescent="0.2">
      <c r="F18" s="1"/>
      <c r="G18" s="1"/>
      <c r="H18" s="6">
        <f>SUM(H15:H17)</f>
        <v>4.9533799533799536E-2</v>
      </c>
      <c r="I18" s="1"/>
      <c r="J18" s="6">
        <f>SUM(J15:J17)</f>
        <v>0.1446051167964405</v>
      </c>
      <c r="L18" s="1"/>
    </row>
    <row r="19" spans="2:13" x14ac:dyDescent="0.2">
      <c r="F19" s="1"/>
      <c r="G19" s="1"/>
      <c r="H19" s="1"/>
      <c r="I19" s="1"/>
      <c r="J19" s="1"/>
      <c r="K19" s="1"/>
      <c r="L19" s="1"/>
      <c r="M19" s="1"/>
    </row>
    <row r="20" spans="2:13" x14ac:dyDescent="0.2">
      <c r="F20" s="1"/>
      <c r="G20" s="1"/>
      <c r="H20" s="1"/>
      <c r="I20" s="1"/>
      <c r="J20" s="1"/>
      <c r="K20" s="1"/>
      <c r="L20" s="1"/>
      <c r="M20" s="1"/>
    </row>
    <row r="21" spans="2:13" x14ac:dyDescent="0.2">
      <c r="F21" s="1"/>
      <c r="G21" s="1"/>
      <c r="H21" s="1"/>
      <c r="I21" s="1"/>
      <c r="J21" s="1"/>
      <c r="K21" s="1"/>
      <c r="L21" s="1"/>
      <c r="M21" s="1"/>
    </row>
    <row r="22" spans="2:13" x14ac:dyDescent="0.2">
      <c r="F22" s="1"/>
      <c r="G22" s="1"/>
      <c r="H22" s="1"/>
      <c r="I22" s="1"/>
      <c r="J22" s="1"/>
      <c r="K22" s="1"/>
      <c r="L22" s="1"/>
      <c r="M22" s="1"/>
    </row>
    <row r="23" spans="2:13" x14ac:dyDescent="0.2">
      <c r="F23" s="1"/>
      <c r="G23" s="1"/>
      <c r="H23" s="1"/>
      <c r="I23" s="1"/>
      <c r="J23" s="1"/>
      <c r="K23" s="1"/>
      <c r="L23" s="1"/>
      <c r="M23" s="1"/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6"/>
  <sheetViews>
    <sheetView workbookViewId="0">
      <selection activeCell="J20" sqref="J20"/>
    </sheetView>
  </sheetViews>
  <sheetFormatPr defaultRowHeight="12.75" x14ac:dyDescent="0.2"/>
  <cols>
    <col min="1" max="1" width="2.375" style="2" customWidth="1"/>
    <col min="2" max="2" width="13" style="2" bestFit="1" customWidth="1"/>
    <col min="3" max="3" width="17.5" style="2" customWidth="1"/>
    <col min="4" max="4" width="9" style="2" customWidth="1"/>
    <col min="5" max="5" width="6" style="2" customWidth="1"/>
    <col min="6" max="6" width="11.125" style="2" bestFit="1" customWidth="1"/>
    <col min="7" max="7" width="7.875" style="2" bestFit="1" customWidth="1"/>
    <col min="8" max="8" width="11" style="2" bestFit="1" customWidth="1"/>
    <col min="9" max="9" width="11.375" style="2" bestFit="1" customWidth="1"/>
    <col min="10" max="10" width="6.625" style="2" bestFit="1" customWidth="1"/>
    <col min="11" max="11" width="13.125" style="2" bestFit="1" customWidth="1"/>
    <col min="12" max="12" width="11.375" style="2" bestFit="1" customWidth="1"/>
    <col min="13" max="13" width="6.625" style="2" bestFit="1" customWidth="1"/>
    <col min="14" max="14" width="13.125" style="2" bestFit="1" customWidth="1"/>
    <col min="15" max="15" width="7.5" style="2" customWidth="1"/>
    <col min="16" max="16384" width="9" style="2"/>
  </cols>
  <sheetData>
    <row r="2" spans="2:15" ht="15" x14ac:dyDescent="0.25">
      <c r="B2" s="4" t="s">
        <v>38</v>
      </c>
    </row>
    <row r="3" spans="2:15" x14ac:dyDescent="0.2">
      <c r="B3" s="1" t="s">
        <v>18</v>
      </c>
      <c r="C3" s="1" t="s">
        <v>1</v>
      </c>
      <c r="D3" s="1" t="s">
        <v>2</v>
      </c>
      <c r="E3" s="1" t="s">
        <v>3</v>
      </c>
      <c r="F3" s="1" t="s">
        <v>37</v>
      </c>
      <c r="G3" s="1" t="s">
        <v>4</v>
      </c>
      <c r="H3" s="1" t="s">
        <v>23</v>
      </c>
      <c r="I3" s="1" t="s">
        <v>37</v>
      </c>
      <c r="J3" s="1" t="s">
        <v>24</v>
      </c>
      <c r="K3" s="1" t="s">
        <v>25</v>
      </c>
      <c r="L3" s="1" t="s">
        <v>37</v>
      </c>
      <c r="M3" s="1" t="s">
        <v>26</v>
      </c>
    </row>
    <row r="4" spans="2:15" x14ac:dyDescent="0.2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5" ht="14.25" customHeight="1" x14ac:dyDescent="0.2">
      <c r="B5" s="1" t="s">
        <v>20</v>
      </c>
      <c r="C5" s="2" t="s">
        <v>61</v>
      </c>
      <c r="D5" s="1" t="s">
        <v>6</v>
      </c>
      <c r="E5" s="1">
        <v>25</v>
      </c>
      <c r="F5" s="3">
        <f>E5/2278</f>
        <v>1.0974539069359086E-2</v>
      </c>
      <c r="G5" s="1">
        <v>0</v>
      </c>
      <c r="H5" s="1">
        <v>15</v>
      </c>
      <c r="I5" s="3">
        <f>H5/1595</f>
        <v>9.4043887147335428E-3</v>
      </c>
      <c r="J5" s="1">
        <v>0</v>
      </c>
      <c r="K5" s="1">
        <v>10</v>
      </c>
      <c r="L5" s="3">
        <f>K5/683</f>
        <v>1.4641288433382138E-2</v>
      </c>
      <c r="M5" s="1">
        <v>0</v>
      </c>
    </row>
    <row r="6" spans="2:15" x14ac:dyDescent="0.2">
      <c r="B6" s="1" t="s">
        <v>21</v>
      </c>
      <c r="C6" s="2" t="s">
        <v>62</v>
      </c>
      <c r="D6" s="1" t="s">
        <v>7</v>
      </c>
      <c r="E6" s="1">
        <v>95</v>
      </c>
      <c r="F6" s="3">
        <f t="shared" ref="F6:F12" si="0">E6/2278</f>
        <v>4.1703248463564532E-2</v>
      </c>
      <c r="G6" s="1">
        <v>0</v>
      </c>
      <c r="H6" s="1">
        <v>15</v>
      </c>
      <c r="I6" s="3">
        <f t="shared" ref="I6:I12" si="1">H6/1595</f>
        <v>9.4043887147335428E-3</v>
      </c>
      <c r="J6" s="1">
        <v>0</v>
      </c>
      <c r="K6" s="1">
        <v>80</v>
      </c>
      <c r="L6" s="3">
        <f t="shared" ref="L6:L12" si="2">K6/683</f>
        <v>0.1171303074670571</v>
      </c>
      <c r="M6" s="1">
        <v>0</v>
      </c>
      <c r="O6" s="1"/>
    </row>
    <row r="7" spans="2:15" x14ac:dyDescent="0.2">
      <c r="B7" s="1" t="s">
        <v>9</v>
      </c>
      <c r="C7" s="2" t="s">
        <v>63</v>
      </c>
      <c r="D7" s="1" t="s">
        <v>6</v>
      </c>
      <c r="E7" s="1">
        <v>24</v>
      </c>
      <c r="F7" s="3">
        <f t="shared" si="0"/>
        <v>1.0535557506584723E-2</v>
      </c>
      <c r="G7" s="1">
        <v>0</v>
      </c>
      <c r="H7" s="1">
        <v>20</v>
      </c>
      <c r="I7" s="3">
        <f t="shared" si="1"/>
        <v>1.2539184952978056E-2</v>
      </c>
      <c r="J7" s="1">
        <v>0</v>
      </c>
      <c r="K7" s="1">
        <v>4</v>
      </c>
      <c r="L7" s="3">
        <f t="shared" si="2"/>
        <v>5.8565153733528552E-3</v>
      </c>
      <c r="M7" s="1">
        <v>0</v>
      </c>
      <c r="O7" s="1"/>
    </row>
    <row r="8" spans="2:15" x14ac:dyDescent="0.2">
      <c r="B8" s="1" t="s">
        <v>14</v>
      </c>
      <c r="C8" s="2" t="s">
        <v>64</v>
      </c>
      <c r="D8" s="1" t="s">
        <v>15</v>
      </c>
      <c r="E8" s="1">
        <v>8</v>
      </c>
      <c r="F8" s="3">
        <f t="shared" si="0"/>
        <v>3.5118525021949078E-3</v>
      </c>
      <c r="G8" s="1">
        <v>0</v>
      </c>
      <c r="H8" s="1">
        <v>6</v>
      </c>
      <c r="I8" s="3">
        <f t="shared" si="1"/>
        <v>3.761755485893417E-3</v>
      </c>
      <c r="J8" s="1">
        <v>0</v>
      </c>
      <c r="K8" s="1">
        <v>2</v>
      </c>
      <c r="L8" s="3">
        <f t="shared" si="2"/>
        <v>2.9282576866764276E-3</v>
      </c>
      <c r="M8" s="1">
        <v>0</v>
      </c>
      <c r="O8" s="1"/>
    </row>
    <row r="9" spans="2:15" x14ac:dyDescent="0.2">
      <c r="B9" s="2" t="s">
        <v>44</v>
      </c>
      <c r="C9" s="2" t="s">
        <v>47</v>
      </c>
      <c r="D9" s="2" t="s">
        <v>48</v>
      </c>
      <c r="E9" s="2">
        <v>104</v>
      </c>
      <c r="F9" s="3">
        <f t="shared" si="0"/>
        <v>4.5654082528533799E-2</v>
      </c>
      <c r="G9" s="1">
        <v>0</v>
      </c>
      <c r="H9" s="2">
        <v>75</v>
      </c>
      <c r="I9" s="3">
        <f t="shared" si="1"/>
        <v>4.7021943573667714E-2</v>
      </c>
      <c r="J9" s="2">
        <v>0</v>
      </c>
      <c r="K9" s="2">
        <v>29</v>
      </c>
      <c r="L9" s="3">
        <f t="shared" si="2"/>
        <v>4.24597364568082E-2</v>
      </c>
      <c r="M9" s="2">
        <v>0</v>
      </c>
    </row>
    <row r="10" spans="2:15" x14ac:dyDescent="0.2">
      <c r="B10" s="2" t="s">
        <v>43</v>
      </c>
      <c r="C10" s="2" t="s">
        <v>49</v>
      </c>
      <c r="D10" s="2" t="s">
        <v>11</v>
      </c>
      <c r="E10" s="2">
        <v>152</v>
      </c>
      <c r="F10" s="3">
        <f t="shared" si="0"/>
        <v>6.6725197541703252E-2</v>
      </c>
      <c r="G10" s="1">
        <v>0</v>
      </c>
      <c r="H10" s="2">
        <v>50</v>
      </c>
      <c r="I10" s="3">
        <f t="shared" si="1"/>
        <v>3.1347962382445138E-2</v>
      </c>
      <c r="J10" s="2">
        <v>0</v>
      </c>
      <c r="K10" s="2">
        <v>102</v>
      </c>
      <c r="L10" s="3">
        <f t="shared" si="2"/>
        <v>0.14934114202049781</v>
      </c>
      <c r="M10" s="2">
        <v>0</v>
      </c>
    </row>
    <row r="11" spans="2:15" x14ac:dyDescent="0.2">
      <c r="B11" s="2" t="s">
        <v>45</v>
      </c>
      <c r="C11" s="2" t="s">
        <v>50</v>
      </c>
      <c r="D11" s="2" t="s">
        <v>51</v>
      </c>
      <c r="E11" s="2">
        <v>17</v>
      </c>
      <c r="F11" s="3">
        <f t="shared" si="0"/>
        <v>7.462686567164179E-3</v>
      </c>
      <c r="G11" s="1">
        <v>0</v>
      </c>
      <c r="H11" s="2">
        <v>9</v>
      </c>
      <c r="I11" s="3">
        <f t="shared" si="1"/>
        <v>5.642633228840125E-3</v>
      </c>
      <c r="J11" s="2">
        <v>0</v>
      </c>
      <c r="K11" s="2">
        <v>8</v>
      </c>
      <c r="L11" s="3">
        <f t="shared" si="2"/>
        <v>1.171303074670571E-2</v>
      </c>
      <c r="M11" s="2">
        <v>0</v>
      </c>
    </row>
    <row r="12" spans="2:15" x14ac:dyDescent="0.2">
      <c r="B12" s="2" t="s">
        <v>46</v>
      </c>
      <c r="C12" s="2" t="s">
        <v>52</v>
      </c>
      <c r="D12" s="2" t="s">
        <v>53</v>
      </c>
      <c r="E12" s="2">
        <v>69</v>
      </c>
      <c r="F12" s="3">
        <f t="shared" si="0"/>
        <v>3.0289727831431079E-2</v>
      </c>
      <c r="G12" s="1">
        <v>0</v>
      </c>
      <c r="H12" s="2">
        <v>28</v>
      </c>
      <c r="I12" s="3">
        <f t="shared" si="1"/>
        <v>1.755485893416928E-2</v>
      </c>
      <c r="J12" s="2">
        <v>0</v>
      </c>
      <c r="K12" s="2">
        <v>41</v>
      </c>
      <c r="L12" s="3">
        <f t="shared" si="2"/>
        <v>6.0029282576866766E-2</v>
      </c>
      <c r="M12" s="2">
        <v>0</v>
      </c>
    </row>
    <row r="13" spans="2:15" x14ac:dyDescent="0.2">
      <c r="F13" s="5">
        <f>SUM(F5:F12)</f>
        <v>0.21685689201053557</v>
      </c>
      <c r="H13" s="5"/>
      <c r="I13" s="5">
        <f>SUM(I5:I12)</f>
        <v>0.1366771159874608</v>
      </c>
      <c r="K13" s="5"/>
      <c r="L13" s="5">
        <f>SUM(L5:L12)</f>
        <v>0.40409956076134701</v>
      </c>
      <c r="N13" s="5"/>
    </row>
    <row r="14" spans="2:15" x14ac:dyDescent="0.2">
      <c r="H14" s="5"/>
      <c r="K14" s="5"/>
      <c r="N14" s="5"/>
    </row>
    <row r="16" spans="2:15" ht="15" x14ac:dyDescent="0.25">
      <c r="B16" s="4" t="s">
        <v>39</v>
      </c>
    </row>
    <row r="17" spans="2:15" x14ac:dyDescent="0.2">
      <c r="B17" s="1" t="s">
        <v>0</v>
      </c>
      <c r="C17" s="1" t="s">
        <v>1</v>
      </c>
      <c r="D17" s="1" t="s">
        <v>2</v>
      </c>
      <c r="E17" s="1" t="s">
        <v>77</v>
      </c>
      <c r="F17" s="1" t="s">
        <v>78</v>
      </c>
      <c r="G17" s="1" t="s">
        <v>79</v>
      </c>
      <c r="H17" s="1" t="s">
        <v>80</v>
      </c>
      <c r="I17" s="1" t="s">
        <v>81</v>
      </c>
      <c r="J17" s="1" t="s">
        <v>80</v>
      </c>
      <c r="K17" s="1"/>
      <c r="L17" s="1"/>
      <c r="M17" s="7"/>
    </row>
    <row r="18" spans="2:15" x14ac:dyDescent="0.2">
      <c r="B18" s="1" t="s">
        <v>40</v>
      </c>
      <c r="C18" s="1" t="s">
        <v>54</v>
      </c>
      <c r="D18" s="1" t="s">
        <v>57</v>
      </c>
      <c r="E18" s="2">
        <v>42</v>
      </c>
      <c r="F18" s="1">
        <v>1828</v>
      </c>
      <c r="G18" s="1">
        <v>35</v>
      </c>
      <c r="H18" s="3">
        <f>G18/1595</f>
        <v>2.1943573667711599E-2</v>
      </c>
      <c r="I18" s="1">
        <v>16</v>
      </c>
      <c r="J18" s="3">
        <f>I18/683</f>
        <v>2.3426061493411421E-2</v>
      </c>
      <c r="K18" s="3"/>
      <c r="L18" s="1"/>
    </row>
    <row r="19" spans="2:15" x14ac:dyDescent="0.2">
      <c r="B19" s="1" t="s">
        <v>41</v>
      </c>
      <c r="C19" s="1" t="s">
        <v>55</v>
      </c>
      <c r="D19" s="1" t="s">
        <v>58</v>
      </c>
      <c r="E19" s="2">
        <v>18</v>
      </c>
      <c r="F19" s="1">
        <v>396</v>
      </c>
      <c r="G19" s="1">
        <v>15</v>
      </c>
      <c r="H19" s="3">
        <f t="shared" ref="H19:H20" si="3">G19/1595</f>
        <v>9.4043887147335428E-3</v>
      </c>
      <c r="I19" s="1">
        <v>7</v>
      </c>
      <c r="J19" s="3">
        <f t="shared" ref="J19:J20" si="4">I19/683</f>
        <v>1.0248901903367497E-2</v>
      </c>
      <c r="K19" s="3"/>
      <c r="L19" s="1"/>
    </row>
    <row r="20" spans="2:15" x14ac:dyDescent="0.2">
      <c r="B20" s="1" t="s">
        <v>42</v>
      </c>
      <c r="C20" s="1" t="s">
        <v>56</v>
      </c>
      <c r="D20" s="1" t="s">
        <v>59</v>
      </c>
      <c r="E20" s="2">
        <v>20</v>
      </c>
      <c r="F20" s="1">
        <v>297</v>
      </c>
      <c r="G20" s="1">
        <v>6</v>
      </c>
      <c r="H20" s="3">
        <f t="shared" si="3"/>
        <v>3.761755485893417E-3</v>
      </c>
      <c r="I20" s="1">
        <v>11</v>
      </c>
      <c r="J20" s="3">
        <f t="shared" si="4"/>
        <v>1.6105417276720352E-2</v>
      </c>
      <c r="K20" s="3"/>
      <c r="L20" s="1"/>
    </row>
    <row r="21" spans="2:15" x14ac:dyDescent="0.2">
      <c r="H21" s="6">
        <f>SUM(H18:H20)</f>
        <v>3.5109717868338552E-2</v>
      </c>
      <c r="I21" s="1"/>
      <c r="J21" s="6">
        <f>SUM(J18:J20)</f>
        <v>4.9780380673499269E-2</v>
      </c>
      <c r="K21" s="6"/>
      <c r="L21" s="1"/>
      <c r="M21" s="1"/>
      <c r="N21" s="6"/>
      <c r="O21" s="1"/>
    </row>
    <row r="22" spans="2:15" x14ac:dyDescent="0.2">
      <c r="H22" s="1"/>
      <c r="I22" s="1"/>
      <c r="J22" s="1"/>
      <c r="K22" s="1"/>
      <c r="L22" s="1"/>
      <c r="M22" s="1"/>
      <c r="N22" s="1"/>
      <c r="O22" s="1"/>
    </row>
    <row r="23" spans="2:15" x14ac:dyDescent="0.2">
      <c r="H23" s="1"/>
      <c r="I23" s="1"/>
      <c r="J23" s="1"/>
      <c r="K23" s="1"/>
      <c r="L23" s="1"/>
      <c r="M23" s="1"/>
      <c r="N23" s="1"/>
      <c r="O23" s="1"/>
    </row>
    <row r="24" spans="2:15" x14ac:dyDescent="0.2">
      <c r="H24" s="1"/>
      <c r="I24" s="1"/>
      <c r="J24" s="1"/>
      <c r="K24" s="1"/>
      <c r="L24" s="1"/>
      <c r="M24" s="1"/>
      <c r="N24" s="1"/>
      <c r="O24" s="1"/>
    </row>
    <row r="25" spans="2:15" x14ac:dyDescent="0.2">
      <c r="H25" s="1"/>
      <c r="I25" s="1"/>
      <c r="J25" s="1"/>
      <c r="K25" s="1"/>
      <c r="L25" s="1"/>
      <c r="M25" s="1"/>
      <c r="N25" s="1"/>
      <c r="O25" s="1"/>
    </row>
    <row r="26" spans="2:15" x14ac:dyDescent="0.2">
      <c r="H26" s="1"/>
      <c r="I26" s="1"/>
      <c r="J26" s="1"/>
      <c r="K26" s="1"/>
      <c r="L26" s="1"/>
      <c r="M26" s="1"/>
      <c r="N26" s="1"/>
      <c r="O26" s="1"/>
    </row>
  </sheetData>
  <phoneticPr fontId="7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1"/>
  <sheetViews>
    <sheetView workbookViewId="0">
      <selection activeCell="K23" sqref="K23"/>
    </sheetView>
  </sheetViews>
  <sheetFormatPr defaultRowHeight="12.75" x14ac:dyDescent="0.2"/>
  <cols>
    <col min="1" max="1" width="2.375" style="2" customWidth="1"/>
    <col min="2" max="2" width="9.875" style="2" customWidth="1"/>
    <col min="3" max="3" width="21.25" style="2" customWidth="1"/>
    <col min="4" max="4" width="6.25" style="2" customWidth="1"/>
    <col min="5" max="5" width="8.25" style="2" customWidth="1"/>
    <col min="6" max="6" width="7.625" style="2" customWidth="1"/>
    <col min="7" max="7" width="7.875" style="2" customWidth="1"/>
    <col min="8" max="8" width="8" style="2" customWidth="1"/>
    <col min="9" max="9" width="7.625" style="2" customWidth="1"/>
    <col min="10" max="10" width="7.75" style="2" customWidth="1"/>
    <col min="11" max="11" width="7.375" style="2" customWidth="1"/>
    <col min="12" max="12" width="7.625" style="2" customWidth="1"/>
    <col min="13" max="13" width="7.5" style="2" customWidth="1"/>
    <col min="14" max="16384" width="9" style="2"/>
  </cols>
  <sheetData>
    <row r="2" spans="2:15" ht="15" x14ac:dyDescent="0.25">
      <c r="B2" s="4" t="s">
        <v>38</v>
      </c>
    </row>
    <row r="3" spans="2:15" x14ac:dyDescent="0.2">
      <c r="B3" s="1" t="s">
        <v>18</v>
      </c>
      <c r="C3" s="1" t="s">
        <v>1</v>
      </c>
      <c r="D3" s="1" t="s">
        <v>2</v>
      </c>
      <c r="E3" s="1" t="s">
        <v>3</v>
      </c>
      <c r="F3" s="1" t="s">
        <v>37</v>
      </c>
      <c r="G3" s="1" t="s">
        <v>4</v>
      </c>
      <c r="H3" s="1" t="s">
        <v>23</v>
      </c>
      <c r="I3" s="1" t="s">
        <v>37</v>
      </c>
      <c r="J3" s="1" t="s">
        <v>24</v>
      </c>
      <c r="K3" s="1" t="s">
        <v>25</v>
      </c>
      <c r="L3" s="1" t="s">
        <v>37</v>
      </c>
      <c r="M3" s="1" t="s">
        <v>26</v>
      </c>
    </row>
    <row r="4" spans="2:15" x14ac:dyDescent="0.2">
      <c r="B4" s="1" t="s">
        <v>65</v>
      </c>
      <c r="C4" s="1" t="s">
        <v>66</v>
      </c>
      <c r="D4" s="1" t="s">
        <v>6</v>
      </c>
      <c r="E4" s="1">
        <v>2</v>
      </c>
      <c r="F4" s="8">
        <f>E4/2363</f>
        <v>8.4638171815488788E-4</v>
      </c>
      <c r="G4" s="1">
        <v>40</v>
      </c>
      <c r="H4" s="1">
        <v>0</v>
      </c>
      <c r="I4" s="8">
        <v>0</v>
      </c>
      <c r="J4" s="1">
        <v>0</v>
      </c>
      <c r="K4" s="1">
        <v>2</v>
      </c>
      <c r="L4" s="8">
        <f>K4/1107</f>
        <v>1.8066847335140017E-3</v>
      </c>
      <c r="M4" s="1">
        <v>40</v>
      </c>
    </row>
    <row r="5" spans="2:15" ht="14.25" customHeight="1" x14ac:dyDescent="0.2">
      <c r="B5" s="1" t="s">
        <v>67</v>
      </c>
      <c r="C5" s="2" t="s">
        <v>62</v>
      </c>
      <c r="D5" s="1" t="s">
        <v>7</v>
      </c>
      <c r="E5" s="1">
        <v>2</v>
      </c>
      <c r="F5" s="8">
        <f t="shared" ref="F5:F11" si="0">E5/2363</f>
        <v>8.4638171815488788E-4</v>
      </c>
      <c r="G5" s="1">
        <v>25</v>
      </c>
      <c r="H5" s="1">
        <v>0</v>
      </c>
      <c r="I5" s="8">
        <v>0</v>
      </c>
      <c r="J5" s="1">
        <v>0</v>
      </c>
      <c r="K5" s="1">
        <v>2</v>
      </c>
      <c r="L5" s="8">
        <f t="shared" ref="L5:L11" si="1">K5/1107</f>
        <v>1.8066847335140017E-3</v>
      </c>
      <c r="M5" s="1">
        <v>25</v>
      </c>
    </row>
    <row r="6" spans="2:15" x14ac:dyDescent="0.2">
      <c r="B6" s="1" t="s">
        <v>44</v>
      </c>
      <c r="C6" s="2" t="s">
        <v>47</v>
      </c>
      <c r="D6" s="1" t="s">
        <v>48</v>
      </c>
      <c r="E6" s="1">
        <v>48</v>
      </c>
      <c r="F6" s="8">
        <f t="shared" si="0"/>
        <v>2.031316123571731E-2</v>
      </c>
      <c r="G6" s="1">
        <v>0</v>
      </c>
      <c r="H6" s="1">
        <v>31</v>
      </c>
      <c r="I6" s="8">
        <f>H6/1256</f>
        <v>2.4681528662420384E-2</v>
      </c>
      <c r="J6" s="1">
        <v>0</v>
      </c>
      <c r="K6" s="1">
        <v>17</v>
      </c>
      <c r="L6" s="8">
        <f t="shared" si="1"/>
        <v>1.5356820234869015E-2</v>
      </c>
      <c r="M6" s="1">
        <v>0</v>
      </c>
      <c r="O6" s="1"/>
    </row>
    <row r="7" spans="2:15" x14ac:dyDescent="0.2">
      <c r="B7" s="1" t="s">
        <v>43</v>
      </c>
      <c r="C7" s="2" t="s">
        <v>49</v>
      </c>
      <c r="D7" s="1" t="s">
        <v>11</v>
      </c>
      <c r="E7" s="1">
        <v>443</v>
      </c>
      <c r="F7" s="8">
        <f t="shared" si="0"/>
        <v>0.18747355057130766</v>
      </c>
      <c r="G7" s="1">
        <v>0</v>
      </c>
      <c r="H7" s="1">
        <v>124</v>
      </c>
      <c r="I7" s="8">
        <f t="shared" ref="I7:I11" si="2">H7/1256</f>
        <v>9.8726114649681534E-2</v>
      </c>
      <c r="J7" s="1">
        <v>0</v>
      </c>
      <c r="K7" s="1">
        <v>319</v>
      </c>
      <c r="L7" s="8">
        <f t="shared" si="1"/>
        <v>0.28816621499548328</v>
      </c>
      <c r="M7" s="1">
        <v>0</v>
      </c>
      <c r="O7" s="1"/>
    </row>
    <row r="8" spans="2:15" x14ac:dyDescent="0.2">
      <c r="B8" s="1" t="s">
        <v>45</v>
      </c>
      <c r="C8" s="2" t="s">
        <v>50</v>
      </c>
      <c r="D8" s="1" t="s">
        <v>51</v>
      </c>
      <c r="E8" s="1">
        <v>9</v>
      </c>
      <c r="F8" s="8">
        <f t="shared" si="0"/>
        <v>3.8087177316969952E-3</v>
      </c>
      <c r="G8" s="1">
        <v>0</v>
      </c>
      <c r="H8" s="1">
        <v>5</v>
      </c>
      <c r="I8" s="8">
        <f t="shared" si="2"/>
        <v>3.9808917197452229E-3</v>
      </c>
      <c r="J8" s="1">
        <v>0</v>
      </c>
      <c r="K8" s="1">
        <v>4</v>
      </c>
      <c r="L8" s="8">
        <f t="shared" si="1"/>
        <v>3.6133694670280035E-3</v>
      </c>
      <c r="M8" s="1">
        <v>0</v>
      </c>
      <c r="O8" s="1"/>
    </row>
    <row r="9" spans="2:15" x14ac:dyDescent="0.2">
      <c r="B9" s="2" t="s">
        <v>46</v>
      </c>
      <c r="C9" s="2" t="s">
        <v>52</v>
      </c>
      <c r="D9" s="2" t="s">
        <v>53</v>
      </c>
      <c r="E9" s="2">
        <v>102</v>
      </c>
      <c r="F9" s="8">
        <f t="shared" si="0"/>
        <v>4.3165467625899283E-2</v>
      </c>
      <c r="G9" s="2">
        <v>0</v>
      </c>
      <c r="H9" s="2">
        <v>40</v>
      </c>
      <c r="I9" s="8">
        <f t="shared" si="2"/>
        <v>3.1847133757961783E-2</v>
      </c>
      <c r="J9" s="2">
        <v>0</v>
      </c>
      <c r="K9" s="2">
        <v>62</v>
      </c>
      <c r="L9" s="8">
        <f t="shared" si="1"/>
        <v>5.6007226738934053E-2</v>
      </c>
      <c r="M9" s="2">
        <v>0</v>
      </c>
      <c r="O9" s="1"/>
    </row>
    <row r="10" spans="2:15" x14ac:dyDescent="0.2">
      <c r="B10" s="2" t="s">
        <v>68</v>
      </c>
      <c r="C10" s="2" t="s">
        <v>69</v>
      </c>
      <c r="D10" s="2" t="s">
        <v>70</v>
      </c>
      <c r="E10" s="2">
        <v>29</v>
      </c>
      <c r="F10" s="8">
        <f t="shared" si="0"/>
        <v>1.2272534913245875E-2</v>
      </c>
      <c r="G10" s="1">
        <v>0</v>
      </c>
      <c r="H10" s="2">
        <v>4</v>
      </c>
      <c r="I10" s="8">
        <f t="shared" si="2"/>
        <v>3.1847133757961785E-3</v>
      </c>
      <c r="J10" s="2">
        <v>0</v>
      </c>
      <c r="K10" s="2">
        <v>25</v>
      </c>
      <c r="L10" s="8">
        <f t="shared" si="1"/>
        <v>2.2583559168925023E-2</v>
      </c>
      <c r="M10" s="2">
        <v>0</v>
      </c>
    </row>
    <row r="11" spans="2:15" x14ac:dyDescent="0.2">
      <c r="B11" s="2" t="s">
        <v>71</v>
      </c>
      <c r="C11" s="2" t="s">
        <v>72</v>
      </c>
      <c r="D11" s="2" t="s">
        <v>73</v>
      </c>
      <c r="E11" s="2">
        <v>146</v>
      </c>
      <c r="F11" s="8">
        <f t="shared" si="0"/>
        <v>6.1785865425306813E-2</v>
      </c>
      <c r="G11" s="1">
        <v>0</v>
      </c>
      <c r="H11" s="2">
        <v>56</v>
      </c>
      <c r="I11" s="8">
        <f t="shared" si="2"/>
        <v>4.4585987261146494E-2</v>
      </c>
      <c r="J11" s="2">
        <v>0</v>
      </c>
      <c r="K11" s="2">
        <v>90</v>
      </c>
      <c r="L11" s="8">
        <f t="shared" si="1"/>
        <v>8.1300813008130079E-2</v>
      </c>
      <c r="M11" s="2">
        <v>0</v>
      </c>
    </row>
    <row r="12" spans="2:15" x14ac:dyDescent="0.2">
      <c r="F12" s="8">
        <f>SUM(F4:F11)</f>
        <v>0.33051206093948371</v>
      </c>
      <c r="G12" s="1"/>
      <c r="I12" s="8">
        <f>SUM(I4:I11)</f>
        <v>0.20700636942675157</v>
      </c>
      <c r="L12" s="8">
        <f>SUM(L4:L11)</f>
        <v>0.47064137308039744</v>
      </c>
    </row>
    <row r="14" spans="2:15" ht="15" x14ac:dyDescent="0.25">
      <c r="B14" s="4" t="s">
        <v>39</v>
      </c>
    </row>
    <row r="15" spans="2:15" x14ac:dyDescent="0.2">
      <c r="B15" s="1" t="s">
        <v>0</v>
      </c>
      <c r="C15" s="1" t="s">
        <v>1</v>
      </c>
      <c r="D15" s="1" t="s">
        <v>2</v>
      </c>
      <c r="E15" s="7" t="s">
        <v>60</v>
      </c>
      <c r="F15" s="1" t="s">
        <v>4</v>
      </c>
      <c r="G15" s="1" t="s">
        <v>23</v>
      </c>
      <c r="H15" s="1" t="s">
        <v>37</v>
      </c>
      <c r="I15" s="1" t="s">
        <v>25</v>
      </c>
      <c r="J15" s="1" t="s">
        <v>37</v>
      </c>
    </row>
    <row r="16" spans="2:15" x14ac:dyDescent="0.2">
      <c r="B16" s="2" t="s">
        <v>74</v>
      </c>
      <c r="C16" s="2" t="s">
        <v>75</v>
      </c>
      <c r="D16" s="2" t="s">
        <v>76</v>
      </c>
      <c r="E16" s="2">
        <v>21</v>
      </c>
      <c r="F16" s="2">
        <v>3283</v>
      </c>
      <c r="G16" s="2">
        <v>79</v>
      </c>
      <c r="H16" s="8">
        <f>G16/1256</f>
        <v>6.2898089171974522E-2</v>
      </c>
      <c r="I16" s="2">
        <v>82</v>
      </c>
      <c r="J16" s="8">
        <f>I16/1107</f>
        <v>7.407407407407407E-2</v>
      </c>
    </row>
    <row r="17" spans="6:13" x14ac:dyDescent="0.2">
      <c r="F17" s="1"/>
      <c r="G17" s="1"/>
      <c r="H17" s="8"/>
      <c r="I17" s="1"/>
      <c r="J17" s="1"/>
    </row>
    <row r="18" spans="6:13" x14ac:dyDescent="0.2">
      <c r="F18" s="1"/>
      <c r="G18" s="1"/>
      <c r="H18" s="1"/>
      <c r="I18" s="1"/>
      <c r="J18" s="1"/>
      <c r="K18" s="1"/>
      <c r="L18" s="1"/>
    </row>
    <row r="19" spans="6:13" x14ac:dyDescent="0.2">
      <c r="F19" s="1"/>
      <c r="G19" s="1"/>
      <c r="H19" s="1"/>
      <c r="I19" s="1"/>
      <c r="J19" s="1"/>
      <c r="K19" s="1"/>
      <c r="L19" s="1"/>
      <c r="M19" s="1"/>
    </row>
    <row r="20" spans="6:13" x14ac:dyDescent="0.2">
      <c r="F20" s="1"/>
      <c r="G20" s="1"/>
      <c r="H20" s="1"/>
      <c r="I20" s="1"/>
      <c r="J20" s="1"/>
      <c r="K20" s="1"/>
      <c r="L20" s="1"/>
      <c r="M20" s="1"/>
    </row>
    <row r="21" spans="6:13" x14ac:dyDescent="0.2">
      <c r="F21" s="1"/>
      <c r="G21" s="1"/>
      <c r="H21" s="1"/>
      <c r="I21" s="1"/>
      <c r="J21" s="1"/>
      <c r="K21" s="1"/>
      <c r="L21" s="1"/>
      <c r="M21" s="1"/>
    </row>
  </sheetData>
  <phoneticPr fontId="7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1"/>
  <sheetViews>
    <sheetView workbookViewId="0">
      <selection activeCell="H18" sqref="H18"/>
    </sheetView>
  </sheetViews>
  <sheetFormatPr defaultRowHeight="12.75" x14ac:dyDescent="0.2"/>
  <cols>
    <col min="1" max="1" width="2.375" style="2" customWidth="1"/>
    <col min="2" max="2" width="9.875" style="2" customWidth="1"/>
    <col min="3" max="3" width="21.25" style="2" customWidth="1"/>
    <col min="4" max="4" width="6.25" style="2" customWidth="1"/>
    <col min="5" max="10" width="11.625" style="2" customWidth="1"/>
    <col min="11" max="11" width="9" style="2"/>
    <col min="12" max="12" width="9.5" style="2" bestFit="1" customWidth="1"/>
    <col min="13" max="16384" width="9" style="2"/>
  </cols>
  <sheetData>
    <row r="2" spans="2:17" ht="12.75" customHeight="1" x14ac:dyDescent="0.25">
      <c r="B2" s="4" t="s">
        <v>38</v>
      </c>
    </row>
    <row r="3" spans="2:17" ht="12.75" customHeight="1" x14ac:dyDescent="0.2">
      <c r="B3" s="1" t="s">
        <v>18</v>
      </c>
      <c r="C3" s="1" t="s">
        <v>1</v>
      </c>
      <c r="D3" s="1" t="s">
        <v>2</v>
      </c>
      <c r="E3" s="1" t="s">
        <v>3</v>
      </c>
      <c r="F3" s="1" t="s">
        <v>37</v>
      </c>
      <c r="G3" s="1" t="s">
        <v>23</v>
      </c>
      <c r="H3" s="1" t="s">
        <v>37</v>
      </c>
      <c r="I3" s="1" t="s">
        <v>25</v>
      </c>
      <c r="J3" s="1" t="s">
        <v>37</v>
      </c>
      <c r="L3" s="2" t="s">
        <v>102</v>
      </c>
      <c r="M3" s="1" t="s">
        <v>103</v>
      </c>
      <c r="N3" s="1" t="s">
        <v>104</v>
      </c>
      <c r="O3" s="2" t="s">
        <v>105</v>
      </c>
      <c r="P3" s="1"/>
      <c r="Q3" s="1"/>
    </row>
    <row r="4" spans="2:17" ht="12.75" customHeight="1" x14ac:dyDescent="0.2">
      <c r="B4" s="1" t="s">
        <v>106</v>
      </c>
      <c r="C4" s="1" t="s">
        <v>107</v>
      </c>
      <c r="D4" s="1" t="s">
        <v>70</v>
      </c>
      <c r="E4" s="1">
        <v>26</v>
      </c>
      <c r="F4" s="8">
        <f>E4/$M$15</f>
        <v>7.8148482116020442E-3</v>
      </c>
      <c r="G4" s="1">
        <v>20</v>
      </c>
      <c r="H4" s="8">
        <f>G4/$N$15</f>
        <v>1.1402508551881414E-2</v>
      </c>
      <c r="I4" s="1">
        <v>6</v>
      </c>
      <c r="J4" s="8">
        <f>I4/$O$15</f>
        <v>3.8143674507310869E-3</v>
      </c>
      <c r="L4" s="10">
        <v>42286</v>
      </c>
      <c r="M4" s="2">
        <v>286</v>
      </c>
      <c r="N4" s="2">
        <v>157</v>
      </c>
      <c r="O4" s="2">
        <v>129</v>
      </c>
    </row>
    <row r="5" spans="2:17" ht="12.75" customHeight="1" x14ac:dyDescent="0.2">
      <c r="B5" s="1" t="s">
        <v>43</v>
      </c>
      <c r="C5" s="2" t="s">
        <v>49</v>
      </c>
      <c r="D5" s="1" t="s">
        <v>11</v>
      </c>
      <c r="E5" s="1">
        <v>704</v>
      </c>
      <c r="F5" s="8">
        <f t="shared" ref="F5:F11" si="0">E5/$M$15</f>
        <v>0.21160204388337842</v>
      </c>
      <c r="G5" s="1">
        <v>196</v>
      </c>
      <c r="H5" s="8">
        <f t="shared" ref="H5:H11" si="1">G5/$N$15</f>
        <v>0.11174458380843785</v>
      </c>
      <c r="I5" s="1">
        <v>508</v>
      </c>
      <c r="J5" s="8">
        <f t="shared" ref="J5:J11" si="2">I5/$O$15</f>
        <v>0.32294977749523202</v>
      </c>
      <c r="L5" s="10">
        <v>42287</v>
      </c>
      <c r="M5" s="2">
        <v>294</v>
      </c>
      <c r="N5" s="2">
        <v>162</v>
      </c>
      <c r="O5" s="2">
        <v>132</v>
      </c>
    </row>
    <row r="6" spans="2:17" ht="12.75" customHeight="1" x14ac:dyDescent="0.2">
      <c r="B6" s="1" t="s">
        <v>46</v>
      </c>
      <c r="C6" s="2" t="s">
        <v>52</v>
      </c>
      <c r="D6" s="1" t="s">
        <v>53</v>
      </c>
      <c r="E6" s="1">
        <v>181</v>
      </c>
      <c r="F6" s="8">
        <f t="shared" si="0"/>
        <v>5.4403366396152689E-2</v>
      </c>
      <c r="G6" s="1">
        <v>85</v>
      </c>
      <c r="H6" s="8">
        <f t="shared" si="1"/>
        <v>4.8460661345496009E-2</v>
      </c>
      <c r="I6" s="1">
        <v>96</v>
      </c>
      <c r="J6" s="8">
        <f t="shared" si="2"/>
        <v>6.1029879211697391E-2</v>
      </c>
      <c r="L6" s="10">
        <v>42288</v>
      </c>
      <c r="M6" s="2">
        <v>286</v>
      </c>
      <c r="N6" s="2">
        <v>124</v>
      </c>
      <c r="O6" s="2">
        <v>162</v>
      </c>
    </row>
    <row r="7" spans="2:17" ht="12.75" customHeight="1" x14ac:dyDescent="0.2">
      <c r="B7" s="1" t="s">
        <v>68</v>
      </c>
      <c r="C7" s="2" t="s">
        <v>69</v>
      </c>
      <c r="D7" s="1" t="s">
        <v>70</v>
      </c>
      <c r="E7" s="1">
        <v>29</v>
      </c>
      <c r="F7" s="8">
        <f t="shared" si="0"/>
        <v>8.716561466786895E-3</v>
      </c>
      <c r="G7" s="1">
        <v>4</v>
      </c>
      <c r="H7" s="8">
        <f t="shared" si="1"/>
        <v>2.2805017103762829E-3</v>
      </c>
      <c r="I7" s="1">
        <v>25</v>
      </c>
      <c r="J7" s="8">
        <f t="shared" si="2"/>
        <v>1.5893197711379529E-2</v>
      </c>
      <c r="L7" s="10">
        <v>42289</v>
      </c>
      <c r="M7" s="2">
        <v>318</v>
      </c>
      <c r="N7" s="2">
        <v>143</v>
      </c>
      <c r="O7" s="2">
        <v>175</v>
      </c>
    </row>
    <row r="8" spans="2:17" ht="12.75" customHeight="1" x14ac:dyDescent="0.2">
      <c r="B8" s="1" t="s">
        <v>71</v>
      </c>
      <c r="C8" s="2" t="s">
        <v>72</v>
      </c>
      <c r="D8" s="1" t="s">
        <v>73</v>
      </c>
      <c r="E8" s="1">
        <v>71</v>
      </c>
      <c r="F8" s="8">
        <f t="shared" si="0"/>
        <v>2.1340547039374814E-2</v>
      </c>
      <c r="G8" s="1">
        <v>37</v>
      </c>
      <c r="H8" s="8">
        <f t="shared" si="1"/>
        <v>2.1094640820980615E-2</v>
      </c>
      <c r="I8" s="1">
        <v>34</v>
      </c>
      <c r="J8" s="8">
        <f t="shared" si="2"/>
        <v>2.1614748887476162E-2</v>
      </c>
      <c r="L8" s="10">
        <v>42290</v>
      </c>
      <c r="M8" s="2">
        <v>323</v>
      </c>
      <c r="N8" s="2">
        <v>174</v>
      </c>
      <c r="O8" s="2">
        <v>149</v>
      </c>
    </row>
    <row r="9" spans="2:17" ht="12.75" customHeight="1" x14ac:dyDescent="0.2">
      <c r="B9" s="2" t="s">
        <v>87</v>
      </c>
      <c r="C9" s="2" t="s">
        <v>88</v>
      </c>
      <c r="D9" s="2" t="s">
        <v>89</v>
      </c>
      <c r="E9" s="2">
        <v>75</v>
      </c>
      <c r="F9" s="8">
        <f t="shared" si="0"/>
        <v>2.2542831379621282E-2</v>
      </c>
      <c r="G9" s="2">
        <v>46</v>
      </c>
      <c r="H9" s="8">
        <f t="shared" si="1"/>
        <v>2.6225769669327253E-2</v>
      </c>
      <c r="I9" s="2">
        <v>29</v>
      </c>
      <c r="J9" s="8">
        <f t="shared" si="2"/>
        <v>1.8436109345200253E-2</v>
      </c>
      <c r="L9" s="10">
        <v>42291</v>
      </c>
      <c r="M9" s="2">
        <v>311</v>
      </c>
      <c r="N9" s="2">
        <v>156</v>
      </c>
      <c r="O9" s="2">
        <v>155</v>
      </c>
    </row>
    <row r="10" spans="2:17" ht="12.75" customHeight="1" x14ac:dyDescent="0.2">
      <c r="B10" s="2" t="s">
        <v>90</v>
      </c>
      <c r="C10" s="2" t="s">
        <v>91</v>
      </c>
      <c r="D10" s="2" t="s">
        <v>92</v>
      </c>
      <c r="E10" s="2">
        <v>42</v>
      </c>
      <c r="F10" s="8">
        <f t="shared" si="0"/>
        <v>1.2623985572587917E-2</v>
      </c>
      <c r="G10" s="2">
        <v>19</v>
      </c>
      <c r="H10" s="8">
        <f t="shared" si="1"/>
        <v>1.0832383124287344E-2</v>
      </c>
      <c r="I10" s="2">
        <v>23</v>
      </c>
      <c r="J10" s="8">
        <f t="shared" si="2"/>
        <v>1.4621741894469168E-2</v>
      </c>
      <c r="L10" s="10">
        <v>42292</v>
      </c>
      <c r="M10" s="2">
        <v>255</v>
      </c>
      <c r="N10" s="2">
        <v>136</v>
      </c>
      <c r="O10" s="2">
        <v>119</v>
      </c>
    </row>
    <row r="11" spans="2:17" ht="12.75" customHeight="1" x14ac:dyDescent="0.2">
      <c r="B11" s="2" t="s">
        <v>93</v>
      </c>
      <c r="C11" s="2" t="s">
        <v>94</v>
      </c>
      <c r="D11" s="2" t="s">
        <v>70</v>
      </c>
      <c r="E11" s="2">
        <v>18</v>
      </c>
      <c r="F11" s="8">
        <f t="shared" si="0"/>
        <v>5.4102795311091077E-3</v>
      </c>
      <c r="G11" s="2">
        <v>9</v>
      </c>
      <c r="H11" s="8">
        <f t="shared" si="1"/>
        <v>5.1311288483466364E-3</v>
      </c>
      <c r="I11" s="2">
        <v>9</v>
      </c>
      <c r="J11" s="8">
        <f t="shared" si="2"/>
        <v>5.7215511760966304E-3</v>
      </c>
      <c r="L11" s="10">
        <v>42293</v>
      </c>
      <c r="M11" s="2">
        <v>344</v>
      </c>
      <c r="N11" s="2">
        <v>221</v>
      </c>
      <c r="O11" s="2">
        <v>123</v>
      </c>
    </row>
    <row r="12" spans="2:17" ht="12.75" customHeight="1" x14ac:dyDescent="0.2">
      <c r="F12" s="8">
        <f>SUM(F4:F11)</f>
        <v>0.3444544634806132</v>
      </c>
      <c r="H12" s="8">
        <f>SUM(H4:H11)</f>
        <v>0.23717217787913336</v>
      </c>
      <c r="J12" s="8">
        <f>SUM(J4:J11)</f>
        <v>0.46408137317228226</v>
      </c>
      <c r="L12" s="10">
        <v>42294</v>
      </c>
      <c r="M12" s="2">
        <v>291</v>
      </c>
      <c r="N12" s="2">
        <v>159</v>
      </c>
      <c r="O12" s="2">
        <v>132</v>
      </c>
    </row>
    <row r="13" spans="2:17" ht="12.75" customHeight="1" x14ac:dyDescent="0.2">
      <c r="L13" s="10">
        <v>42295</v>
      </c>
      <c r="M13" s="2">
        <v>297</v>
      </c>
      <c r="N13" s="2">
        <v>150</v>
      </c>
      <c r="O13" s="2">
        <v>147</v>
      </c>
    </row>
    <row r="14" spans="2:17" ht="12.75" customHeight="1" x14ac:dyDescent="0.25">
      <c r="B14" s="4"/>
      <c r="L14" s="10">
        <v>42296</v>
      </c>
      <c r="M14" s="2">
        <v>322</v>
      </c>
      <c r="N14" s="2">
        <v>172</v>
      </c>
      <c r="O14" s="2">
        <v>150</v>
      </c>
    </row>
    <row r="15" spans="2:17" ht="12.75" customHeight="1" x14ac:dyDescent="0.2">
      <c r="B15" s="1"/>
      <c r="C15" s="1"/>
      <c r="D15" s="1"/>
      <c r="E15" s="7"/>
      <c r="F15" s="1"/>
      <c r="G15" s="1"/>
      <c r="H15" s="1"/>
      <c r="M15" s="2">
        <f>SUM(M4:M14)</f>
        <v>3327</v>
      </c>
      <c r="N15" s="2">
        <f t="shared" ref="N15:O15" si="3">SUM(N4:N14)</f>
        <v>1754</v>
      </c>
      <c r="O15" s="2">
        <f t="shared" si="3"/>
        <v>1573</v>
      </c>
    </row>
    <row r="16" spans="2:17" ht="12.75" customHeight="1" x14ac:dyDescent="0.2">
      <c r="G16" s="8"/>
    </row>
    <row r="17" spans="3:10" ht="12.75" customHeight="1" x14ac:dyDescent="0.2">
      <c r="C17" s="1"/>
      <c r="E17" s="1"/>
      <c r="H17" s="1"/>
    </row>
    <row r="18" spans="3:10" ht="12.75" customHeight="1" x14ac:dyDescent="0.2">
      <c r="C18" s="1"/>
      <c r="E18" s="1"/>
      <c r="H18" s="1"/>
      <c r="I18" s="1"/>
      <c r="J18" s="1"/>
    </row>
    <row r="19" spans="3:10" ht="12.75" customHeight="1" x14ac:dyDescent="0.2">
      <c r="C19" s="1"/>
      <c r="E19" s="1"/>
      <c r="H19" s="1"/>
      <c r="I19" s="1"/>
      <c r="J19" s="1"/>
    </row>
    <row r="20" spans="3:10" ht="12.75" customHeight="1" x14ac:dyDescent="0.2">
      <c r="C20" s="1"/>
      <c r="E20" s="1"/>
      <c r="H20" s="1"/>
      <c r="I20" s="1"/>
      <c r="J20" s="1"/>
    </row>
    <row r="21" spans="3:10" ht="12.75" customHeight="1" x14ac:dyDescent="0.2">
      <c r="C21" s="1"/>
      <c r="E21" s="1"/>
      <c r="H21" s="1"/>
      <c r="I21" s="1"/>
      <c r="J21" s="1"/>
    </row>
  </sheetData>
  <phoneticPr fontId="7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5"/>
  <sheetViews>
    <sheetView workbookViewId="0">
      <selection activeCell="E14" sqref="E14"/>
    </sheetView>
  </sheetViews>
  <sheetFormatPr defaultRowHeight="12.75" customHeight="1" x14ac:dyDescent="0.2"/>
  <cols>
    <col min="1" max="1" width="2.375" style="2" customWidth="1"/>
    <col min="2" max="2" width="9.875" style="2" customWidth="1"/>
    <col min="3" max="3" width="21.25" style="2" customWidth="1"/>
    <col min="4" max="4" width="6.25" style="2" customWidth="1"/>
    <col min="5" max="10" width="11.625" style="2" customWidth="1"/>
    <col min="11" max="11" width="9" style="2"/>
    <col min="12" max="12" width="9.5" style="2" bestFit="1" customWidth="1"/>
    <col min="13" max="16384" width="9" style="2"/>
  </cols>
  <sheetData>
    <row r="2" spans="2:17" ht="12.75" customHeight="1" x14ac:dyDescent="0.25">
      <c r="B2" s="4" t="s">
        <v>38</v>
      </c>
    </row>
    <row r="3" spans="2:17" ht="12.75" customHeight="1" x14ac:dyDescent="0.2">
      <c r="B3" s="1" t="s">
        <v>18</v>
      </c>
      <c r="C3" s="1" t="s">
        <v>1</v>
      </c>
      <c r="D3" s="1" t="s">
        <v>2</v>
      </c>
      <c r="E3" s="1" t="s">
        <v>3</v>
      </c>
      <c r="F3" s="1" t="s">
        <v>37</v>
      </c>
      <c r="G3" s="11" t="s">
        <v>23</v>
      </c>
      <c r="H3" s="1" t="s">
        <v>37</v>
      </c>
      <c r="I3" s="11" t="s">
        <v>25</v>
      </c>
      <c r="J3" s="1" t="s">
        <v>37</v>
      </c>
      <c r="L3" s="2" t="s">
        <v>102</v>
      </c>
      <c r="M3" s="1" t="s">
        <v>103</v>
      </c>
      <c r="N3" s="1" t="s">
        <v>104</v>
      </c>
      <c r="O3" s="2" t="s">
        <v>105</v>
      </c>
      <c r="P3" s="1"/>
      <c r="Q3" s="1"/>
    </row>
    <row r="4" spans="2:17" ht="12.75" customHeight="1" x14ac:dyDescent="0.2">
      <c r="B4" s="1" t="s">
        <v>43</v>
      </c>
      <c r="C4" s="11" t="s">
        <v>49</v>
      </c>
      <c r="D4" s="1" t="s">
        <v>11</v>
      </c>
      <c r="E4" s="1">
        <v>394</v>
      </c>
      <c r="F4" s="8">
        <f>E4/$M$11</f>
        <v>0.19739478957915832</v>
      </c>
      <c r="G4" s="1">
        <v>118</v>
      </c>
      <c r="H4" s="8">
        <f>G4/$N$11</f>
        <v>0.10786106032906764</v>
      </c>
      <c r="I4" s="1">
        <v>276</v>
      </c>
      <c r="J4" s="8">
        <f>I4/$O$11</f>
        <v>0.30598669623059865</v>
      </c>
      <c r="L4" s="10">
        <v>42297</v>
      </c>
      <c r="M4" s="2">
        <v>266</v>
      </c>
      <c r="N4" s="2">
        <v>156</v>
      </c>
      <c r="O4" s="2">
        <v>110</v>
      </c>
    </row>
    <row r="5" spans="2:17" ht="12.75" customHeight="1" x14ac:dyDescent="0.2">
      <c r="B5" s="1" t="s">
        <v>46</v>
      </c>
      <c r="C5" s="11" t="s">
        <v>52</v>
      </c>
      <c r="D5" s="1" t="s">
        <v>53</v>
      </c>
      <c r="E5" s="1">
        <v>105</v>
      </c>
      <c r="F5" s="8">
        <f t="shared" ref="F5:F11" si="0">E5/$M$11</f>
        <v>5.260521042084168E-2</v>
      </c>
      <c r="G5" s="1">
        <v>55</v>
      </c>
      <c r="H5" s="8">
        <f t="shared" ref="H5:H11" si="1">G5/$N$11</f>
        <v>5.0274223034734916E-2</v>
      </c>
      <c r="I5" s="1">
        <v>50</v>
      </c>
      <c r="J5" s="8">
        <f t="shared" ref="J5:J11" si="2">I5/$O$11</f>
        <v>5.543237250554324E-2</v>
      </c>
      <c r="L5" s="10">
        <v>42298</v>
      </c>
      <c r="M5" s="2">
        <v>286</v>
      </c>
      <c r="N5" s="2">
        <v>147</v>
      </c>
      <c r="O5" s="2">
        <v>139</v>
      </c>
    </row>
    <row r="6" spans="2:17" ht="12.75" customHeight="1" x14ac:dyDescent="0.2">
      <c r="B6" s="1" t="s">
        <v>87</v>
      </c>
      <c r="C6" s="11" t="s">
        <v>88</v>
      </c>
      <c r="D6" s="1" t="s">
        <v>89</v>
      </c>
      <c r="E6" s="1">
        <v>17</v>
      </c>
      <c r="F6" s="8">
        <f t="shared" si="0"/>
        <v>8.5170340681362724E-3</v>
      </c>
      <c r="G6" s="1">
        <v>6</v>
      </c>
      <c r="H6" s="8">
        <f t="shared" si="1"/>
        <v>5.4844606946983544E-3</v>
      </c>
      <c r="I6" s="1">
        <v>11</v>
      </c>
      <c r="J6" s="8">
        <f t="shared" si="2"/>
        <v>1.2195121951219513E-2</v>
      </c>
      <c r="L6" s="10">
        <v>42299</v>
      </c>
      <c r="M6" s="2">
        <v>275</v>
      </c>
      <c r="N6" s="2">
        <v>144</v>
      </c>
      <c r="O6" s="2">
        <v>131</v>
      </c>
    </row>
    <row r="7" spans="2:17" ht="12.75" customHeight="1" x14ac:dyDescent="0.2">
      <c r="B7" s="1" t="s">
        <v>90</v>
      </c>
      <c r="C7" s="11" t="s">
        <v>91</v>
      </c>
      <c r="D7" s="1" t="s">
        <v>92</v>
      </c>
      <c r="E7" s="1">
        <v>5</v>
      </c>
      <c r="F7" s="8">
        <f t="shared" si="0"/>
        <v>2.5050100200400801E-3</v>
      </c>
      <c r="G7" s="1">
        <v>2</v>
      </c>
      <c r="H7" s="8">
        <f t="shared" si="1"/>
        <v>1.8281535648994515E-3</v>
      </c>
      <c r="I7" s="1">
        <v>3</v>
      </c>
      <c r="J7" s="8">
        <f t="shared" si="2"/>
        <v>3.3259423503325942E-3</v>
      </c>
      <c r="L7" s="10">
        <v>42300</v>
      </c>
      <c r="M7" s="2">
        <v>300</v>
      </c>
      <c r="N7" s="2">
        <v>183</v>
      </c>
      <c r="O7" s="2">
        <v>117</v>
      </c>
    </row>
    <row r="8" spans="2:17" ht="12.75" customHeight="1" x14ac:dyDescent="0.2">
      <c r="B8" s="1" t="s">
        <v>93</v>
      </c>
      <c r="C8" s="11" t="s">
        <v>94</v>
      </c>
      <c r="D8" s="1" t="s">
        <v>70</v>
      </c>
      <c r="E8" s="1">
        <v>6</v>
      </c>
      <c r="F8" s="8">
        <f t="shared" si="0"/>
        <v>3.0060120240480962E-3</v>
      </c>
      <c r="G8" s="1">
        <v>3</v>
      </c>
      <c r="H8" s="8">
        <f t="shared" si="1"/>
        <v>2.7422303473491772E-3</v>
      </c>
      <c r="I8" s="1">
        <v>3</v>
      </c>
      <c r="J8" s="8">
        <f t="shared" si="2"/>
        <v>3.3259423503325942E-3</v>
      </c>
      <c r="L8" s="10">
        <v>42301</v>
      </c>
      <c r="M8" s="2">
        <v>272</v>
      </c>
      <c r="N8" s="2">
        <v>150</v>
      </c>
      <c r="O8" s="2">
        <v>122</v>
      </c>
    </row>
    <row r="9" spans="2:17" ht="12.75" customHeight="1" x14ac:dyDescent="0.2">
      <c r="B9" s="2" t="s">
        <v>95</v>
      </c>
      <c r="C9" s="11" t="s">
        <v>96</v>
      </c>
      <c r="D9" s="2" t="s">
        <v>8</v>
      </c>
      <c r="E9" s="2">
        <v>77</v>
      </c>
      <c r="F9" s="8">
        <f t="shared" si="0"/>
        <v>3.8577154308617231E-2</v>
      </c>
      <c r="G9" s="2">
        <v>33</v>
      </c>
      <c r="H9" s="8">
        <f t="shared" si="1"/>
        <v>3.0164533820840951E-2</v>
      </c>
      <c r="I9" s="2">
        <v>44</v>
      </c>
      <c r="J9" s="8">
        <f t="shared" si="2"/>
        <v>4.878048780487805E-2</v>
      </c>
      <c r="L9" s="10">
        <v>42302</v>
      </c>
      <c r="M9" s="2">
        <v>268</v>
      </c>
      <c r="N9" s="2">
        <v>143</v>
      </c>
      <c r="O9" s="2">
        <v>125</v>
      </c>
    </row>
    <row r="10" spans="2:17" ht="12.75" customHeight="1" x14ac:dyDescent="0.2">
      <c r="B10" s="2" t="s">
        <v>97</v>
      </c>
      <c r="C10" s="11" t="s">
        <v>98</v>
      </c>
      <c r="D10" s="2" t="s">
        <v>6</v>
      </c>
      <c r="E10" s="2">
        <v>51</v>
      </c>
      <c r="F10" s="8">
        <f t="shared" si="0"/>
        <v>2.5551102204408819E-2</v>
      </c>
      <c r="G10" s="2">
        <v>25</v>
      </c>
      <c r="H10" s="8">
        <f t="shared" si="1"/>
        <v>2.2851919561243144E-2</v>
      </c>
      <c r="I10" s="2">
        <v>26</v>
      </c>
      <c r="J10" s="8">
        <f t="shared" si="2"/>
        <v>2.8824833702882482E-2</v>
      </c>
      <c r="L10" s="10">
        <v>42303</v>
      </c>
      <c r="M10" s="2">
        <v>329</v>
      </c>
      <c r="N10" s="2">
        <v>171</v>
      </c>
      <c r="O10" s="2">
        <v>158</v>
      </c>
    </row>
    <row r="11" spans="2:17" ht="12.75" customHeight="1" x14ac:dyDescent="0.2">
      <c r="B11" s="2" t="s">
        <v>99</v>
      </c>
      <c r="C11" s="11" t="s">
        <v>100</v>
      </c>
      <c r="D11" s="2" t="s">
        <v>101</v>
      </c>
      <c r="E11" s="2">
        <v>20</v>
      </c>
      <c r="F11" s="8">
        <f t="shared" si="0"/>
        <v>1.002004008016032E-2</v>
      </c>
      <c r="G11" s="2">
        <v>12</v>
      </c>
      <c r="H11" s="8">
        <f t="shared" si="1"/>
        <v>1.0968921389396709E-2</v>
      </c>
      <c r="I11" s="2">
        <v>8</v>
      </c>
      <c r="J11" s="8">
        <f t="shared" si="2"/>
        <v>8.869179600886918E-3</v>
      </c>
      <c r="M11" s="2">
        <f>SUM(M4:M10)</f>
        <v>1996</v>
      </c>
      <c r="N11" s="2">
        <f t="shared" ref="N11:O11" si="3">SUM(N4:N10)</f>
        <v>1094</v>
      </c>
      <c r="O11" s="2">
        <f t="shared" si="3"/>
        <v>902</v>
      </c>
    </row>
    <row r="12" spans="2:17" ht="12.75" customHeight="1" x14ac:dyDescent="0.2">
      <c r="F12" s="8">
        <f>SUM(F4:F11)</f>
        <v>0.3381763527054108</v>
      </c>
      <c r="H12" s="8">
        <f>SUM(H4:H11)</f>
        <v>0.23217550274223034</v>
      </c>
      <c r="J12" s="8">
        <f>SUM(J4:J11)</f>
        <v>0.46674057649667394</v>
      </c>
    </row>
    <row r="14" spans="2:17" ht="12.75" customHeight="1" x14ac:dyDescent="0.25">
      <c r="B14" s="4"/>
    </row>
    <row r="15" spans="2:17" ht="12.75" customHeight="1" x14ac:dyDescent="0.2">
      <c r="B15" s="1"/>
    </row>
  </sheetData>
  <phoneticPr fontId="7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76"/>
  <sheetViews>
    <sheetView topLeftCell="A52" zoomScaleNormal="100" workbookViewId="0">
      <selection activeCell="N4" sqref="N4:P11"/>
    </sheetView>
  </sheetViews>
  <sheetFormatPr defaultRowHeight="12.75" customHeight="1" x14ac:dyDescent="0.2"/>
  <cols>
    <col min="1" max="1" width="2.375" style="2" customWidth="1"/>
    <col min="2" max="2" width="9.5" style="2" bestFit="1" customWidth="1"/>
    <col min="3" max="3" width="9.875" style="2" customWidth="1"/>
    <col min="4" max="4" width="21.25" style="2" customWidth="1"/>
    <col min="5" max="5" width="6.25" style="2" customWidth="1"/>
    <col min="6" max="11" width="7.625" style="2" customWidth="1"/>
    <col min="12" max="12" width="9" style="2"/>
    <col min="13" max="13" width="9.5" style="2" bestFit="1" customWidth="1"/>
    <col min="14" max="16384" width="9" style="2"/>
  </cols>
  <sheetData>
    <row r="2" spans="2:18" ht="12.75" customHeight="1" x14ac:dyDescent="0.25">
      <c r="B2" s="4" t="s">
        <v>38</v>
      </c>
    </row>
    <row r="3" spans="2:18" ht="12.75" customHeight="1" x14ac:dyDescent="0.2">
      <c r="B3" s="2" t="s">
        <v>102</v>
      </c>
      <c r="C3" s="1" t="s">
        <v>18</v>
      </c>
      <c r="D3" s="1" t="s">
        <v>1</v>
      </c>
      <c r="E3" s="1" t="s">
        <v>2</v>
      </c>
      <c r="F3" s="1" t="s">
        <v>3</v>
      </c>
      <c r="G3" s="1" t="s">
        <v>37</v>
      </c>
      <c r="H3" s="11" t="s">
        <v>23</v>
      </c>
      <c r="I3" s="1" t="s">
        <v>37</v>
      </c>
      <c r="J3" s="11" t="s">
        <v>25</v>
      </c>
      <c r="K3" s="1" t="s">
        <v>37</v>
      </c>
      <c r="M3" s="2" t="s">
        <v>102</v>
      </c>
      <c r="N3" s="1" t="s">
        <v>103</v>
      </c>
      <c r="O3" s="1" t="s">
        <v>104</v>
      </c>
      <c r="P3" s="2" t="s">
        <v>105</v>
      </c>
      <c r="Q3" s="1"/>
      <c r="R3" s="1"/>
    </row>
    <row r="4" spans="2:18" ht="12.75" customHeight="1" x14ac:dyDescent="0.2">
      <c r="B4" s="10">
        <v>42304</v>
      </c>
      <c r="C4" s="1" t="s">
        <v>43</v>
      </c>
      <c r="D4" s="11" t="s">
        <v>49</v>
      </c>
      <c r="E4" s="1" t="s">
        <v>11</v>
      </c>
      <c r="F4" s="1">
        <v>58</v>
      </c>
      <c r="G4" s="8">
        <f>F4/$N$4</f>
        <v>0.19931271477663232</v>
      </c>
      <c r="H4" s="1">
        <v>18</v>
      </c>
      <c r="I4" s="8">
        <f>H4/$O$4</f>
        <v>0.10285714285714286</v>
      </c>
      <c r="J4" s="1">
        <v>40</v>
      </c>
      <c r="K4" s="8">
        <f>J4/$P$4</f>
        <v>0.34482758620689657</v>
      </c>
      <c r="M4" s="10">
        <v>42304</v>
      </c>
      <c r="N4" s="1">
        <v>291</v>
      </c>
      <c r="O4" s="1">
        <v>175</v>
      </c>
      <c r="P4" s="1">
        <v>116</v>
      </c>
    </row>
    <row r="5" spans="2:18" ht="12.75" customHeight="1" x14ac:dyDescent="0.2">
      <c r="C5" s="1" t="s">
        <v>46</v>
      </c>
      <c r="D5" s="11" t="s">
        <v>52</v>
      </c>
      <c r="E5" s="1" t="s">
        <v>53</v>
      </c>
      <c r="F5" s="1">
        <v>18</v>
      </c>
      <c r="G5" s="8">
        <f t="shared" ref="G5:G9" si="0">F5/$N$4</f>
        <v>6.1855670103092786E-2</v>
      </c>
      <c r="H5" s="1">
        <v>9</v>
      </c>
      <c r="I5" s="8">
        <f t="shared" ref="I5:I9" si="1">H5/$O$4</f>
        <v>5.1428571428571428E-2</v>
      </c>
      <c r="J5" s="1">
        <v>9</v>
      </c>
      <c r="K5" s="8">
        <f t="shared" ref="K5:K9" si="2">J5/$P$4</f>
        <v>7.7586206896551727E-2</v>
      </c>
      <c r="M5" s="10">
        <v>42305</v>
      </c>
      <c r="N5" s="2">
        <v>364</v>
      </c>
      <c r="O5" s="2">
        <v>230</v>
      </c>
      <c r="P5" s="2">
        <v>134</v>
      </c>
    </row>
    <row r="6" spans="2:18" ht="12.75" customHeight="1" x14ac:dyDescent="0.2">
      <c r="C6" s="2" t="s">
        <v>95</v>
      </c>
      <c r="D6" s="11" t="s">
        <v>96</v>
      </c>
      <c r="E6" s="2" t="s">
        <v>8</v>
      </c>
      <c r="F6" s="2">
        <v>8</v>
      </c>
      <c r="G6" s="8">
        <f t="shared" si="0"/>
        <v>2.7491408934707903E-2</v>
      </c>
      <c r="H6" s="2">
        <v>5</v>
      </c>
      <c r="I6" s="8">
        <f t="shared" si="1"/>
        <v>2.8571428571428571E-2</v>
      </c>
      <c r="J6" s="2">
        <v>3</v>
      </c>
      <c r="K6" s="8">
        <f t="shared" si="2"/>
        <v>2.5862068965517241E-2</v>
      </c>
      <c r="M6" s="10">
        <v>42306</v>
      </c>
      <c r="N6" s="2">
        <v>366</v>
      </c>
      <c r="O6" s="2">
        <v>223</v>
      </c>
      <c r="P6" s="2">
        <v>143</v>
      </c>
    </row>
    <row r="7" spans="2:18" ht="12.75" customHeight="1" x14ac:dyDescent="0.2">
      <c r="C7" s="2" t="s">
        <v>97</v>
      </c>
      <c r="D7" s="11" t="s">
        <v>98</v>
      </c>
      <c r="E7" s="2" t="s">
        <v>6</v>
      </c>
      <c r="F7" s="2">
        <v>17</v>
      </c>
      <c r="G7" s="8">
        <f t="shared" si="0"/>
        <v>5.8419243986254296E-2</v>
      </c>
      <c r="H7" s="2">
        <v>13</v>
      </c>
      <c r="I7" s="8">
        <f t="shared" si="1"/>
        <v>7.4285714285714288E-2</v>
      </c>
      <c r="J7" s="2">
        <v>4</v>
      </c>
      <c r="K7" s="8">
        <f t="shared" si="2"/>
        <v>3.4482758620689655E-2</v>
      </c>
      <c r="M7" s="10">
        <v>42307</v>
      </c>
      <c r="N7" s="2">
        <v>435</v>
      </c>
      <c r="O7" s="2">
        <v>285</v>
      </c>
      <c r="P7" s="2">
        <v>150</v>
      </c>
    </row>
    <row r="8" spans="2:18" ht="12.75" customHeight="1" x14ac:dyDescent="0.2">
      <c r="C8" s="2" t="s">
        <v>99</v>
      </c>
      <c r="D8" s="11" t="s">
        <v>100</v>
      </c>
      <c r="E8" s="2" t="s">
        <v>101</v>
      </c>
      <c r="F8" s="2">
        <v>2</v>
      </c>
      <c r="G8" s="8">
        <f t="shared" si="0"/>
        <v>6.8728522336769758E-3</v>
      </c>
      <c r="H8" s="2">
        <v>2</v>
      </c>
      <c r="I8" s="8">
        <f t="shared" si="1"/>
        <v>1.1428571428571429E-2</v>
      </c>
      <c r="J8" s="2">
        <v>0</v>
      </c>
      <c r="K8" s="8">
        <f t="shared" si="2"/>
        <v>0</v>
      </c>
      <c r="M8" s="10">
        <v>42308</v>
      </c>
      <c r="N8" s="2">
        <v>396</v>
      </c>
      <c r="O8" s="2">
        <v>278</v>
      </c>
      <c r="P8" s="2">
        <v>118</v>
      </c>
    </row>
    <row r="9" spans="2:18" ht="12.75" customHeight="1" x14ac:dyDescent="0.2">
      <c r="E9" s="12" t="s">
        <v>103</v>
      </c>
      <c r="F9" s="13">
        <f>SUM(F4:F8)</f>
        <v>103</v>
      </c>
      <c r="G9" s="8">
        <f t="shared" si="0"/>
        <v>0.35395189003436428</v>
      </c>
      <c r="H9" s="13">
        <f>SUM(H4:H8)</f>
        <v>47</v>
      </c>
      <c r="I9" s="8">
        <f t="shared" si="1"/>
        <v>0.26857142857142857</v>
      </c>
      <c r="J9" s="13">
        <f>SUM(J4:J8)</f>
        <v>56</v>
      </c>
      <c r="K9" s="8">
        <f t="shared" si="2"/>
        <v>0.48275862068965519</v>
      </c>
      <c r="M9" s="10">
        <v>42309</v>
      </c>
      <c r="N9" s="2">
        <v>305</v>
      </c>
      <c r="O9" s="2">
        <v>171</v>
      </c>
      <c r="P9" s="2">
        <v>134</v>
      </c>
    </row>
    <row r="10" spans="2:18" ht="12.75" customHeight="1" x14ac:dyDescent="0.2">
      <c r="G10" s="8"/>
      <c r="I10" s="8"/>
      <c r="K10" s="8"/>
      <c r="M10" s="10">
        <v>42310</v>
      </c>
      <c r="N10" s="2">
        <v>288</v>
      </c>
      <c r="O10" s="2">
        <v>154</v>
      </c>
      <c r="P10" s="2">
        <v>134</v>
      </c>
    </row>
    <row r="11" spans="2:18" ht="12.75" customHeight="1" x14ac:dyDescent="0.2">
      <c r="B11" s="10">
        <v>42305</v>
      </c>
      <c r="C11" s="1" t="s">
        <v>43</v>
      </c>
      <c r="D11" s="11" t="s">
        <v>49</v>
      </c>
      <c r="E11" s="1" t="s">
        <v>11</v>
      </c>
      <c r="F11" s="1">
        <v>64</v>
      </c>
      <c r="G11" s="8">
        <f>F11/$N$5</f>
        <v>0.17582417582417584</v>
      </c>
      <c r="H11" s="1">
        <v>28</v>
      </c>
      <c r="I11" s="8">
        <f>H11/$O$5</f>
        <v>0.12173913043478261</v>
      </c>
      <c r="J11" s="1">
        <v>36</v>
      </c>
      <c r="K11" s="8">
        <f>J11/$P$5</f>
        <v>0.26865671641791045</v>
      </c>
      <c r="M11" s="10">
        <v>42311</v>
      </c>
      <c r="N11" s="2">
        <v>261</v>
      </c>
      <c r="O11" s="2">
        <v>144</v>
      </c>
      <c r="P11" s="2">
        <v>117</v>
      </c>
    </row>
    <row r="12" spans="2:18" ht="12.75" customHeight="1" x14ac:dyDescent="0.2">
      <c r="C12" s="1" t="s">
        <v>46</v>
      </c>
      <c r="D12" s="11" t="s">
        <v>52</v>
      </c>
      <c r="E12" s="1" t="s">
        <v>53</v>
      </c>
      <c r="F12" s="1">
        <v>10</v>
      </c>
      <c r="G12" s="8">
        <f t="shared" ref="G12:G15" si="3">F12/$N$5</f>
        <v>2.7472527472527472E-2</v>
      </c>
      <c r="H12" s="1">
        <v>6</v>
      </c>
      <c r="I12" s="8">
        <f t="shared" ref="I12:I15" si="4">H12/$O$5</f>
        <v>2.6086956521739129E-2</v>
      </c>
      <c r="J12" s="1">
        <v>4</v>
      </c>
      <c r="K12" s="8">
        <f t="shared" ref="K12:K15" si="5">J12/$P$5</f>
        <v>2.9850746268656716E-2</v>
      </c>
      <c r="M12" s="2" t="s">
        <v>135</v>
      </c>
      <c r="N12" s="2">
        <f>SUM(N4:N11)</f>
        <v>2706</v>
      </c>
      <c r="O12" s="2">
        <f t="shared" ref="O12:P12" si="6">SUM(O4:O11)</f>
        <v>1660</v>
      </c>
      <c r="P12" s="2">
        <f t="shared" si="6"/>
        <v>1046</v>
      </c>
    </row>
    <row r="13" spans="2:18" ht="12.75" customHeight="1" x14ac:dyDescent="0.2">
      <c r="C13" s="1" t="s">
        <v>95</v>
      </c>
      <c r="D13" s="11" t="s">
        <v>96</v>
      </c>
      <c r="E13" s="1" t="s">
        <v>8</v>
      </c>
      <c r="F13" s="1">
        <v>13</v>
      </c>
      <c r="G13" s="8">
        <f t="shared" si="3"/>
        <v>3.5714285714285712E-2</v>
      </c>
      <c r="H13" s="1">
        <v>6</v>
      </c>
      <c r="I13" s="8">
        <f t="shared" si="4"/>
        <v>2.6086956521739129E-2</v>
      </c>
      <c r="J13" s="1">
        <v>7</v>
      </c>
      <c r="K13" s="8">
        <f t="shared" si="5"/>
        <v>5.2238805970149252E-2</v>
      </c>
    </row>
    <row r="14" spans="2:18" ht="12.75" customHeight="1" x14ac:dyDescent="0.2">
      <c r="C14" s="1" t="s">
        <v>97</v>
      </c>
      <c r="D14" s="11" t="s">
        <v>98</v>
      </c>
      <c r="E14" s="1" t="s">
        <v>6</v>
      </c>
      <c r="F14" s="1">
        <v>2</v>
      </c>
      <c r="G14" s="8">
        <f t="shared" si="3"/>
        <v>5.4945054945054949E-3</v>
      </c>
      <c r="H14" s="1">
        <v>1</v>
      </c>
      <c r="I14" s="8">
        <f t="shared" si="4"/>
        <v>4.3478260869565218E-3</v>
      </c>
      <c r="J14" s="1">
        <v>1</v>
      </c>
      <c r="K14" s="8">
        <f t="shared" si="5"/>
        <v>7.462686567164179E-3</v>
      </c>
    </row>
    <row r="15" spans="2:18" ht="12.75" customHeight="1" x14ac:dyDescent="0.2">
      <c r="C15" s="1" t="s">
        <v>99</v>
      </c>
      <c r="D15" s="11" t="s">
        <v>100</v>
      </c>
      <c r="E15" s="1" t="s">
        <v>101</v>
      </c>
      <c r="F15" s="1">
        <v>0</v>
      </c>
      <c r="G15" s="8">
        <f t="shared" si="3"/>
        <v>0</v>
      </c>
      <c r="H15" s="1">
        <v>0</v>
      </c>
      <c r="I15" s="8">
        <f t="shared" si="4"/>
        <v>0</v>
      </c>
      <c r="J15" s="1">
        <v>0</v>
      </c>
      <c r="K15" s="8">
        <f t="shared" si="5"/>
        <v>0</v>
      </c>
    </row>
    <row r="16" spans="2:18" ht="12.75" customHeight="1" x14ac:dyDescent="0.2">
      <c r="C16" s="1"/>
      <c r="D16" s="11"/>
      <c r="E16" s="1"/>
      <c r="F16" s="1"/>
      <c r="G16" s="8"/>
      <c r="H16" s="1"/>
      <c r="I16" s="8"/>
      <c r="J16" s="1"/>
      <c r="K16" s="8"/>
    </row>
    <row r="17" spans="2:11" ht="12.75" customHeight="1" x14ac:dyDescent="0.2">
      <c r="C17" s="1" t="s">
        <v>108</v>
      </c>
      <c r="D17" s="11" t="s">
        <v>109</v>
      </c>
      <c r="E17" s="1" t="s">
        <v>110</v>
      </c>
      <c r="F17" s="1">
        <v>3</v>
      </c>
      <c r="G17" s="8">
        <f>F17/$N$5</f>
        <v>8.241758241758242E-3</v>
      </c>
      <c r="H17" s="1">
        <v>3</v>
      </c>
      <c r="I17" s="8">
        <f>H17/$O$5</f>
        <v>1.3043478260869565E-2</v>
      </c>
      <c r="J17" s="1">
        <v>0</v>
      </c>
      <c r="K17" s="8">
        <f>J17/$P$5</f>
        <v>0</v>
      </c>
    </row>
    <row r="18" spans="2:11" ht="12.75" customHeight="1" x14ac:dyDescent="0.2">
      <c r="C18" s="1" t="s">
        <v>111</v>
      </c>
      <c r="D18" s="11" t="s">
        <v>112</v>
      </c>
      <c r="E18" s="1" t="s">
        <v>113</v>
      </c>
      <c r="F18" s="1">
        <v>9</v>
      </c>
      <c r="G18" s="8">
        <f t="shared" ref="G18:G20" si="7">F18/$N$5</f>
        <v>2.4725274725274724E-2</v>
      </c>
      <c r="H18" s="1">
        <v>9</v>
      </c>
      <c r="I18" s="8">
        <f t="shared" ref="I18:I21" si="8">H18/$O$5</f>
        <v>3.9130434782608699E-2</v>
      </c>
      <c r="J18" s="1">
        <v>0</v>
      </c>
      <c r="K18" s="8">
        <f t="shared" ref="K18:K21" si="9">J18/$P$5</f>
        <v>0</v>
      </c>
    </row>
    <row r="19" spans="2:11" ht="12.75" customHeight="1" x14ac:dyDescent="0.2">
      <c r="C19" s="1" t="s">
        <v>114</v>
      </c>
      <c r="D19" s="11" t="s">
        <v>115</v>
      </c>
      <c r="E19" s="1" t="s">
        <v>8</v>
      </c>
      <c r="F19" s="1">
        <v>3</v>
      </c>
      <c r="G19" s="8">
        <f t="shared" si="7"/>
        <v>8.241758241758242E-3</v>
      </c>
      <c r="H19" s="1">
        <v>2</v>
      </c>
      <c r="I19" s="8">
        <f t="shared" si="8"/>
        <v>8.6956521739130436E-3</v>
      </c>
      <c r="J19" s="1">
        <v>1</v>
      </c>
      <c r="K19" s="8">
        <f t="shared" si="9"/>
        <v>7.462686567164179E-3</v>
      </c>
    </row>
    <row r="20" spans="2:11" ht="12.75" customHeight="1" x14ac:dyDescent="0.2">
      <c r="C20" s="1" t="s">
        <v>116</v>
      </c>
      <c r="D20" s="11" t="s">
        <v>117</v>
      </c>
      <c r="E20" s="1" t="s">
        <v>118</v>
      </c>
      <c r="F20" s="1">
        <v>16</v>
      </c>
      <c r="G20" s="8">
        <f t="shared" si="7"/>
        <v>4.3956043956043959E-2</v>
      </c>
      <c r="H20" s="1">
        <v>8</v>
      </c>
      <c r="I20" s="8">
        <f t="shared" si="8"/>
        <v>3.4782608695652174E-2</v>
      </c>
      <c r="J20" s="1">
        <v>8</v>
      </c>
      <c r="K20" s="8">
        <f t="shared" si="9"/>
        <v>5.9701492537313432E-2</v>
      </c>
    </row>
    <row r="21" spans="2:11" ht="12.75" customHeight="1" x14ac:dyDescent="0.2">
      <c r="C21" s="1"/>
      <c r="D21" s="11"/>
      <c r="E21" s="12" t="s">
        <v>103</v>
      </c>
      <c r="F21" s="13">
        <f>SUM(F11:F20)</f>
        <v>120</v>
      </c>
      <c r="G21" s="8">
        <f>F21/$N$5</f>
        <v>0.32967032967032966</v>
      </c>
      <c r="H21" s="13">
        <f>SUM(H11:H20)</f>
        <v>63</v>
      </c>
      <c r="I21" s="8">
        <f t="shared" si="8"/>
        <v>0.27391304347826084</v>
      </c>
      <c r="J21" s="13">
        <f>SUM(J11:J20)</f>
        <v>57</v>
      </c>
      <c r="K21" s="8">
        <f t="shared" si="9"/>
        <v>0.42537313432835822</v>
      </c>
    </row>
    <row r="22" spans="2:11" ht="12.75" customHeight="1" x14ac:dyDescent="0.2">
      <c r="C22" s="1"/>
      <c r="D22" s="11"/>
      <c r="E22" s="1"/>
      <c r="F22" s="1"/>
      <c r="G22" s="8"/>
      <c r="H22" s="1"/>
      <c r="I22" s="8"/>
      <c r="J22" s="1"/>
      <c r="K22" s="8"/>
    </row>
    <row r="23" spans="2:11" ht="12.75" customHeight="1" x14ac:dyDescent="0.2">
      <c r="B23" s="10">
        <v>42306</v>
      </c>
      <c r="C23" s="1" t="s">
        <v>43</v>
      </c>
      <c r="D23" s="11" t="s">
        <v>49</v>
      </c>
      <c r="E23" s="1" t="s">
        <v>11</v>
      </c>
      <c r="F23" s="1">
        <v>53</v>
      </c>
      <c r="G23" s="8">
        <f>F23/$N$6</f>
        <v>0.1448087431693989</v>
      </c>
      <c r="H23" s="1">
        <v>10</v>
      </c>
      <c r="I23" s="8">
        <f>H23/$O$6</f>
        <v>4.4843049327354258E-2</v>
      </c>
      <c r="J23" s="1">
        <v>43</v>
      </c>
      <c r="K23" s="8">
        <f>J23/$P$6</f>
        <v>0.30069930069930068</v>
      </c>
    </row>
    <row r="24" spans="2:11" ht="12.75" customHeight="1" x14ac:dyDescent="0.2">
      <c r="B24" s="10"/>
      <c r="C24" s="1" t="s">
        <v>108</v>
      </c>
      <c r="D24" s="11" t="s">
        <v>109</v>
      </c>
      <c r="E24" s="1" t="s">
        <v>110</v>
      </c>
      <c r="F24" s="1">
        <v>3</v>
      </c>
      <c r="G24" s="8">
        <f t="shared" ref="G24:G28" si="10">F24/$N$6</f>
        <v>8.1967213114754103E-3</v>
      </c>
      <c r="H24" s="1">
        <v>2</v>
      </c>
      <c r="I24" s="8">
        <f t="shared" ref="I24:I28" si="11">H24/$O$6</f>
        <v>8.9686098654708519E-3</v>
      </c>
      <c r="J24" s="1">
        <v>1</v>
      </c>
      <c r="K24" s="8">
        <f t="shared" ref="K24:K28" si="12">J24/$P$6</f>
        <v>6.993006993006993E-3</v>
      </c>
    </row>
    <row r="25" spans="2:11" ht="12.75" customHeight="1" x14ac:dyDescent="0.2">
      <c r="B25" s="10"/>
      <c r="C25" s="1" t="s">
        <v>111</v>
      </c>
      <c r="D25" s="11" t="s">
        <v>112</v>
      </c>
      <c r="E25" s="1" t="s">
        <v>113</v>
      </c>
      <c r="F25" s="1">
        <v>12</v>
      </c>
      <c r="G25" s="8">
        <f t="shared" si="10"/>
        <v>3.2786885245901641E-2</v>
      </c>
      <c r="H25" s="1">
        <v>6</v>
      </c>
      <c r="I25" s="8">
        <f t="shared" si="11"/>
        <v>2.6905829596412557E-2</v>
      </c>
      <c r="J25" s="1">
        <v>6</v>
      </c>
      <c r="K25" s="8">
        <f t="shared" si="12"/>
        <v>4.195804195804196E-2</v>
      </c>
    </row>
    <row r="26" spans="2:11" ht="12.75" customHeight="1" x14ac:dyDescent="0.2">
      <c r="B26" s="10"/>
      <c r="C26" s="1" t="s">
        <v>114</v>
      </c>
      <c r="D26" s="11" t="s">
        <v>115</v>
      </c>
      <c r="E26" s="1" t="s">
        <v>8</v>
      </c>
      <c r="F26" s="1">
        <v>12</v>
      </c>
      <c r="G26" s="8">
        <f t="shared" si="10"/>
        <v>3.2786885245901641E-2</v>
      </c>
      <c r="H26" s="1">
        <v>7</v>
      </c>
      <c r="I26" s="8">
        <f t="shared" si="11"/>
        <v>3.1390134529147982E-2</v>
      </c>
      <c r="J26" s="1">
        <v>5</v>
      </c>
      <c r="K26" s="8">
        <f t="shared" si="12"/>
        <v>3.4965034965034968E-2</v>
      </c>
    </row>
    <row r="27" spans="2:11" ht="12.75" customHeight="1" x14ac:dyDescent="0.2">
      <c r="B27" s="10"/>
      <c r="C27" s="1" t="s">
        <v>116</v>
      </c>
      <c r="D27" s="11" t="s">
        <v>117</v>
      </c>
      <c r="E27" s="1" t="s">
        <v>118</v>
      </c>
      <c r="F27" s="1">
        <v>34</v>
      </c>
      <c r="G27" s="8">
        <f t="shared" si="10"/>
        <v>9.2896174863387984E-2</v>
      </c>
      <c r="H27" s="1">
        <v>15</v>
      </c>
      <c r="I27" s="8">
        <f t="shared" si="11"/>
        <v>6.726457399103139E-2</v>
      </c>
      <c r="J27" s="1">
        <v>19</v>
      </c>
      <c r="K27" s="8">
        <f t="shared" si="12"/>
        <v>0.13286713286713286</v>
      </c>
    </row>
    <row r="28" spans="2:11" ht="12.75" customHeight="1" x14ac:dyDescent="0.2">
      <c r="E28" s="12" t="s">
        <v>103</v>
      </c>
      <c r="F28" s="13">
        <f>SUM(F23:F27)</f>
        <v>114</v>
      </c>
      <c r="G28" s="8">
        <f t="shared" si="10"/>
        <v>0.31147540983606559</v>
      </c>
      <c r="H28" s="13">
        <f>SUM(H23:H27)</f>
        <v>40</v>
      </c>
      <c r="I28" s="8">
        <f t="shared" si="11"/>
        <v>0.17937219730941703</v>
      </c>
      <c r="J28" s="13">
        <f>SUM(J23:J27)</f>
        <v>74</v>
      </c>
      <c r="K28" s="8">
        <f t="shared" si="12"/>
        <v>0.5174825174825175</v>
      </c>
    </row>
    <row r="30" spans="2:11" ht="12.75" customHeight="1" x14ac:dyDescent="0.2">
      <c r="B30" s="10">
        <v>42307</v>
      </c>
      <c r="C30" s="1" t="s">
        <v>43</v>
      </c>
      <c r="D30" s="11" t="s">
        <v>49</v>
      </c>
      <c r="E30" s="1" t="s">
        <v>11</v>
      </c>
      <c r="F30" s="1">
        <v>61</v>
      </c>
      <c r="G30" s="8">
        <f>F30/$N$7</f>
        <v>0.14022988505747128</v>
      </c>
      <c r="H30" s="1">
        <v>27</v>
      </c>
      <c r="I30" s="8">
        <f>H30/$O$7</f>
        <v>9.4736842105263161E-2</v>
      </c>
      <c r="J30" s="1">
        <v>34</v>
      </c>
      <c r="K30" s="8">
        <f>J30/$P$7</f>
        <v>0.22666666666666666</v>
      </c>
    </row>
    <row r="31" spans="2:11" ht="12.75" customHeight="1" x14ac:dyDescent="0.2">
      <c r="C31" s="1" t="s">
        <v>108</v>
      </c>
      <c r="D31" s="11" t="s">
        <v>109</v>
      </c>
      <c r="E31" s="1" t="s">
        <v>110</v>
      </c>
      <c r="F31" s="1">
        <v>2</v>
      </c>
      <c r="G31" s="8">
        <f t="shared" ref="G31:G35" si="13">F31/$N$7</f>
        <v>4.5977011494252873E-3</v>
      </c>
      <c r="H31" s="1">
        <v>1</v>
      </c>
      <c r="I31" s="8">
        <f t="shared" ref="I31:I35" si="14">H31/$O$7</f>
        <v>3.5087719298245615E-3</v>
      </c>
      <c r="J31" s="1">
        <v>1</v>
      </c>
      <c r="K31" s="8">
        <f t="shared" ref="K31:K35" si="15">J31/$P$7</f>
        <v>6.6666666666666671E-3</v>
      </c>
    </row>
    <row r="32" spans="2:11" ht="12.75" customHeight="1" x14ac:dyDescent="0.2">
      <c r="C32" s="1" t="s">
        <v>111</v>
      </c>
      <c r="D32" s="11" t="s">
        <v>112</v>
      </c>
      <c r="E32" s="1" t="s">
        <v>113</v>
      </c>
      <c r="F32" s="2">
        <v>20</v>
      </c>
      <c r="G32" s="8">
        <f t="shared" si="13"/>
        <v>4.5977011494252873E-2</v>
      </c>
      <c r="H32" s="2">
        <v>14</v>
      </c>
      <c r="I32" s="8">
        <f t="shared" si="14"/>
        <v>4.912280701754386E-2</v>
      </c>
      <c r="J32" s="2">
        <v>6</v>
      </c>
      <c r="K32" s="8">
        <f t="shared" si="15"/>
        <v>0.04</v>
      </c>
    </row>
    <row r="33" spans="2:11" ht="12.75" customHeight="1" x14ac:dyDescent="0.2">
      <c r="C33" s="1" t="s">
        <v>114</v>
      </c>
      <c r="D33" s="11" t="s">
        <v>115</v>
      </c>
      <c r="E33" s="1" t="s">
        <v>8</v>
      </c>
      <c r="F33" s="2">
        <v>7</v>
      </c>
      <c r="G33" s="8">
        <f t="shared" si="13"/>
        <v>1.6091954022988506E-2</v>
      </c>
      <c r="H33" s="2">
        <v>4</v>
      </c>
      <c r="I33" s="8">
        <f t="shared" si="14"/>
        <v>1.4035087719298246E-2</v>
      </c>
      <c r="J33" s="2">
        <v>3</v>
      </c>
      <c r="K33" s="8">
        <f t="shared" si="15"/>
        <v>0.02</v>
      </c>
    </row>
    <row r="34" spans="2:11" ht="12.75" customHeight="1" x14ac:dyDescent="0.2">
      <c r="C34" s="1" t="s">
        <v>116</v>
      </c>
      <c r="D34" s="11" t="s">
        <v>117</v>
      </c>
      <c r="E34" s="1" t="s">
        <v>118</v>
      </c>
      <c r="F34" s="2">
        <v>35</v>
      </c>
      <c r="G34" s="8">
        <f t="shared" si="13"/>
        <v>8.0459770114942528E-2</v>
      </c>
      <c r="H34" s="2">
        <v>20</v>
      </c>
      <c r="I34" s="8">
        <f t="shared" si="14"/>
        <v>7.0175438596491224E-2</v>
      </c>
      <c r="J34" s="2">
        <v>15</v>
      </c>
      <c r="K34" s="8">
        <f t="shared" si="15"/>
        <v>0.1</v>
      </c>
    </row>
    <row r="35" spans="2:11" ht="12.75" customHeight="1" x14ac:dyDescent="0.2">
      <c r="E35" s="12" t="s">
        <v>103</v>
      </c>
      <c r="F35" s="13">
        <f>SUM(F30:F34)</f>
        <v>125</v>
      </c>
      <c r="G35" s="8">
        <f t="shared" si="13"/>
        <v>0.28735632183908044</v>
      </c>
      <c r="H35" s="13">
        <f>SUM(H30:H34)</f>
        <v>66</v>
      </c>
      <c r="I35" s="8">
        <f t="shared" si="14"/>
        <v>0.23157894736842105</v>
      </c>
      <c r="J35" s="13">
        <f>SUM(J30:J34)</f>
        <v>59</v>
      </c>
      <c r="K35" s="8">
        <f t="shared" si="15"/>
        <v>0.39333333333333331</v>
      </c>
    </row>
    <row r="37" spans="2:11" ht="12.75" customHeight="1" x14ac:dyDescent="0.2">
      <c r="B37" s="10">
        <v>42308</v>
      </c>
      <c r="C37" s="1" t="s">
        <v>43</v>
      </c>
      <c r="D37" s="11" t="s">
        <v>49</v>
      </c>
      <c r="E37" s="1" t="s">
        <v>11</v>
      </c>
      <c r="F37" s="1">
        <v>62</v>
      </c>
      <c r="G37" s="8">
        <f>F37/$N$8</f>
        <v>0.15656565656565657</v>
      </c>
      <c r="H37" s="1">
        <v>32</v>
      </c>
      <c r="I37" s="8">
        <f>H37/$O$8</f>
        <v>0.11510791366906475</v>
      </c>
      <c r="J37" s="1">
        <v>30</v>
      </c>
      <c r="K37" s="8">
        <f>J37/$P$8</f>
        <v>0.25423728813559321</v>
      </c>
    </row>
    <row r="38" spans="2:11" ht="12.75" customHeight="1" x14ac:dyDescent="0.2">
      <c r="C38" s="1" t="s">
        <v>108</v>
      </c>
      <c r="D38" s="11" t="s">
        <v>109</v>
      </c>
      <c r="E38" s="1" t="s">
        <v>110</v>
      </c>
      <c r="F38" s="1">
        <v>11</v>
      </c>
      <c r="G38" s="8">
        <f t="shared" ref="G38:G42" si="16">F38/$N$8</f>
        <v>2.7777777777777776E-2</v>
      </c>
      <c r="H38" s="1">
        <v>4</v>
      </c>
      <c r="I38" s="8">
        <f t="shared" ref="I38:I42" si="17">H38/$O$8</f>
        <v>1.4388489208633094E-2</v>
      </c>
      <c r="J38" s="1">
        <v>7</v>
      </c>
      <c r="K38" s="8">
        <f t="shared" ref="K38:K42" si="18">J38/$P$8</f>
        <v>5.9322033898305086E-2</v>
      </c>
    </row>
    <row r="39" spans="2:11" ht="12.75" customHeight="1" x14ac:dyDescent="0.2">
      <c r="C39" s="1" t="s">
        <v>111</v>
      </c>
      <c r="D39" s="11" t="s">
        <v>112</v>
      </c>
      <c r="E39" s="1" t="s">
        <v>113</v>
      </c>
      <c r="F39" s="2">
        <v>9</v>
      </c>
      <c r="G39" s="8">
        <f t="shared" si="16"/>
        <v>2.2727272727272728E-2</v>
      </c>
      <c r="H39" s="2">
        <v>6</v>
      </c>
      <c r="I39" s="8">
        <f t="shared" si="17"/>
        <v>2.1582733812949641E-2</v>
      </c>
      <c r="J39" s="2">
        <v>3</v>
      </c>
      <c r="K39" s="8">
        <f t="shared" si="18"/>
        <v>2.5423728813559324E-2</v>
      </c>
    </row>
    <row r="40" spans="2:11" ht="12.75" customHeight="1" x14ac:dyDescent="0.2">
      <c r="C40" s="1" t="s">
        <v>114</v>
      </c>
      <c r="D40" s="11" t="s">
        <v>115</v>
      </c>
      <c r="E40" s="1" t="s">
        <v>8</v>
      </c>
      <c r="F40" s="2">
        <v>10</v>
      </c>
      <c r="G40" s="8">
        <f t="shared" si="16"/>
        <v>2.5252525252525252E-2</v>
      </c>
      <c r="H40" s="2">
        <v>7</v>
      </c>
      <c r="I40" s="8">
        <f t="shared" si="17"/>
        <v>2.5179856115107913E-2</v>
      </c>
      <c r="J40" s="2">
        <v>3</v>
      </c>
      <c r="K40" s="8">
        <f t="shared" si="18"/>
        <v>2.5423728813559324E-2</v>
      </c>
    </row>
    <row r="41" spans="2:11" ht="12.75" customHeight="1" x14ac:dyDescent="0.2">
      <c r="C41" s="1" t="s">
        <v>116</v>
      </c>
      <c r="D41" s="11" t="s">
        <v>117</v>
      </c>
      <c r="E41" s="1" t="s">
        <v>118</v>
      </c>
      <c r="F41" s="2">
        <v>16</v>
      </c>
      <c r="G41" s="8">
        <f t="shared" si="16"/>
        <v>4.0404040404040407E-2</v>
      </c>
      <c r="H41" s="2">
        <v>9</v>
      </c>
      <c r="I41" s="8">
        <f t="shared" si="17"/>
        <v>3.237410071942446E-2</v>
      </c>
      <c r="J41" s="2">
        <v>7</v>
      </c>
      <c r="K41" s="8">
        <f t="shared" si="18"/>
        <v>5.9322033898305086E-2</v>
      </c>
    </row>
    <row r="42" spans="2:11" ht="12.75" customHeight="1" x14ac:dyDescent="0.2">
      <c r="E42" s="12" t="s">
        <v>103</v>
      </c>
      <c r="F42" s="13">
        <f>SUM(F37:F41)</f>
        <v>108</v>
      </c>
      <c r="G42" s="8">
        <f t="shared" si="16"/>
        <v>0.27272727272727271</v>
      </c>
      <c r="H42" s="13">
        <f>SUM(H37:H41)</f>
        <v>58</v>
      </c>
      <c r="I42" s="8">
        <f t="shared" si="17"/>
        <v>0.20863309352517986</v>
      </c>
      <c r="J42" s="13">
        <f>SUM(J37:J41)</f>
        <v>50</v>
      </c>
      <c r="K42" s="8">
        <f t="shared" si="18"/>
        <v>0.42372881355932202</v>
      </c>
    </row>
    <row r="44" spans="2:11" ht="12.75" customHeight="1" x14ac:dyDescent="0.2">
      <c r="B44" s="10">
        <v>42309</v>
      </c>
      <c r="C44" s="1" t="s">
        <v>43</v>
      </c>
      <c r="D44" s="11" t="s">
        <v>49</v>
      </c>
      <c r="E44" s="1" t="s">
        <v>11</v>
      </c>
      <c r="F44" s="1">
        <v>54</v>
      </c>
      <c r="G44" s="8">
        <f>F44/$N$9</f>
        <v>0.17704918032786884</v>
      </c>
      <c r="H44" s="1">
        <v>12</v>
      </c>
      <c r="I44" s="8">
        <f>H44/$O$9</f>
        <v>7.0175438596491224E-2</v>
      </c>
      <c r="J44" s="1">
        <v>42</v>
      </c>
      <c r="K44" s="8">
        <f>J44/$P$9</f>
        <v>0.31343283582089554</v>
      </c>
    </row>
    <row r="45" spans="2:11" ht="12.75" customHeight="1" x14ac:dyDescent="0.2">
      <c r="C45" s="1" t="s">
        <v>108</v>
      </c>
      <c r="D45" s="11" t="s">
        <v>109</v>
      </c>
      <c r="E45" s="1" t="s">
        <v>110</v>
      </c>
      <c r="F45" s="1">
        <v>15</v>
      </c>
      <c r="G45" s="8">
        <f t="shared" ref="G45:G49" si="19">F45/$N$9</f>
        <v>4.9180327868852458E-2</v>
      </c>
      <c r="H45" s="1">
        <v>7</v>
      </c>
      <c r="I45" s="8">
        <f t="shared" ref="I45:I49" si="20">H45/$O$9</f>
        <v>4.0935672514619881E-2</v>
      </c>
      <c r="J45" s="1">
        <v>8</v>
      </c>
      <c r="K45" s="8">
        <f t="shared" ref="K45:K49" si="21">J45/$P$9</f>
        <v>5.9701492537313432E-2</v>
      </c>
    </row>
    <row r="46" spans="2:11" ht="12.75" customHeight="1" x14ac:dyDescent="0.2">
      <c r="C46" s="1" t="s">
        <v>111</v>
      </c>
      <c r="D46" s="11" t="s">
        <v>112</v>
      </c>
      <c r="E46" s="1" t="s">
        <v>113</v>
      </c>
      <c r="F46" s="2">
        <v>0</v>
      </c>
      <c r="G46" s="8">
        <f t="shared" si="19"/>
        <v>0</v>
      </c>
      <c r="H46" s="2">
        <v>0</v>
      </c>
      <c r="I46" s="8">
        <f t="shared" si="20"/>
        <v>0</v>
      </c>
      <c r="J46" s="2">
        <v>0</v>
      </c>
      <c r="K46" s="8">
        <f t="shared" si="21"/>
        <v>0</v>
      </c>
    </row>
    <row r="47" spans="2:11" ht="12.75" customHeight="1" x14ac:dyDescent="0.2">
      <c r="C47" s="1" t="s">
        <v>114</v>
      </c>
      <c r="D47" s="11" t="s">
        <v>115</v>
      </c>
      <c r="E47" s="1" t="s">
        <v>8</v>
      </c>
      <c r="F47" s="2">
        <v>18</v>
      </c>
      <c r="G47" s="8">
        <f t="shared" si="19"/>
        <v>5.9016393442622953E-2</v>
      </c>
      <c r="H47" s="2">
        <v>10</v>
      </c>
      <c r="I47" s="8">
        <f t="shared" si="20"/>
        <v>5.8479532163742687E-2</v>
      </c>
      <c r="J47" s="2">
        <v>8</v>
      </c>
      <c r="K47" s="8">
        <f t="shared" si="21"/>
        <v>5.9701492537313432E-2</v>
      </c>
    </row>
    <row r="48" spans="2:11" ht="12.75" customHeight="1" x14ac:dyDescent="0.2">
      <c r="C48" s="1" t="s">
        <v>116</v>
      </c>
      <c r="D48" s="11" t="s">
        <v>117</v>
      </c>
      <c r="E48" s="1" t="s">
        <v>118</v>
      </c>
      <c r="F48" s="2">
        <v>0</v>
      </c>
      <c r="G48" s="8">
        <f t="shared" si="19"/>
        <v>0</v>
      </c>
      <c r="H48" s="2">
        <v>0</v>
      </c>
      <c r="I48" s="8">
        <f t="shared" si="20"/>
        <v>0</v>
      </c>
      <c r="J48" s="2">
        <v>0</v>
      </c>
      <c r="K48" s="8">
        <f t="shared" si="21"/>
        <v>0</v>
      </c>
    </row>
    <row r="49" spans="2:11" ht="12.75" customHeight="1" x14ac:dyDescent="0.2">
      <c r="E49" s="12" t="s">
        <v>103</v>
      </c>
      <c r="F49" s="13">
        <f>SUM(F44:F48)</f>
        <v>87</v>
      </c>
      <c r="G49" s="8">
        <f t="shared" si="19"/>
        <v>0.28524590163934427</v>
      </c>
      <c r="H49" s="13">
        <f>SUM(H44:H48)</f>
        <v>29</v>
      </c>
      <c r="I49" s="8">
        <f t="shared" si="20"/>
        <v>0.16959064327485379</v>
      </c>
      <c r="J49" s="13">
        <f>SUM(J44:J48)</f>
        <v>58</v>
      </c>
      <c r="K49" s="8">
        <f t="shared" si="21"/>
        <v>0.43283582089552236</v>
      </c>
    </row>
    <row r="51" spans="2:11" ht="12.75" customHeight="1" x14ac:dyDescent="0.2">
      <c r="B51" s="10">
        <v>42310</v>
      </c>
      <c r="C51" s="1" t="s">
        <v>43</v>
      </c>
      <c r="D51" s="11" t="s">
        <v>49</v>
      </c>
      <c r="E51" s="1" t="s">
        <v>11</v>
      </c>
      <c r="F51" s="1">
        <v>52</v>
      </c>
      <c r="G51" s="8">
        <f>F51/$N$10</f>
        <v>0.18055555555555555</v>
      </c>
      <c r="H51" s="1">
        <v>9</v>
      </c>
      <c r="I51" s="8">
        <f>H51/$O$10</f>
        <v>5.844155844155844E-2</v>
      </c>
      <c r="J51" s="1">
        <v>43</v>
      </c>
      <c r="K51" s="8">
        <f>J51/$P$10</f>
        <v>0.32089552238805968</v>
      </c>
    </row>
    <row r="52" spans="2:11" ht="12.75" customHeight="1" x14ac:dyDescent="0.2">
      <c r="C52" s="1" t="s">
        <v>108</v>
      </c>
      <c r="D52" s="11" t="s">
        <v>109</v>
      </c>
      <c r="E52" s="1" t="s">
        <v>110</v>
      </c>
      <c r="F52" s="1">
        <v>6</v>
      </c>
      <c r="G52" s="8">
        <f t="shared" ref="G52:G55" si="22">F52/$N$10</f>
        <v>2.0833333333333332E-2</v>
      </c>
      <c r="H52" s="1">
        <v>5</v>
      </c>
      <c r="I52" s="8">
        <f t="shared" ref="I52:I56" si="23">H52/$O$10</f>
        <v>3.2467532467532464E-2</v>
      </c>
      <c r="J52" s="1">
        <v>1</v>
      </c>
      <c r="K52" s="8">
        <f t="shared" ref="K52:K56" si="24">J52/$P$10</f>
        <v>7.462686567164179E-3</v>
      </c>
    </row>
    <row r="53" spans="2:11" ht="12.75" customHeight="1" x14ac:dyDescent="0.2">
      <c r="C53" s="1" t="s">
        <v>111</v>
      </c>
      <c r="D53" s="11" t="s">
        <v>112</v>
      </c>
      <c r="E53" s="1" t="s">
        <v>113</v>
      </c>
      <c r="F53" s="2">
        <v>12</v>
      </c>
      <c r="G53" s="8">
        <f t="shared" si="22"/>
        <v>4.1666666666666664E-2</v>
      </c>
      <c r="H53" s="2">
        <v>8</v>
      </c>
      <c r="I53" s="8">
        <f t="shared" si="23"/>
        <v>5.1948051948051951E-2</v>
      </c>
      <c r="J53" s="2">
        <v>4</v>
      </c>
      <c r="K53" s="8">
        <f t="shared" si="24"/>
        <v>2.9850746268656716E-2</v>
      </c>
    </row>
    <row r="54" spans="2:11" ht="12.75" customHeight="1" x14ac:dyDescent="0.2">
      <c r="C54" s="1" t="s">
        <v>114</v>
      </c>
      <c r="D54" s="11" t="s">
        <v>115</v>
      </c>
      <c r="E54" s="1" t="s">
        <v>8</v>
      </c>
      <c r="F54" s="2">
        <v>10</v>
      </c>
      <c r="G54" s="8">
        <f t="shared" si="22"/>
        <v>3.4722222222222224E-2</v>
      </c>
      <c r="H54" s="2">
        <v>2</v>
      </c>
      <c r="I54" s="8">
        <f t="shared" si="23"/>
        <v>1.2987012987012988E-2</v>
      </c>
      <c r="J54" s="2">
        <v>8</v>
      </c>
      <c r="K54" s="8">
        <f t="shared" si="24"/>
        <v>5.9701492537313432E-2</v>
      </c>
    </row>
    <row r="55" spans="2:11" ht="12.75" customHeight="1" x14ac:dyDescent="0.2">
      <c r="C55" s="1" t="s">
        <v>116</v>
      </c>
      <c r="D55" s="11" t="s">
        <v>117</v>
      </c>
      <c r="E55" s="1" t="s">
        <v>118</v>
      </c>
      <c r="F55" s="2">
        <v>25</v>
      </c>
      <c r="G55" s="8">
        <f t="shared" si="22"/>
        <v>8.6805555555555552E-2</v>
      </c>
      <c r="H55" s="2">
        <v>12</v>
      </c>
      <c r="I55" s="8">
        <f t="shared" si="23"/>
        <v>7.792207792207792E-2</v>
      </c>
      <c r="J55" s="2">
        <v>13</v>
      </c>
      <c r="K55" s="8">
        <f t="shared" si="24"/>
        <v>9.7014925373134331E-2</v>
      </c>
    </row>
    <row r="56" spans="2:11" ht="12.75" customHeight="1" x14ac:dyDescent="0.2">
      <c r="E56" s="12" t="s">
        <v>103</v>
      </c>
      <c r="F56" s="13">
        <f>SUM(F51:F55)</f>
        <v>105</v>
      </c>
      <c r="G56" s="8">
        <f>F56/$N$10</f>
        <v>0.36458333333333331</v>
      </c>
      <c r="H56" s="13">
        <f>SUM(H51:H55)</f>
        <v>36</v>
      </c>
      <c r="I56" s="8">
        <f t="shared" si="23"/>
        <v>0.23376623376623376</v>
      </c>
      <c r="J56" s="13">
        <f>SUM(J51:J55)</f>
        <v>69</v>
      </c>
      <c r="K56" s="8">
        <f t="shared" si="24"/>
        <v>0.5149253731343284</v>
      </c>
    </row>
    <row r="57" spans="2:11" ht="12.75" customHeight="1" x14ac:dyDescent="0.2">
      <c r="E57" s="12"/>
      <c r="F57" s="13"/>
      <c r="G57" s="8"/>
      <c r="H57" s="13"/>
      <c r="I57" s="8"/>
      <c r="J57" s="13"/>
      <c r="K57" s="8"/>
    </row>
    <row r="58" spans="2:11" ht="12.75" customHeight="1" x14ac:dyDescent="0.2">
      <c r="B58" s="10">
        <v>42311</v>
      </c>
      <c r="C58" s="1" t="s">
        <v>43</v>
      </c>
      <c r="D58" s="11" t="s">
        <v>49</v>
      </c>
      <c r="E58" s="1" t="s">
        <v>11</v>
      </c>
      <c r="F58" s="1">
        <v>38</v>
      </c>
      <c r="G58" s="8">
        <f>F58/$N$11</f>
        <v>0.14559386973180077</v>
      </c>
      <c r="H58" s="1">
        <v>9</v>
      </c>
      <c r="I58" s="8">
        <f>H58/$O$11</f>
        <v>6.25E-2</v>
      </c>
      <c r="J58" s="1">
        <v>29</v>
      </c>
      <c r="K58" s="8">
        <f>J58/$P$11</f>
        <v>0.24786324786324787</v>
      </c>
    </row>
    <row r="59" spans="2:11" ht="12.75" customHeight="1" x14ac:dyDescent="0.2">
      <c r="C59" s="1" t="s">
        <v>108</v>
      </c>
      <c r="D59" s="11" t="s">
        <v>109</v>
      </c>
      <c r="E59" s="1" t="s">
        <v>110</v>
      </c>
      <c r="F59" s="1">
        <v>2</v>
      </c>
      <c r="G59" s="8">
        <f t="shared" ref="G59:G63" si="25">F59/$N$11</f>
        <v>7.6628352490421452E-3</v>
      </c>
      <c r="H59" s="1">
        <v>1</v>
      </c>
      <c r="I59" s="8">
        <f t="shared" ref="I59:I63" si="26">H59/$O$11</f>
        <v>6.9444444444444441E-3</v>
      </c>
      <c r="J59" s="1">
        <v>1</v>
      </c>
      <c r="K59" s="8">
        <f t="shared" ref="K59:K63" si="27">J59/$P$11</f>
        <v>8.5470085470085479E-3</v>
      </c>
    </row>
    <row r="60" spans="2:11" ht="12.75" customHeight="1" x14ac:dyDescent="0.2">
      <c r="C60" s="1" t="s">
        <v>111</v>
      </c>
      <c r="D60" s="11" t="s">
        <v>112</v>
      </c>
      <c r="E60" s="1" t="s">
        <v>113</v>
      </c>
      <c r="F60" s="2">
        <v>7</v>
      </c>
      <c r="G60" s="8">
        <f t="shared" si="25"/>
        <v>2.681992337164751E-2</v>
      </c>
      <c r="H60" s="2">
        <v>4</v>
      </c>
      <c r="I60" s="8">
        <f t="shared" si="26"/>
        <v>2.7777777777777776E-2</v>
      </c>
      <c r="J60" s="2">
        <v>3</v>
      </c>
      <c r="K60" s="8">
        <f t="shared" si="27"/>
        <v>2.564102564102564E-2</v>
      </c>
    </row>
    <row r="61" spans="2:11" ht="12.75" customHeight="1" x14ac:dyDescent="0.2">
      <c r="C61" s="1" t="s">
        <v>114</v>
      </c>
      <c r="D61" s="11" t="s">
        <v>115</v>
      </c>
      <c r="E61" s="1" t="s">
        <v>8</v>
      </c>
      <c r="F61" s="2">
        <v>16</v>
      </c>
      <c r="G61" s="8">
        <f t="shared" si="25"/>
        <v>6.1302681992337162E-2</v>
      </c>
      <c r="H61" s="2">
        <v>8</v>
      </c>
      <c r="I61" s="8">
        <f t="shared" si="26"/>
        <v>5.5555555555555552E-2</v>
      </c>
      <c r="J61" s="2">
        <v>8</v>
      </c>
      <c r="K61" s="8">
        <f t="shared" si="27"/>
        <v>6.8376068376068383E-2</v>
      </c>
    </row>
    <row r="62" spans="2:11" ht="12.75" customHeight="1" x14ac:dyDescent="0.2">
      <c r="C62" s="1" t="s">
        <v>116</v>
      </c>
      <c r="D62" s="11" t="s">
        <v>117</v>
      </c>
      <c r="E62" s="1" t="s">
        <v>118</v>
      </c>
      <c r="F62" s="2">
        <v>20</v>
      </c>
      <c r="G62" s="8">
        <f t="shared" si="25"/>
        <v>7.662835249042145E-2</v>
      </c>
      <c r="H62" s="2">
        <v>10</v>
      </c>
      <c r="I62" s="8">
        <f t="shared" si="26"/>
        <v>6.9444444444444448E-2</v>
      </c>
      <c r="J62" s="2">
        <v>10</v>
      </c>
      <c r="K62" s="8">
        <f t="shared" si="27"/>
        <v>8.5470085470085472E-2</v>
      </c>
    </row>
    <row r="63" spans="2:11" ht="12.75" customHeight="1" x14ac:dyDescent="0.2">
      <c r="E63" s="12" t="s">
        <v>103</v>
      </c>
      <c r="F63" s="13">
        <f>SUM(F58:F62)</f>
        <v>83</v>
      </c>
      <c r="G63" s="8">
        <f t="shared" si="25"/>
        <v>0.31800766283524906</v>
      </c>
      <c r="H63" s="13">
        <f>SUM(H58:H62)</f>
        <v>32</v>
      </c>
      <c r="I63" s="8">
        <f t="shared" si="26"/>
        <v>0.22222222222222221</v>
      </c>
      <c r="J63" s="13">
        <f>SUM(J58:J62)</f>
        <v>51</v>
      </c>
      <c r="K63" s="8">
        <f t="shared" si="27"/>
        <v>0.4358974358974359</v>
      </c>
    </row>
    <row r="65" spans="2:11" ht="12.75" customHeight="1" x14ac:dyDescent="0.2">
      <c r="B65" s="2" t="s">
        <v>103</v>
      </c>
      <c r="C65" s="1" t="s">
        <v>18</v>
      </c>
      <c r="D65" s="1" t="s">
        <v>1</v>
      </c>
      <c r="E65" s="1" t="s">
        <v>2</v>
      </c>
      <c r="F65" s="1" t="s">
        <v>3</v>
      </c>
      <c r="G65" s="1" t="s">
        <v>37</v>
      </c>
      <c r="H65" s="11" t="s">
        <v>23</v>
      </c>
      <c r="I65" s="1" t="s">
        <v>37</v>
      </c>
      <c r="J65" s="11" t="s">
        <v>25</v>
      </c>
      <c r="K65" s="1" t="s">
        <v>37</v>
      </c>
    </row>
    <row r="66" spans="2:11" ht="12.75" customHeight="1" x14ac:dyDescent="0.2">
      <c r="C66" s="1" t="s">
        <v>43</v>
      </c>
      <c r="D66" s="11" t="s">
        <v>49</v>
      </c>
      <c r="E66" s="1" t="s">
        <v>11</v>
      </c>
      <c r="F66" s="2">
        <v>442</v>
      </c>
      <c r="G66" s="8">
        <f>F66/$N$12</f>
        <v>0.16334072431633406</v>
      </c>
      <c r="H66" s="2">
        <v>145</v>
      </c>
      <c r="I66" s="8">
        <f>H66/$O$12</f>
        <v>8.7349397590361449E-2</v>
      </c>
      <c r="J66" s="2">
        <v>297</v>
      </c>
      <c r="K66" s="8">
        <f>J66/$P$12</f>
        <v>0.28393881453154873</v>
      </c>
    </row>
    <row r="67" spans="2:11" ht="12.75" customHeight="1" x14ac:dyDescent="0.2">
      <c r="C67" s="1" t="s">
        <v>46</v>
      </c>
      <c r="D67" s="11" t="s">
        <v>52</v>
      </c>
      <c r="E67" s="1" t="s">
        <v>53</v>
      </c>
      <c r="F67" s="2">
        <v>28</v>
      </c>
      <c r="G67" s="8">
        <f t="shared" ref="G67:G75" si="28">F67/$N$12</f>
        <v>1.0347376201034738E-2</v>
      </c>
      <c r="H67" s="2">
        <v>15</v>
      </c>
      <c r="I67" s="8">
        <f t="shared" ref="I67:I76" si="29">H67/$O$12</f>
        <v>9.0361445783132526E-3</v>
      </c>
      <c r="J67" s="2">
        <v>13</v>
      </c>
      <c r="K67" s="8">
        <f t="shared" ref="K67:K76" si="30">J67/$P$12</f>
        <v>1.24282982791587E-2</v>
      </c>
    </row>
    <row r="68" spans="2:11" ht="12.75" customHeight="1" x14ac:dyDescent="0.2">
      <c r="C68" s="2" t="s">
        <v>95</v>
      </c>
      <c r="D68" s="11" t="s">
        <v>96</v>
      </c>
      <c r="E68" s="2" t="s">
        <v>8</v>
      </c>
      <c r="F68" s="2">
        <v>21</v>
      </c>
      <c r="G68" s="8">
        <f t="shared" si="28"/>
        <v>7.7605321507760536E-3</v>
      </c>
      <c r="H68" s="2">
        <v>11</v>
      </c>
      <c r="I68" s="8">
        <f t="shared" si="29"/>
        <v>6.6265060240963854E-3</v>
      </c>
      <c r="J68" s="2">
        <v>10</v>
      </c>
      <c r="K68" s="8">
        <f t="shared" si="30"/>
        <v>9.5602294455066923E-3</v>
      </c>
    </row>
    <row r="69" spans="2:11" ht="12.75" customHeight="1" x14ac:dyDescent="0.2">
      <c r="C69" s="2" t="s">
        <v>97</v>
      </c>
      <c r="D69" s="11" t="s">
        <v>98</v>
      </c>
      <c r="E69" s="2" t="s">
        <v>6</v>
      </c>
      <c r="F69" s="2">
        <v>20</v>
      </c>
      <c r="G69" s="8">
        <f t="shared" si="28"/>
        <v>7.3909830007390983E-3</v>
      </c>
      <c r="H69" s="2">
        <v>15</v>
      </c>
      <c r="I69" s="8">
        <f t="shared" si="29"/>
        <v>9.0361445783132526E-3</v>
      </c>
      <c r="J69" s="2">
        <v>5</v>
      </c>
      <c r="K69" s="8">
        <f t="shared" si="30"/>
        <v>4.7801147227533461E-3</v>
      </c>
    </row>
    <row r="70" spans="2:11" ht="12.75" customHeight="1" x14ac:dyDescent="0.2">
      <c r="C70" s="2" t="s">
        <v>99</v>
      </c>
      <c r="D70" s="11" t="s">
        <v>100</v>
      </c>
      <c r="E70" s="2" t="s">
        <v>101</v>
      </c>
      <c r="F70" s="2">
        <v>2</v>
      </c>
      <c r="G70" s="8">
        <f t="shared" si="28"/>
        <v>7.3909830007390983E-4</v>
      </c>
      <c r="H70" s="2">
        <v>2</v>
      </c>
      <c r="I70" s="8">
        <f t="shared" si="29"/>
        <v>1.2048192771084338E-3</v>
      </c>
      <c r="J70" s="2">
        <v>0</v>
      </c>
      <c r="K70" s="8">
        <f t="shared" si="30"/>
        <v>0</v>
      </c>
    </row>
    <row r="71" spans="2:11" ht="12.75" customHeight="1" x14ac:dyDescent="0.2">
      <c r="G71" s="8"/>
      <c r="I71" s="8"/>
      <c r="K71" s="8"/>
    </row>
    <row r="72" spans="2:11" ht="12.75" customHeight="1" x14ac:dyDescent="0.2">
      <c r="C72" s="1" t="s">
        <v>108</v>
      </c>
      <c r="D72" s="11" t="s">
        <v>109</v>
      </c>
      <c r="E72" s="1" t="s">
        <v>110</v>
      </c>
      <c r="F72" s="2">
        <v>42</v>
      </c>
      <c r="G72" s="8">
        <f t="shared" si="28"/>
        <v>1.5521064301552107E-2</v>
      </c>
      <c r="H72" s="2">
        <v>23</v>
      </c>
      <c r="I72" s="8">
        <f t="shared" si="29"/>
        <v>1.3855421686746987E-2</v>
      </c>
      <c r="J72" s="2">
        <v>19</v>
      </c>
      <c r="K72" s="8">
        <f t="shared" si="30"/>
        <v>1.8164435946462717E-2</v>
      </c>
    </row>
    <row r="73" spans="2:11" ht="12.75" customHeight="1" x14ac:dyDescent="0.2">
      <c r="C73" s="1" t="s">
        <v>111</v>
      </c>
      <c r="D73" s="11" t="s">
        <v>112</v>
      </c>
      <c r="E73" s="1" t="s">
        <v>113</v>
      </c>
      <c r="F73" s="2">
        <v>69</v>
      </c>
      <c r="G73" s="8">
        <f t="shared" si="28"/>
        <v>2.5498891352549888E-2</v>
      </c>
      <c r="H73" s="2">
        <v>47</v>
      </c>
      <c r="I73" s="8">
        <f t="shared" si="29"/>
        <v>2.8313253012048192E-2</v>
      </c>
      <c r="J73" s="2">
        <v>22</v>
      </c>
      <c r="K73" s="8">
        <f t="shared" si="30"/>
        <v>2.1032504780114723E-2</v>
      </c>
    </row>
    <row r="74" spans="2:11" ht="12.75" customHeight="1" x14ac:dyDescent="0.2">
      <c r="C74" s="1" t="s">
        <v>114</v>
      </c>
      <c r="D74" s="11" t="s">
        <v>115</v>
      </c>
      <c r="E74" s="1" t="s">
        <v>8</v>
      </c>
      <c r="F74" s="2">
        <v>76</v>
      </c>
      <c r="G74" s="8">
        <f t="shared" si="28"/>
        <v>2.8085735402808575E-2</v>
      </c>
      <c r="H74" s="2">
        <v>40</v>
      </c>
      <c r="I74" s="8">
        <f t="shared" si="29"/>
        <v>2.4096385542168676E-2</v>
      </c>
      <c r="J74" s="2">
        <v>36</v>
      </c>
      <c r="K74" s="8">
        <f t="shared" si="30"/>
        <v>3.4416826003824091E-2</v>
      </c>
    </row>
    <row r="75" spans="2:11" ht="12.75" customHeight="1" x14ac:dyDescent="0.2">
      <c r="C75" s="1" t="s">
        <v>116</v>
      </c>
      <c r="D75" s="11" t="s">
        <v>117</v>
      </c>
      <c r="E75" s="1" t="s">
        <v>118</v>
      </c>
      <c r="F75" s="2">
        <v>146</v>
      </c>
      <c r="G75" s="8">
        <f t="shared" si="28"/>
        <v>5.3954175905395418E-2</v>
      </c>
      <c r="H75" s="2">
        <v>74</v>
      </c>
      <c r="I75" s="8">
        <f t="shared" si="29"/>
        <v>4.457831325301205E-2</v>
      </c>
      <c r="J75" s="2">
        <v>72</v>
      </c>
      <c r="K75" s="8">
        <f t="shared" si="30"/>
        <v>6.8833652007648183E-2</v>
      </c>
    </row>
    <row r="76" spans="2:11" ht="12.75" customHeight="1" x14ac:dyDescent="0.2">
      <c r="E76" s="12" t="s">
        <v>103</v>
      </c>
      <c r="F76" s="13">
        <f>SUM(F66:F75)</f>
        <v>846</v>
      </c>
      <c r="G76" s="8">
        <f>F76/$N$12</f>
        <v>0.31263858093126384</v>
      </c>
      <c r="H76" s="13">
        <f>SUM(H66:H75)</f>
        <v>372</v>
      </c>
      <c r="I76" s="8">
        <f t="shared" si="29"/>
        <v>0.22409638554216868</v>
      </c>
      <c r="J76" s="13">
        <f>SUM(J66:J75)</f>
        <v>474</v>
      </c>
      <c r="K76" s="8">
        <f t="shared" si="30"/>
        <v>0.45315487571701724</v>
      </c>
    </row>
  </sheetData>
  <phoneticPr fontId="7" type="noConversion"/>
  <pageMargins left="0.7" right="0.7" top="0.75" bottom="0.75" header="0.3" footer="0.3"/>
  <pageSetup paperSize="9" orientation="portrait" verticalDpi="0" r:id="rId1"/>
  <ignoredErrors>
    <ignoredError sqref="I21 G21 I28 G28 I9 G9 I35 G35 G42 I42 G49 I49 G56 I56 I63 G63 I76 G76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73"/>
  <sheetViews>
    <sheetView topLeftCell="A16" zoomScaleNormal="100" workbookViewId="0">
      <selection activeCell="K73" sqref="K73"/>
    </sheetView>
  </sheetViews>
  <sheetFormatPr defaultRowHeight="12.75" customHeight="1" x14ac:dyDescent="0.2"/>
  <cols>
    <col min="1" max="1" width="2.375" style="2" customWidth="1"/>
    <col min="2" max="2" width="9.5" style="2" bestFit="1" customWidth="1"/>
    <col min="3" max="3" width="9.875" style="2" customWidth="1"/>
    <col min="4" max="4" width="21.25" style="2" customWidth="1"/>
    <col min="5" max="5" width="6.25" style="2" customWidth="1"/>
    <col min="6" max="11" width="7.625" style="2" customWidth="1"/>
    <col min="12" max="12" width="9" style="2"/>
    <col min="13" max="13" width="9.5" style="2" bestFit="1" customWidth="1"/>
    <col min="14" max="16384" width="9" style="2"/>
  </cols>
  <sheetData>
    <row r="2" spans="2:18" ht="12.75" customHeight="1" x14ac:dyDescent="0.25">
      <c r="B2" s="4" t="s">
        <v>38</v>
      </c>
    </row>
    <row r="3" spans="2:18" ht="12.75" customHeight="1" x14ac:dyDescent="0.2">
      <c r="B3" s="2" t="s">
        <v>102</v>
      </c>
      <c r="C3" s="1" t="s">
        <v>18</v>
      </c>
      <c r="D3" s="1" t="s">
        <v>1</v>
      </c>
      <c r="E3" s="1" t="s">
        <v>2</v>
      </c>
      <c r="F3" s="1" t="s">
        <v>3</v>
      </c>
      <c r="G3" s="1" t="s">
        <v>37</v>
      </c>
      <c r="H3" s="11" t="s">
        <v>23</v>
      </c>
      <c r="I3" s="1" t="s">
        <v>37</v>
      </c>
      <c r="J3" s="11" t="s">
        <v>25</v>
      </c>
      <c r="K3" s="1" t="s">
        <v>37</v>
      </c>
      <c r="M3" s="2" t="s">
        <v>102</v>
      </c>
      <c r="N3" s="1" t="s">
        <v>103</v>
      </c>
      <c r="O3" s="1" t="s">
        <v>104</v>
      </c>
      <c r="P3" s="2" t="s">
        <v>105</v>
      </c>
      <c r="Q3" s="1"/>
      <c r="R3" s="1"/>
    </row>
    <row r="4" spans="2:18" ht="12.75" customHeight="1" x14ac:dyDescent="0.2">
      <c r="B4" s="10">
        <v>42312</v>
      </c>
      <c r="C4" s="1" t="s">
        <v>43</v>
      </c>
      <c r="D4" s="11" t="s">
        <v>49</v>
      </c>
      <c r="E4" s="1" t="s">
        <v>11</v>
      </c>
      <c r="F4" s="1">
        <v>10</v>
      </c>
      <c r="G4" s="8">
        <f>F4/$N$4</f>
        <v>3.9525691699604744E-2</v>
      </c>
      <c r="H4" s="1">
        <v>4</v>
      </c>
      <c r="I4" s="8">
        <f>H4/$O$4</f>
        <v>3.1496062992125984E-2</v>
      </c>
      <c r="J4" s="1">
        <v>6</v>
      </c>
      <c r="K4" s="8">
        <f>J4/$P$4</f>
        <v>4.7619047619047616E-2</v>
      </c>
      <c r="M4" s="10">
        <v>42312</v>
      </c>
      <c r="N4" s="2">
        <v>253</v>
      </c>
      <c r="O4" s="2">
        <v>127</v>
      </c>
      <c r="P4" s="2">
        <v>126</v>
      </c>
    </row>
    <row r="5" spans="2:18" ht="12.75" customHeight="1" x14ac:dyDescent="0.2">
      <c r="C5" s="1" t="s">
        <v>108</v>
      </c>
      <c r="D5" s="11" t="s">
        <v>109</v>
      </c>
      <c r="E5" s="1" t="s">
        <v>110</v>
      </c>
      <c r="F5" s="1">
        <v>1</v>
      </c>
      <c r="G5" s="8">
        <f t="shared" ref="G5:G8" si="0">F5/$N$4</f>
        <v>3.952569169960474E-3</v>
      </c>
      <c r="H5" s="1">
        <v>1</v>
      </c>
      <c r="I5" s="8">
        <f t="shared" ref="I5:I8" si="1">H5/$O$4</f>
        <v>7.874015748031496E-3</v>
      </c>
      <c r="J5" s="1">
        <v>0</v>
      </c>
      <c r="K5" s="8">
        <f t="shared" ref="K5:K8" si="2">J5/$P$4</f>
        <v>0</v>
      </c>
      <c r="M5" s="10">
        <v>42313</v>
      </c>
      <c r="N5" s="2">
        <v>242</v>
      </c>
      <c r="O5" s="2">
        <v>140</v>
      </c>
      <c r="P5" s="2">
        <v>102</v>
      </c>
    </row>
    <row r="6" spans="2:18" ht="12.75" customHeight="1" x14ac:dyDescent="0.2">
      <c r="C6" s="1" t="s">
        <v>111</v>
      </c>
      <c r="D6" s="11" t="s">
        <v>112</v>
      </c>
      <c r="E6" s="1" t="s">
        <v>113</v>
      </c>
      <c r="F6" s="1">
        <v>3</v>
      </c>
      <c r="G6" s="8">
        <f t="shared" si="0"/>
        <v>1.1857707509881422E-2</v>
      </c>
      <c r="H6" s="1">
        <v>1</v>
      </c>
      <c r="I6" s="8">
        <f t="shared" si="1"/>
        <v>7.874015748031496E-3</v>
      </c>
      <c r="J6" s="1">
        <v>2</v>
      </c>
      <c r="K6" s="8">
        <f t="shared" si="2"/>
        <v>1.5873015873015872E-2</v>
      </c>
      <c r="M6" s="10">
        <v>42314</v>
      </c>
      <c r="N6" s="2">
        <v>507</v>
      </c>
      <c r="O6" s="2">
        <v>381</v>
      </c>
      <c r="P6" s="2">
        <v>126</v>
      </c>
    </row>
    <row r="7" spans="2:18" ht="12.75" customHeight="1" x14ac:dyDescent="0.2">
      <c r="C7" s="1" t="s">
        <v>114</v>
      </c>
      <c r="D7" s="11" t="s">
        <v>115</v>
      </c>
      <c r="E7" s="1" t="s">
        <v>8</v>
      </c>
      <c r="F7" s="1">
        <v>2</v>
      </c>
      <c r="G7" s="8">
        <f t="shared" si="0"/>
        <v>7.9051383399209481E-3</v>
      </c>
      <c r="H7" s="1">
        <v>2</v>
      </c>
      <c r="I7" s="8">
        <f t="shared" si="1"/>
        <v>1.5748031496062992E-2</v>
      </c>
      <c r="J7" s="1">
        <v>0</v>
      </c>
      <c r="K7" s="8">
        <f t="shared" si="2"/>
        <v>0</v>
      </c>
      <c r="M7" s="10">
        <v>42315</v>
      </c>
      <c r="N7" s="2">
        <v>451</v>
      </c>
      <c r="O7" s="2">
        <v>297</v>
      </c>
      <c r="P7" s="2">
        <v>154</v>
      </c>
    </row>
    <row r="8" spans="2:18" ht="12.75" customHeight="1" x14ac:dyDescent="0.2">
      <c r="C8" s="1" t="s">
        <v>116</v>
      </c>
      <c r="D8" s="11" t="s">
        <v>117</v>
      </c>
      <c r="E8" s="1" t="s">
        <v>118</v>
      </c>
      <c r="F8" s="1">
        <v>2</v>
      </c>
      <c r="G8" s="8">
        <f t="shared" si="0"/>
        <v>7.9051383399209481E-3</v>
      </c>
      <c r="H8" s="1">
        <v>0</v>
      </c>
      <c r="I8" s="8">
        <f t="shared" si="1"/>
        <v>0</v>
      </c>
      <c r="J8" s="1">
        <v>2</v>
      </c>
      <c r="K8" s="8">
        <f t="shared" si="2"/>
        <v>1.5873015873015872E-2</v>
      </c>
      <c r="M8" s="10">
        <v>42316</v>
      </c>
      <c r="N8" s="2">
        <v>349</v>
      </c>
      <c r="O8" s="2">
        <v>215</v>
      </c>
      <c r="P8" s="2">
        <v>134</v>
      </c>
    </row>
    <row r="9" spans="2:18" ht="12.75" customHeight="1" x14ac:dyDescent="0.2">
      <c r="C9" s="1"/>
      <c r="D9" s="11"/>
      <c r="E9" s="1"/>
      <c r="F9" s="1"/>
      <c r="G9" s="8"/>
      <c r="H9" s="1"/>
      <c r="I9" s="8"/>
      <c r="J9" s="1"/>
      <c r="K9" s="8"/>
      <c r="M9" s="10">
        <v>42317</v>
      </c>
      <c r="N9" s="2">
        <v>446</v>
      </c>
      <c r="O9" s="2">
        <v>232</v>
      </c>
      <c r="P9" s="2">
        <v>214</v>
      </c>
    </row>
    <row r="10" spans="2:18" ht="12.75" customHeight="1" x14ac:dyDescent="0.2">
      <c r="C10" s="1" t="s">
        <v>119</v>
      </c>
      <c r="D10" s="11" t="s">
        <v>120</v>
      </c>
      <c r="E10" s="1" t="s">
        <v>121</v>
      </c>
      <c r="F10" s="1">
        <v>1</v>
      </c>
      <c r="G10" s="8">
        <f>F10/$N$4</f>
        <v>3.952569169960474E-3</v>
      </c>
      <c r="H10" s="1">
        <v>0</v>
      </c>
      <c r="I10" s="8">
        <f>H10/$O$4</f>
        <v>0</v>
      </c>
      <c r="J10" s="1">
        <v>1</v>
      </c>
      <c r="K10" s="8">
        <f>J10/$P$4</f>
        <v>7.9365079365079361E-3</v>
      </c>
      <c r="M10" s="10">
        <v>42318</v>
      </c>
      <c r="N10" s="1">
        <v>397</v>
      </c>
      <c r="O10" s="1">
        <v>219</v>
      </c>
      <c r="P10" s="1">
        <v>178</v>
      </c>
    </row>
    <row r="11" spans="2:18" ht="12.75" customHeight="1" x14ac:dyDescent="0.2">
      <c r="C11" s="1" t="s">
        <v>122</v>
      </c>
      <c r="D11" s="11" t="s">
        <v>123</v>
      </c>
      <c r="E11" s="1" t="s">
        <v>6</v>
      </c>
      <c r="F11" s="1">
        <v>25</v>
      </c>
      <c r="G11" s="8">
        <f t="shared" ref="G11:G16" si="3">F11/$N$4</f>
        <v>9.8814229249011856E-2</v>
      </c>
      <c r="H11" s="1">
        <v>4</v>
      </c>
      <c r="I11" s="8">
        <f t="shared" ref="I11:I16" si="4">H11/$O$4</f>
        <v>3.1496062992125984E-2</v>
      </c>
      <c r="J11" s="1">
        <v>21</v>
      </c>
      <c r="K11" s="8">
        <f t="shared" ref="K11:K16" si="5">J11/$P$4</f>
        <v>0.16666666666666666</v>
      </c>
      <c r="M11" s="1" t="s">
        <v>103</v>
      </c>
      <c r="N11" s="2">
        <f>SUM(N4:N10)</f>
        <v>2645</v>
      </c>
      <c r="O11" s="2">
        <f t="shared" ref="O11:P11" si="6">SUM(O4:O10)</f>
        <v>1611</v>
      </c>
      <c r="P11" s="2">
        <f t="shared" si="6"/>
        <v>1034</v>
      </c>
    </row>
    <row r="12" spans="2:18" ht="12.75" customHeight="1" x14ac:dyDescent="0.2">
      <c r="C12" s="2" t="s">
        <v>124</v>
      </c>
      <c r="D12" s="11" t="s">
        <v>125</v>
      </c>
      <c r="E12" s="2" t="s">
        <v>126</v>
      </c>
      <c r="F12" s="2">
        <v>15</v>
      </c>
      <c r="G12" s="8">
        <f t="shared" si="3"/>
        <v>5.9288537549407112E-2</v>
      </c>
      <c r="H12" s="2">
        <v>8</v>
      </c>
      <c r="I12" s="8">
        <f t="shared" si="4"/>
        <v>6.2992125984251968E-2</v>
      </c>
      <c r="J12" s="2">
        <v>7</v>
      </c>
      <c r="K12" s="8">
        <f t="shared" si="5"/>
        <v>5.5555555555555552E-2</v>
      </c>
    </row>
    <row r="13" spans="2:18" ht="12.75" customHeight="1" x14ac:dyDescent="0.2">
      <c r="C13" s="2" t="s">
        <v>127</v>
      </c>
      <c r="D13" s="11" t="s">
        <v>128</v>
      </c>
      <c r="E13" s="2" t="s">
        <v>129</v>
      </c>
      <c r="F13" s="2">
        <v>3</v>
      </c>
      <c r="G13" s="8">
        <f t="shared" si="3"/>
        <v>1.1857707509881422E-2</v>
      </c>
      <c r="H13" s="2">
        <v>2</v>
      </c>
      <c r="I13" s="8">
        <f t="shared" si="4"/>
        <v>1.5748031496062992E-2</v>
      </c>
      <c r="J13" s="2">
        <v>1</v>
      </c>
      <c r="K13" s="8">
        <f t="shared" si="5"/>
        <v>7.9365079365079361E-3</v>
      </c>
    </row>
    <row r="14" spans="2:18" ht="12.75" customHeight="1" x14ac:dyDescent="0.2">
      <c r="C14" s="2" t="s">
        <v>130</v>
      </c>
      <c r="D14" s="11" t="s">
        <v>131</v>
      </c>
      <c r="E14" s="2" t="s">
        <v>6</v>
      </c>
      <c r="F14" s="2">
        <v>13</v>
      </c>
      <c r="G14" s="8">
        <f t="shared" si="3"/>
        <v>5.1383399209486168E-2</v>
      </c>
      <c r="H14" s="2">
        <v>6</v>
      </c>
      <c r="I14" s="8">
        <f t="shared" si="4"/>
        <v>4.7244094488188976E-2</v>
      </c>
      <c r="J14" s="2">
        <v>7</v>
      </c>
      <c r="K14" s="8">
        <f t="shared" si="5"/>
        <v>5.5555555555555552E-2</v>
      </c>
    </row>
    <row r="15" spans="2:18" ht="12.75" customHeight="1" x14ac:dyDescent="0.2">
      <c r="C15" s="14" t="s">
        <v>132</v>
      </c>
      <c r="D15" s="14" t="s">
        <v>133</v>
      </c>
      <c r="E15" s="14" t="s">
        <v>134</v>
      </c>
      <c r="F15" s="2">
        <v>7</v>
      </c>
      <c r="G15" s="8">
        <f t="shared" si="3"/>
        <v>2.766798418972332E-2</v>
      </c>
      <c r="H15" s="2">
        <v>4</v>
      </c>
      <c r="I15" s="8">
        <f t="shared" si="4"/>
        <v>3.1496062992125984E-2</v>
      </c>
      <c r="J15" s="2">
        <v>3</v>
      </c>
      <c r="K15" s="8">
        <f t="shared" si="5"/>
        <v>2.3809523809523808E-2</v>
      </c>
    </row>
    <row r="16" spans="2:18" ht="12.75" customHeight="1" x14ac:dyDescent="0.2">
      <c r="E16" s="12" t="s">
        <v>136</v>
      </c>
      <c r="F16" s="13">
        <f>SUM(F4:F15)</f>
        <v>82</v>
      </c>
      <c r="G16" s="8">
        <f t="shared" si="3"/>
        <v>0.32411067193675891</v>
      </c>
      <c r="H16" s="13">
        <f>SUM(H4:H15)</f>
        <v>32</v>
      </c>
      <c r="I16" s="8">
        <f t="shared" si="4"/>
        <v>0.25196850393700787</v>
      </c>
      <c r="J16" s="13">
        <f>SUM(J4:J15)</f>
        <v>50</v>
      </c>
      <c r="K16" s="8">
        <f t="shared" si="5"/>
        <v>0.3968253968253968</v>
      </c>
    </row>
    <row r="17" spans="2:11" ht="12.75" customHeight="1" x14ac:dyDescent="0.2">
      <c r="G17" s="8"/>
      <c r="I17" s="8"/>
      <c r="K17" s="8"/>
    </row>
    <row r="18" spans="2:11" ht="12.75" customHeight="1" x14ac:dyDescent="0.2">
      <c r="B18" s="10">
        <v>42313</v>
      </c>
      <c r="C18" s="2" t="s">
        <v>122</v>
      </c>
      <c r="D18" s="11" t="s">
        <v>123</v>
      </c>
      <c r="E18" s="2" t="s">
        <v>6</v>
      </c>
      <c r="F18" s="2">
        <v>19</v>
      </c>
      <c r="G18" s="8">
        <f>F18/$N$5</f>
        <v>7.8512396694214878E-2</v>
      </c>
      <c r="H18" s="2">
        <v>2</v>
      </c>
      <c r="I18" s="8">
        <f>H18/$O$5</f>
        <v>1.4285714285714285E-2</v>
      </c>
      <c r="J18" s="2">
        <v>17</v>
      </c>
      <c r="K18" s="8">
        <f>J18/$P$5</f>
        <v>0.16666666666666666</v>
      </c>
    </row>
    <row r="19" spans="2:11" ht="12.75" customHeight="1" x14ac:dyDescent="0.2">
      <c r="C19" s="2" t="s">
        <v>124</v>
      </c>
      <c r="D19" s="11" t="s">
        <v>125</v>
      </c>
      <c r="E19" s="2" t="s">
        <v>126</v>
      </c>
      <c r="F19" s="2">
        <v>2</v>
      </c>
      <c r="G19" s="8">
        <f t="shared" ref="G19:G23" si="7">F19/$N$5</f>
        <v>8.2644628099173556E-3</v>
      </c>
      <c r="H19" s="2">
        <v>1</v>
      </c>
      <c r="I19" s="8">
        <f t="shared" ref="I19:I23" si="8">H19/$O$5</f>
        <v>7.1428571428571426E-3</v>
      </c>
      <c r="J19" s="2">
        <v>1</v>
      </c>
      <c r="K19" s="8">
        <f t="shared" ref="K19:K23" si="9">J19/$P$5</f>
        <v>9.8039215686274508E-3</v>
      </c>
    </row>
    <row r="20" spans="2:11" ht="12.75" customHeight="1" x14ac:dyDescent="0.2">
      <c r="C20" s="2" t="s">
        <v>130</v>
      </c>
      <c r="D20" s="11" t="s">
        <v>131</v>
      </c>
      <c r="E20" s="2" t="s">
        <v>6</v>
      </c>
      <c r="F20" s="2">
        <v>8</v>
      </c>
      <c r="G20" s="8">
        <f t="shared" si="7"/>
        <v>3.3057851239669422E-2</v>
      </c>
      <c r="H20" s="2">
        <v>1</v>
      </c>
      <c r="I20" s="8">
        <f t="shared" si="8"/>
        <v>7.1428571428571426E-3</v>
      </c>
      <c r="J20" s="2">
        <v>7</v>
      </c>
      <c r="K20" s="8">
        <f t="shared" si="9"/>
        <v>6.8627450980392163E-2</v>
      </c>
    </row>
    <row r="21" spans="2:11" ht="12.75" customHeight="1" x14ac:dyDescent="0.2">
      <c r="C21" s="2" t="s">
        <v>132</v>
      </c>
      <c r="D21" s="11" t="s">
        <v>133</v>
      </c>
      <c r="E21" s="2" t="s">
        <v>134</v>
      </c>
      <c r="F21" s="2">
        <v>17</v>
      </c>
      <c r="G21" s="8">
        <f t="shared" si="7"/>
        <v>7.0247933884297523E-2</v>
      </c>
      <c r="H21" s="2">
        <v>15</v>
      </c>
      <c r="I21" s="8">
        <f t="shared" si="8"/>
        <v>0.10714285714285714</v>
      </c>
      <c r="J21" s="2">
        <v>2</v>
      </c>
      <c r="K21" s="8">
        <f t="shared" si="9"/>
        <v>1.9607843137254902E-2</v>
      </c>
    </row>
    <row r="22" spans="2:11" ht="12.75" customHeight="1" x14ac:dyDescent="0.2">
      <c r="C22" s="2" t="s">
        <v>119</v>
      </c>
      <c r="D22" s="11" t="s">
        <v>120</v>
      </c>
      <c r="E22" s="2" t="s">
        <v>121</v>
      </c>
      <c r="F22" s="2">
        <v>16</v>
      </c>
      <c r="G22" s="8">
        <f t="shared" si="7"/>
        <v>6.6115702479338845E-2</v>
      </c>
      <c r="H22" s="2">
        <v>6</v>
      </c>
      <c r="I22" s="8">
        <f t="shared" si="8"/>
        <v>4.2857142857142858E-2</v>
      </c>
      <c r="J22" s="2">
        <v>10</v>
      </c>
      <c r="K22" s="8">
        <f t="shared" si="9"/>
        <v>9.8039215686274508E-2</v>
      </c>
    </row>
    <row r="23" spans="2:11" ht="12.75" customHeight="1" x14ac:dyDescent="0.2">
      <c r="D23" s="11"/>
      <c r="E23" s="12" t="s">
        <v>136</v>
      </c>
      <c r="F23" s="13">
        <f>SUM(F18:F22)</f>
        <v>62</v>
      </c>
      <c r="G23" s="8">
        <f t="shared" si="7"/>
        <v>0.256198347107438</v>
      </c>
      <c r="H23" s="13">
        <f>SUM(H18:H22)</f>
        <v>25</v>
      </c>
      <c r="I23" s="8">
        <f t="shared" si="8"/>
        <v>0.17857142857142858</v>
      </c>
      <c r="J23" s="13">
        <f>SUM(J18:J22)</f>
        <v>37</v>
      </c>
      <c r="K23" s="8">
        <f t="shared" si="9"/>
        <v>0.36274509803921567</v>
      </c>
    </row>
    <row r="24" spans="2:11" ht="12.75" customHeight="1" x14ac:dyDescent="0.2">
      <c r="C24" s="1"/>
      <c r="D24" s="11"/>
      <c r="E24" s="1"/>
      <c r="F24" s="1"/>
      <c r="G24" s="8"/>
      <c r="H24" s="1"/>
      <c r="I24" s="8"/>
      <c r="J24" s="1"/>
      <c r="K24" s="8"/>
    </row>
    <row r="25" spans="2:11" ht="12.75" customHeight="1" x14ac:dyDescent="0.2">
      <c r="B25" s="10">
        <v>42314</v>
      </c>
      <c r="C25" s="2" t="s">
        <v>122</v>
      </c>
      <c r="D25" s="11" t="s">
        <v>123</v>
      </c>
      <c r="E25" s="2" t="s">
        <v>6</v>
      </c>
      <c r="F25" s="2">
        <v>36</v>
      </c>
      <c r="G25" s="8">
        <f>F25/$N$6</f>
        <v>7.1005917159763315E-2</v>
      </c>
      <c r="H25" s="2">
        <v>8</v>
      </c>
      <c r="I25" s="8">
        <f>H25/$O$6</f>
        <v>2.0997375328083989E-2</v>
      </c>
      <c r="J25" s="2">
        <v>28</v>
      </c>
      <c r="K25" s="8">
        <f>J25/$P$6</f>
        <v>0.22222222222222221</v>
      </c>
    </row>
    <row r="26" spans="2:11" ht="12.75" customHeight="1" x14ac:dyDescent="0.2">
      <c r="C26" s="2" t="s">
        <v>119</v>
      </c>
      <c r="D26" s="11" t="s">
        <v>120</v>
      </c>
      <c r="E26" s="2" t="s">
        <v>121</v>
      </c>
      <c r="F26" s="2">
        <v>6</v>
      </c>
      <c r="G26" s="8">
        <f t="shared" ref="G26:G30" si="10">F26/$N$6</f>
        <v>1.1834319526627219E-2</v>
      </c>
      <c r="H26" s="2">
        <v>5</v>
      </c>
      <c r="I26" s="8">
        <f t="shared" ref="I26:I30" si="11">H26/$O$6</f>
        <v>1.3123359580052493E-2</v>
      </c>
      <c r="J26" s="2">
        <v>1</v>
      </c>
      <c r="K26" s="8">
        <f t="shared" ref="K26:K30" si="12">J26/$P$6</f>
        <v>7.9365079365079361E-3</v>
      </c>
    </row>
    <row r="27" spans="2:11" ht="12.75" customHeight="1" x14ac:dyDescent="0.2">
      <c r="C27" s="2" t="s">
        <v>124</v>
      </c>
      <c r="D27" s="11" t="s">
        <v>125</v>
      </c>
      <c r="E27" s="2" t="s">
        <v>126</v>
      </c>
      <c r="F27" s="2">
        <v>18</v>
      </c>
      <c r="G27" s="8">
        <f t="shared" si="10"/>
        <v>3.5502958579881658E-2</v>
      </c>
      <c r="H27" s="2">
        <v>6</v>
      </c>
      <c r="I27" s="8">
        <f t="shared" si="11"/>
        <v>1.5748031496062992E-2</v>
      </c>
      <c r="J27" s="2">
        <v>12</v>
      </c>
      <c r="K27" s="8">
        <f t="shared" si="12"/>
        <v>9.5238095238095233E-2</v>
      </c>
    </row>
    <row r="28" spans="2:11" ht="12.75" customHeight="1" x14ac:dyDescent="0.2">
      <c r="C28" s="2" t="s">
        <v>130</v>
      </c>
      <c r="D28" s="11" t="s">
        <v>131</v>
      </c>
      <c r="E28" s="2" t="s">
        <v>6</v>
      </c>
      <c r="F28" s="2">
        <v>37</v>
      </c>
      <c r="G28" s="8">
        <f t="shared" si="10"/>
        <v>7.2978303747534515E-2</v>
      </c>
      <c r="H28" s="2">
        <v>32</v>
      </c>
      <c r="I28" s="8">
        <f t="shared" si="11"/>
        <v>8.3989501312335957E-2</v>
      </c>
      <c r="J28" s="2">
        <v>5</v>
      </c>
      <c r="K28" s="8">
        <f t="shared" si="12"/>
        <v>3.968253968253968E-2</v>
      </c>
    </row>
    <row r="29" spans="2:11" ht="12.75" customHeight="1" x14ac:dyDescent="0.2">
      <c r="C29" s="2" t="s">
        <v>132</v>
      </c>
      <c r="D29" s="11" t="s">
        <v>133</v>
      </c>
      <c r="E29" s="2" t="s">
        <v>134</v>
      </c>
      <c r="F29" s="2">
        <v>28</v>
      </c>
      <c r="G29" s="8">
        <f t="shared" si="10"/>
        <v>5.5226824457593686E-2</v>
      </c>
      <c r="H29" s="2">
        <v>16</v>
      </c>
      <c r="I29" s="8">
        <f t="shared" si="11"/>
        <v>4.1994750656167978E-2</v>
      </c>
      <c r="J29" s="2">
        <v>12</v>
      </c>
      <c r="K29" s="8">
        <f t="shared" si="12"/>
        <v>9.5238095238095233E-2</v>
      </c>
    </row>
    <row r="30" spans="2:11" ht="12.75" customHeight="1" x14ac:dyDescent="0.2">
      <c r="D30" s="11"/>
      <c r="E30" s="12" t="s">
        <v>137</v>
      </c>
      <c r="F30" s="13">
        <f>SUM(F25:F29)</f>
        <v>125</v>
      </c>
      <c r="G30" s="8">
        <f t="shared" si="10"/>
        <v>0.2465483234714004</v>
      </c>
      <c r="H30" s="13">
        <f>SUM(H25:H29)</f>
        <v>67</v>
      </c>
      <c r="I30" s="8">
        <f t="shared" si="11"/>
        <v>0.17585301837270342</v>
      </c>
      <c r="J30" s="13">
        <f>SUM(J25:J29)</f>
        <v>58</v>
      </c>
      <c r="K30" s="8">
        <f t="shared" si="12"/>
        <v>0.46031746031746029</v>
      </c>
    </row>
    <row r="32" spans="2:11" ht="12.75" customHeight="1" x14ac:dyDescent="0.2">
      <c r="B32" s="10">
        <v>42315</v>
      </c>
      <c r="C32" s="2" t="s">
        <v>122</v>
      </c>
      <c r="D32" s="11" t="s">
        <v>123</v>
      </c>
      <c r="E32" s="2" t="s">
        <v>6</v>
      </c>
      <c r="F32" s="2">
        <v>47</v>
      </c>
      <c r="G32" s="8">
        <f>F32/$N$7</f>
        <v>0.10421286031042129</v>
      </c>
      <c r="H32" s="2">
        <v>12</v>
      </c>
      <c r="I32" s="8">
        <f>H32/$O$7</f>
        <v>4.0404040404040407E-2</v>
      </c>
      <c r="J32" s="2">
        <v>35</v>
      </c>
      <c r="K32" s="8">
        <f>J32/$P$7</f>
        <v>0.22727272727272727</v>
      </c>
    </row>
    <row r="33" spans="2:11" ht="12.75" customHeight="1" x14ac:dyDescent="0.2">
      <c r="C33" s="2" t="s">
        <v>119</v>
      </c>
      <c r="D33" s="11" t="s">
        <v>120</v>
      </c>
      <c r="E33" s="2" t="s">
        <v>121</v>
      </c>
      <c r="F33" s="2">
        <v>9</v>
      </c>
      <c r="G33" s="8">
        <f t="shared" ref="G33:G37" si="13">F33/$N$7</f>
        <v>1.9955654101995565E-2</v>
      </c>
      <c r="H33" s="2">
        <v>5</v>
      </c>
      <c r="I33" s="8">
        <f t="shared" ref="I33:I37" si="14">H33/$O$7</f>
        <v>1.6835016835016835E-2</v>
      </c>
      <c r="J33" s="2">
        <v>4</v>
      </c>
      <c r="K33" s="8">
        <f t="shared" ref="K33:K37" si="15">J33/$P$7</f>
        <v>2.5974025974025976E-2</v>
      </c>
    </row>
    <row r="34" spans="2:11" ht="12.75" customHeight="1" x14ac:dyDescent="0.2">
      <c r="C34" s="2" t="s">
        <v>124</v>
      </c>
      <c r="D34" s="11" t="s">
        <v>125</v>
      </c>
      <c r="E34" s="2" t="s">
        <v>126</v>
      </c>
      <c r="F34" s="2">
        <v>17</v>
      </c>
      <c r="G34" s="8">
        <f t="shared" si="13"/>
        <v>3.7694013303769404E-2</v>
      </c>
      <c r="H34" s="2">
        <v>4</v>
      </c>
      <c r="I34" s="8">
        <f t="shared" si="14"/>
        <v>1.3468013468013467E-2</v>
      </c>
      <c r="J34" s="2">
        <v>13</v>
      </c>
      <c r="K34" s="8">
        <f t="shared" si="15"/>
        <v>8.4415584415584416E-2</v>
      </c>
    </row>
    <row r="35" spans="2:11" ht="12.75" customHeight="1" x14ac:dyDescent="0.2">
      <c r="C35" s="2" t="s">
        <v>130</v>
      </c>
      <c r="D35" s="11" t="s">
        <v>131</v>
      </c>
      <c r="E35" s="2" t="s">
        <v>6</v>
      </c>
      <c r="F35" s="2">
        <v>21</v>
      </c>
      <c r="G35" s="8">
        <f t="shared" si="13"/>
        <v>4.6563192904656318E-2</v>
      </c>
      <c r="H35" s="2">
        <v>19</v>
      </c>
      <c r="I35" s="8">
        <f t="shared" si="14"/>
        <v>6.3973063973063973E-2</v>
      </c>
      <c r="J35" s="2">
        <v>2</v>
      </c>
      <c r="K35" s="8">
        <f t="shared" si="15"/>
        <v>1.2987012987012988E-2</v>
      </c>
    </row>
    <row r="36" spans="2:11" ht="12.75" customHeight="1" x14ac:dyDescent="0.2">
      <c r="C36" s="2" t="s">
        <v>132</v>
      </c>
      <c r="D36" s="11" t="s">
        <v>133</v>
      </c>
      <c r="E36" s="2" t="s">
        <v>134</v>
      </c>
      <c r="F36" s="2">
        <v>23</v>
      </c>
      <c r="G36" s="8">
        <f t="shared" si="13"/>
        <v>5.0997782705099776E-2</v>
      </c>
      <c r="H36" s="2">
        <v>9</v>
      </c>
      <c r="I36" s="8">
        <f t="shared" si="14"/>
        <v>3.0303030303030304E-2</v>
      </c>
      <c r="J36" s="2">
        <v>14</v>
      </c>
      <c r="K36" s="8">
        <f t="shared" si="15"/>
        <v>9.0909090909090912E-2</v>
      </c>
    </row>
    <row r="37" spans="2:11" ht="12.75" customHeight="1" x14ac:dyDescent="0.2">
      <c r="D37" s="11"/>
      <c r="E37" s="12" t="s">
        <v>136</v>
      </c>
      <c r="F37" s="13">
        <f>SUM(F32:F36)</f>
        <v>117</v>
      </c>
      <c r="G37" s="8">
        <f t="shared" si="13"/>
        <v>0.25942350332594233</v>
      </c>
      <c r="H37" s="13">
        <f>SUM(H32:H36)</f>
        <v>49</v>
      </c>
      <c r="I37" s="8">
        <f t="shared" si="14"/>
        <v>0.16498316498316498</v>
      </c>
      <c r="J37" s="13">
        <f>SUM(J32:J36)</f>
        <v>68</v>
      </c>
      <c r="K37" s="8">
        <f t="shared" si="15"/>
        <v>0.44155844155844154</v>
      </c>
    </row>
    <row r="39" spans="2:11" ht="12.75" customHeight="1" x14ac:dyDescent="0.2">
      <c r="B39" s="10">
        <v>42316</v>
      </c>
      <c r="C39" s="2" t="s">
        <v>122</v>
      </c>
      <c r="D39" s="11" t="s">
        <v>123</v>
      </c>
      <c r="E39" s="2" t="s">
        <v>6</v>
      </c>
      <c r="F39" s="2">
        <v>52</v>
      </c>
      <c r="G39" s="8">
        <f>F39/$N$8</f>
        <v>0.14899713467048711</v>
      </c>
      <c r="H39" s="2">
        <v>14</v>
      </c>
      <c r="I39" s="8">
        <f>H39/$O$8</f>
        <v>6.5116279069767441E-2</v>
      </c>
      <c r="J39" s="2">
        <v>38</v>
      </c>
      <c r="K39" s="8">
        <f>J39/$P$8</f>
        <v>0.28358208955223879</v>
      </c>
    </row>
    <row r="40" spans="2:11" ht="12.75" customHeight="1" x14ac:dyDescent="0.2">
      <c r="C40" s="2" t="s">
        <v>119</v>
      </c>
      <c r="D40" s="11" t="s">
        <v>120</v>
      </c>
      <c r="E40" s="2" t="s">
        <v>121</v>
      </c>
      <c r="F40" s="2">
        <v>3</v>
      </c>
      <c r="G40" s="8">
        <f t="shared" ref="G40:G44" si="16">F40/$N$8</f>
        <v>8.5959885386819486E-3</v>
      </c>
      <c r="H40" s="2">
        <v>2</v>
      </c>
      <c r="I40" s="8">
        <f t="shared" ref="I40:I44" si="17">H40/$O$8</f>
        <v>9.3023255813953487E-3</v>
      </c>
      <c r="J40" s="2">
        <v>1</v>
      </c>
      <c r="K40" s="8">
        <f t="shared" ref="K40:K44" si="18">J40/$P$8</f>
        <v>7.462686567164179E-3</v>
      </c>
    </row>
    <row r="41" spans="2:11" ht="12.75" customHeight="1" x14ac:dyDescent="0.2">
      <c r="C41" s="2" t="s">
        <v>124</v>
      </c>
      <c r="D41" s="11" t="s">
        <v>125</v>
      </c>
      <c r="E41" s="2" t="s">
        <v>126</v>
      </c>
      <c r="F41" s="2">
        <v>10</v>
      </c>
      <c r="G41" s="8">
        <f t="shared" si="16"/>
        <v>2.865329512893983E-2</v>
      </c>
      <c r="H41" s="2">
        <v>5</v>
      </c>
      <c r="I41" s="8">
        <f t="shared" si="17"/>
        <v>2.3255813953488372E-2</v>
      </c>
      <c r="J41" s="2">
        <v>5</v>
      </c>
      <c r="K41" s="8">
        <f t="shared" si="18"/>
        <v>3.7313432835820892E-2</v>
      </c>
    </row>
    <row r="42" spans="2:11" ht="12.75" customHeight="1" x14ac:dyDescent="0.2">
      <c r="C42" s="2" t="s">
        <v>130</v>
      </c>
      <c r="D42" s="11" t="s">
        <v>131</v>
      </c>
      <c r="E42" s="2" t="s">
        <v>6</v>
      </c>
      <c r="F42" s="2">
        <v>10</v>
      </c>
      <c r="G42" s="8">
        <f t="shared" si="16"/>
        <v>2.865329512893983E-2</v>
      </c>
      <c r="H42" s="2">
        <v>9</v>
      </c>
      <c r="I42" s="8">
        <f t="shared" si="17"/>
        <v>4.1860465116279069E-2</v>
      </c>
      <c r="J42" s="2">
        <v>1</v>
      </c>
      <c r="K42" s="8">
        <f t="shared" si="18"/>
        <v>7.462686567164179E-3</v>
      </c>
    </row>
    <row r="43" spans="2:11" ht="12.75" customHeight="1" x14ac:dyDescent="0.2">
      <c r="C43" s="2" t="s">
        <v>132</v>
      </c>
      <c r="D43" s="11" t="s">
        <v>133</v>
      </c>
      <c r="E43" s="2" t="s">
        <v>134</v>
      </c>
      <c r="F43" s="2">
        <v>28</v>
      </c>
      <c r="G43" s="8">
        <f t="shared" si="16"/>
        <v>8.0229226361031525E-2</v>
      </c>
      <c r="H43" s="2">
        <v>20</v>
      </c>
      <c r="I43" s="8">
        <f t="shared" si="17"/>
        <v>9.3023255813953487E-2</v>
      </c>
      <c r="J43" s="2">
        <v>8</v>
      </c>
      <c r="K43" s="8">
        <f t="shared" si="18"/>
        <v>5.9701492537313432E-2</v>
      </c>
    </row>
    <row r="44" spans="2:11" ht="12.75" customHeight="1" x14ac:dyDescent="0.2">
      <c r="D44" s="11"/>
      <c r="E44" s="12" t="s">
        <v>137</v>
      </c>
      <c r="F44" s="13">
        <f>SUM(F39:F43)</f>
        <v>103</v>
      </c>
      <c r="G44" s="8">
        <f t="shared" si="16"/>
        <v>0.29512893982808025</v>
      </c>
      <c r="H44" s="13">
        <f>SUM(H39:H43)</f>
        <v>50</v>
      </c>
      <c r="I44" s="8">
        <f t="shared" si="17"/>
        <v>0.23255813953488372</v>
      </c>
      <c r="J44" s="13">
        <f>SUM(J39:J43)</f>
        <v>53</v>
      </c>
      <c r="K44" s="8">
        <f t="shared" si="18"/>
        <v>0.39552238805970147</v>
      </c>
    </row>
    <row r="46" spans="2:11" ht="12.75" customHeight="1" x14ac:dyDescent="0.2">
      <c r="B46" s="10">
        <v>42317</v>
      </c>
      <c r="C46" s="2" t="s">
        <v>122</v>
      </c>
      <c r="D46" s="11" t="s">
        <v>123</v>
      </c>
      <c r="E46" s="2" t="s">
        <v>6</v>
      </c>
      <c r="F46" s="2">
        <v>45</v>
      </c>
      <c r="G46" s="8">
        <f>F46/$N$9</f>
        <v>0.10089686098654709</v>
      </c>
      <c r="H46" s="2">
        <v>6</v>
      </c>
      <c r="I46" s="8">
        <f>H46/$O$9</f>
        <v>2.5862068965517241E-2</v>
      </c>
      <c r="J46" s="2">
        <v>39</v>
      </c>
      <c r="K46" s="8">
        <f>J46/$P$9</f>
        <v>0.1822429906542056</v>
      </c>
    </row>
    <row r="47" spans="2:11" ht="12.75" customHeight="1" x14ac:dyDescent="0.2">
      <c r="C47" s="2" t="s">
        <v>119</v>
      </c>
      <c r="D47" s="11" t="s">
        <v>120</v>
      </c>
      <c r="E47" s="2" t="s">
        <v>121</v>
      </c>
      <c r="F47" s="2">
        <v>35</v>
      </c>
      <c r="G47" s="8">
        <f t="shared" ref="G47:G51" si="19">F47/$N$9</f>
        <v>7.847533632286996E-2</v>
      </c>
      <c r="H47" s="2">
        <v>16</v>
      </c>
      <c r="I47" s="8">
        <f t="shared" ref="I47:I51" si="20">H47/$O$9</f>
        <v>6.8965517241379309E-2</v>
      </c>
      <c r="J47" s="2">
        <v>19</v>
      </c>
      <c r="K47" s="8">
        <f t="shared" ref="K47:K51" si="21">J47/$P$9</f>
        <v>8.8785046728971959E-2</v>
      </c>
    </row>
    <row r="48" spans="2:11" ht="12.75" customHeight="1" x14ac:dyDescent="0.2">
      <c r="C48" s="2" t="s">
        <v>124</v>
      </c>
      <c r="D48" s="11" t="s">
        <v>125</v>
      </c>
      <c r="E48" s="2" t="s">
        <v>126</v>
      </c>
      <c r="F48" s="2">
        <v>31</v>
      </c>
      <c r="G48" s="8">
        <f t="shared" si="19"/>
        <v>6.9506726457399109E-2</v>
      </c>
      <c r="H48" s="2">
        <v>15</v>
      </c>
      <c r="I48" s="8">
        <f t="shared" si="20"/>
        <v>6.4655172413793108E-2</v>
      </c>
      <c r="J48" s="2">
        <v>16</v>
      </c>
      <c r="K48" s="8">
        <f t="shared" si="21"/>
        <v>7.476635514018691E-2</v>
      </c>
    </row>
    <row r="49" spans="2:11" ht="12.75" customHeight="1" x14ac:dyDescent="0.2">
      <c r="C49" s="2" t="s">
        <v>130</v>
      </c>
      <c r="D49" s="11" t="s">
        <v>131</v>
      </c>
      <c r="E49" s="2" t="s">
        <v>6</v>
      </c>
      <c r="F49" s="2">
        <v>0</v>
      </c>
      <c r="G49" s="8">
        <f t="shared" si="19"/>
        <v>0</v>
      </c>
      <c r="H49" s="2">
        <v>0</v>
      </c>
      <c r="I49" s="8">
        <f t="shared" si="20"/>
        <v>0</v>
      </c>
      <c r="J49" s="2">
        <v>0</v>
      </c>
      <c r="K49" s="8">
        <f t="shared" si="21"/>
        <v>0</v>
      </c>
    </row>
    <row r="50" spans="2:11" ht="12.75" customHeight="1" x14ac:dyDescent="0.2">
      <c r="C50" s="2" t="s">
        <v>132</v>
      </c>
      <c r="D50" s="11" t="s">
        <v>133</v>
      </c>
      <c r="E50" s="2" t="s">
        <v>134</v>
      </c>
      <c r="F50" s="2">
        <v>28</v>
      </c>
      <c r="G50" s="8">
        <f t="shared" si="19"/>
        <v>6.2780269058295965E-2</v>
      </c>
      <c r="H50" s="2">
        <v>14</v>
      </c>
      <c r="I50" s="8">
        <f t="shared" si="20"/>
        <v>6.0344827586206899E-2</v>
      </c>
      <c r="J50" s="2">
        <v>14</v>
      </c>
      <c r="K50" s="8">
        <f t="shared" si="21"/>
        <v>6.5420560747663545E-2</v>
      </c>
    </row>
    <row r="51" spans="2:11" ht="12.75" customHeight="1" x14ac:dyDescent="0.2">
      <c r="D51" s="11"/>
      <c r="E51" s="12" t="s">
        <v>136</v>
      </c>
      <c r="F51" s="13">
        <f>SUM(F46:F50)</f>
        <v>139</v>
      </c>
      <c r="G51" s="8">
        <f t="shared" si="19"/>
        <v>0.31165919282511212</v>
      </c>
      <c r="H51" s="13">
        <f>SUM(H46:H50)</f>
        <v>51</v>
      </c>
      <c r="I51" s="8">
        <f t="shared" si="20"/>
        <v>0.21982758620689655</v>
      </c>
      <c r="J51" s="13">
        <f>SUM(J46:J50)</f>
        <v>88</v>
      </c>
      <c r="K51" s="8">
        <f t="shared" si="21"/>
        <v>0.41121495327102803</v>
      </c>
    </row>
    <row r="53" spans="2:11" ht="12.75" customHeight="1" x14ac:dyDescent="0.2">
      <c r="B53" s="10">
        <v>42318</v>
      </c>
      <c r="C53" s="2" t="s">
        <v>122</v>
      </c>
      <c r="D53" s="11" t="s">
        <v>123</v>
      </c>
      <c r="E53" s="2" t="s">
        <v>6</v>
      </c>
      <c r="F53" s="2">
        <v>51</v>
      </c>
      <c r="G53" s="8">
        <f>F53/$N$10</f>
        <v>0.12846347607052896</v>
      </c>
      <c r="H53" s="2">
        <v>12</v>
      </c>
      <c r="I53" s="8">
        <f>H53/$N$10</f>
        <v>3.0226700251889168E-2</v>
      </c>
      <c r="J53" s="2">
        <v>39</v>
      </c>
      <c r="K53" s="8">
        <f>J53/$N$10</f>
        <v>9.8236775818639793E-2</v>
      </c>
    </row>
    <row r="54" spans="2:11" ht="12.75" customHeight="1" x14ac:dyDescent="0.2">
      <c r="C54" s="2" t="s">
        <v>119</v>
      </c>
      <c r="D54" s="11" t="s">
        <v>120</v>
      </c>
      <c r="E54" s="2" t="s">
        <v>121</v>
      </c>
      <c r="F54" s="2">
        <v>9</v>
      </c>
      <c r="G54" s="8">
        <f t="shared" ref="G54:G58" si="22">F54/$N$10</f>
        <v>2.2670025188916875E-2</v>
      </c>
      <c r="H54" s="2">
        <v>3</v>
      </c>
      <c r="I54" s="8">
        <f t="shared" ref="I54:I58" si="23">H54/$N$10</f>
        <v>7.556675062972292E-3</v>
      </c>
      <c r="J54" s="2">
        <v>6</v>
      </c>
      <c r="K54" s="8">
        <f t="shared" ref="K54:K58" si="24">J54/$N$10</f>
        <v>1.5113350125944584E-2</v>
      </c>
    </row>
    <row r="55" spans="2:11" ht="12.75" customHeight="1" x14ac:dyDescent="0.2">
      <c r="C55" s="2" t="s">
        <v>124</v>
      </c>
      <c r="D55" s="11" t="s">
        <v>125</v>
      </c>
      <c r="E55" s="2" t="s">
        <v>126</v>
      </c>
      <c r="F55" s="2">
        <v>21</v>
      </c>
      <c r="G55" s="8">
        <f t="shared" si="22"/>
        <v>5.2896725440806043E-2</v>
      </c>
      <c r="H55" s="2">
        <v>5</v>
      </c>
      <c r="I55" s="8">
        <f t="shared" si="23"/>
        <v>1.2594458438287154E-2</v>
      </c>
      <c r="J55" s="2">
        <v>16</v>
      </c>
      <c r="K55" s="8">
        <f t="shared" si="24"/>
        <v>4.0302267002518891E-2</v>
      </c>
    </row>
    <row r="56" spans="2:11" ht="12.75" customHeight="1" x14ac:dyDescent="0.2">
      <c r="C56" s="2" t="s">
        <v>130</v>
      </c>
      <c r="D56" s="11" t="s">
        <v>131</v>
      </c>
      <c r="E56" s="2" t="s">
        <v>6</v>
      </c>
      <c r="F56" s="2">
        <v>12</v>
      </c>
      <c r="G56" s="8">
        <f t="shared" si="22"/>
        <v>3.0226700251889168E-2</v>
      </c>
      <c r="H56" s="2">
        <v>11</v>
      </c>
      <c r="I56" s="8">
        <f t="shared" si="23"/>
        <v>2.7707808564231738E-2</v>
      </c>
      <c r="J56" s="2">
        <v>1</v>
      </c>
      <c r="K56" s="8">
        <f t="shared" si="24"/>
        <v>2.5188916876574307E-3</v>
      </c>
    </row>
    <row r="57" spans="2:11" ht="12.75" customHeight="1" x14ac:dyDescent="0.2">
      <c r="C57" s="2" t="s">
        <v>132</v>
      </c>
      <c r="D57" s="11" t="s">
        <v>133</v>
      </c>
      <c r="E57" s="2" t="s">
        <v>134</v>
      </c>
      <c r="F57" s="2">
        <v>29</v>
      </c>
      <c r="G57" s="8">
        <f t="shared" si="22"/>
        <v>7.3047858942065488E-2</v>
      </c>
      <c r="H57" s="2">
        <v>13</v>
      </c>
      <c r="I57" s="8">
        <f t="shared" si="23"/>
        <v>3.2745591939546598E-2</v>
      </c>
      <c r="J57" s="2">
        <v>16</v>
      </c>
      <c r="K57" s="8">
        <f t="shared" si="24"/>
        <v>4.0302267002518891E-2</v>
      </c>
    </row>
    <row r="58" spans="2:11" ht="12.75" customHeight="1" x14ac:dyDescent="0.2">
      <c r="D58" s="11"/>
      <c r="E58" s="12" t="s">
        <v>138</v>
      </c>
      <c r="F58" s="13">
        <f>SUM(F53:F57)</f>
        <v>122</v>
      </c>
      <c r="G58" s="8">
        <f t="shared" si="22"/>
        <v>0.30730478589420657</v>
      </c>
      <c r="H58" s="13">
        <f>SUM(H53:H57)</f>
        <v>44</v>
      </c>
      <c r="I58" s="8">
        <f t="shared" si="23"/>
        <v>0.11083123425692695</v>
      </c>
      <c r="J58" s="13">
        <f>SUM(J53:J57)</f>
        <v>78</v>
      </c>
      <c r="K58" s="8">
        <f t="shared" si="24"/>
        <v>0.19647355163727959</v>
      </c>
    </row>
    <row r="60" spans="2:11" ht="12.75" customHeight="1" x14ac:dyDescent="0.2">
      <c r="B60" s="2" t="s">
        <v>103</v>
      </c>
      <c r="C60" s="1" t="s">
        <v>18</v>
      </c>
      <c r="D60" s="1" t="s">
        <v>1</v>
      </c>
      <c r="E60" s="1" t="s">
        <v>2</v>
      </c>
      <c r="F60" s="1" t="s">
        <v>3</v>
      </c>
      <c r="G60" s="1" t="s">
        <v>37</v>
      </c>
      <c r="H60" s="11" t="s">
        <v>23</v>
      </c>
      <c r="I60" s="1" t="s">
        <v>37</v>
      </c>
      <c r="J60" s="11" t="s">
        <v>25</v>
      </c>
      <c r="K60" s="1" t="s">
        <v>37</v>
      </c>
    </row>
    <row r="61" spans="2:11" ht="12.75" customHeight="1" x14ac:dyDescent="0.2">
      <c r="B61" s="10"/>
      <c r="C61" s="2" t="s">
        <v>43</v>
      </c>
      <c r="D61" s="11" t="s">
        <v>49</v>
      </c>
      <c r="E61" s="2" t="s">
        <v>11</v>
      </c>
      <c r="F61" s="2">
        <v>10</v>
      </c>
      <c r="G61" s="8">
        <f>F61/$N$11</f>
        <v>3.780718336483932E-3</v>
      </c>
      <c r="H61" s="2">
        <v>4</v>
      </c>
      <c r="I61" s="8">
        <f t="shared" ref="G61:K73" si="25">H61/$N$11</f>
        <v>1.5122873345935729E-3</v>
      </c>
      <c r="J61" s="2">
        <v>6</v>
      </c>
      <c r="K61" s="8">
        <f t="shared" si="25"/>
        <v>2.268431001890359E-3</v>
      </c>
    </row>
    <row r="62" spans="2:11" ht="12.75" customHeight="1" x14ac:dyDescent="0.2">
      <c r="C62" s="2" t="s">
        <v>108</v>
      </c>
      <c r="D62" s="11" t="s">
        <v>109</v>
      </c>
      <c r="E62" s="2" t="s">
        <v>110</v>
      </c>
      <c r="F62" s="2">
        <v>1</v>
      </c>
      <c r="G62" s="8">
        <f t="shared" si="25"/>
        <v>3.7807183364839322E-4</v>
      </c>
      <c r="H62" s="2">
        <v>1</v>
      </c>
      <c r="I62" s="8">
        <f t="shared" ref="I62" si="26">H62/$N$11</f>
        <v>3.7807183364839322E-4</v>
      </c>
      <c r="J62" s="2">
        <v>0</v>
      </c>
      <c r="K62" s="8">
        <f t="shared" ref="K62" si="27">J62/$N$11</f>
        <v>0</v>
      </c>
    </row>
    <row r="63" spans="2:11" ht="12.75" customHeight="1" x14ac:dyDescent="0.2">
      <c r="C63" s="2" t="s">
        <v>111</v>
      </c>
      <c r="D63" s="11" t="s">
        <v>112</v>
      </c>
      <c r="E63" s="2" t="s">
        <v>113</v>
      </c>
      <c r="F63" s="2">
        <v>3</v>
      </c>
      <c r="G63" s="8">
        <f t="shared" si="25"/>
        <v>1.1342155009451795E-3</v>
      </c>
      <c r="H63" s="2">
        <v>1</v>
      </c>
      <c r="I63" s="8">
        <f t="shared" ref="I63" si="28">H63/$N$11</f>
        <v>3.7807183364839322E-4</v>
      </c>
      <c r="J63" s="2">
        <v>2</v>
      </c>
      <c r="K63" s="8">
        <f t="shared" ref="K63" si="29">J63/$N$11</f>
        <v>7.5614366729678643E-4</v>
      </c>
    </row>
    <row r="64" spans="2:11" ht="12.75" customHeight="1" x14ac:dyDescent="0.2">
      <c r="C64" s="2" t="s">
        <v>114</v>
      </c>
      <c r="D64" s="11" t="s">
        <v>115</v>
      </c>
      <c r="E64" s="2" t="s">
        <v>8</v>
      </c>
      <c r="F64" s="2">
        <v>2</v>
      </c>
      <c r="G64" s="8">
        <f t="shared" si="25"/>
        <v>7.5614366729678643E-4</v>
      </c>
      <c r="H64" s="2">
        <v>2</v>
      </c>
      <c r="I64" s="8">
        <f t="shared" ref="I64" si="30">H64/$N$11</f>
        <v>7.5614366729678643E-4</v>
      </c>
      <c r="J64" s="2">
        <v>0</v>
      </c>
      <c r="K64" s="8">
        <f t="shared" ref="K64" si="31">J64/$N$11</f>
        <v>0</v>
      </c>
    </row>
    <row r="65" spans="2:11" ht="12.75" customHeight="1" x14ac:dyDescent="0.2">
      <c r="C65" s="2" t="s">
        <v>116</v>
      </c>
      <c r="D65" s="11" t="s">
        <v>117</v>
      </c>
      <c r="E65" s="2" t="s">
        <v>118</v>
      </c>
      <c r="F65" s="2">
        <v>2</v>
      </c>
      <c r="G65" s="8">
        <f t="shared" si="25"/>
        <v>7.5614366729678643E-4</v>
      </c>
      <c r="H65" s="2">
        <v>0</v>
      </c>
      <c r="I65" s="8">
        <f t="shared" ref="I65" si="32">H65/$N$11</f>
        <v>0</v>
      </c>
      <c r="J65" s="2">
        <v>2</v>
      </c>
      <c r="K65" s="8">
        <f t="shared" ref="K65" si="33">J65/$N$11</f>
        <v>7.5614366729678643E-4</v>
      </c>
    </row>
    <row r="66" spans="2:11" ht="12.75" customHeight="1" x14ac:dyDescent="0.2">
      <c r="D66" s="11"/>
      <c r="E66" s="12"/>
      <c r="F66" s="1"/>
      <c r="G66" s="8"/>
      <c r="H66" s="1"/>
      <c r="I66" s="8"/>
      <c r="J66" s="1"/>
      <c r="K66" s="8"/>
    </row>
    <row r="67" spans="2:11" ht="12.75" customHeight="1" x14ac:dyDescent="0.2">
      <c r="B67" s="10"/>
      <c r="C67" s="2" t="s">
        <v>122</v>
      </c>
      <c r="D67" s="11" t="s">
        <v>123</v>
      </c>
      <c r="E67" s="2" t="s">
        <v>6</v>
      </c>
      <c r="F67" s="2">
        <v>271</v>
      </c>
      <c r="G67" s="8">
        <f t="shared" si="25"/>
        <v>0.10245746691871456</v>
      </c>
      <c r="H67" s="2">
        <v>58</v>
      </c>
      <c r="I67" s="8">
        <f t="shared" ref="I67" si="34">H67/$N$11</f>
        <v>2.1928166351606805E-2</v>
      </c>
      <c r="J67" s="2">
        <v>213</v>
      </c>
      <c r="K67" s="8">
        <f t="shared" ref="K67" si="35">J67/$N$11</f>
        <v>8.0529300567107748E-2</v>
      </c>
    </row>
    <row r="68" spans="2:11" ht="12.75" customHeight="1" x14ac:dyDescent="0.2">
      <c r="C68" s="2" t="s">
        <v>119</v>
      </c>
      <c r="D68" s="11" t="s">
        <v>120</v>
      </c>
      <c r="E68" s="2" t="s">
        <v>121</v>
      </c>
      <c r="F68" s="2">
        <v>64</v>
      </c>
      <c r="G68" s="8">
        <f t="shared" si="25"/>
        <v>2.4196597353497166E-2</v>
      </c>
      <c r="H68" s="2">
        <v>31</v>
      </c>
      <c r="I68" s="8">
        <f t="shared" ref="I68" si="36">H68/$N$11</f>
        <v>1.1720226843100189E-2</v>
      </c>
      <c r="J68" s="2">
        <v>33</v>
      </c>
      <c r="K68" s="8">
        <f t="shared" ref="K68" si="37">J68/$N$11</f>
        <v>1.2476370510396975E-2</v>
      </c>
    </row>
    <row r="69" spans="2:11" ht="12.75" customHeight="1" x14ac:dyDescent="0.2">
      <c r="C69" s="2" t="s">
        <v>124</v>
      </c>
      <c r="D69" s="11" t="s">
        <v>125</v>
      </c>
      <c r="E69" s="2" t="s">
        <v>126</v>
      </c>
      <c r="F69" s="2">
        <v>120</v>
      </c>
      <c r="G69" s="8">
        <f t="shared" si="25"/>
        <v>4.5368620037807186E-2</v>
      </c>
      <c r="H69" s="2">
        <v>44</v>
      </c>
      <c r="I69" s="8">
        <f t="shared" ref="I69" si="38">H69/$N$11</f>
        <v>1.6635160680529299E-2</v>
      </c>
      <c r="J69" s="2">
        <v>76</v>
      </c>
      <c r="K69" s="8">
        <f t="shared" ref="K69" si="39">J69/$N$11</f>
        <v>2.8733459357277884E-2</v>
      </c>
    </row>
    <row r="70" spans="2:11" ht="12.75" customHeight="1" x14ac:dyDescent="0.2">
      <c r="C70" s="2" t="s">
        <v>127</v>
      </c>
      <c r="D70" s="11" t="s">
        <v>128</v>
      </c>
      <c r="E70" s="2" t="s">
        <v>139</v>
      </c>
      <c r="F70" s="1">
        <v>2</v>
      </c>
      <c r="G70" s="8">
        <f t="shared" si="25"/>
        <v>7.5614366729678643E-4</v>
      </c>
      <c r="H70" s="1">
        <v>2</v>
      </c>
      <c r="I70" s="8">
        <f t="shared" ref="I70" si="40">H70/$N$11</f>
        <v>7.5614366729678643E-4</v>
      </c>
      <c r="J70" s="1">
        <v>0</v>
      </c>
      <c r="K70" s="8">
        <f t="shared" ref="K70" si="41">J70/$N$11</f>
        <v>0</v>
      </c>
    </row>
    <row r="71" spans="2:11" ht="12.75" customHeight="1" x14ac:dyDescent="0.2">
      <c r="C71" s="2" t="s">
        <v>130</v>
      </c>
      <c r="D71" s="11" t="s">
        <v>131</v>
      </c>
      <c r="E71" s="2" t="s">
        <v>6</v>
      </c>
      <c r="F71" s="2">
        <v>107</v>
      </c>
      <c r="G71" s="8">
        <f t="shared" si="25"/>
        <v>4.0453686200378071E-2</v>
      </c>
      <c r="H71" s="2">
        <v>89</v>
      </c>
      <c r="I71" s="8">
        <f t="shared" ref="I71" si="42">H71/$N$11</f>
        <v>3.3648393194706992E-2</v>
      </c>
      <c r="J71" s="2">
        <v>18</v>
      </c>
      <c r="K71" s="8">
        <f t="shared" ref="K71" si="43">J71/$N$11</f>
        <v>6.8052930056710778E-3</v>
      </c>
    </row>
    <row r="72" spans="2:11" ht="12.75" customHeight="1" x14ac:dyDescent="0.2">
      <c r="C72" s="2" t="s">
        <v>132</v>
      </c>
      <c r="D72" s="11" t="s">
        <v>133</v>
      </c>
      <c r="E72" s="2" t="s">
        <v>134</v>
      </c>
      <c r="F72" s="2">
        <v>158</v>
      </c>
      <c r="G72" s="8">
        <f t="shared" si="25"/>
        <v>5.9735349716446125E-2</v>
      </c>
      <c r="H72" s="2">
        <v>81</v>
      </c>
      <c r="I72" s="8">
        <f t="shared" ref="I72" si="44">H72/$N$11</f>
        <v>3.062381852551985E-2</v>
      </c>
      <c r="J72" s="2">
        <v>77</v>
      </c>
      <c r="K72" s="8">
        <f t="shared" ref="K72" si="45">J72/$N$11</f>
        <v>2.9111531190926274E-2</v>
      </c>
    </row>
    <row r="73" spans="2:11" ht="12.75" customHeight="1" x14ac:dyDescent="0.2">
      <c r="E73" s="12" t="s">
        <v>136</v>
      </c>
      <c r="F73" s="13">
        <f>SUM(F61:F72)</f>
        <v>740</v>
      </c>
      <c r="G73" s="8">
        <f t="shared" si="25"/>
        <v>0.27977315689981097</v>
      </c>
      <c r="H73" s="13">
        <f>SUM(H61:H72)</f>
        <v>313</v>
      </c>
      <c r="I73" s="8">
        <f t="shared" ref="I73" si="46">H73/$N$11</f>
        <v>0.11833648393194707</v>
      </c>
      <c r="J73" s="13">
        <f>SUM(J61:J72)</f>
        <v>427</v>
      </c>
      <c r="K73" s="8">
        <f t="shared" ref="K73" si="47">J73/$N$11</f>
        <v>0.1614366729678639</v>
      </c>
    </row>
  </sheetData>
  <phoneticPr fontId="7" type="noConversion"/>
  <pageMargins left="0.7" right="0.7" top="0.75" bottom="0.75" header="0.3" footer="0.3"/>
  <pageSetup paperSize="9" orientation="portrait" verticalDpi="0" r:id="rId1"/>
  <ignoredErrors>
    <ignoredError sqref="G16 I16 G23 I23 G30 I30 I37 G37 I44 G44 I51 G51 H58:J58 G58 G73:H73 I73:J7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8.31-9.7</vt:lpstr>
      <vt:lpstr>9.8-9.14</vt:lpstr>
      <vt:lpstr>9.15-9.21</vt:lpstr>
      <vt:lpstr>9.22-9.28</vt:lpstr>
      <vt:lpstr>9.29-10.8</vt:lpstr>
      <vt:lpstr>10.9-10.19</vt:lpstr>
      <vt:lpstr>10.20-10.26</vt:lpstr>
      <vt:lpstr>10.27-11.3</vt:lpstr>
      <vt:lpstr>11.4-11.10</vt:lpstr>
      <vt:lpstr>11.11-11.17</vt:lpstr>
      <vt:lpstr>11.18-11.24</vt:lpstr>
      <vt:lpstr>11.25-12.1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2015-11-25T02:45:55Z</dcterms:modified>
</cp:coreProperties>
</file>