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D:\Documents\RHUL\Year 3\CS3821\"/>
    </mc:Choice>
  </mc:AlternateContent>
  <xr:revisionPtr revIDLastSave="0" documentId="13_ncr:1_{CB8C8697-F3A3-460E-87D7-81806A2107B8}" xr6:coauthVersionLast="36" xr6:coauthVersionMax="36" xr10:uidLastSave="{00000000-0000-0000-0000-000000000000}"/>
  <bookViews>
    <workbookView xWindow="0" yWindow="0" windowWidth="28800" windowHeight="12195"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3" i="11" l="1"/>
  <c r="C19" i="11"/>
  <c r="D19" i="11" s="1"/>
  <c r="C3" i="11"/>
  <c r="C20" i="11" l="1"/>
  <c r="D20" i="11" s="1"/>
  <c r="C21" i="11" s="1"/>
  <c r="D21" i="11" l="1"/>
  <c r="C22" i="11" s="1"/>
  <c r="C8" i="11"/>
  <c r="D8" i="11" s="1"/>
  <c r="C9" i="11" l="1"/>
  <c r="D9" i="11" s="1"/>
  <c r="F5" i="11"/>
  <c r="G5" i="11" s="1"/>
  <c r="H5" i="11" s="1"/>
  <c r="I5" i="11" s="1"/>
  <c r="J5" i="11" s="1"/>
  <c r="K5" i="11" s="1"/>
  <c r="L5" i="11" s="1"/>
  <c r="M5" i="11" s="1"/>
  <c r="E30" i="11"/>
  <c r="D22" i="11" l="1"/>
  <c r="C24" i="11" s="1"/>
  <c r="N5" i="11"/>
  <c r="O5" i="11" s="1"/>
  <c r="P5" i="11" s="1"/>
  <c r="Q5" i="11" s="1"/>
  <c r="R5" i="11" s="1"/>
  <c r="S5" i="11" s="1"/>
  <c r="T5" i="11" s="1"/>
  <c r="M4" i="11"/>
  <c r="F6" i="11"/>
  <c r="D23" i="11" l="1"/>
  <c r="U5" i="11"/>
  <c r="V5" i="11" s="1"/>
  <c r="W5" i="11" s="1"/>
  <c r="X5" i="11" s="1"/>
  <c r="Y5" i="11" s="1"/>
  <c r="Z5" i="11" s="1"/>
  <c r="AA5" i="11" s="1"/>
  <c r="T4" i="11"/>
  <c r="F4" i="11"/>
  <c r="D24" i="11" l="1"/>
  <c r="AB5" i="11"/>
  <c r="AC5" i="11" s="1"/>
  <c r="AD5" i="11" s="1"/>
  <c r="AE5" i="11" s="1"/>
  <c r="AF5" i="11" s="1"/>
  <c r="AG5" i="11" s="1"/>
  <c r="AH5" i="11" s="1"/>
  <c r="AA4" i="11"/>
  <c r="H6" i="11"/>
  <c r="G6" i="11"/>
  <c r="C25" i="11" l="1"/>
  <c r="D25" i="11" s="1"/>
  <c r="C26" i="11" s="1"/>
  <c r="D26" i="11" s="1"/>
  <c r="C27" i="11" s="1"/>
  <c r="D27" i="11" s="1"/>
  <c r="C28" i="11" s="1"/>
  <c r="D28" i="11" s="1"/>
  <c r="C29" i="11" s="1"/>
  <c r="D29" i="11" s="1"/>
  <c r="AI5" i="11"/>
  <c r="AJ5" i="11" s="1"/>
  <c r="AK5" i="11" s="1"/>
  <c r="AL5" i="11" s="1"/>
  <c r="AM5" i="11" s="1"/>
  <c r="AN5" i="11" s="1"/>
  <c r="AO5" i="11" s="1"/>
  <c r="AH4" i="11"/>
  <c r="I6" i="11"/>
  <c r="AP5" i="11" l="1"/>
  <c r="AQ5" i="11" s="1"/>
  <c r="AR5" i="11" s="1"/>
  <c r="AS5" i="11" s="1"/>
  <c r="AT5" i="11" s="1"/>
  <c r="AU5" i="11" s="1"/>
  <c r="AV5" i="11" s="1"/>
  <c r="AO4" i="11"/>
  <c r="J6" i="11"/>
  <c r="AW5" i="11" l="1"/>
  <c r="AX5" i="11" s="1"/>
  <c r="AY5" i="11" s="1"/>
  <c r="AZ5" i="11" s="1"/>
  <c r="BA5" i="11" s="1"/>
  <c r="BB5" i="11" s="1"/>
  <c r="BC5" i="11" s="1"/>
  <c r="AV4" i="11"/>
  <c r="K6" i="11"/>
  <c r="BD5" i="11" l="1"/>
  <c r="BE5" i="11" s="1"/>
  <c r="BF5" i="11" s="1"/>
  <c r="BG5" i="11" s="1"/>
  <c r="BH5" i="11" s="1"/>
  <c r="BI5" i="11" s="1"/>
  <c r="BJ5" i="11" s="1"/>
  <c r="BC4" i="11"/>
  <c r="L6" i="11"/>
  <c r="BK5" i="11" l="1"/>
  <c r="BL5" i="11" s="1"/>
  <c r="BM5" i="11" s="1"/>
  <c r="BN5" i="11" s="1"/>
  <c r="BO5" i="11" s="1"/>
  <c r="BP5" i="11" s="1"/>
  <c r="BQ5" i="11" s="1"/>
  <c r="BJ4" i="11"/>
  <c r="M6" i="11"/>
  <c r="BR5" i="11" l="1"/>
  <c r="BS5" i="11" s="1"/>
  <c r="BT5" i="11" s="1"/>
  <c r="BU5" i="11" s="1"/>
  <c r="BV5" i="11" s="1"/>
  <c r="BW5" i="11" s="1"/>
  <c r="BQ4" i="11"/>
  <c r="N6" i="11"/>
  <c r="O6" i="11" l="1"/>
  <c r="P6" i="11" l="1"/>
  <c r="Q6" i="11" l="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AT6" i="11" l="1"/>
  <c r="AU6" i="11" l="1"/>
  <c r="AV6" i="11" l="1"/>
  <c r="AW6" i="11" l="1"/>
  <c r="AX6" i="11" l="1"/>
  <c r="AY6" i="11" l="1"/>
  <c r="AZ6" i="11" l="1"/>
  <c r="BA6" i="11" l="1"/>
  <c r="BB6" i="11" l="1"/>
  <c r="BC6" i="11" l="1"/>
  <c r="BD6" i="11" l="1"/>
  <c r="BE6" i="11" l="1"/>
  <c r="BF6" i="11" l="1"/>
  <c r="BG6" i="11" l="1"/>
  <c r="BH6" i="11" l="1"/>
  <c r="BI6" i="11" l="1"/>
  <c r="BJ6" i="11" l="1"/>
  <c r="BK6" i="11" l="1"/>
  <c r="BL6" i="11" l="1"/>
  <c r="BM6" i="11" l="1"/>
  <c r="BN6" i="11" l="1"/>
  <c r="BO6" i="11" l="1"/>
  <c r="BP6" i="11" l="1"/>
  <c r="BQ6" i="11" l="1"/>
  <c r="BR6" i="11" l="1"/>
  <c r="BS6" i="11" l="1"/>
  <c r="BT6" i="11" l="1"/>
  <c r="BU6" i="11" l="1"/>
  <c r="BV6" i="11" l="1"/>
  <c r="BW6" i="11" l="1"/>
  <c r="C10" i="11"/>
  <c r="D10" i="11" s="1"/>
  <c r="C11" i="11" l="1"/>
  <c r="D11" i="11" s="1"/>
  <c r="C12" i="11" l="1"/>
  <c r="D12" i="11" l="1"/>
  <c r="C13" i="11" s="1"/>
  <c r="D13" i="11" s="1"/>
  <c r="C14" i="11" s="1"/>
  <c r="D14" i="11" s="1"/>
  <c r="C15" i="11" l="1"/>
  <c r="D15" i="11" s="1"/>
  <c r="C16" i="11" l="1"/>
  <c r="D16" i="11" s="1"/>
  <c r="C17" i="11" l="1"/>
  <c r="D17"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<sst xmlns="http://schemas.openxmlformats.org/spreadsheetml/2006/main" count="59" uniqueCount="57">
  <si>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</si>
  <si>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</si>
  <si>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</si>
  <si>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</si>
  <si>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</si>
  <si>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</si>
  <si>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</si>
  <si>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</si>
  <si>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</si>
  <si>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</si>
  <si>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</si>
  <si>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</si>
  <si>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</si>
  <si>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</si>
  <si>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</si>
  <si>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</si>
  <si>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</si>
  <si>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</si>
  <si>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</si>
  <si>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</si>
  <si>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</si>
  <si>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</si>
  <si>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</si>
  <si>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</si>
  <si>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</si>
  <si>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</si>
  <si>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</si>
  <si>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</si>
  <si>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</si>
  <si>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</si>
  <si>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PROJECT TIMELINE</t>
  </si>
  <si>
    <t>Pavan Jando</t>
  </si>
  <si>
    <t>Test Program: Design patterns</t>
  </si>
  <si>
    <t>Test Program: Get GPS location</t>
  </si>
  <si>
    <t>Test Program: Load Map to screen</t>
  </si>
  <si>
    <t>Test Program: Merge GPS and map</t>
  </si>
  <si>
    <t>Test Program: Basic server</t>
  </si>
  <si>
    <t>Learn C# with Unity</t>
  </si>
  <si>
    <t>Generate enemy entity location</t>
  </si>
  <si>
    <t>Test Program: Entities attributes system</t>
  </si>
  <si>
    <t>Test Program: Turn based battle system</t>
  </si>
  <si>
    <t>Basic server database connection</t>
  </si>
  <si>
    <t>Multi-Client Server interaction</t>
  </si>
  <si>
    <t>Multiplayer connection - Party System</t>
  </si>
  <si>
    <t>Create Dungeon/Boss Battle</t>
  </si>
  <si>
    <t>Create inventory system</t>
  </si>
  <si>
    <t>Create items/loot system</t>
  </si>
  <si>
    <t>Finish off any outstanding tasks from term 1</t>
  </si>
  <si>
    <t>Create character/enemy models</t>
  </si>
  <si>
    <t>Test Program: Animate models</t>
  </si>
  <si>
    <t>Test Program: Import models to map program</t>
  </si>
  <si>
    <t>Term 2</t>
  </si>
  <si>
    <t xml:space="preserve">Week </t>
  </si>
  <si>
    <t>Finshing touches/Remove placeholder UI</t>
  </si>
  <si>
    <t>Submit Project</t>
  </si>
  <si>
    <t xml:space="preserve">   TERM 1</t>
  </si>
  <si>
    <t xml:space="preserve">   TERM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</si>
</sst>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d\,\ d/m/yyyy"/>
    <numFmt numFmtId="170" formatCode="dd/mm/yy;@"/>
  </numFmts>
  <fonts count="23"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theme="0" tint="-0.34998626667073579"/>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969696"/>
      </left>
      <right/>
      <top/>
      <bottom/>
      <diagonal/>
    </border>
    <border>
      <left style="thin">
        <color rgb="FF969696"/>
      </left>
      <right style="thin">
        <color rgb="FF969696"/>
      </right>
      <top style="thin">
        <color rgb="FF969696"/>
      </top>
      <bottom style="thin">
        <color rgb="FF969696"/>
      </bottom>
      <diagonal/>
    </border>
    <border>
      <left/>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theme="0" tint="-0.14993743705557422"/>
      </right>
      <top/>
      <bottom style="medium">
        <color theme="0" tint="-0.14996795556505021"/>
      </bottom>
      <diagonal/>
    </border>
    <border>
      <left style="thin">
        <color rgb="FFC0C0C0"/>
      </left>
      <right style="thin">
        <color rgb="FFC0C0C0"/>
      </right>
      <top/>
      <bottom style="thin">
        <color rgb="FFC0C0C0"/>
      </bottom>
      <diagonal/>
    </border>
    <border>
      <left/>
      <right style="thin">
        <color rgb="FFC0C0C0"/>
      </right>
      <top/>
      <bottom style="thin">
        <color rgb="FFC0C0C0"/>
      </bottom>
      <diagonal/>
    </border>
  </borders>
  <cellStyleXfs count="12">
    <xf numFmtId="0" fontId="0" fillId="0" borderId="0"/>
    <xf numFmtId="0" fontId="2" fillId="0" borderId="0" applyNumberFormat="0" applyFill="0" applyBorder="0" applyAlignment="0" applyProtection="0">
      <alignment vertical="top"/>
      <protection locked="0"/>
    </xf>
    <xf numFmtId="0" fontId="22"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5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168" fontId="9" fillId="3" borderId="0" xfId="0" applyNumberFormat="1" applyFont="1" applyFill="1" applyBorder="1" applyAlignment="1">
      <alignment horizontal="center" vertical="center"/>
    </xf>
    <xf numFmtId="168" fontId="9" fillId="3" borderId="6" xfId="0" applyNumberFormat="1" applyFont="1" applyFill="1" applyBorder="1" applyAlignment="1">
      <alignment horizontal="center" vertical="center"/>
    </xf>
    <xf numFmtId="0" fontId="12" fillId="4" borderId="7" xfId="0" applyFont="1" applyFill="1" applyBorder="1" applyAlignment="1">
      <alignment horizontal="center" vertical="center" shrinkToFit="1"/>
    </xf>
    <xf numFmtId="0" fontId="14" fillId="0" borderId="0" xfId="0" applyFont="1"/>
    <xf numFmtId="0" fontId="4" fillId="0" borderId="2" xfId="0" applyNumberFormat="1" applyFont="1" applyFill="1" applyBorder="1" applyAlignment="1">
      <alignment horizontal="center" vertical="center"/>
    </xf>
    <xf numFmtId="0" fontId="6" fillId="2" borderId="2" xfId="0" applyFont="1" applyFill="1" applyBorder="1" applyAlignment="1">
      <alignment horizontal="left" vertical="center" indent="1"/>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NumberFormat="1"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1" fillId="0" borderId="0" xfId="0" applyFont="1" applyAlignment="1">
      <alignment horizontal="center" vertical="center"/>
    </xf>
    <xf numFmtId="0" fontId="1" fillId="0" borderId="0" xfId="0" applyFont="1" applyAlignment="1" applyProtection="1">
      <alignment vertical="top"/>
    </xf>
    <xf numFmtId="0" fontId="1"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9" fillId="0" borderId="0" xfId="0" applyFont="1"/>
    <xf numFmtId="0" fontId="1"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1" fillId="0" borderId="0" xfId="0" applyFont="1" applyAlignment="1">
      <alignment horizontal="left" vertical="top"/>
    </xf>
    <xf numFmtId="0" fontId="18"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2" fillId="0" borderId="0" xfId="0" applyNumberFormat="1" applyFont="1" applyAlignment="1">
      <alignment horizontal="center"/>
    </xf>
    <xf numFmtId="0" fontId="15" fillId="0" borderId="0" xfId="1" applyFont="1" applyAlignment="1" applyProtection="1">
      <alignment vertical="top"/>
    </xf>
    <xf numFmtId="0" fontId="13" fillId="0" borderId="0" xfId="4" applyAlignment="1">
      <alignment horizontal="left"/>
    </xf>
    <xf numFmtId="0" fontId="8" fillId="0" borderId="0" xfId="5"/>
    <xf numFmtId="0" fontId="22" fillId="0" borderId="0" xfId="2" applyAlignment="1" applyProtection="1">
      <alignment wrapText="1"/>
      <protection locked="0"/>
    </xf>
    <xf numFmtId="0" fontId="22" fillId="0" borderId="0" xfId="2" applyProtection="1">
      <protection locked="0"/>
    </xf>
    <xf numFmtId="170" fontId="7" fillId="6" borderId="2" xfId="9" applyNumberFormat="1" applyFill="1">
      <alignment horizontal="center" vertical="center"/>
    </xf>
    <xf numFmtId="0" fontId="0" fillId="6" borderId="2" xfId="11" applyFont="1" applyFill="1">
      <alignment horizontal="left" vertical="center" indent="2"/>
    </xf>
    <xf numFmtId="0" fontId="0" fillId="0" borderId="2" xfId="11" applyFont="1">
      <alignment horizontal="left" vertical="center" indent="2"/>
    </xf>
    <xf numFmtId="167" fontId="0" fillId="3" borderId="4" xfId="0" applyNumberFormat="1" applyFont="1" applyFill="1" applyBorder="1" applyAlignment="1">
      <alignment horizontal="left" vertical="center" wrapText="1" indent="1"/>
    </xf>
    <xf numFmtId="167" fontId="0" fillId="3" borderId="1" xfId="0" applyNumberFormat="1" applyFont="1" applyFill="1" applyBorder="1" applyAlignment="1">
      <alignment horizontal="left" vertical="center" wrapText="1" indent="1"/>
    </xf>
    <xf numFmtId="167" fontId="0" fillId="3" borderId="5" xfId="0" applyNumberFormat="1" applyFont="1" applyFill="1" applyBorder="1" applyAlignment="1">
      <alignment horizontal="left" vertical="center" wrapText="1" indent="1"/>
    </xf>
    <xf numFmtId="0" fontId="0" fillId="0" borderId="9" xfId="0" applyBorder="1"/>
    <xf numFmtId="0" fontId="0" fillId="0" borderId="10" xfId="0" applyBorder="1"/>
    <xf numFmtId="0" fontId="7" fillId="0" borderId="2" xfId="11">
      <alignment horizontal="left" vertical="center" indent="2"/>
    </xf>
    <xf numFmtId="170" fontId="0" fillId="0" borderId="0" xfId="0" applyNumberFormat="1" applyAlignment="1">
      <alignment vertical="center"/>
    </xf>
    <xf numFmtId="0" fontId="5" fillId="7" borderId="2" xfId="0" applyFont="1" applyFill="1" applyBorder="1" applyAlignment="1">
      <alignment horizontal="left" vertical="center"/>
    </xf>
    <xf numFmtId="0" fontId="5" fillId="7" borderId="13" xfId="0" applyFont="1" applyFill="1" applyBorder="1" applyAlignment="1">
      <alignment horizontal="left" vertical="center"/>
    </xf>
    <xf numFmtId="0" fontId="5" fillId="7" borderId="12" xfId="0" applyFont="1" applyFill="1" applyBorder="1" applyAlignment="1">
      <alignment horizontal="left" vertical="center"/>
    </xf>
    <xf numFmtId="0" fontId="5" fillId="7" borderId="14" xfId="0" applyFont="1" applyFill="1" applyBorder="1" applyAlignment="1">
      <alignment horizontal="left" vertical="center"/>
    </xf>
    <xf numFmtId="0" fontId="0" fillId="0" borderId="15" xfId="0" applyNumberFormat="1" applyBorder="1" applyAlignment="1">
      <alignment horizontal="center" vertical="center"/>
    </xf>
    <xf numFmtId="169" fontId="7" fillId="0" borderId="11" xfId="8" applyNumberFormat="1" applyBorder="1">
      <alignment horizontal="center" vertical="center"/>
    </xf>
    <xf numFmtId="0" fontId="0" fillId="0" borderId="16" xfId="0" applyNumberFormat="1" applyBorder="1" applyAlignment="1">
      <alignment horizontal="center" vertical="center"/>
    </xf>
    <xf numFmtId="0" fontId="0" fillId="0" borderId="11" xfId="0" applyBorder="1" applyAlignment="1">
      <alignment horizontal="right" vertical="center"/>
    </xf>
    <xf numFmtId="0" fontId="0" fillId="0" borderId="11" xfId="6" applyFont="1" applyBorder="1" applyAlignment="1">
      <alignment horizontal="right"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215881"/>
      <color rgb="FF42648A"/>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X32"/>
  <sheetViews>
    <sheetView showGridLines="0" tabSelected="1" showRuler="0" topLeftCell="B1" zoomScale="144" zoomScaleNormal="144" zoomScalePageLayoutView="70" workbookViewId="0">
      <pane ySplit="6" topLeftCell="A7" activePane="bottomLeft" state="frozen"/>
      <selection pane="bottomLeft" activeCell="B1" sqref="B1"/>
    </sheetView>
  </sheetViews>
  <sheetFormatPr defaultRowHeight="30" customHeight="1" x14ac:dyDescent="0.25"/>
  <cols>
    <col min="1" max="1" width="121" style="37" hidden="1" customWidth="1"/>
    <col min="2" max="2" width="38.28515625" customWidth="1"/>
    <col min="3" max="3" width="9.140625" style="4" bestFit="1" customWidth="1"/>
    <col min="4" max="4" width="9.140625" bestFit="1" customWidth="1"/>
    <col min="5" max="5" width="4.85546875" bestFit="1" customWidth="1"/>
    <col min="6" max="75" width="2.7109375" customWidth="1"/>
  </cols>
  <sheetData>
    <row r="1" spans="1:76" ht="30" customHeight="1" x14ac:dyDescent="0.45">
      <c r="A1" s="36" t="s">
        <v>23</v>
      </c>
      <c r="B1" s="34" t="s">
        <v>30</v>
      </c>
      <c r="C1" s="3"/>
      <c r="D1" s="19"/>
      <c r="E1" s="1"/>
      <c r="F1" s="10" t="s">
        <v>8</v>
      </c>
    </row>
    <row r="2" spans="1:76" ht="30" customHeight="1" x14ac:dyDescent="0.3">
      <c r="A2" s="37" t="s">
        <v>20</v>
      </c>
      <c r="B2" s="35" t="s">
        <v>31</v>
      </c>
      <c r="F2" s="33" t="s">
        <v>13</v>
      </c>
    </row>
    <row r="3" spans="1:76" ht="30" customHeight="1" x14ac:dyDescent="0.25">
      <c r="A3" s="37" t="s">
        <v>24</v>
      </c>
      <c r="B3" s="56" t="s">
        <v>51</v>
      </c>
      <c r="C3" s="53">
        <f>DATEVALUE("1/10/2018")</f>
        <v>43374</v>
      </c>
      <c r="D3" s="53"/>
    </row>
    <row r="4" spans="1:76" ht="30" customHeight="1" x14ac:dyDescent="0.25">
      <c r="A4" s="36" t="s">
        <v>25</v>
      </c>
      <c r="B4" s="55" t="s">
        <v>52</v>
      </c>
      <c r="C4" s="54">
        <v>15</v>
      </c>
      <c r="D4" s="52"/>
      <c r="F4" s="41">
        <f>F5</f>
        <v>43472</v>
      </c>
      <c r="G4" s="42"/>
      <c r="H4" s="42"/>
      <c r="I4" s="42"/>
      <c r="J4" s="42"/>
      <c r="K4" s="42"/>
      <c r="L4" s="43"/>
      <c r="M4" s="41">
        <f t="shared" ref="M4" si="0">M5</f>
        <v>43479</v>
      </c>
      <c r="N4" s="42"/>
      <c r="O4" s="42"/>
      <c r="P4" s="42"/>
      <c r="Q4" s="42"/>
      <c r="R4" s="42"/>
      <c r="S4" s="43"/>
      <c r="T4" s="41">
        <f t="shared" ref="T4" si="1">T5</f>
        <v>43486</v>
      </c>
      <c r="U4" s="42"/>
      <c r="V4" s="42"/>
      <c r="W4" s="42"/>
      <c r="X4" s="42"/>
      <c r="Y4" s="42"/>
      <c r="Z4" s="43"/>
      <c r="AA4" s="41">
        <f t="shared" ref="AA4" si="2">AA5</f>
        <v>43493</v>
      </c>
      <c r="AB4" s="42"/>
      <c r="AC4" s="42"/>
      <c r="AD4" s="42"/>
      <c r="AE4" s="42"/>
      <c r="AF4" s="42"/>
      <c r="AG4" s="43"/>
      <c r="AH4" s="41">
        <f t="shared" ref="AH4" si="3">AH5</f>
        <v>43500</v>
      </c>
      <c r="AI4" s="42"/>
      <c r="AJ4" s="42"/>
      <c r="AK4" s="42"/>
      <c r="AL4" s="42"/>
      <c r="AM4" s="42"/>
      <c r="AN4" s="43"/>
      <c r="AO4" s="41">
        <f t="shared" ref="AO4" si="4">AO5</f>
        <v>43507</v>
      </c>
      <c r="AP4" s="42"/>
      <c r="AQ4" s="42"/>
      <c r="AR4" s="42"/>
      <c r="AS4" s="42"/>
      <c r="AT4" s="42"/>
      <c r="AU4" s="43"/>
      <c r="AV4" s="41">
        <f t="shared" ref="AV4" si="5">AV5</f>
        <v>43514</v>
      </c>
      <c r="AW4" s="42"/>
      <c r="AX4" s="42"/>
      <c r="AY4" s="42"/>
      <c r="AZ4" s="42"/>
      <c r="BA4" s="42"/>
      <c r="BB4" s="43"/>
      <c r="BC4" s="41">
        <f t="shared" ref="BC4" si="6">BC5</f>
        <v>43521</v>
      </c>
      <c r="BD4" s="42"/>
      <c r="BE4" s="42"/>
      <c r="BF4" s="42"/>
      <c r="BG4" s="42"/>
      <c r="BH4" s="42"/>
      <c r="BI4" s="43"/>
      <c r="BJ4" s="41">
        <f t="shared" ref="BJ4" si="7">BJ5</f>
        <v>43528</v>
      </c>
      <c r="BK4" s="42"/>
      <c r="BL4" s="42"/>
      <c r="BM4" s="42"/>
      <c r="BN4" s="42"/>
      <c r="BO4" s="42"/>
      <c r="BP4" s="43"/>
      <c r="BQ4" s="41">
        <f t="shared" ref="BQ4" si="8">BQ5</f>
        <v>43535</v>
      </c>
      <c r="BR4" s="42"/>
      <c r="BS4" s="42"/>
      <c r="BT4" s="42"/>
      <c r="BU4" s="42"/>
      <c r="BV4" s="42"/>
      <c r="BW4" s="43"/>
    </row>
    <row r="5" spans="1:76" ht="15" customHeight="1" x14ac:dyDescent="0.25">
      <c r="A5" s="36" t="s">
        <v>26</v>
      </c>
      <c r="B5" s="44"/>
      <c r="C5" s="44"/>
      <c r="D5" s="44"/>
      <c r="F5" s="8">
        <f>Project_Start-WEEKDAY(Project_Start,1)+2+7*(Display_Week-1)</f>
        <v>43472</v>
      </c>
      <c r="G5" s="7">
        <f>F5+1</f>
        <v>43473</v>
      </c>
      <c r="H5" s="7">
        <f t="shared" ref="H5:BS5" si="9">G5+1</f>
        <v>43474</v>
      </c>
      <c r="I5" s="7">
        <f t="shared" si="9"/>
        <v>43475</v>
      </c>
      <c r="J5" s="7">
        <f t="shared" si="9"/>
        <v>43476</v>
      </c>
      <c r="K5" s="7">
        <f t="shared" si="9"/>
        <v>43477</v>
      </c>
      <c r="L5" s="7">
        <f t="shared" si="9"/>
        <v>43478</v>
      </c>
      <c r="M5" s="7">
        <f t="shared" si="9"/>
        <v>43479</v>
      </c>
      <c r="N5" s="7">
        <f t="shared" si="9"/>
        <v>43480</v>
      </c>
      <c r="O5" s="7">
        <f t="shared" si="9"/>
        <v>43481</v>
      </c>
      <c r="P5" s="7">
        <f t="shared" si="9"/>
        <v>43482</v>
      </c>
      <c r="Q5" s="7">
        <f t="shared" si="9"/>
        <v>43483</v>
      </c>
      <c r="R5" s="7">
        <f t="shared" si="9"/>
        <v>43484</v>
      </c>
      <c r="S5" s="7">
        <f t="shared" si="9"/>
        <v>43485</v>
      </c>
      <c r="T5" s="7">
        <f t="shared" si="9"/>
        <v>43486</v>
      </c>
      <c r="U5" s="7">
        <f t="shared" si="9"/>
        <v>43487</v>
      </c>
      <c r="V5" s="7">
        <f t="shared" si="9"/>
        <v>43488</v>
      </c>
      <c r="W5" s="7">
        <f t="shared" si="9"/>
        <v>43489</v>
      </c>
      <c r="X5" s="7">
        <f t="shared" si="9"/>
        <v>43490</v>
      </c>
      <c r="Y5" s="7">
        <f t="shared" si="9"/>
        <v>43491</v>
      </c>
      <c r="Z5" s="7">
        <f t="shared" si="9"/>
        <v>43492</v>
      </c>
      <c r="AA5" s="7">
        <f t="shared" si="9"/>
        <v>43493</v>
      </c>
      <c r="AB5" s="7">
        <f t="shared" si="9"/>
        <v>43494</v>
      </c>
      <c r="AC5" s="7">
        <f t="shared" si="9"/>
        <v>43495</v>
      </c>
      <c r="AD5" s="7">
        <f t="shared" si="9"/>
        <v>43496</v>
      </c>
      <c r="AE5" s="7">
        <f t="shared" si="9"/>
        <v>43497</v>
      </c>
      <c r="AF5" s="7">
        <f t="shared" si="9"/>
        <v>43498</v>
      </c>
      <c r="AG5" s="7">
        <f t="shared" si="9"/>
        <v>43499</v>
      </c>
      <c r="AH5" s="7">
        <f t="shared" si="9"/>
        <v>43500</v>
      </c>
      <c r="AI5" s="7">
        <f t="shared" si="9"/>
        <v>43501</v>
      </c>
      <c r="AJ5" s="7">
        <f t="shared" si="9"/>
        <v>43502</v>
      </c>
      <c r="AK5" s="7">
        <f t="shared" si="9"/>
        <v>43503</v>
      </c>
      <c r="AL5" s="7">
        <f t="shared" si="9"/>
        <v>43504</v>
      </c>
      <c r="AM5" s="7">
        <f t="shared" si="9"/>
        <v>43505</v>
      </c>
      <c r="AN5" s="7">
        <f t="shared" si="9"/>
        <v>43506</v>
      </c>
      <c r="AO5" s="7">
        <f t="shared" si="9"/>
        <v>43507</v>
      </c>
      <c r="AP5" s="7">
        <f t="shared" si="9"/>
        <v>43508</v>
      </c>
      <c r="AQ5" s="7">
        <f t="shared" si="9"/>
        <v>43509</v>
      </c>
      <c r="AR5" s="7">
        <f t="shared" si="9"/>
        <v>43510</v>
      </c>
      <c r="AS5" s="7">
        <f t="shared" si="9"/>
        <v>43511</v>
      </c>
      <c r="AT5" s="7">
        <f t="shared" si="9"/>
        <v>43512</v>
      </c>
      <c r="AU5" s="7">
        <f t="shared" si="9"/>
        <v>43513</v>
      </c>
      <c r="AV5" s="7">
        <f t="shared" si="9"/>
        <v>43514</v>
      </c>
      <c r="AW5" s="7">
        <f t="shared" si="9"/>
        <v>43515</v>
      </c>
      <c r="AX5" s="7">
        <f t="shared" si="9"/>
        <v>43516</v>
      </c>
      <c r="AY5" s="7">
        <f t="shared" si="9"/>
        <v>43517</v>
      </c>
      <c r="AZ5" s="7">
        <f t="shared" si="9"/>
        <v>43518</v>
      </c>
      <c r="BA5" s="7">
        <f t="shared" si="9"/>
        <v>43519</v>
      </c>
      <c r="BB5" s="7">
        <f t="shared" si="9"/>
        <v>43520</v>
      </c>
      <c r="BC5" s="7">
        <f t="shared" si="9"/>
        <v>43521</v>
      </c>
      <c r="BD5" s="7">
        <f t="shared" si="9"/>
        <v>43522</v>
      </c>
      <c r="BE5" s="7">
        <f t="shared" si="9"/>
        <v>43523</v>
      </c>
      <c r="BF5" s="7">
        <f t="shared" si="9"/>
        <v>43524</v>
      </c>
      <c r="BG5" s="7">
        <f t="shared" si="9"/>
        <v>43525</v>
      </c>
      <c r="BH5" s="7">
        <f t="shared" si="9"/>
        <v>43526</v>
      </c>
      <c r="BI5" s="7">
        <f t="shared" si="9"/>
        <v>43527</v>
      </c>
      <c r="BJ5" s="7">
        <f t="shared" si="9"/>
        <v>43528</v>
      </c>
      <c r="BK5" s="7">
        <f t="shared" si="9"/>
        <v>43529</v>
      </c>
      <c r="BL5" s="7">
        <f t="shared" si="9"/>
        <v>43530</v>
      </c>
      <c r="BM5" s="7">
        <f t="shared" si="9"/>
        <v>43531</v>
      </c>
      <c r="BN5" s="7">
        <f t="shared" si="9"/>
        <v>43532</v>
      </c>
      <c r="BO5" s="7">
        <f t="shared" si="9"/>
        <v>43533</v>
      </c>
      <c r="BP5" s="7">
        <f t="shared" si="9"/>
        <v>43534</v>
      </c>
      <c r="BQ5" s="7">
        <f t="shared" si="9"/>
        <v>43535</v>
      </c>
      <c r="BR5" s="7">
        <f t="shared" si="9"/>
        <v>43536</v>
      </c>
      <c r="BS5" s="7">
        <f t="shared" si="9"/>
        <v>43537</v>
      </c>
      <c r="BT5" s="7">
        <f t="shared" ref="BT5:BW5" si="10">BS5+1</f>
        <v>43538</v>
      </c>
      <c r="BU5" s="7">
        <f t="shared" si="10"/>
        <v>43539</v>
      </c>
      <c r="BV5" s="7">
        <f t="shared" si="10"/>
        <v>43540</v>
      </c>
      <c r="BW5" s="7">
        <f t="shared" si="10"/>
        <v>43541</v>
      </c>
      <c r="BX5" s="45"/>
    </row>
    <row r="6" spans="1:76" ht="30" customHeight="1" thickBot="1" x14ac:dyDescent="0.3">
      <c r="A6" s="36" t="s">
        <v>27</v>
      </c>
      <c r="B6" s="5" t="s">
        <v>5</v>
      </c>
      <c r="C6" s="6" t="s">
        <v>2</v>
      </c>
      <c r="D6" s="6" t="s">
        <v>3</v>
      </c>
      <c r="E6" s="6" t="s">
        <v>4</v>
      </c>
      <c r="F6" s="9" t="str">
        <f t="shared" ref="F6" si="11">LEFT(TEXT(F5,"ddd"),1)</f>
        <v>M</v>
      </c>
      <c r="G6" s="9" t="str">
        <f t="shared" ref="G6:AO6" si="12">LEFT(TEXT(G5,"ddd"),1)</f>
        <v>T</v>
      </c>
      <c r="H6" s="9" t="str">
        <f t="shared" si="12"/>
        <v>W</v>
      </c>
      <c r="I6" s="9" t="str">
        <f t="shared" si="12"/>
        <v>T</v>
      </c>
      <c r="J6" s="9" t="str">
        <f t="shared" si="12"/>
        <v>F</v>
      </c>
      <c r="K6" s="9" t="str">
        <f t="shared" si="12"/>
        <v>S</v>
      </c>
      <c r="L6" s="9" t="str">
        <f t="shared" si="12"/>
        <v>S</v>
      </c>
      <c r="M6" s="9" t="str">
        <f t="shared" si="12"/>
        <v>M</v>
      </c>
      <c r="N6" s="9" t="str">
        <f t="shared" si="12"/>
        <v>T</v>
      </c>
      <c r="O6" s="9" t="str">
        <f t="shared" si="12"/>
        <v>W</v>
      </c>
      <c r="P6" s="9" t="str">
        <f t="shared" si="12"/>
        <v>T</v>
      </c>
      <c r="Q6" s="9" t="str">
        <f t="shared" si="12"/>
        <v>F</v>
      </c>
      <c r="R6" s="9" t="str">
        <f t="shared" si="12"/>
        <v>S</v>
      </c>
      <c r="S6" s="9" t="str">
        <f t="shared" si="12"/>
        <v>S</v>
      </c>
      <c r="T6" s="9" t="str">
        <f t="shared" si="12"/>
        <v>M</v>
      </c>
      <c r="U6" s="9" t="str">
        <f t="shared" si="12"/>
        <v>T</v>
      </c>
      <c r="V6" s="9" t="str">
        <f t="shared" si="12"/>
        <v>W</v>
      </c>
      <c r="W6" s="9" t="str">
        <f t="shared" si="12"/>
        <v>T</v>
      </c>
      <c r="X6" s="9" t="str">
        <f t="shared" si="12"/>
        <v>F</v>
      </c>
      <c r="Y6" s="9" t="str">
        <f t="shared" si="12"/>
        <v>S</v>
      </c>
      <c r="Z6" s="9" t="str">
        <f t="shared" si="12"/>
        <v>S</v>
      </c>
      <c r="AA6" s="9" t="str">
        <f t="shared" si="12"/>
        <v>M</v>
      </c>
      <c r="AB6" s="9" t="str">
        <f t="shared" si="12"/>
        <v>T</v>
      </c>
      <c r="AC6" s="9" t="str">
        <f t="shared" si="12"/>
        <v>W</v>
      </c>
      <c r="AD6" s="9" t="str">
        <f t="shared" si="12"/>
        <v>T</v>
      </c>
      <c r="AE6" s="9" t="str">
        <f t="shared" si="12"/>
        <v>F</v>
      </c>
      <c r="AF6" s="9" t="str">
        <f t="shared" si="12"/>
        <v>S</v>
      </c>
      <c r="AG6" s="9" t="str">
        <f t="shared" si="12"/>
        <v>S</v>
      </c>
      <c r="AH6" s="9" t="str">
        <f t="shared" si="12"/>
        <v>M</v>
      </c>
      <c r="AI6" s="9" t="str">
        <f t="shared" si="12"/>
        <v>T</v>
      </c>
      <c r="AJ6" s="9" t="str">
        <f t="shared" si="12"/>
        <v>W</v>
      </c>
      <c r="AK6" s="9" t="str">
        <f t="shared" si="12"/>
        <v>T</v>
      </c>
      <c r="AL6" s="9" t="str">
        <f t="shared" si="12"/>
        <v>F</v>
      </c>
      <c r="AM6" s="9" t="str">
        <f t="shared" si="12"/>
        <v>S</v>
      </c>
      <c r="AN6" s="9" t="str">
        <f t="shared" si="12"/>
        <v>S</v>
      </c>
      <c r="AO6" s="9" t="str">
        <f t="shared" si="12"/>
        <v>M</v>
      </c>
      <c r="AP6" s="9" t="str">
        <f t="shared" ref="AP6:BW6" si="13">LEFT(TEXT(AP5,"ddd"),1)</f>
        <v>T</v>
      </c>
      <c r="AQ6" s="9" t="str">
        <f t="shared" si="13"/>
        <v>W</v>
      </c>
      <c r="AR6" s="9" t="str">
        <f t="shared" si="13"/>
        <v>T</v>
      </c>
      <c r="AS6" s="9" t="str">
        <f t="shared" si="13"/>
        <v>F</v>
      </c>
      <c r="AT6" s="9" t="str">
        <f t="shared" si="13"/>
        <v>S</v>
      </c>
      <c r="AU6" s="9" t="str">
        <f t="shared" si="13"/>
        <v>S</v>
      </c>
      <c r="AV6" s="9" t="str">
        <f t="shared" si="13"/>
        <v>M</v>
      </c>
      <c r="AW6" s="9" t="str">
        <f t="shared" si="13"/>
        <v>T</v>
      </c>
      <c r="AX6" s="9" t="str">
        <f t="shared" si="13"/>
        <v>W</v>
      </c>
      <c r="AY6" s="9" t="str">
        <f t="shared" si="13"/>
        <v>T</v>
      </c>
      <c r="AZ6" s="9" t="str">
        <f t="shared" si="13"/>
        <v>F</v>
      </c>
      <c r="BA6" s="9" t="str">
        <f t="shared" si="13"/>
        <v>S</v>
      </c>
      <c r="BB6" s="9" t="str">
        <f t="shared" si="13"/>
        <v>S</v>
      </c>
      <c r="BC6" s="9" t="str">
        <f t="shared" si="13"/>
        <v>M</v>
      </c>
      <c r="BD6" s="9" t="str">
        <f t="shared" si="13"/>
        <v>T</v>
      </c>
      <c r="BE6" s="9" t="str">
        <f t="shared" si="13"/>
        <v>W</v>
      </c>
      <c r="BF6" s="9" t="str">
        <f t="shared" si="13"/>
        <v>T</v>
      </c>
      <c r="BG6" s="9" t="str">
        <f t="shared" si="13"/>
        <v>F</v>
      </c>
      <c r="BH6" s="9" t="str">
        <f t="shared" si="13"/>
        <v>S</v>
      </c>
      <c r="BI6" s="9" t="str">
        <f t="shared" si="13"/>
        <v>S</v>
      </c>
      <c r="BJ6" s="9" t="str">
        <f t="shared" si="13"/>
        <v>M</v>
      </c>
      <c r="BK6" s="9" t="str">
        <f t="shared" si="13"/>
        <v>T</v>
      </c>
      <c r="BL6" s="9" t="str">
        <f t="shared" si="13"/>
        <v>W</v>
      </c>
      <c r="BM6" s="9" t="str">
        <f t="shared" si="13"/>
        <v>T</v>
      </c>
      <c r="BN6" s="9" t="str">
        <f t="shared" si="13"/>
        <v>F</v>
      </c>
      <c r="BO6" s="9" t="str">
        <f t="shared" si="13"/>
        <v>S</v>
      </c>
      <c r="BP6" s="9" t="str">
        <f t="shared" si="13"/>
        <v>S</v>
      </c>
      <c r="BQ6" s="9" t="str">
        <f t="shared" si="13"/>
        <v>M</v>
      </c>
      <c r="BR6" s="9" t="str">
        <f t="shared" si="13"/>
        <v>T</v>
      </c>
      <c r="BS6" s="9" t="str">
        <f t="shared" si="13"/>
        <v>W</v>
      </c>
      <c r="BT6" s="9" t="str">
        <f t="shared" si="13"/>
        <v>T</v>
      </c>
      <c r="BU6" s="9" t="str">
        <f t="shared" si="13"/>
        <v>F</v>
      </c>
      <c r="BV6" s="9" t="str">
        <f t="shared" si="13"/>
        <v>S</v>
      </c>
      <c r="BW6" s="9" t="str">
        <f t="shared" si="13"/>
        <v>S</v>
      </c>
    </row>
    <row r="7" spans="1:76" ht="28.5" customHeight="1" thickBot="1" x14ac:dyDescent="0.3">
      <c r="A7" s="37" t="s">
        <v>22</v>
      </c>
      <c r="B7" s="50" t="s">
        <v>55</v>
      </c>
      <c r="C7" s="50"/>
      <c r="D7" s="50"/>
      <c r="E7" s="51"/>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row>
    <row r="8" spans="1:76" s="2" customFormat="1" ht="30" customHeight="1" thickBot="1" x14ac:dyDescent="0.3">
      <c r="A8" s="36" t="s">
        <v>28</v>
      </c>
      <c r="B8" s="39" t="s">
        <v>37</v>
      </c>
      <c r="C8" s="38">
        <f>Project_Start</f>
        <v>43374</v>
      </c>
      <c r="D8" s="38">
        <f>C8+E8-1</f>
        <v>43441</v>
      </c>
      <c r="E8" s="11">
        <v>68</v>
      </c>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row>
    <row r="9" spans="1:76" s="2" customFormat="1" ht="30" customHeight="1" thickBot="1" x14ac:dyDescent="0.3">
      <c r="A9" s="36" t="s">
        <v>29</v>
      </c>
      <c r="B9" s="39" t="s">
        <v>32</v>
      </c>
      <c r="C9" s="38">
        <f>C8+2</f>
        <v>43376</v>
      </c>
      <c r="D9" s="38">
        <f>C9+E9-1</f>
        <v>43388</v>
      </c>
      <c r="E9" s="11">
        <v>13</v>
      </c>
      <c r="F9" s="16"/>
      <c r="G9" s="16"/>
      <c r="H9" s="16"/>
      <c r="I9" s="16"/>
      <c r="J9" s="16"/>
      <c r="K9" s="16"/>
      <c r="L9" s="16"/>
      <c r="M9" s="16"/>
      <c r="N9" s="16"/>
      <c r="O9" s="16"/>
      <c r="P9" s="16"/>
      <c r="Q9" s="16"/>
      <c r="R9" s="17"/>
      <c r="S9" s="17"/>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row>
    <row r="10" spans="1:76" s="2" customFormat="1" ht="30" customHeight="1" thickBot="1" x14ac:dyDescent="0.3">
      <c r="A10" s="37"/>
      <c r="B10" s="39" t="s">
        <v>33</v>
      </c>
      <c r="C10" s="38">
        <f>D9</f>
        <v>43388</v>
      </c>
      <c r="D10" s="38">
        <f t="shared" ref="D10:D17" si="14">C10+E10-1</f>
        <v>43395</v>
      </c>
      <c r="E10" s="11">
        <v>8</v>
      </c>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row>
    <row r="11" spans="1:76" s="2" customFormat="1" ht="30" customHeight="1" thickBot="1" x14ac:dyDescent="0.3">
      <c r="A11" s="37"/>
      <c r="B11" s="39" t="s">
        <v>34</v>
      </c>
      <c r="C11" s="38">
        <f>D10-2</f>
        <v>43393</v>
      </c>
      <c r="D11" s="38">
        <f t="shared" si="14"/>
        <v>43401</v>
      </c>
      <c r="E11" s="11">
        <v>9</v>
      </c>
      <c r="F11" s="16"/>
      <c r="G11" s="16"/>
      <c r="H11" s="16"/>
      <c r="I11" s="16"/>
      <c r="J11" s="16"/>
      <c r="K11" s="16"/>
      <c r="L11" s="16"/>
      <c r="M11" s="16"/>
      <c r="N11" s="16"/>
      <c r="O11" s="16"/>
      <c r="P11" s="16"/>
      <c r="Q11" s="16"/>
      <c r="R11" s="16"/>
      <c r="S11" s="16"/>
      <c r="T11" s="16"/>
      <c r="U11" s="16"/>
      <c r="V11" s="17"/>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row>
    <row r="12" spans="1:76" s="2" customFormat="1" ht="30" customHeight="1" thickBot="1" x14ac:dyDescent="0.3">
      <c r="A12" s="37"/>
      <c r="B12" s="39" t="s">
        <v>35</v>
      </c>
      <c r="C12" s="38">
        <f>C11+7</f>
        <v>43400</v>
      </c>
      <c r="D12" s="38">
        <f t="shared" si="14"/>
        <v>43408</v>
      </c>
      <c r="E12" s="11">
        <v>9</v>
      </c>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row>
    <row r="13" spans="1:76" s="2" customFormat="1" ht="30" customHeight="1" thickBot="1" x14ac:dyDescent="0.3">
      <c r="A13" s="37"/>
      <c r="B13" s="39" t="s">
        <v>36</v>
      </c>
      <c r="C13" s="38">
        <f>D12-1</f>
        <v>43407</v>
      </c>
      <c r="D13" s="38">
        <f t="shared" si="14"/>
        <v>43416</v>
      </c>
      <c r="E13" s="11">
        <v>10</v>
      </c>
      <c r="F13" s="16"/>
      <c r="G13" s="16"/>
      <c r="H13" s="16"/>
      <c r="I13" s="16"/>
      <c r="J13" s="16"/>
      <c r="K13" s="16"/>
      <c r="L13" s="16"/>
      <c r="M13" s="16"/>
      <c r="N13" s="16"/>
      <c r="O13" s="16"/>
      <c r="P13" s="16"/>
      <c r="Q13" s="16"/>
      <c r="R13" s="16"/>
      <c r="S13" s="16"/>
      <c r="T13" s="16"/>
      <c r="U13" s="16"/>
      <c r="V13" s="17"/>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row>
    <row r="14" spans="1:76" s="2" customFormat="1" ht="30" customHeight="1" thickBot="1" x14ac:dyDescent="0.3">
      <c r="A14" s="37"/>
      <c r="B14" s="39" t="s">
        <v>41</v>
      </c>
      <c r="C14" s="38">
        <f>D13-3</f>
        <v>43413</v>
      </c>
      <c r="D14" s="38">
        <f t="shared" si="14"/>
        <v>43421</v>
      </c>
      <c r="E14" s="11">
        <v>9</v>
      </c>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row>
    <row r="15" spans="1:76" s="2" customFormat="1" ht="30" customHeight="1" thickBot="1" x14ac:dyDescent="0.3">
      <c r="A15" s="37"/>
      <c r="B15" s="40" t="s">
        <v>38</v>
      </c>
      <c r="C15" s="38">
        <f>D14-1</f>
        <v>43420</v>
      </c>
      <c r="D15" s="38">
        <f t="shared" si="14"/>
        <v>43427</v>
      </c>
      <c r="E15" s="11">
        <v>8</v>
      </c>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row>
    <row r="16" spans="1:76" s="2" customFormat="1" ht="30" customHeight="1" thickBot="1" x14ac:dyDescent="0.3">
      <c r="A16" s="37"/>
      <c r="B16" s="39" t="s">
        <v>39</v>
      </c>
      <c r="C16" s="38">
        <f>D15-1</f>
        <v>43426</v>
      </c>
      <c r="D16" s="38">
        <f t="shared" si="14"/>
        <v>43435</v>
      </c>
      <c r="E16" s="11">
        <v>10</v>
      </c>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row>
    <row r="17" spans="1:75" s="2" customFormat="1" ht="30" customHeight="1" thickBot="1" x14ac:dyDescent="0.3">
      <c r="A17" s="37"/>
      <c r="B17" s="39" t="s">
        <v>40</v>
      </c>
      <c r="C17" s="38">
        <f>D16-2</f>
        <v>43433</v>
      </c>
      <c r="D17" s="38">
        <f t="shared" si="14"/>
        <v>43441</v>
      </c>
      <c r="E17" s="11">
        <v>9</v>
      </c>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row>
    <row r="18" spans="1:75" s="2" customFormat="1" ht="30" customHeight="1" thickBot="1" x14ac:dyDescent="0.3">
      <c r="A18" s="37"/>
      <c r="B18" s="48" t="s">
        <v>56</v>
      </c>
      <c r="C18" s="48"/>
      <c r="D18" s="48"/>
      <c r="E18" s="49"/>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row>
    <row r="19" spans="1:75" s="2" customFormat="1" ht="30" customHeight="1" thickBot="1" x14ac:dyDescent="0.3">
      <c r="A19" s="37"/>
      <c r="B19" s="39" t="s">
        <v>47</v>
      </c>
      <c r="C19" s="38">
        <f>DATEVALUE("7/01/2019")</f>
        <v>43472</v>
      </c>
      <c r="D19" s="38">
        <f>C19+E19-1</f>
        <v>43476</v>
      </c>
      <c r="E19" s="11">
        <v>5</v>
      </c>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row>
    <row r="20" spans="1:75" s="2" customFormat="1" ht="30" customHeight="1" thickBot="1" x14ac:dyDescent="0.3">
      <c r="A20" s="37"/>
      <c r="B20" s="39" t="s">
        <v>42</v>
      </c>
      <c r="C20" s="38">
        <f>D19</f>
        <v>43476</v>
      </c>
      <c r="D20" s="38">
        <f>C20+E20-1</f>
        <v>43499</v>
      </c>
      <c r="E20" s="11">
        <v>24</v>
      </c>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row>
    <row r="21" spans="1:75" s="2" customFormat="1" ht="30" customHeight="1" thickBot="1" x14ac:dyDescent="0.3">
      <c r="A21" s="37"/>
      <c r="B21" s="39" t="s">
        <v>43</v>
      </c>
      <c r="C21" s="38">
        <f>D20-10</f>
        <v>43489</v>
      </c>
      <c r="D21" s="38">
        <f t="shared" ref="D21:D29" si="15">C21+E21-1</f>
        <v>43500</v>
      </c>
      <c r="E21" s="11">
        <v>12</v>
      </c>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row>
    <row r="22" spans="1:75" s="2" customFormat="1" ht="30" customHeight="1" thickBot="1" x14ac:dyDescent="0.3">
      <c r="A22" s="37"/>
      <c r="B22" s="39" t="s">
        <v>44</v>
      </c>
      <c r="C22" s="38">
        <f>D21 +1</f>
        <v>43501</v>
      </c>
      <c r="D22" s="38">
        <f t="shared" si="15"/>
        <v>43506</v>
      </c>
      <c r="E22" s="11">
        <v>6</v>
      </c>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row>
    <row r="23" spans="1:75" s="2" customFormat="1" ht="30" customHeight="1" thickBot="1" x14ac:dyDescent="0.3">
      <c r="A23" s="37"/>
      <c r="B23" s="40" t="s">
        <v>46</v>
      </c>
      <c r="C23" s="47">
        <f>DATEVALUE("15/01/2019")</f>
        <v>43480</v>
      </c>
      <c r="D23" s="38">
        <f t="shared" si="15"/>
        <v>43487</v>
      </c>
      <c r="E23" s="11">
        <v>8</v>
      </c>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row>
    <row r="24" spans="1:75" s="2" customFormat="1" ht="30" customHeight="1" thickBot="1" x14ac:dyDescent="0.3">
      <c r="A24" s="37"/>
      <c r="B24" s="46" t="s">
        <v>45</v>
      </c>
      <c r="C24" s="38">
        <f>D22-1</f>
        <v>43505</v>
      </c>
      <c r="D24" s="38">
        <f t="shared" si="15"/>
        <v>43511</v>
      </c>
      <c r="E24" s="11">
        <v>7</v>
      </c>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row>
    <row r="25" spans="1:75" s="2" customFormat="1" ht="30" customHeight="1" thickBot="1" x14ac:dyDescent="0.3">
      <c r="A25" s="37"/>
      <c r="B25" s="39" t="s">
        <v>48</v>
      </c>
      <c r="C25" s="38">
        <f>D24-1</f>
        <v>43510</v>
      </c>
      <c r="D25" s="38">
        <f t="shared" si="15"/>
        <v>43517</v>
      </c>
      <c r="E25" s="11">
        <v>8</v>
      </c>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row>
    <row r="26" spans="1:75" s="2" customFormat="1" ht="30" customHeight="1" thickBot="1" x14ac:dyDescent="0.3">
      <c r="A26" s="37"/>
      <c r="B26" s="39" t="s">
        <v>49</v>
      </c>
      <c r="C26" s="38">
        <f t="shared" ref="C26" si="16">D25</f>
        <v>43517</v>
      </c>
      <c r="D26" s="38">
        <f t="shared" si="15"/>
        <v>43523</v>
      </c>
      <c r="E26" s="11">
        <v>7</v>
      </c>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row>
    <row r="27" spans="1:75" s="2" customFormat="1" ht="30" customHeight="1" thickBot="1" x14ac:dyDescent="0.3">
      <c r="A27" s="37"/>
      <c r="B27" s="39" t="s">
        <v>50</v>
      </c>
      <c r="C27" s="38">
        <f>D26</f>
        <v>43523</v>
      </c>
      <c r="D27" s="38">
        <f t="shared" si="15"/>
        <v>43528</v>
      </c>
      <c r="E27" s="11">
        <v>6</v>
      </c>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row>
    <row r="28" spans="1:75" s="2" customFormat="1" ht="30" customHeight="1" thickBot="1" x14ac:dyDescent="0.3">
      <c r="A28" s="37"/>
      <c r="B28" s="39" t="s">
        <v>53</v>
      </c>
      <c r="C28" s="38">
        <f>D27</f>
        <v>43528</v>
      </c>
      <c r="D28" s="38">
        <f t="shared" si="15"/>
        <v>43534</v>
      </c>
      <c r="E28" s="11">
        <v>7</v>
      </c>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row>
    <row r="29" spans="1:75" s="2" customFormat="1" ht="30" customHeight="1" thickBot="1" x14ac:dyDescent="0.3">
      <c r="A29" s="37"/>
      <c r="B29" s="39" t="s">
        <v>54</v>
      </c>
      <c r="C29" s="38">
        <f>D28+1</f>
        <v>43535</v>
      </c>
      <c r="D29" s="38">
        <f t="shared" si="15"/>
        <v>43535</v>
      </c>
      <c r="E29" s="11">
        <v>1</v>
      </c>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row>
    <row r="30" spans="1:75" s="2" customFormat="1" ht="30" customHeight="1" thickBot="1" x14ac:dyDescent="0.3">
      <c r="A30" s="36" t="s">
        <v>21</v>
      </c>
      <c r="B30" s="12" t="s">
        <v>0</v>
      </c>
      <c r="C30" s="13"/>
      <c r="D30" s="14"/>
      <c r="E30" s="15" t="str">
        <f t="shared" ref="E30" si="17">IF(OR(ISBLANK(task_start),ISBLANK(task_end)),"",task_end-task_start+1)</f>
        <v/>
      </c>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row>
    <row r="32" spans="1:75" ht="30" customHeight="1" x14ac:dyDescent="0.25">
      <c r="D32" s="32"/>
    </row>
  </sheetData>
  <mergeCells count="15">
    <mergeCell ref="B18:E18"/>
    <mergeCell ref="B7:E7"/>
    <mergeCell ref="B5:D5"/>
    <mergeCell ref="AH4:AN4"/>
    <mergeCell ref="AO4:AU4"/>
    <mergeCell ref="AV4:BB4"/>
    <mergeCell ref="BC4:BI4"/>
    <mergeCell ref="C3:D3"/>
    <mergeCell ref="F4:L4"/>
    <mergeCell ref="M4:S4"/>
    <mergeCell ref="T4:Z4"/>
    <mergeCell ref="AA4:AG4"/>
    <mergeCell ref="BJ4:BP4"/>
    <mergeCell ref="BQ4:BW4"/>
    <mergeCell ref="C4:D4"/>
  </mergeCells>
  <conditionalFormatting sqref="F30:G30 J30:BV30 F7:BI29 BJ8:BV29 BJ7:BW7">
    <cfRule type="expression" dxfId="5" priority="27">
      <formula>AND(task_start&lt;=F$5,ROUNDDOWN((task_end-task_start+1)*task_progress,0)+task_start-1&gt;=F$5)</formula>
    </cfRule>
    <cfRule type="expression" dxfId="4" priority="28" stopIfTrue="1">
      <formula>AND(task_end&gt;=F$5,task_start&lt;G$5)</formula>
    </cfRule>
  </conditionalFormatting>
  <conditionalFormatting sqref="H30:I30">
    <cfRule type="expression" dxfId="3" priority="38">
      <formula>AND(task_start&lt;=I$5,ROUNDDOWN((task_end-task_start+1)*task_progress,0)+task_start-1&gt;=I$5)</formula>
    </cfRule>
    <cfRule type="expression" dxfId="2" priority="39" stopIfTrue="1">
      <formula>AND(task_end&gt;=I$5,task_start&lt;J$5)</formula>
    </cfRule>
  </conditionalFormatting>
  <conditionalFormatting sqref="BW8:BW30">
    <cfRule type="expression" dxfId="1" priority="44">
      <formula>AND(task_start&lt;=BW$5,ROUNDDOWN((task_end-task_start+1)*task_progress,0)+task_start-1&gt;=BW$5)</formula>
    </cfRule>
    <cfRule type="expression" dxfId="0" priority="45" stopIfTrue="1">
      <formula>AND(task_end&gt;=BW$5,task_start&lt;#REF!)</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hyperlinks>
    <hyperlink ref="F2" r:id="rId1" xr:uid="{00000000-0004-0000-0000-000000000000}"/>
    <hyperlink ref="F1" r:id="rId2" xr:uid="{00000000-0004-0000-0000-000001000000}"/>
  </hyperlinks>
  <printOptions horizontalCentered="1"/>
  <pageMargins left="0.35" right="0.35" top="0.35" bottom="0.5" header="0.3" footer="0.3"/>
  <pageSetup scale="43" fitToHeight="0" orientation="landscape" r:id="rId3"/>
  <headerFooter differentFirst="1" scaleWithDoc="0">
    <oddFooter>Page &amp;P of &amp;N</oddFooter>
  </headerFooter>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5" customWidth="1"/>
    <col min="2" max="16384" width="9.140625" style="21"/>
  </cols>
  <sheetData>
    <row r="1" spans="1:2" ht="46.5" customHeight="1" x14ac:dyDescent="0.2">
      <c r="A1" s="20"/>
    </row>
    <row r="2" spans="1:2" s="23" customFormat="1" ht="15.75" x14ac:dyDescent="0.25">
      <c r="A2" s="22" t="s">
        <v>8</v>
      </c>
      <c r="B2" s="22"/>
    </row>
    <row r="3" spans="1:2" s="28" customFormat="1" ht="27" customHeight="1" x14ac:dyDescent="0.25">
      <c r="A3" s="29" t="s">
        <v>13</v>
      </c>
      <c r="B3" s="29"/>
    </row>
    <row r="4" spans="1:2" s="24" customFormat="1" ht="26.25" x14ac:dyDescent="0.4">
      <c r="A4" s="26" t="s">
        <v>7</v>
      </c>
    </row>
    <row r="5" spans="1:2" ht="74.099999999999994" customHeight="1" x14ac:dyDescent="0.2">
      <c r="A5" s="27" t="s">
        <v>16</v>
      </c>
    </row>
    <row r="6" spans="1:2" ht="26.25" customHeight="1" x14ac:dyDescent="0.2">
      <c r="A6" s="26" t="s">
        <v>19</v>
      </c>
    </row>
    <row r="7" spans="1:2" s="25" customFormat="1" ht="204.95" customHeight="1" x14ac:dyDescent="0.25">
      <c r="A7" s="31" t="s">
        <v>18</v>
      </c>
    </row>
    <row r="8" spans="1:2" s="24" customFormat="1" ht="26.25" x14ac:dyDescent="0.4">
      <c r="A8" s="26" t="s">
        <v>9</v>
      </c>
    </row>
    <row r="9" spans="1:2" ht="60" x14ac:dyDescent="0.2">
      <c r="A9" s="27" t="s">
        <v>17</v>
      </c>
    </row>
    <row r="10" spans="1:2" s="25" customFormat="1" ht="27.95" customHeight="1" x14ac:dyDescent="0.25">
      <c r="A10" s="30" t="s">
        <v>15</v>
      </c>
    </row>
    <row r="11" spans="1:2" s="24" customFormat="1" ht="26.25" x14ac:dyDescent="0.4">
      <c r="A11" s="26" t="s">
        <v>6</v>
      </c>
    </row>
    <row r="12" spans="1:2" ht="30" x14ac:dyDescent="0.2">
      <c r="A12" s="27" t="s">
        <v>14</v>
      </c>
    </row>
    <row r="13" spans="1:2" s="25" customFormat="1" ht="27.95" customHeight="1" x14ac:dyDescent="0.25">
      <c r="A13" s="30" t="s">
        <v>1</v>
      </c>
    </row>
    <row r="14" spans="1:2" s="24" customFormat="1" ht="26.25" x14ac:dyDescent="0.4">
      <c r="A14" s="26" t="s">
        <v>10</v>
      </c>
    </row>
    <row r="15" spans="1:2" ht="75" customHeight="1" x14ac:dyDescent="0.2">
      <c r="A15" s="27" t="s">
        <v>11</v>
      </c>
    </row>
    <row r="16" spans="1:2" ht="75" x14ac:dyDescent="0.2">
      <c r="A16" s="27"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Pavan Jando</dc:creator>
  <dc:description/>
  <cp:lastModifiedBy>Pavan Jando</cp:lastModifiedBy>
  <dcterms:created xsi:type="dcterms:W3CDTF">2018-05-23T01:25:53Z</dcterms:created>
  <dcterms:modified xsi:type="dcterms:W3CDTF">2018-10-04T23:51:26Z</dcterms:modified>
</cp:coreProperties>
</file>