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<x:sst xmlns:r="http://schemas.openxmlformats.org/officeDocument/2006/relationships" xmlns:c="http://schemas.openxmlformats.org/drawingml/2006/chart" xmlns:x="http://schemas.openxmlformats.org/spreadsheetml/2006/main" count="17" uniqueCount="17">
  <x:si>
    <x:t>손해금액</x:t>
  </x:si>
  <x:si>
    <x:t>전기판매량(주택,일반)kwh</x:t>
  </x:si>
  <x:si>
    <x:t>부채/기간(년)</x:t>
  </x:si>
  <x:si>
    <x:t>`기본요금, 다른요금 때문에 오차발생(3원정도)</x:t>
  </x:si>
  <x:si>
    <x:t>기간(년)</x:t>
  </x:si>
  <x:si>
    <x:t>전기판매금액(산업용)</x:t>
  </x:si>
  <x:si>
    <x:t>2021 실제 전기판매금액</x:t>
  </x:si>
  <x:si>
    <x:t>인상금액(산업용)</x:t>
  </x:si>
  <x:si>
    <x:t>발전원가</x:t>
  </x:si>
  <x:si>
    <x:t>전기판매금액(주택,일반)</x:t>
  </x:si>
  <x:si>
    <x:t>2021 기준 전기판매단가</x:t>
  </x:si>
  <x:si>
    <x:t>판매단가-발전단가 = &gt; 손해금액</x:t>
  </x:si>
  <x:si>
    <x:t>인상금액(손해금액포함)</x:t>
  </x:si>
  <x:si>
    <x:t>인상금액(주택,일반) - 보류</x:t>
  </x:si>
  <x:si>
    <x:t>전기판매량(산업용)kwh</x:t>
  </x:si>
  <x:si>
    <x:t>37.2*전기판매량(산업용)</x:t>
  </x:si>
  <x:si>
    <x:t>인상(원가) - 보류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</x:si>
</x:sst>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</x:cellStyleXfs>
  <x:cellXfs count="14">
    <x:xf numFmtId="0" fontId="0" fillId="0" borderId="0" xfId="1">
      <x:alignment horizontal="general" vertical="bottom"/>
    </x:xf>
    <x:xf numFmtId="3" fontId="0" fillId="0" borderId="0" xfId="1" applyNumberFormat="1">
      <x:alignment horizontal="general" vertical="bottom"/>
    </x:xf>
    <x:xf numFmtId="164" fontId="0" fillId="0" borderId="0" xfId="1" applyNumberFormat="1" applyFont="1" applyFill="1">
      <x:alignment horizontal="general" vertical="bottom"/>
    </x:xf>
    <x:xf numFmtId="164" fontId="0" fillId="0" borderId="0" xfId="2" applyNumberFormat="1" applyFont="1" applyFill="1" applyBorder="1" applyAlignment="1" applyProtection="1">
      <x:alignment horizontal="general" vertical="bottom"/>
    </x:xf>
    <x:xf numFmtId="0" fontId="0" fillId="0" borderId="0" xfId="2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0" borderId="0" xfId="1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1" applyNumberFormat="1" applyFont="1" applyFill="1" applyAlignment="1">
          <x:alignment horizontal="right" vertical="bottom"/>
        </x:xf>
      </mc:Fallback>
    </mc:AlternateContent>
    <x:xf numFmtId="3" fontId="0" fillId="0" borderId="0" xfId="1" applyNumberFormat="1" applyFont="1">
      <x:alignment horizontal="general" vertical="bottom"/>
    </x:xf>
    <x:xf numFmtId="3" fontId="0" fillId="0" borderId="0" xfId="1" applyNumberFormat="1" applyFont="1" applyAlignment="1">
      <x:alignment horizontal="general" vertical="bottom"/>
    </x:xf>
    <x:xf numFmtId="0" fontId="0" fillId="0" borderId="0" xfId="1" applyNumberFormat="1">
      <x:alignment horizontal="general" vertical="bottom"/>
    </x:xf>
    <x:xf numFmtId="0" fontId="0" fillId="0" borderId="0" xfId="1" applyNumberFormat="1" applyFont="1" applyAlignment="1">
      <x:alignment horizontal="general" vertical="bottom"/>
    </x:xf>
    <x:xf numFmtId="0" fontId="0" fillId="2" borderId="0" xfId="1" applyFill="1">
      <x:alignment horizontal="general" vertical="bottom"/>
    </x:xf>
    <x:xf numFmtId="0" fontId="0" fillId="2" borderId="0" xfId="1" applyNumberFormat="1" applyFont="1" applyFill="1">
      <x:alignment horizontal="general" vertical="bottom"/>
    </x:xf>
    <x:xf numFmtId="3" fontId="0" fillId="2" borderId="0" xfId="1" applyNumberFormat="1" applyFont="1" applyFill="1">
      <x:alignment horizontal="general" vertical="bottom"/>
    </x:xf>
    <x:xf numFmtId="3" fontId="0" fillId="2" borderId="0" xfId="1" applyNumberFormat="1" applyFont="1" applyFill="1" applyAlignment="1">
      <x:alignment horizontal="general" vertical="bottom"/>
    </x:xf>
  </x:cellXfs>
  <x:cellStyles count="3">
    <x:cellStyle name="Normal" xfId="0" builtinId="0" iLevel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15"/>
  <x:sheetViews>
    <x:sheetView tabSelected="1" topLeftCell="A1" zoomScaleNormal="100" zoomScaleSheetLayoutView="100" workbookViewId="0">
      <x:selection activeCell="C13" activeCellId="0" sqref="C13:C13"/>
    </x:sheetView>
  </x:sheetViews>
  <x:sheetFormatPr defaultColWidth="9.00390625" defaultRowHeight="16.39999999999999857891"/>
  <x:cols>
    <x:col min="2" max="2" width="17.71875" bestFit="1" customWidth="1"/>
    <x:col min="3" max="3" width="28.5" bestFit="1" customWidth="1"/>
    <x:col min="4" max="4" width="19.375" style="10" hidden="1" customWidth="1"/>
    <x:col min="5" max="5" width="15.25" bestFit="1" customWidth="1"/>
    <x:col min="6" max="6" width="23.125" style="10" hidden="1" bestFit="1" customWidth="1"/>
    <x:col min="7" max="7" width="28.5" bestFit="1" customWidth="1"/>
    <x:col min="8" max="8" width="23.25" style="10" hidden="1" customWidth="1"/>
    <x:col min="9" max="9" width="21.00390625" bestFit="1" customWidth="1"/>
    <x:col min="10" max="10" width="23.28515625" bestFit="1" customWidth="1"/>
    <x:col min="11" max="11" width="19.359375" bestFit="1" customWidth="1"/>
    <x:col min="12" max="12" width="21.63671875" bestFit="1" customWidth="1"/>
    <x:col min="13" max="13" width="9" customWidth="1"/>
  </x:cols>
  <x:sheetData>
    <x:row r="1" spans="1:12">
      <x:c r="A1" t="s">
        <x:v>4</x:v>
      </x:c>
      <x:c r="B1" t="s">
        <x:v>2</x:v>
      </x:c>
      <x:c r="C1" t="s">
        <x:v>0</x:v>
      </x:c>
      <x:c r="D1" s="10" t="s">
        <x:v>8</x:v>
      </x:c>
      <x:c r="E1" t="s">
        <x:v>7</x:v>
      </x:c>
      <x:c r="F1" s="10" t="s">
        <x:v>13</x:v>
      </x:c>
      <x:c r="G1" t="s">
        <x:v>12</x:v>
      </x:c>
      <x:c r="H1" s="10" t="s">
        <x:v>16</x:v>
      </x:c>
      <x:c r="I1" s="4" t="s">
        <x:v>14</x:v>
      </x:c>
      <x:c r="J1" s="4" t="s">
        <x:v>1</x:v>
      </x:c>
      <x:c r="K1" t="s">
        <x:v>5</x:v>
      </x:c>
      <x:c r="L1" t="s">
        <x:v>9</x:v>
      </x:c>
    </x:row>
    <x:row r="2" spans="1:12">
      <x:c r="A2">
        <x:v>10</x:v>
      </x:c>
      <x:c r="B2" s="1">
        <x:f>192804738000000/A2</x:f>
        <x:v>19280473800000</x:v>
      </x:c>
      <x:c r="C2" s="6">
        <x:f>$I$2*37.2</x:f>
        <x:v>10515134876985.602</x:v>
      </x:c>
      <x:c r="D2" s="12">
        <x:f>145.2*$I$2</x:f>
        <x:v>41042945810169.594</x:v>
      </x:c>
      <x:c r="E2" s="8">
        <x:f>B2/$I$2</x:f>
        <x:v>68.20964578683666</x:v>
      </x:c>
      <x:c r="F2" s="11">
        <x:f>B2/$J$2</x:f>
        <x:v>76.886347814825072</x:v>
      </x:c>
      <x:c r="G2" s="1">
        <x:f>(B2+C2)/$I$2</x:f>
        <x:v>105.40964578683666</x:v>
      </x:c>
      <x:c r="H2" s="12">
        <x:f>(B2+D2)/$I$2</x:f>
        <x:v>213.40964578683662</x:v>
      </x:c>
      <x:c r="I2" s="3">
        <x:v>282664916048</x:v>
      </x:c>
      <x:c r="J2" s="3">
        <x:f>77558386000+173207508700</x:f>
        <x:v>250765894700</x:v>
      </x:c>
      <x:c r="K2" s="2">
        <x:f>30730573148.761*1000</x:f>
        <x:v>30730573148761</x:v>
      </x:c>
      <x:c r="L2" s="5">
        <x:f>(15358188585.359+8723165592.951)*1000</x:f>
        <x:v>24081354178309.996</x:v>
      </x:c>
    </x:row>
    <x:row r="3" spans="1:8" ht="16.5">
      <x:c r="A3">
        <x:v>20</x:v>
      </x:c>
      <x:c r="B3" s="1">
        <x:f t="shared" ref="B3:B11" si="0">192804738000000/A3</x:f>
        <x:v>9640236900000</x:v>
      </x:c>
      <x:c r="C3" s="7">
        <x:f>$I$2*37.2</x:f>
        <x:v>10515134876985.602</x:v>
      </x:c>
      <x:c r="D3" s="13">
        <x:f>145.2*$I$2</x:f>
        <x:v>41042945810169.594</x:v>
      </x:c>
      <x:c r="E3" s="9">
        <x:f>B3/$I$2</x:f>
        <x:v>34.10482289341833</x:v>
      </x:c>
      <x:c r="F3" s="11">
        <x:f>B3/$J$2</x:f>
        <x:v>38.443173907412536</x:v>
      </x:c>
      <x:c r="G3" s="7">
        <x:f>(B3+C3)/$I$2</x:f>
        <x:v>71.304822893418333</x:v>
      </x:c>
      <x:c r="H3" s="13">
        <x:f>(B3+D3)/$I$2</x:f>
        <x:v>179.3048228934183</x:v>
      </x:c>
    </x:row>
    <x:row r="4" spans="1:9" ht="16.5">
      <x:c r="A4">
        <x:v>30</x:v>
      </x:c>
      <x:c r="B4" s="1">
        <x:f t="shared" si="0"/>
        <x:v>6426824600000</x:v>
      </x:c>
      <x:c r="C4" s="7">
        <x:f>$I$2*37.2</x:f>
        <x:v>10515134876985.602</x:v>
      </x:c>
      <x:c r="D4" s="13">
        <x:f>145.2*$I$2</x:f>
        <x:v>41042945810169.594</x:v>
      </x:c>
      <x:c r="E4" s="9">
        <x:f>B4/$I$2</x:f>
        <x:v>22.73654859561222</x:v>
      </x:c>
      <x:c r="F4" s="11">
        <x:f>B4/$J$2</x:f>
        <x:v>25.628782604941691</x:v>
      </x:c>
      <x:c r="G4" s="7">
        <x:f>(B4+C4)/$I$2</x:f>
        <x:v>59.936548595612223</x:v>
      </x:c>
      <x:c r="H4" s="13">
        <x:f>(B4+D4)/$I$2</x:f>
        <x:v>167.93654859561221</x:v>
      </x:c>
      <x:c r="I4" s="4" t="s">
        <x:v>10</x:v>
      </x:c>
    </x:row>
    <x:row r="5" spans="1:9" ht="16.5">
      <x:c r="A5">
        <x:v>40</x:v>
      </x:c>
      <x:c r="B5" s="1">
        <x:f t="shared" si="0"/>
        <x:v>4820118450000</x:v>
      </x:c>
      <x:c r="C5" s="7">
        <x:f>$I$2*37.2</x:f>
        <x:v>10515134876985.602</x:v>
      </x:c>
      <x:c r="D5" s="13">
        <x:f>145.2*$I$2</x:f>
        <x:v>41042945810169.594</x:v>
      </x:c>
      <x:c r="E5" s="9">
        <x:f>B5/$I$2</x:f>
        <x:v>17.052411446709165</x:v>
      </x:c>
      <x:c r="F5" s="11">
        <x:f>B5/$J$2</x:f>
        <x:v>19.221586953706268</x:v>
      </x:c>
      <x:c r="G5" s="7">
        <x:f>(B5+C5)/$I$2</x:f>
        <x:v>54.252411446709168</x:v>
      </x:c>
      <x:c r="H5" s="13">
        <x:f>(B5+D5)/$I$2</x:f>
        <x:v>162.25241144670915</x:v>
      </x:c>
      <x:c r="I5" s="4">
        <x:f>K2/I2</x:f>
        <x:v>108.71732360142838</x:v>
      </x:c>
    </x:row>
    <x:row r="6" spans="1:9" ht="16.5">
      <x:c r="A6">
        <x:v>50</x:v>
      </x:c>
      <x:c r="B6" s="1">
        <x:f t="shared" si="0"/>
        <x:v>3856094760000</x:v>
      </x:c>
      <x:c r="C6" s="7">
        <x:f>$I$2*37.2</x:f>
        <x:v>10515134876985.602</x:v>
      </x:c>
      <x:c r="D6" s="13">
        <x:f>145.2*$I$2</x:f>
        <x:v>41042945810169.594</x:v>
      </x:c>
      <x:c r="E6" s="9">
        <x:f>B6/$I$2</x:f>
        <x:v>13.641929157367331</x:v>
      </x:c>
      <x:c r="F6" s="11">
        <x:f>B6/$J$2</x:f>
        <x:v>15.377269562965015</x:v>
      </x:c>
      <x:c r="G6" s="7">
        <x:f>(B6+C6)/$I$2</x:f>
        <x:v>50.841929157367339</x:v>
      </x:c>
      <x:c r="H6" s="13">
        <x:f>(B6+D6)/$I$2</x:f>
        <x:v>158.8419291573673</x:v>
      </x:c>
      <x:c r="I6" t="s">
        <x:v>6</x:v>
      </x:c>
    </x:row>
    <x:row r="7" spans="1:9" ht="16.5">
      <x:c r="A7">
        <x:v>60</x:v>
      </x:c>
      <x:c r="B7" s="1">
        <x:f t="shared" si="0"/>
        <x:v>3213412300000</x:v>
      </x:c>
      <x:c r="C7" s="7">
        <x:f>$I$2*37.2</x:f>
        <x:v>10515134876985.602</x:v>
      </x:c>
      <x:c r="D7" s="13">
        <x:f>145.2*$I$2</x:f>
        <x:v>41042945810169.594</x:v>
      </x:c>
      <x:c r="E7" s="9">
        <x:f>B7/$I$2</x:f>
        <x:v>11.36827429780611</x:v>
      </x:c>
      <x:c r="F7" s="11">
        <x:f>B7/$J$2</x:f>
        <x:v>12.814391302470845</x:v>
      </x:c>
      <x:c r="G7" s="7">
        <x:f>(B7+C7)/$I$2</x:f>
        <x:v>48.568274297806113</x:v>
      </x:c>
      <x:c r="H7" s="13">
        <x:f>(B7+D7)/$I$2</x:f>
        <x:v>156.56827429780608</x:v>
      </x:c>
      <x:c r="I7">
        <x:v>105.48</x:v>
      </x:c>
    </x:row>
    <x:row r="8" spans="1:9" ht="16.5">
      <x:c r="A8">
        <x:v>70</x:v>
      </x:c>
      <x:c r="B8" s="1">
        <x:f t="shared" si="0"/>
        <x:v>2754353400000</x:v>
      </x:c>
      <x:c r="C8" s="7">
        <x:f>$I$2*37.2</x:f>
        <x:v>10515134876985.602</x:v>
      </x:c>
      <x:c r="D8" s="13">
        <x:f>145.2*$I$2</x:f>
        <x:v>41042945810169.594</x:v>
      </x:c>
      <x:c r="E8" s="9">
        <x:f>B8/$I$2</x:f>
        <x:v>9.7442351124052369</x:v>
      </x:c>
      <x:c r="F8" s="11">
        <x:f>B8/$J$2</x:f>
        <x:v>10.98376397354644</x:v>
      </x:c>
      <x:c r="G8" s="7">
        <x:f>(B8+C8)/$I$2</x:f>
        <x:v>46.944235112405245</x:v>
      </x:c>
      <x:c r="H8" s="13">
        <x:f>(B8+D8)/$I$2</x:f>
        <x:v>154.94423511240521</x:v>
      </x:c>
      <x:c r="I8" t="s">
        <x:v>3</x:v>
      </x:c>
    </x:row>
    <x:row r="9" spans="1:8" ht="16.5">
      <x:c r="A9">
        <x:v>80</x:v>
      </x:c>
      <x:c r="B9" s="1">
        <x:f t="shared" si="0"/>
        <x:v>2410059225000</x:v>
      </x:c>
      <x:c r="C9" s="7">
        <x:f>$I$2*37.2</x:f>
        <x:v>10515134876985.602</x:v>
      </x:c>
      <x:c r="D9" s="13">
        <x:f>145.2*$I$2</x:f>
        <x:v>41042945810169.594</x:v>
      </x:c>
      <x:c r="E9" s="9">
        <x:f>B9/$I$2</x:f>
        <x:v>8.5262057233545825</x:v>
      </x:c>
      <x:c r="F9" s="11">
        <x:f>B9/$J$2</x:f>
        <x:v>9.610793476853134</x:v>
      </x:c>
      <x:c r="G9" s="7">
        <x:f>(B9+C9)/$I$2</x:f>
        <x:v>45.726205723354589</x:v>
      </x:c>
      <x:c r="H9" s="13">
        <x:f>(B9+D9)/$I$2</x:f>
        <x:v>153.72620572335455</x:v>
      </x:c>
    </x:row>
    <x:row r="10" spans="1:8" ht="16.5">
      <x:c r="A10">
        <x:v>90</x:v>
      </x:c>
      <x:c r="B10" s="1">
        <x:f t="shared" si="0"/>
        <x:v>2142274866666.6667</x:v>
      </x:c>
      <x:c r="C10" s="7">
        <x:f>$I$2*37.2</x:f>
        <x:v>10515134876985.602</x:v>
      </x:c>
      <x:c r="D10" s="13">
        <x:f>145.2*$I$2</x:f>
        <x:v>41042945810169.594</x:v>
      </x:c>
      <x:c r="E10" s="9">
        <x:f>B10/$I$2</x:f>
        <x:v>7.5788495318707394</x:v>
      </x:c>
      <x:c r="F10" s="11">
        <x:f>B10/$J$2</x:f>
        <x:v>8.5429275349805636</x:v>
      </x:c>
      <x:c r="G10" s="7">
        <x:f>(B10+C10)/$I$2</x:f>
        <x:v>44.77884953187074</x:v>
      </x:c>
      <x:c r="H10" s="13">
        <x:f>(B10+D10)/$I$2</x:f>
        <x:v>152.77884953187072</x:v>
      </x:c>
    </x:row>
    <x:row r="11" spans="1:8" ht="16.5">
      <x:c r="A11">
        <x:v>100</x:v>
      </x:c>
      <x:c r="B11" s="1">
        <x:f t="shared" si="0"/>
        <x:v>1928047380000</x:v>
      </x:c>
      <x:c r="C11" s="7">
        <x:f>$I$2*37.2</x:f>
        <x:v>10515134876985.602</x:v>
      </x:c>
      <x:c r="D11" s="13">
        <x:f>145.2*$I$2</x:f>
        <x:v>41042945810169.594</x:v>
      </x:c>
      <x:c r="E11" s="9">
        <x:f>B11/$I$2</x:f>
        <x:v>6.8209645786836655</x:v>
      </x:c>
      <x:c r="F11" s="11">
        <x:f>B11/$J$2</x:f>
        <x:v>7.6886347814825076</x:v>
      </x:c>
      <x:c r="G11" s="7">
        <x:f>(B11+C11)/$I$2</x:f>
        <x:v>44.020964578683675</x:v>
      </x:c>
      <x:c r="H11" s="13">
        <x:f>(B11+D11)/$I$2</x:f>
        <x:v>152.02096457868365</x:v>
      </x:c>
    </x:row>
    <x:row r="13" spans="3:3">
      <x:c r="C13" s="9" t="s">
        <x:v>11</x:v>
      </x:c>
    </x:row>
    <x:row r="14" spans="3:3">
      <x:c r="C14" s="9">
        <x:f>145.2-108</x:f>
        <x:v>37.199999999999989</x:v>
      </x:c>
    </x:row>
    <x:row r="15" spans="3:3">
      <x:c r="C15" t="s">
        <x:v>15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3007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h9220</cp:lastModifiedBy>
  <cp:revision>11</cp:revision>
  <dcterms:created xsi:type="dcterms:W3CDTF">2019-10-09T00:00:00.000</dcterms:created>
  <dcterms:modified xsi:type="dcterms:W3CDTF">2023-10-12T03:32:16.149</dcterms:modified>
  <cp:version>1200.0100.06</cp:version>
</cp:coreProperties>
</file>