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4" xfId="0" applyFont="1" applyNumberFormat="1"/>
    <xf borderId="0" fillId="0" fontId="1" numFmtId="4" xfId="0" applyFont="1" applyNumberFormat="1"/>
    <xf borderId="0" fillId="0" fontId="1" numFmtId="165" xfId="0" applyFont="1" applyNumberFormat="1"/>
    <xf borderId="0" fillId="0" fontId="1" numFmtId="10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IFERROR(__xludf.DUMMYFUNCTION("IMPORTRANGE(""https://docs.google.com/spreadsheets/d/1vfGlXgx6gDvEJm5BoejovpvPG3GIi_VwV8uaFc2I9cc/edit?gid=1137002040#gid=1137002040"", ""Nuevo Master de Ventas 26-1!A1:BJ700"")"),"N°")</f>
        <v>N°</v>
      </c>
      <c r="B1" s="1" t="str">
        <f>IFERROR(__xludf.DUMMYFUNCTION("""COMPUTED_VALUE"""),"ID PROMETEO")</f>
        <v>ID PROMETEO</v>
      </c>
      <c r="C1" s="1" t="str">
        <f>IFERROR(__xludf.DUMMYFUNCTION("""COMPUTED_VALUE"""),"ID CAMPUS")</f>
        <v>ID CAMPUS</v>
      </c>
      <c r="D1" s="1" t="str">
        <f>IFERROR(__xludf.DUMMYFUNCTION("""COMPUTED_VALUE"""),"NOMBRE")</f>
        <v>NOMBRE</v>
      </c>
      <c r="E1" s="2" t="str">
        <f>IFERROR(__xludf.DUMMYFUNCTION("""COMPUTED_VALUE"""),"APELLIDOS")</f>
        <v>APELLIDOS</v>
      </c>
      <c r="F1" s="1" t="str">
        <f>IFERROR(__xludf.DUMMYFUNCTION("""COMPUTED_VALUE"""),"DNI")</f>
        <v>DNI</v>
      </c>
      <c r="G1" s="1" t="str">
        <f>IFERROR(__xludf.DUMMYFUNCTION("""COMPUTED_VALUE"""),"CELULAR")</f>
        <v>CELULAR</v>
      </c>
      <c r="H1" s="1" t="str">
        <f>IFERROR(__xludf.DUMMYFUNCTION("""COMPUTED_VALUE"""),"CORREO")</f>
        <v>CORREO</v>
      </c>
      <c r="I1" s="1" t="str">
        <f>IFERROR(__xludf.DUMMYFUNCTION("""COMPUTED_VALUE"""),"CARRERA")</f>
        <v>CARRERA</v>
      </c>
      <c r="J1" s="1" t="str">
        <f>IFERROR(__xludf.DUMMYFUNCTION("""COMPUTED_VALUE"""),"MUNDO")</f>
        <v>MUNDO</v>
      </c>
      <c r="K1" s="1" t="str">
        <f>IFERROR(__xludf.DUMMYFUNCTION("""COMPUTED_VALUE"""),"TIPO DE CARRERA")</f>
        <v>TIPO DE CARRERA</v>
      </c>
      <c r="L1" s="1" t="str">
        <f>IFERROR(__xludf.DUMMYFUNCTION("""COMPUTED_VALUE"""),"MODALIDAD DE INGRESO")</f>
        <v>MODALIDAD DE INGRESO</v>
      </c>
      <c r="M1" s="1" t="str">
        <f>IFERROR(__xludf.DUMMYFUNCTION("""COMPUTED_VALUE"""),"MODALIDAD DE ESTUDIO")</f>
        <v>MODALIDAD DE ESTUDIO</v>
      </c>
      <c r="N1" s="1" t="str">
        <f>IFERROR(__xludf.DUMMYFUNCTION("""COMPUTED_VALUE"""),"HORARIO DE ESTUDIO")</f>
        <v>HORARIO DE ESTUDIO</v>
      </c>
      <c r="O1" s="1" t="str">
        <f>IFERROR(__xludf.DUMMYFUNCTION("""COMPUTED_VALUE"""),"TIPO DE INGRESO")</f>
        <v>TIPO DE INGRESO</v>
      </c>
      <c r="P1" s="1" t="str">
        <f>IFERROR(__xludf.DUMMYFUNCTION("""COMPUTED_VALUE"""),"TIPO DE DESCUENTO")</f>
        <v>TIPO DE DESCUENTO</v>
      </c>
      <c r="Q1" s="1" t="str">
        <f>IFERROR(__xludf.DUMMYFUNCTION("""COMPUTED_VALUE"""),"DETALLE TIPO DE DESCUENTO")</f>
        <v>DETALLE TIPO DE DESCUENTO</v>
      </c>
      <c r="R1" s="1" t="str">
        <f>IFERROR(__xludf.DUMMYFUNCTION("""COMPUTED_VALUE"""),"TIPO DE DESCUENTOS ADICIONALES")</f>
        <v>TIPO DE DESCUENTOS ADICIONALES</v>
      </c>
      <c r="S1" s="1" t="str">
        <f>IFERROR(__xludf.DUMMYFUNCTION("""COMPUTED_VALUE"""),"VB")</f>
        <v>VB</v>
      </c>
      <c r="T1" s="1" t="str">
        <f>IFERROR(__xludf.DUMMYFUNCTION("""COMPUTED_VALUE"""),"FECHA DE PAGO")</f>
        <v>FECHA DE PAGO</v>
      </c>
      <c r="U1" s="1" t="str">
        <f>IFERROR(__xludf.DUMMYFUNCTION("""COMPUTED_VALUE"""),"MEDIO DE PAGO")</f>
        <v>MEDIO DE PAGO</v>
      </c>
      <c r="V1" s="1" t="str">
        <f>IFERROR(__xludf.DUMMYFUNCTION("""COMPUTED_VALUE"""),"STATUS DE PAGO")</f>
        <v>STATUS DE PAGO</v>
      </c>
      <c r="W1" s="1" t="str">
        <f>IFERROR(__xludf.DUMMYFUNCTION("""COMPUTED_VALUE"""),"FALTA PAGAR")</f>
        <v>FALTA PAGAR</v>
      </c>
      <c r="X1" s="1" t="str">
        <f>IFERROR(__xludf.DUMMYFUNCTION("""COMPUTED_VALUE"""),"FECHA DE PROMESA DE PAGO")</f>
        <v>FECHA DE PROMESA DE PAGO</v>
      </c>
      <c r="Y1" s="1" t="str">
        <f>IFERROR(__xludf.DUMMYFUNCTION("""COMPUTED_VALUE"""),"FECHA DE PAGO COMPLETO")</f>
        <v>FECHA DE PAGO COMPLETO</v>
      </c>
      <c r="Z1" s="1" t="str">
        <f>IFERROR(__xludf.DUMMYFUNCTION("""COMPUTED_VALUE"""),"STATUS DE PAGO FINAL")</f>
        <v>STATUS DE PAGO FINAL</v>
      </c>
      <c r="AA1" s="1" t="str">
        <f>IFERROR(__xludf.DUMMYFUNCTION("""COMPUTED_VALUE"""),"FLAG ACEPTO CONVA")</f>
        <v>FLAG ACEPTO CONVA</v>
      </c>
      <c r="AB1" s="1" t="str">
        <f>IFERROR(__xludf.DUMMYFUNCTION("""COMPUTED_VALUE"""),"STATUS MATRICULA")</f>
        <v>STATUS MATRICULA</v>
      </c>
      <c r="AC1" s="1" t="str">
        <f>IFERROR(__xludf.DUMMYFUNCTION("""COMPUTED_VALUE"""),"PAGO DE ADMISION")</f>
        <v>PAGO DE ADMISION</v>
      </c>
      <c r="AD1" s="1" t="str">
        <f>IFERROR(__xludf.DUMMYFUNCTION("""COMPUTED_VALUE"""),"MATRICULA")</f>
        <v>MATRICULA</v>
      </c>
      <c r="AE1" s="1" t="str">
        <f>IFERROR(__xludf.DUMMYFUNCTION("""COMPUTED_VALUE"""),"ESCALA INICIAL")</f>
        <v>ESCALA INICIAL</v>
      </c>
      <c r="AF1" s="1" t="str">
        <f>IFERROR(__xludf.DUMMYFUNCTION("""COMPUTED_VALUE"""),"BOLETA CAMPUS")</f>
        <v>BOLETA CAMPUS</v>
      </c>
      <c r="AG1" s="1" t="str">
        <f>IFERROR(__xludf.DUMMYFUNCTION("""COMPUTED_VALUE"""),"DESERTOR")</f>
        <v>DESERTOR</v>
      </c>
      <c r="AH1" s="1" t="str">
        <f>IFERROR(__xludf.DUMMYFUNCTION("""COMPUTED_VALUE"""),"RESERVA PROX. CAMPAÑA")</f>
        <v>RESERVA PROX. CAMPAÑA</v>
      </c>
      <c r="AI1" s="1" t="str">
        <f>IFERROR(__xludf.DUMMYFUNCTION("""COMPUTED_VALUE"""),"RESERVA HEREDADA")</f>
        <v>RESERVA HEREDADA</v>
      </c>
      <c r="AJ1" s="1" t="str">
        <f>IFERROR(__xludf.DUMMYFUNCTION("""COMPUTED_VALUE"""),"COD_MODULAR")</f>
        <v>COD_MODULAR</v>
      </c>
      <c r="AK1" s="1" t="str">
        <f>IFERROR(__xludf.DUMMYFUNCTION("""COMPUTED_VALUE"""),"RANGO DISTANCIA")</f>
        <v>RANGO DISTANCIA</v>
      </c>
      <c r="AL1" s="1" t="str">
        <f>IFERROR(__xludf.DUMMYFUNCTION("""COMPUTED_VALUE"""),"RANGO BOLETA")</f>
        <v>RANGO BOLETA</v>
      </c>
      <c r="AM1" s="1" t="str">
        <f>IFERROR(__xludf.DUMMYFUNCTION("""COMPUTED_VALUE"""),"UNIVERSIDAD Y/O INSTITUTO DE PROCEDENCIA")</f>
        <v>UNIVERSIDAD Y/O INSTITUTO DE PROCEDENCIA</v>
      </c>
      <c r="AN1" s="1" t="str">
        <f>IFERROR(__xludf.DUMMYFUNCTION("""COMPUTED_VALUE"""),"BOLETA DE PROCEDENCIA")</f>
        <v>BOLETA DE PROCEDENCIA</v>
      </c>
      <c r="AO1" s="1" t="str">
        <f>IFERROR(__xludf.DUMMYFUNCTION("""COMPUTED_VALUE"""),"AÑO_FIN_COLEGIO")</f>
        <v>AÑO_FIN_COLEGIO</v>
      </c>
      <c r="AP1" s="1" t="str">
        <f>IFERROR(__xludf.DUMMYFUNCTION("""COMPUTED_VALUE"""),"FECHA MES PAGO")</f>
        <v>FECHA MES PAGO</v>
      </c>
      <c r="AQ1" s="1" t="str">
        <f>IFERROR(__xludf.DUMMYFUNCTION("""COMPUTED_VALUE"""),"FECHA SEMANA PAGO")</f>
        <v>FECHA SEMANA PAGO</v>
      </c>
      <c r="AR1" s="1" t="str">
        <f>IFERROR(__xludf.DUMMYFUNCTION("""COMPUTED_VALUE"""),"FECHA DE REGISTRO LEAD")</f>
        <v>FECHA DE REGISTRO LEAD</v>
      </c>
      <c r="AS1" s="1" t="str">
        <f>IFERROR(__xludf.DUMMYFUNCTION("""COMPUTED_VALUE"""),"FECHA MES REGISTRO")</f>
        <v>FECHA MES REGISTRO</v>
      </c>
      <c r="AT1" s="1" t="str">
        <f>IFERROR(__xludf.DUMMYFUNCTION("""COMPUTED_VALUE"""),"FECHA SEMANA REGISTRO")</f>
        <v>FECHA SEMANA REGISTRO</v>
      </c>
      <c r="AU1" s="1" t="str">
        <f>IFERROR(__xludf.DUMMYFUNCTION("""COMPUTED_VALUE"""),"DIAS DE MADURACION")</f>
        <v>DIAS DE MADURACION</v>
      </c>
      <c r="AV1" s="1" t="str">
        <f>IFERROR(__xludf.DUMMYFUNCTION("""COMPUTED_VALUE"""),"AGRUPACION CANAL")</f>
        <v>AGRUPACION CANAL</v>
      </c>
      <c r="AW1" s="1" t="str">
        <f>IFERROR(__xludf.DUMMYFUNCTION("""COMPUTED_VALUE"""),"CANAL")</f>
        <v>CANAL</v>
      </c>
      <c r="AX1" s="1" t="str">
        <f>IFERROR(__xludf.DUMMYFUNCTION("""COMPUTED_VALUE"""),"SUBCANAL")</f>
        <v>SUBCANAL</v>
      </c>
      <c r="AY1" s="1" t="str">
        <f>IFERROR(__xludf.DUMMYFUNCTION("""COMPUTED_VALUE"""),"FLAG_MASTER_NEW")</f>
        <v>FLAG_MASTER_NEW</v>
      </c>
      <c r="AZ1" s="1" t="str">
        <f>IFERROR(__xludf.DUMMYFUNCTION("""COMPUTED_VALUE"""),"ASESOR HOMOLOGADO")</f>
        <v>ASESOR HOMOLOGADO</v>
      </c>
      <c r="BA1" s="1" t="str">
        <f>IFERROR(__xludf.DUMMYFUNCTION("""COMPUTED_VALUE"""),"% DE ADELANTO")</f>
        <v>% DE ADELANTO</v>
      </c>
      <c r="BB1" s="1" t="str">
        <f>IFERROR(__xludf.DUMMYFUNCTION("""COMPUTED_VALUE"""),"BOLETA PROYECTADA")</f>
        <v>BOLETA PROYECTADA</v>
      </c>
      <c r="BC1" s="1" t="str">
        <f>IFERROR(__xludf.DUMMYFUNCTION("""COMPUTED_VALUE"""),"RINDIO EXAMEN")</f>
        <v>RINDIO EXAMEN</v>
      </c>
      <c r="BD1" s="1" t="str">
        <f>IFERROR(__xludf.DUMMYFUNCTION("""COMPUTED_VALUE"""),"CURSO A NIVELAR")</f>
        <v>CURSO A NIVELAR</v>
      </c>
      <c r="BE1" s="1" t="str">
        <f>IFERROR(__xludf.DUMMYFUNCTION("""COMPUTED_VALUE"""),"TIENE CREDENCIALES")</f>
        <v>TIENE CREDENCIALES</v>
      </c>
      <c r="BF1" s="1" t="str">
        <f>IFERROR(__xludf.DUMMYFUNCTION("""COMPUTED_VALUE"""),"CONFIRMADO INICIA UCAL")</f>
        <v>CONFIRMADO INICIA UCAL</v>
      </c>
      <c r="BG1" s="1" t="str">
        <f>IFERROR(__xludf.DUMMYFUNCTION("""COMPUTED_VALUE"""),"FECHA PROGRAMACIÓN")</f>
        <v>FECHA PROGRAMACIÓN</v>
      </c>
      <c r="BH1" s="1" t="str">
        <f>IFERROR(__xludf.DUMMYFUNCTION("""COMPUTED_VALUE"""),"FECHA RINDIÓ")</f>
        <v>FECHA RINDIÓ</v>
      </c>
      <c r="BI1" s="1" t="str">
        <f>IFERROR(__xludf.DUMMYFUNCTION("""COMPUTED_VALUE"""),"Respuestas NEE")</f>
        <v>Respuestas NEE</v>
      </c>
    </row>
    <row r="2">
      <c r="A2" s="1">
        <f>IFERROR(__xludf.DUMMYFUNCTION("""COMPUTED_VALUE"""),1.0)</f>
        <v>1</v>
      </c>
      <c r="B2" s="1">
        <f>IFERROR(__xludf.DUMMYFUNCTION("""COMPUTED_VALUE"""),5004974.0)</f>
        <v>5004974</v>
      </c>
      <c r="C2" s="1" t="str">
        <f>IFERROR(__xludf.DUMMYFUNCTION("""COMPUTED_VALUE"""),"0000413523")</f>
        <v>0000413523</v>
      </c>
      <c r="D2" s="1" t="str">
        <f>IFERROR(__xludf.DUMMYFUNCTION("""COMPUTED_VALUE"""),"KIARA CAMILA")</f>
        <v>KIARA CAMILA</v>
      </c>
      <c r="E2" s="2" t="str">
        <f>IFERROR(__xludf.DUMMYFUNCTION("""COMPUTED_VALUE"""),"SALAZAR FLORES")</f>
        <v>SALAZAR FLORES</v>
      </c>
      <c r="F2" s="1">
        <f>IFERROR(__xludf.DUMMYFUNCTION("""COMPUTED_VALUE"""),6.1527024E7)</f>
        <v>61527024</v>
      </c>
      <c r="G2" s="1">
        <f>IFERROR(__xludf.DUMMYFUNCTION("""COMPUTED_VALUE"""),9.51711834E8)</f>
        <v>951711834</v>
      </c>
      <c r="H2" s="1" t="str">
        <f>IFERROR(__xludf.DUMMYFUNCTION("""COMPUTED_VALUE"""),"kiarasfuwu@gmail.com")</f>
        <v>kiarasfuwu@gmail.com</v>
      </c>
      <c r="I2" s="1" t="str">
        <f>IFERROR(__xludf.DUMMYFUNCTION("""COMPUTED_VALUE"""),"Arquitectura de Interiores")</f>
        <v>Arquitectura de Interiores</v>
      </c>
      <c r="J2" s="1" t="str">
        <f>IFERROR(__xludf.DUMMYFUNCTION("""COMPUTED_VALUE"""),"Arquitecturas")</f>
        <v>Arquitecturas</v>
      </c>
      <c r="K2" s="1" t="str">
        <f>IFERROR(__xludf.DUMMYFUNCTION("""COMPUTED_VALUE"""),"Antigua")</f>
        <v>Antigua</v>
      </c>
      <c r="L2" s="1" t="str">
        <f>IFERROR(__xludf.DUMMYFUNCTION("""COMPUTED_VALUE"""),"Admisión de Alto Rendimiento")</f>
        <v>Admisión de Alto Rendimiento</v>
      </c>
      <c r="M2" s="1" t="str">
        <f>IFERROR(__xludf.DUMMYFUNCTION("""COMPUTED_VALUE"""),"Semi-presencial")</f>
        <v>Semi-presencial</v>
      </c>
      <c r="N2" s="1" t="str">
        <f>IFERROR(__xludf.DUMMYFUNCTION("""COMPUTED_VALUE"""),"Diurno")</f>
        <v>Diurno</v>
      </c>
      <c r="O2" s="1" t="str">
        <f>IFERROR(__xludf.DUMMYFUNCTION("""COMPUTED_VALUE"""),"NUEVO")</f>
        <v>NUEVO</v>
      </c>
      <c r="P2" s="1" t="str">
        <f>IFERROR(__xludf.DUMMYFUNCTION("""COMPUTED_VALUE"""),"BECA")</f>
        <v>BECA</v>
      </c>
      <c r="Q2" s="1" t="str">
        <f>IFERROR(__xludf.DUMMYFUNCTION("""COMPUTED_VALUE"""),"BECA CARRERAS CORE")</f>
        <v>BECA CARRERAS CORE</v>
      </c>
      <c r="R2" s="1" t="str">
        <f>IFERROR(__xludf.DUMMYFUNCTION("""COMPUTED_VALUE"""),"PALANCA 500")</f>
        <v>PALANCA 500</v>
      </c>
      <c r="S2" s="1" t="str">
        <f>IFERROR(__xludf.DUMMYFUNCTION("""COMPUTED_VALUE"""),"SEBASTIAN")</f>
        <v>SEBASTIAN</v>
      </c>
      <c r="T2" s="3">
        <f>IFERROR(__xludf.DUMMYFUNCTION("""COMPUTED_VALUE"""),45694.0)</f>
        <v>45694</v>
      </c>
      <c r="U2" s="1" t="str">
        <f>IFERROR(__xludf.DUMMYFUNCTION("""COMPUTED_VALUE"""),"CARGO")</f>
        <v>CARGO</v>
      </c>
      <c r="V2" s="1" t="str">
        <f>IFERROR(__xludf.DUMMYFUNCTION("""COMPUTED_VALUE"""),"PAGO COMPLETO")</f>
        <v>PAGO COMPLETO</v>
      </c>
      <c r="W2" s="4">
        <f>IFERROR(__xludf.DUMMYFUNCTION("""COMPUTED_VALUE"""),0.0)</f>
        <v>0</v>
      </c>
      <c r="X2" s="1" t="str">
        <f>IFERROR(__xludf.DUMMYFUNCTION("""COMPUTED_VALUE"""),"-")</f>
        <v>-</v>
      </c>
      <c r="Y2" s="5">
        <f>IFERROR(__xludf.DUMMYFUNCTION("""COMPUTED_VALUE"""),45712.0)</f>
        <v>45712</v>
      </c>
      <c r="Z2" s="1" t="str">
        <f>IFERROR(__xludf.DUMMYFUNCTION("""COMPUTED_VALUE"""),"PAGO COMPLETO")</f>
        <v>PAGO COMPLETO</v>
      </c>
      <c r="AA2" s="1" t="str">
        <f>IFERROR(__xludf.DUMMYFUNCTION("""COMPUTED_VALUE"""),"#N/A")</f>
        <v>#N/A</v>
      </c>
      <c r="AB2" s="1" t="str">
        <f>IFERROR(__xludf.DUMMYFUNCTION("""COMPUTED_VALUE"""),"-")</f>
        <v>-</v>
      </c>
      <c r="AC2" s="4">
        <f>IFERROR(__xludf.DUMMYFUNCTION("""COMPUTED_VALUE"""),0.0)</f>
        <v>0</v>
      </c>
      <c r="AD2" s="4">
        <f>IFERROR(__xludf.DUMMYFUNCTION("""COMPUTED_VALUE"""),0.0)</f>
        <v>0</v>
      </c>
      <c r="AE2" s="4">
        <f>IFERROR(__xludf.DUMMYFUNCTION("""COMPUTED_VALUE"""),1150.0)</f>
        <v>1150</v>
      </c>
      <c r="AF2" s="4">
        <f>IFERROR(__xludf.DUMMYFUNCTION("""COMPUTED_VALUE"""),950.0)</f>
        <v>950</v>
      </c>
      <c r="AG2" s="1">
        <f>IFERROR(__xludf.DUMMYFUNCTION("""COMPUTED_VALUE"""),0.0)</f>
        <v>0</v>
      </c>
      <c r="AH2" s="1">
        <f>IFERROR(__xludf.DUMMYFUNCTION("""COMPUTED_VALUE"""),0.0)</f>
        <v>0</v>
      </c>
      <c r="AI2" s="1">
        <f>IFERROR(__xludf.DUMMYFUNCTION("""COMPUTED_VALUE"""),0.0)</f>
        <v>0</v>
      </c>
      <c r="AJ2" s="1">
        <f>IFERROR(__xludf.DUMMYFUNCTION("""COMPUTED_VALUE"""),728717.0)</f>
        <v>728717</v>
      </c>
      <c r="AK2" s="1" t="str">
        <f>IFERROR(__xludf.DUMMYFUNCTION("""COMPUTED_VALUE"""),"Menos de 5 kms")</f>
        <v>Menos de 5 kms</v>
      </c>
      <c r="AL2" s="1" t="str">
        <f>IFERROR(__xludf.DUMMYFUNCTION("""COMPUTED_VALUE"""),"01 Nacional")</f>
        <v>01 Nacional</v>
      </c>
      <c r="AM2" s="1" t="str">
        <f>IFERROR(__xludf.DUMMYFUNCTION("""COMPUTED_VALUE"""),"0")</f>
        <v>0</v>
      </c>
      <c r="AN2" s="1" t="str">
        <f>IFERROR(__xludf.DUMMYFUNCTION("""COMPUTED_VALUE""")," -")</f>
        <v> -</v>
      </c>
      <c r="AO2" s="1">
        <f>IFERROR(__xludf.DUMMYFUNCTION("""COMPUTED_VALUE"""),0.0)</f>
        <v>0</v>
      </c>
      <c r="AP2" s="3">
        <f>IFERROR(__xludf.DUMMYFUNCTION("""COMPUTED_VALUE"""),45689.0)</f>
        <v>45689</v>
      </c>
      <c r="AQ2" s="3">
        <f>IFERROR(__xludf.DUMMYFUNCTION("""COMPUTED_VALUE"""),45684.0)</f>
        <v>45684</v>
      </c>
      <c r="AR2" s="5">
        <f>IFERROR(__xludf.DUMMYFUNCTION("""COMPUTED_VALUE"""),45694.0)</f>
        <v>45694</v>
      </c>
      <c r="AS2" s="5">
        <f>IFERROR(__xludf.DUMMYFUNCTION("""COMPUTED_VALUE"""),45689.0)</f>
        <v>45689</v>
      </c>
      <c r="AT2" s="5">
        <f>IFERROR(__xludf.DUMMYFUNCTION("""COMPUTED_VALUE"""),45684.0)</f>
        <v>45684</v>
      </c>
      <c r="AU2" s="1">
        <f>IFERROR(__xludf.DUMMYFUNCTION("""COMPUTED_VALUE"""),18.0)</f>
        <v>18</v>
      </c>
      <c r="AV2" s="1" t="str">
        <f>IFERROR(__xludf.DUMMYFUNCTION("""COMPUTED_VALUE"""),"OUTBOUND")</f>
        <v>OUTBOUND</v>
      </c>
      <c r="AW2" s="1" t="str">
        <f>IFERROR(__xludf.DUMMYFUNCTION("""COMPUTED_VALUE"""),"OUTBOUND")</f>
        <v>OUTBOUND</v>
      </c>
      <c r="AX2" s="1" t="str">
        <f>IFERROR(__xludf.DUMMYFUNCTION("""COMPUTED_VALUE"""),"OUTBOUND")</f>
        <v>OUTBOUND</v>
      </c>
      <c r="AY2" s="1">
        <f>IFERROR(__xludf.DUMMYFUNCTION("""COMPUTED_VALUE"""),1.0)</f>
        <v>1</v>
      </c>
      <c r="AZ2" s="1" t="str">
        <f>IFERROR(__xludf.DUMMYFUNCTION("""COMPUTED_VALUE"""),"Rosa Ugarte")</f>
        <v>Rosa Ugarte</v>
      </c>
      <c r="BA2" s="6">
        <f>IFERROR(__xludf.DUMMYFUNCTION("""COMPUTED_VALUE"""),1.0)</f>
        <v>1</v>
      </c>
      <c r="BB2" s="7">
        <f>IFERROR(__xludf.DUMMYFUNCTION("""COMPUTED_VALUE"""),860.0)</f>
        <v>860</v>
      </c>
      <c r="BC2" s="1">
        <f>IFERROR(__xludf.DUMMYFUNCTION("""COMPUTED_VALUE"""),0.0)</f>
        <v>0</v>
      </c>
      <c r="BD2" s="1" t="str">
        <f>IFERROR(__xludf.DUMMYFUNCTION("""COMPUTED_VALUE""")," -")</f>
        <v> -</v>
      </c>
      <c r="BE2" s="1">
        <f>IFERROR(__xludf.DUMMYFUNCTION("""COMPUTED_VALUE"""),1.0)</f>
        <v>1</v>
      </c>
      <c r="BF2" s="1" t="str">
        <f>IFERROR(__xludf.DUMMYFUNCTION("""COMPUTED_VALUE"""),"N/A")</f>
        <v>N/A</v>
      </c>
      <c r="BG2" s="5">
        <f>IFERROR(__xludf.DUMMYFUNCTION("""COMPUTED_VALUE"""),45794.0)</f>
        <v>45794</v>
      </c>
      <c r="BH2" s="1"/>
      <c r="BI2" s="1" t="str">
        <f>IFERROR(__xludf.DUMMYFUNCTION("""COMPUTED_VALUE"""),"")</f>
        <v/>
      </c>
    </row>
    <row r="3">
      <c r="A3" s="1">
        <f>IFERROR(__xludf.DUMMYFUNCTION("""COMPUTED_VALUE"""),2.0)</f>
        <v>2</v>
      </c>
      <c r="B3" s="1">
        <f>IFERROR(__xludf.DUMMYFUNCTION("""COMPUTED_VALUE"""),4555948.0)</f>
        <v>4555948</v>
      </c>
      <c r="C3" s="1" t="str">
        <f>IFERROR(__xludf.DUMMYFUNCTION("""COMPUTED_VALUE"""),"0000424286")</f>
        <v>0000424286</v>
      </c>
      <c r="D3" s="1" t="str">
        <f>IFERROR(__xludf.DUMMYFUNCTION("""COMPUTED_VALUE"""),"VALENTINA VALERIA")</f>
        <v>VALENTINA VALERIA</v>
      </c>
      <c r="E3" s="2" t="str">
        <f>IFERROR(__xludf.DUMMYFUNCTION("""COMPUTED_VALUE"""),"GUTIERREZ TORRES")</f>
        <v>GUTIERREZ TORRES</v>
      </c>
      <c r="F3" s="1">
        <f>IFERROR(__xludf.DUMMYFUNCTION("""COMPUTED_VALUE"""),7.2344973E7)</f>
        <v>72344973</v>
      </c>
      <c r="G3" s="1">
        <f>IFERROR(__xludf.DUMMYFUNCTION("""COMPUTED_VALUE"""),9.63756748E8)</f>
        <v>963756748</v>
      </c>
      <c r="H3" s="1" t="str">
        <f>IFERROR(__xludf.DUMMYFUNCTION("""COMPUTED_VALUE"""),"anabarbara89@gmail.com")</f>
        <v>anabarbara89@gmail.com</v>
      </c>
      <c r="I3" s="1" t="str">
        <f>IFERROR(__xludf.DUMMYFUNCTION("""COMPUTED_VALUE"""),"Arquitectura de Interiores")</f>
        <v>Arquitectura de Interiores</v>
      </c>
      <c r="J3" s="1" t="str">
        <f>IFERROR(__xludf.DUMMYFUNCTION("""COMPUTED_VALUE"""),"Arquitecturas")</f>
        <v>Arquitecturas</v>
      </c>
      <c r="K3" s="1" t="str">
        <f>IFERROR(__xludf.DUMMYFUNCTION("""COMPUTED_VALUE"""),"Antigua")</f>
        <v>Antigua</v>
      </c>
      <c r="L3" s="1" t="str">
        <f>IFERROR(__xludf.DUMMYFUNCTION("""COMPUTED_VALUE"""),"Admisión de Alto Rendimiento")</f>
        <v>Admisión de Alto Rendimiento</v>
      </c>
      <c r="M3" s="1" t="str">
        <f>IFERROR(__xludf.DUMMYFUNCTION("""COMPUTED_VALUE"""),"Semi-presencial")</f>
        <v>Semi-presencial</v>
      </c>
      <c r="N3" s="1" t="str">
        <f>IFERROR(__xludf.DUMMYFUNCTION("""COMPUTED_VALUE"""),"Diurno")</f>
        <v>Diurno</v>
      </c>
      <c r="O3" s="1" t="str">
        <f>IFERROR(__xludf.DUMMYFUNCTION("""COMPUTED_VALUE"""),"NUEVO")</f>
        <v>NUEVO</v>
      </c>
      <c r="P3" s="1" t="str">
        <f>IFERROR(__xludf.DUMMYFUNCTION("""COMPUTED_VALUE"""),"BECA")</f>
        <v>BECA</v>
      </c>
      <c r="Q3" s="1" t="str">
        <f>IFERROR(__xludf.DUMMYFUNCTION("""COMPUTED_VALUE"""),"BECA CARRERAS CORE")</f>
        <v>BECA CARRERAS CORE</v>
      </c>
      <c r="R3" s="1" t="str">
        <f>IFERROR(__xludf.DUMMYFUNCTION("""COMPUTED_VALUE"""),"NINGUNO")</f>
        <v>NINGUNO</v>
      </c>
      <c r="S3" s="1" t="str">
        <f>IFERROR(__xludf.DUMMYFUNCTION("""COMPUTED_VALUE"""),"-")</f>
        <v>-</v>
      </c>
      <c r="T3" s="3">
        <f>IFERROR(__xludf.DUMMYFUNCTION("""COMPUTED_VALUE"""),45773.0)</f>
        <v>45773</v>
      </c>
      <c r="U3" s="1" t="str">
        <f>IFERROR(__xludf.DUMMYFUNCTION("""COMPUTED_VALUE"""),"POS")</f>
        <v>POS</v>
      </c>
      <c r="V3" s="1" t="str">
        <f>IFERROR(__xludf.DUMMYFUNCTION("""COMPUTED_VALUE"""),"PAGO COMPLETO")</f>
        <v>PAGO COMPLETO</v>
      </c>
      <c r="W3" s="4">
        <f>IFERROR(__xludf.DUMMYFUNCTION("""COMPUTED_VALUE"""),0.0)</f>
        <v>0</v>
      </c>
      <c r="X3" s="1" t="str">
        <f>IFERROR(__xludf.DUMMYFUNCTION("""COMPUTED_VALUE"""),"-")</f>
        <v>-</v>
      </c>
      <c r="Y3" s="5">
        <f>IFERROR(__xludf.DUMMYFUNCTION("""COMPUTED_VALUE"""),45773.0)</f>
        <v>45773</v>
      </c>
      <c r="Z3" s="1" t="str">
        <f>IFERROR(__xludf.DUMMYFUNCTION("""COMPUTED_VALUE"""),"PAGO COMPLETO")</f>
        <v>PAGO COMPLETO</v>
      </c>
      <c r="AA3" s="1" t="str">
        <f>IFERROR(__xludf.DUMMYFUNCTION("""COMPUTED_VALUE"""),"#N/A")</f>
        <v>#N/A</v>
      </c>
      <c r="AB3" s="1" t="str">
        <f>IFERROR(__xludf.DUMMYFUNCTION("""COMPUTED_VALUE"""),"-")</f>
        <v>-</v>
      </c>
      <c r="AC3" s="4">
        <f>IFERROR(__xludf.DUMMYFUNCTION("""COMPUTED_VALUE"""),40.0)</f>
        <v>40</v>
      </c>
      <c r="AD3" s="4">
        <f>IFERROR(__xludf.DUMMYFUNCTION("""COMPUTED_VALUE"""),95.0)</f>
        <v>95</v>
      </c>
      <c r="AE3" s="4">
        <f>IFERROR(__xludf.DUMMYFUNCTION("""COMPUTED_VALUE"""),1350.0)</f>
        <v>1350</v>
      </c>
      <c r="AF3" s="4">
        <f>IFERROR(__xludf.DUMMYFUNCTION("""COMPUTED_VALUE"""),1150.0)</f>
        <v>1150</v>
      </c>
      <c r="AG3" s="1">
        <f>IFERROR(__xludf.DUMMYFUNCTION("""COMPUTED_VALUE"""),0.0)</f>
        <v>0</v>
      </c>
      <c r="AH3" s="1">
        <f>IFERROR(__xludf.DUMMYFUNCTION("""COMPUTED_VALUE"""),0.0)</f>
        <v>0</v>
      </c>
      <c r="AI3" s="1">
        <f>IFERROR(__xludf.DUMMYFUNCTION("""COMPUTED_VALUE"""),0.0)</f>
        <v>0</v>
      </c>
      <c r="AJ3" s="1">
        <f>IFERROR(__xludf.DUMMYFUNCTION("""COMPUTED_VALUE"""),1382910.0)</f>
        <v>1382910</v>
      </c>
      <c r="AK3" s="1" t="str">
        <f>IFERROR(__xludf.DUMMYFUNCTION("""COMPUTED_VALUE"""),"Más de 15 kms")</f>
        <v>Más de 15 kms</v>
      </c>
      <c r="AL3" s="1" t="str">
        <f>IFERROR(__xludf.DUMMYFUNCTION("""COMPUTED_VALUE"""),"05 301 a 550")</f>
        <v>05 301 a 550</v>
      </c>
      <c r="AM3" s="1" t="str">
        <f>IFERROR(__xludf.DUMMYFUNCTION("""COMPUTED_VALUE"""),"0")</f>
        <v>0</v>
      </c>
      <c r="AN3" s="1" t="str">
        <f>IFERROR(__xludf.DUMMYFUNCTION("""COMPUTED_VALUE""")," -")</f>
        <v> -</v>
      </c>
      <c r="AO3" s="1">
        <f>IFERROR(__xludf.DUMMYFUNCTION("""COMPUTED_VALUE"""),2025.0)</f>
        <v>2025</v>
      </c>
      <c r="AP3" s="3">
        <f>IFERROR(__xludf.DUMMYFUNCTION("""COMPUTED_VALUE"""),45748.0)</f>
        <v>45748</v>
      </c>
      <c r="AQ3" s="3">
        <f>IFERROR(__xludf.DUMMYFUNCTION("""COMPUTED_VALUE"""),45747.0)</f>
        <v>45747</v>
      </c>
      <c r="AR3" s="5">
        <f>IFERROR(__xludf.DUMMYFUNCTION("""COMPUTED_VALUE"""),45767.0)</f>
        <v>45767</v>
      </c>
      <c r="AS3" s="5">
        <f>IFERROR(__xludf.DUMMYFUNCTION("""COMPUTED_VALUE"""),45748.0)</f>
        <v>45748</v>
      </c>
      <c r="AT3" s="5">
        <f>IFERROR(__xludf.DUMMYFUNCTION("""COMPUTED_VALUE"""),45747.0)</f>
        <v>45747</v>
      </c>
      <c r="AU3" s="1">
        <f>IFERROR(__xludf.DUMMYFUNCTION("""COMPUTED_VALUE"""),6.0)</f>
        <v>6</v>
      </c>
      <c r="AV3" s="1" t="str">
        <f>IFERROR(__xludf.DUMMYFUNCTION("""COMPUTED_VALUE"""),"DIGITAL")</f>
        <v>DIGITAL</v>
      </c>
      <c r="AW3" s="1" t="str">
        <f>IFERROR(__xludf.DUMMYFUNCTION("""COMPUTED_VALUE"""),"FORMULARIO")</f>
        <v>FORMULARIO</v>
      </c>
      <c r="AX3" s="1" t="str">
        <f>IFERROR(__xludf.DUMMYFUNCTION("""COMPUTED_VALUE"""),"ORGANICO")</f>
        <v>ORGANICO</v>
      </c>
      <c r="AY3" s="1">
        <f>IFERROR(__xludf.DUMMYFUNCTION("""COMPUTED_VALUE"""),1.0)</f>
        <v>1</v>
      </c>
      <c r="AZ3" s="1" t="str">
        <f>IFERROR(__xludf.DUMMYFUNCTION("""COMPUTED_VALUE"""),"Daniel Zapata")</f>
        <v>Daniel Zapata</v>
      </c>
      <c r="BA3" s="6">
        <f>IFERROR(__xludf.DUMMYFUNCTION("""COMPUTED_VALUE"""),1.0)</f>
        <v>1</v>
      </c>
      <c r="BB3" s="7">
        <f>IFERROR(__xludf.DUMMYFUNCTION("""COMPUTED_VALUE"""),1150.0)</f>
        <v>1150</v>
      </c>
      <c r="BC3" s="1">
        <f>IFERROR(__xludf.DUMMYFUNCTION("""COMPUTED_VALUE"""),1.0)</f>
        <v>1</v>
      </c>
      <c r="BD3" s="1" t="str">
        <f>IFERROR(__xludf.DUMMYFUNCTION("""COMPUTED_VALUE"""),"Matemáticas")</f>
        <v>Matemáticas</v>
      </c>
      <c r="BE3" s="1">
        <f>IFERROR(__xludf.DUMMYFUNCTION("""COMPUTED_VALUE"""),1.0)</f>
        <v>1</v>
      </c>
      <c r="BF3" s="1" t="str">
        <f>IFERROR(__xludf.DUMMYFUNCTION("""COMPUTED_VALUE"""),"N/A")</f>
        <v>N/A</v>
      </c>
      <c r="BG3" s="5">
        <f>IFERROR(__xludf.DUMMYFUNCTION("""COMPUTED_VALUE"""),45794.0)</f>
        <v>45794</v>
      </c>
      <c r="BH3" s="5">
        <f>IFERROR(__xludf.DUMMYFUNCTION("""COMPUTED_VALUE"""),45794.0)</f>
        <v>45794</v>
      </c>
      <c r="BI3" s="1" t="str">
        <f>IFERROR(__xludf.DUMMYFUNCTION("""COMPUTED_VALUE"""),"")</f>
        <v/>
      </c>
    </row>
    <row r="4">
      <c r="A4" s="1">
        <f>IFERROR(__xludf.DUMMYFUNCTION("""COMPUTED_VALUE"""),3.0)</f>
        <v>3</v>
      </c>
      <c r="B4" s="1">
        <f>IFERROR(__xludf.DUMMYFUNCTION("""COMPUTED_VALUE"""),5145446.0)</f>
        <v>5145446</v>
      </c>
      <c r="C4" s="1" t="str">
        <f>IFERROR(__xludf.DUMMYFUNCTION("""COMPUTED_VALUE"""),"0000424264")</f>
        <v>0000424264</v>
      </c>
      <c r="D4" s="1" t="str">
        <f>IFERROR(__xludf.DUMMYFUNCTION("""COMPUTED_VALUE"""),"CAMILA ")</f>
        <v>CAMILA </v>
      </c>
      <c r="E4" s="2" t="str">
        <f>IFERROR(__xludf.DUMMYFUNCTION("""COMPUTED_VALUE"""),"GALVEZ PATITJEAN")</f>
        <v>GALVEZ PATITJEAN</v>
      </c>
      <c r="F4" s="1">
        <f>IFERROR(__xludf.DUMMYFUNCTION("""COMPUTED_VALUE"""),6.0428639E7)</f>
        <v>60428639</v>
      </c>
      <c r="G4" s="1">
        <f>IFERROR(__xludf.DUMMYFUNCTION("""COMPUTED_VALUE"""),9.8713533E8)</f>
        <v>987135330</v>
      </c>
      <c r="H4" s="1" t="str">
        <f>IFERROR(__xludf.DUMMYFUNCTION("""COMPUTED_VALUE"""),"legalvez@hotmail.com")</f>
        <v>legalvez@hotmail.com</v>
      </c>
      <c r="I4" s="1" t="str">
        <f>IFERROR(__xludf.DUMMYFUNCTION("""COMPUTED_VALUE"""),"Comunicación Audiovisual y Cine")</f>
        <v>Comunicación Audiovisual y Cine</v>
      </c>
      <c r="J4" s="1" t="str">
        <f>IFERROR(__xludf.DUMMYFUNCTION("""COMPUTED_VALUE"""),"Comunicaciones")</f>
        <v>Comunicaciones</v>
      </c>
      <c r="K4" s="1" t="str">
        <f>IFERROR(__xludf.DUMMYFUNCTION("""COMPUTED_VALUE"""),"Antigua")</f>
        <v>Antigua</v>
      </c>
      <c r="L4" s="1" t="str">
        <f>IFERROR(__xludf.DUMMYFUNCTION("""COMPUTED_VALUE"""),"Admisión de Alto Rendimiento")</f>
        <v>Admisión de Alto Rendimiento</v>
      </c>
      <c r="M4" s="1" t="str">
        <f>IFERROR(__xludf.DUMMYFUNCTION("""COMPUTED_VALUE"""),"Semi-presencial")</f>
        <v>Semi-presencial</v>
      </c>
      <c r="N4" s="1" t="str">
        <f>IFERROR(__xludf.DUMMYFUNCTION("""COMPUTED_VALUE"""),"Diurno")</f>
        <v>Diurno</v>
      </c>
      <c r="O4" s="1" t="str">
        <f>IFERROR(__xludf.DUMMYFUNCTION("""COMPUTED_VALUE"""),"NUEVO")</f>
        <v>NUEVO</v>
      </c>
      <c r="P4" s="1" t="str">
        <f>IFERROR(__xludf.DUMMYFUNCTION("""COMPUTED_VALUE"""),"RECA")</f>
        <v>RECA</v>
      </c>
      <c r="Q4" s="1" t="str">
        <f>IFERROR(__xludf.DUMMYFUNCTION("""COMPUTED_VALUE"""),"RECATEGORIZACION")</f>
        <v>RECATEGORIZACION</v>
      </c>
      <c r="R4" s="1" t="str">
        <f>IFERROR(__xludf.DUMMYFUNCTION("""COMPUTED_VALUE"""),"NINGUNO")</f>
        <v>NINGUNO</v>
      </c>
      <c r="S4" s="1" t="str">
        <f>IFERROR(__xludf.DUMMYFUNCTION("""COMPUTED_VALUE"""),"RODRIGO")</f>
        <v>RODRIGO</v>
      </c>
      <c r="T4" s="3">
        <f>IFERROR(__xludf.DUMMYFUNCTION("""COMPUTED_VALUE"""),45773.0)</f>
        <v>45773</v>
      </c>
      <c r="U4" s="1" t="str">
        <f>IFERROR(__xludf.DUMMYFUNCTION("""COMPUTED_VALUE"""),"POS")</f>
        <v>POS</v>
      </c>
      <c r="V4" s="1" t="str">
        <f>IFERROR(__xludf.DUMMYFUNCTION("""COMPUTED_VALUE"""),"PAGO COMPLETO")</f>
        <v>PAGO COMPLETO</v>
      </c>
      <c r="W4" s="4">
        <f>IFERROR(__xludf.DUMMYFUNCTION("""COMPUTED_VALUE"""),0.0)</f>
        <v>0</v>
      </c>
      <c r="X4" s="1" t="str">
        <f>IFERROR(__xludf.DUMMYFUNCTION("""COMPUTED_VALUE"""),"-")</f>
        <v>-</v>
      </c>
      <c r="Y4" s="5">
        <f>IFERROR(__xludf.DUMMYFUNCTION("""COMPUTED_VALUE"""),45773.0)</f>
        <v>45773</v>
      </c>
      <c r="Z4" s="1" t="str">
        <f>IFERROR(__xludf.DUMMYFUNCTION("""COMPUTED_VALUE"""),"PAGO COMPLETO")</f>
        <v>PAGO COMPLETO</v>
      </c>
      <c r="AA4" s="1" t="str">
        <f>IFERROR(__xludf.DUMMYFUNCTION("""COMPUTED_VALUE"""),"#N/A")</f>
        <v>#N/A</v>
      </c>
      <c r="AB4" s="1" t="str">
        <f>IFERROR(__xludf.DUMMYFUNCTION("""COMPUTED_VALUE"""),"-")</f>
        <v>-</v>
      </c>
      <c r="AC4" s="4">
        <f>IFERROR(__xludf.DUMMYFUNCTION("""COMPUTED_VALUE"""),40.0)</f>
        <v>40</v>
      </c>
      <c r="AD4" s="4">
        <f>IFERROR(__xludf.DUMMYFUNCTION("""COMPUTED_VALUE"""),95.0)</f>
        <v>95</v>
      </c>
      <c r="AE4" s="4">
        <f>IFERROR(__xludf.DUMMYFUNCTION("""COMPUTED_VALUE"""),1700.0)</f>
        <v>1700</v>
      </c>
      <c r="AF4" s="4">
        <f>IFERROR(__xludf.DUMMYFUNCTION("""COMPUTED_VALUE"""),1450.0)</f>
        <v>1450</v>
      </c>
      <c r="AG4" s="1">
        <f>IFERROR(__xludf.DUMMYFUNCTION("""COMPUTED_VALUE"""),0.0)</f>
        <v>0</v>
      </c>
      <c r="AH4" s="1">
        <f>IFERROR(__xludf.DUMMYFUNCTION("""COMPUTED_VALUE"""),0.0)</f>
        <v>0</v>
      </c>
      <c r="AI4" s="1">
        <f>IFERROR(__xludf.DUMMYFUNCTION("""COMPUTED_VALUE"""),0.0)</f>
        <v>0</v>
      </c>
      <c r="AJ4" s="1">
        <f>IFERROR(__xludf.DUMMYFUNCTION("""COMPUTED_VALUE"""),1268192.0)</f>
        <v>1268192</v>
      </c>
      <c r="AK4" s="1" t="str">
        <f>IFERROR(__xludf.DUMMYFUNCTION("""COMPUTED_VALUE"""),"5kms a 10 kms")</f>
        <v>5kms a 10 kms</v>
      </c>
      <c r="AL4" s="1" t="str">
        <f>IFERROR(__xludf.DUMMYFUNCTION("""COMPUTED_VALUE"""),"09 1,300 a 1,499")</f>
        <v>09 1,300 a 1,499</v>
      </c>
      <c r="AM4" s="1" t="str">
        <f>IFERROR(__xludf.DUMMYFUNCTION("""COMPUTED_VALUE"""),"0")</f>
        <v>0</v>
      </c>
      <c r="AN4" s="1" t="str">
        <f>IFERROR(__xludf.DUMMYFUNCTION("""COMPUTED_VALUE""")," -")</f>
        <v> -</v>
      </c>
      <c r="AO4" s="1">
        <f>IFERROR(__xludf.DUMMYFUNCTION("""COMPUTED_VALUE"""),2025.0)</f>
        <v>2025</v>
      </c>
      <c r="AP4" s="3">
        <f>IFERROR(__xludf.DUMMYFUNCTION("""COMPUTED_VALUE"""),45748.0)</f>
        <v>45748</v>
      </c>
      <c r="AQ4" s="3">
        <f>IFERROR(__xludf.DUMMYFUNCTION("""COMPUTED_VALUE"""),45747.0)</f>
        <v>45747</v>
      </c>
      <c r="AR4" s="5">
        <f>IFERROR(__xludf.DUMMYFUNCTION("""COMPUTED_VALUE"""),45761.0)</f>
        <v>45761</v>
      </c>
      <c r="AS4" s="5">
        <f>IFERROR(__xludf.DUMMYFUNCTION("""COMPUTED_VALUE"""),45748.0)</f>
        <v>45748</v>
      </c>
      <c r="AT4" s="5">
        <f>IFERROR(__xludf.DUMMYFUNCTION("""COMPUTED_VALUE"""),45747.0)</f>
        <v>45747</v>
      </c>
      <c r="AU4" s="1">
        <f>IFERROR(__xludf.DUMMYFUNCTION("""COMPUTED_VALUE"""),12.0)</f>
        <v>12</v>
      </c>
      <c r="AV4" s="1" t="str">
        <f>IFERROR(__xludf.DUMMYFUNCTION("""COMPUTED_VALUE"""),"TRADICIONAL")</f>
        <v>TRADICIONAL</v>
      </c>
      <c r="AW4" s="1" t="str">
        <f>IFERROR(__xludf.DUMMYFUNCTION("""COMPUTED_VALUE"""),"VISITA")</f>
        <v>VISITA</v>
      </c>
      <c r="AX4" s="1" t="str">
        <f>IFERROR(__xludf.DUMMYFUNCTION("""COMPUTED_VALUE"""),"VISITA")</f>
        <v>VISITA</v>
      </c>
      <c r="AY4" s="1">
        <f>IFERROR(__xludf.DUMMYFUNCTION("""COMPUTED_VALUE"""),1.0)</f>
        <v>1</v>
      </c>
      <c r="AZ4" s="1" t="str">
        <f>IFERROR(__xludf.DUMMYFUNCTION("""COMPUTED_VALUE"""),"Daniel Zapata")</f>
        <v>Daniel Zapata</v>
      </c>
      <c r="BA4" s="6">
        <f>IFERROR(__xludf.DUMMYFUNCTION("""COMPUTED_VALUE"""),1.0)</f>
        <v>1</v>
      </c>
      <c r="BB4" s="7">
        <f>IFERROR(__xludf.DUMMYFUNCTION("""COMPUTED_VALUE"""),1450.0)</f>
        <v>1450</v>
      </c>
      <c r="BC4" s="1">
        <f>IFERROR(__xludf.DUMMYFUNCTION("""COMPUTED_VALUE"""),1.0)</f>
        <v>1</v>
      </c>
      <c r="BD4" s="1" t="str">
        <f>IFERROR(__xludf.DUMMYFUNCTION("""COMPUTED_VALUE""")," -")</f>
        <v> -</v>
      </c>
      <c r="BE4" s="1">
        <f>IFERROR(__xludf.DUMMYFUNCTION("""COMPUTED_VALUE"""),1.0)</f>
        <v>1</v>
      </c>
      <c r="BF4" s="1" t="str">
        <f>IFERROR(__xludf.DUMMYFUNCTION("""COMPUTED_VALUE"""),"N/A")</f>
        <v>N/A</v>
      </c>
      <c r="BG4" s="5">
        <f>IFERROR(__xludf.DUMMYFUNCTION("""COMPUTED_VALUE"""),45794.0)</f>
        <v>45794</v>
      </c>
      <c r="BH4" s="5">
        <f>IFERROR(__xludf.DUMMYFUNCTION("""COMPUTED_VALUE"""),45815.0)</f>
        <v>45815</v>
      </c>
      <c r="BI4" s="1" t="str">
        <f>IFERROR(__xludf.DUMMYFUNCTION("""COMPUTED_VALUE"""),"")</f>
        <v/>
      </c>
    </row>
    <row r="5">
      <c r="A5" s="1">
        <f>IFERROR(__xludf.DUMMYFUNCTION("""COMPUTED_VALUE"""),4.0)</f>
        <v>4</v>
      </c>
      <c r="B5" s="1">
        <f>IFERROR(__xludf.DUMMYFUNCTION("""COMPUTED_VALUE"""),4791962.0)</f>
        <v>4791962</v>
      </c>
      <c r="C5" s="1" t="str">
        <f>IFERROR(__xludf.DUMMYFUNCTION("""COMPUTED_VALUE"""),"0000408046")</f>
        <v>0000408046</v>
      </c>
      <c r="D5" s="1" t="str">
        <f>IFERROR(__xludf.DUMMYFUNCTION("""COMPUTED_VALUE"""),"ADRIANA MARÍA")</f>
        <v>ADRIANA MARÍA</v>
      </c>
      <c r="E5" s="2" t="str">
        <f>IFERROR(__xludf.DUMMYFUNCTION("""COMPUTED_VALUE"""),"ROMERO VEGA")</f>
        <v>ROMERO VEGA</v>
      </c>
      <c r="F5" s="1">
        <f>IFERROR(__xludf.DUMMYFUNCTION("""COMPUTED_VALUE"""),7.0739483E7)</f>
        <v>70739483</v>
      </c>
      <c r="G5" s="1">
        <f>IFERROR(__xludf.DUMMYFUNCTION("""COMPUTED_VALUE"""),9.66420266E8)</f>
        <v>966420266</v>
      </c>
      <c r="H5" s="1" t="str">
        <f>IFERROR(__xludf.DUMMYFUNCTION("""COMPUTED_VALUE"""),"Marioromeroe12@gmail.com")</f>
        <v>Marioromeroe12@gmail.com</v>
      </c>
      <c r="I5" s="1" t="str">
        <f>IFERROR(__xludf.DUMMYFUNCTION("""COMPUTED_VALUE"""),"Marketing e Innovación")</f>
        <v>Marketing e Innovación</v>
      </c>
      <c r="J5" s="1" t="str">
        <f>IFERROR(__xludf.DUMMYFUNCTION("""COMPUTED_VALUE"""),"Negocios")</f>
        <v>Negocios</v>
      </c>
      <c r="K5" s="1" t="str">
        <f>IFERROR(__xludf.DUMMYFUNCTION("""COMPUTED_VALUE"""),"Nueva")</f>
        <v>Nueva</v>
      </c>
      <c r="L5" s="1" t="str">
        <f>IFERROR(__xludf.DUMMYFUNCTION("""COMPUTED_VALUE"""),"Admisión de Alto Rendimiento")</f>
        <v>Admisión de Alto Rendimiento</v>
      </c>
      <c r="M5" s="1" t="str">
        <f>IFERROR(__xludf.DUMMYFUNCTION("""COMPUTED_VALUE"""),"Semi-presencial")</f>
        <v>Semi-presencial</v>
      </c>
      <c r="N5" s="1" t="str">
        <f>IFERROR(__xludf.DUMMYFUNCTION("""COMPUTED_VALUE"""),"Diurno")</f>
        <v>Diurno</v>
      </c>
      <c r="O5" s="1" t="str">
        <f>IFERROR(__xludf.DUMMYFUNCTION("""COMPUTED_VALUE"""),"NUEVO")</f>
        <v>NUEVO</v>
      </c>
      <c r="P5" s="1" t="str">
        <f>IFERROR(__xludf.DUMMYFUNCTION("""COMPUTED_VALUE"""),"ESCALA REGULAR")</f>
        <v>ESCALA REGULAR</v>
      </c>
      <c r="Q5" s="1" t="str">
        <f>IFERROR(__xludf.DUMMYFUNCTION("""COMPUTED_VALUE"""),"NINGUNO")</f>
        <v>NINGUNO</v>
      </c>
      <c r="R5" s="1" t="str">
        <f>IFERROR(__xludf.DUMMYFUNCTION("""COMPUTED_VALUE"""),"NINGUNO")</f>
        <v>NINGUNO</v>
      </c>
      <c r="S5" s="1" t="str">
        <f>IFERROR(__xludf.DUMMYFUNCTION("""COMPUTED_VALUE"""),"-")</f>
        <v>-</v>
      </c>
      <c r="T5" s="3">
        <f>IFERROR(__xludf.DUMMYFUNCTION("""COMPUTED_VALUE"""),45780.0)</f>
        <v>45780</v>
      </c>
      <c r="U5" s="1" t="str">
        <f>IFERROR(__xludf.DUMMYFUNCTION("""COMPUTED_VALUE"""),"POS")</f>
        <v>POS</v>
      </c>
      <c r="V5" s="1" t="str">
        <f>IFERROR(__xludf.DUMMYFUNCTION("""COMPUTED_VALUE"""),"PAGO COMPLETO")</f>
        <v>PAGO COMPLETO</v>
      </c>
      <c r="W5" s="4">
        <f>IFERROR(__xludf.DUMMYFUNCTION("""COMPUTED_VALUE"""),0.0)</f>
        <v>0</v>
      </c>
      <c r="X5" s="1" t="str">
        <f>IFERROR(__xludf.DUMMYFUNCTION("""COMPUTED_VALUE"""),"-")</f>
        <v>-</v>
      </c>
      <c r="Y5" s="5">
        <f>IFERROR(__xludf.DUMMYFUNCTION("""COMPUTED_VALUE"""),45780.0)</f>
        <v>45780</v>
      </c>
      <c r="Z5" s="1" t="str">
        <f>IFERROR(__xludf.DUMMYFUNCTION("""COMPUTED_VALUE"""),"PAGO COMPLETO")</f>
        <v>PAGO COMPLETO</v>
      </c>
      <c r="AA5" s="1" t="str">
        <f>IFERROR(__xludf.DUMMYFUNCTION("""COMPUTED_VALUE"""),"#N/A")</f>
        <v>#N/A</v>
      </c>
      <c r="AB5" s="1" t="str">
        <f>IFERROR(__xludf.DUMMYFUNCTION("""COMPUTED_VALUE"""),"-")</f>
        <v>-</v>
      </c>
      <c r="AC5" s="4">
        <f>IFERROR(__xludf.DUMMYFUNCTION("""COMPUTED_VALUE"""),0.0)</f>
        <v>0</v>
      </c>
      <c r="AD5" s="4">
        <f>IFERROR(__xludf.DUMMYFUNCTION("""COMPUTED_VALUE"""),0.0)</f>
        <v>0</v>
      </c>
      <c r="AE5" s="4">
        <f>IFERROR(__xludf.DUMMYFUNCTION("""COMPUTED_VALUE"""),1850.0)</f>
        <v>1850</v>
      </c>
      <c r="AF5" s="4">
        <f>IFERROR(__xludf.DUMMYFUNCTION("""COMPUTED_VALUE"""),1600.0)</f>
        <v>1600</v>
      </c>
      <c r="AG5" s="1">
        <f>IFERROR(__xludf.DUMMYFUNCTION("""COMPUTED_VALUE"""),0.0)</f>
        <v>0</v>
      </c>
      <c r="AH5" s="1">
        <f>IFERROR(__xludf.DUMMYFUNCTION("""COMPUTED_VALUE"""),0.0)</f>
        <v>0</v>
      </c>
      <c r="AI5" s="1">
        <f>IFERROR(__xludf.DUMMYFUNCTION("""COMPUTED_VALUE"""),0.0)</f>
        <v>0</v>
      </c>
      <c r="AJ5" s="1">
        <f>IFERROR(__xludf.DUMMYFUNCTION("""COMPUTED_VALUE"""),1041730.0)</f>
        <v>1041730</v>
      </c>
      <c r="AK5" s="1"/>
      <c r="AL5" s="1"/>
      <c r="AM5" s="1" t="str">
        <f>IFERROR(__xludf.DUMMYFUNCTION("""COMPUTED_VALUE"""),"0")</f>
        <v>0</v>
      </c>
      <c r="AN5" s="1" t="str">
        <f>IFERROR(__xludf.DUMMYFUNCTION("""COMPUTED_VALUE""")," -")</f>
        <v> -</v>
      </c>
      <c r="AO5" s="1">
        <f>IFERROR(__xludf.DUMMYFUNCTION("""COMPUTED_VALUE"""),2025.0)</f>
        <v>2025</v>
      </c>
      <c r="AP5" s="3">
        <f>IFERROR(__xludf.DUMMYFUNCTION("""COMPUTED_VALUE"""),45778.0)</f>
        <v>45778</v>
      </c>
      <c r="AQ5" s="3">
        <f>IFERROR(__xludf.DUMMYFUNCTION("""COMPUTED_VALUE"""),45775.0)</f>
        <v>45775</v>
      </c>
      <c r="AR5" s="5">
        <f>IFERROR(__xludf.DUMMYFUNCTION("""COMPUTED_VALUE"""),45751.0)</f>
        <v>45751</v>
      </c>
      <c r="AS5" s="5">
        <f>IFERROR(__xludf.DUMMYFUNCTION("""COMPUTED_VALUE"""),45748.0)</f>
        <v>45748</v>
      </c>
      <c r="AT5" s="5">
        <f>IFERROR(__xludf.DUMMYFUNCTION("""COMPUTED_VALUE"""),45747.0)</f>
        <v>45747</v>
      </c>
      <c r="AU5" s="1">
        <f>IFERROR(__xludf.DUMMYFUNCTION("""COMPUTED_VALUE"""),29.0)</f>
        <v>29</v>
      </c>
      <c r="AV5" s="1" t="str">
        <f>IFERROR(__xludf.DUMMYFUNCTION("""COMPUTED_VALUE"""),"TRADICIONAL")</f>
        <v>TRADICIONAL</v>
      </c>
      <c r="AW5" s="1" t="str">
        <f>IFERROR(__xludf.DUMMYFUNCTION("""COMPUTED_VALUE"""),"COLEGIOS")</f>
        <v>COLEGIOS</v>
      </c>
      <c r="AX5" s="1" t="str">
        <f>IFERROR(__xludf.DUMMYFUNCTION("""COMPUTED_VALUE"""),"COLEGIOS")</f>
        <v>COLEGIOS</v>
      </c>
      <c r="AY5" s="1">
        <f>IFERROR(__xludf.DUMMYFUNCTION("""COMPUTED_VALUE"""),1.0)</f>
        <v>1</v>
      </c>
      <c r="AZ5" s="1" t="str">
        <f>IFERROR(__xludf.DUMMYFUNCTION("""COMPUTED_VALUE"""),"Daniel Zapata")</f>
        <v>Daniel Zapata</v>
      </c>
      <c r="BA5" s="6">
        <f>IFERROR(__xludf.DUMMYFUNCTION("""COMPUTED_VALUE"""),1.0)</f>
        <v>1</v>
      </c>
      <c r="BB5" s="7">
        <f>IFERROR(__xludf.DUMMYFUNCTION("""COMPUTED_VALUE"""),1600.0)</f>
        <v>1600</v>
      </c>
      <c r="BC5" s="1">
        <f>IFERROR(__xludf.DUMMYFUNCTION("""COMPUTED_VALUE"""),0.0)</f>
        <v>0</v>
      </c>
      <c r="BD5" s="1" t="str">
        <f>IFERROR(__xludf.DUMMYFUNCTION("""COMPUTED_VALUE""")," -")</f>
        <v> -</v>
      </c>
      <c r="BE5" s="1">
        <f>IFERROR(__xludf.DUMMYFUNCTION("""COMPUTED_VALUE"""),1.0)</f>
        <v>1</v>
      </c>
      <c r="BF5" s="1" t="str">
        <f>IFERROR(__xludf.DUMMYFUNCTION("""COMPUTED_VALUE"""),"N/A")</f>
        <v>N/A</v>
      </c>
      <c r="BG5" s="5">
        <f>IFERROR(__xludf.DUMMYFUNCTION("""COMPUTED_VALUE"""),45794.0)</f>
        <v>45794</v>
      </c>
      <c r="BH5" s="1"/>
      <c r="BI5" s="1" t="str">
        <f>IFERROR(__xludf.DUMMYFUNCTION("""COMPUTED_VALUE"""),"")</f>
        <v/>
      </c>
    </row>
    <row r="6">
      <c r="A6" s="1">
        <f>IFERROR(__xludf.DUMMYFUNCTION("""COMPUTED_VALUE"""),5.0)</f>
        <v>5</v>
      </c>
      <c r="B6" s="1">
        <f>IFERROR(__xludf.DUMMYFUNCTION("""COMPUTED_VALUE"""),5173535.0)</f>
        <v>5173535</v>
      </c>
      <c r="C6" s="1" t="str">
        <f>IFERROR(__xludf.DUMMYFUNCTION("""COMPUTED_VALUE"""),"0000425675")</f>
        <v>0000425675</v>
      </c>
      <c r="D6" s="1" t="str">
        <f>IFERROR(__xludf.DUMMYFUNCTION("""COMPUTED_VALUE"""),"LUCÍANA BELÉN ")</f>
        <v>LUCÍANA BELÉN </v>
      </c>
      <c r="E6" s="2" t="str">
        <f>IFERROR(__xludf.DUMMYFUNCTION("""COMPUTED_VALUE"""),"DE SOUZA FERREYRA YLLESCAS")</f>
        <v>DE SOUZA FERREYRA YLLESCAS</v>
      </c>
      <c r="F6" s="1">
        <f>IFERROR(__xludf.DUMMYFUNCTION("""COMPUTED_VALUE"""),6.1506669E7)</f>
        <v>61506669</v>
      </c>
      <c r="G6" s="1">
        <f>IFERROR(__xludf.DUMMYFUNCTION("""COMPUTED_VALUE"""),9.5408678E8)</f>
        <v>954086780</v>
      </c>
      <c r="H6" s="1" t="str">
        <f>IFERROR(__xludf.DUMMYFUNCTION("""COMPUTED_VALUE"""),"belenlucianaa1710@gmail.com")</f>
        <v>belenlucianaa1710@gmail.com</v>
      </c>
      <c r="I6" s="1" t="str">
        <f>IFERROR(__xludf.DUMMYFUNCTION("""COMPUTED_VALUE"""),"Comunicación Audiovisual y Cine")</f>
        <v>Comunicación Audiovisual y Cine</v>
      </c>
      <c r="J6" s="1" t="str">
        <f>IFERROR(__xludf.DUMMYFUNCTION("""COMPUTED_VALUE"""),"Comunicaciones")</f>
        <v>Comunicaciones</v>
      </c>
      <c r="K6" s="1" t="str">
        <f>IFERROR(__xludf.DUMMYFUNCTION("""COMPUTED_VALUE"""),"Antigua")</f>
        <v>Antigua</v>
      </c>
      <c r="L6" s="1" t="str">
        <f>IFERROR(__xludf.DUMMYFUNCTION("""COMPUTED_VALUE"""),"Admisión de Alto Rendimiento")</f>
        <v>Admisión de Alto Rendimiento</v>
      </c>
      <c r="M6" s="1" t="str">
        <f>IFERROR(__xludf.DUMMYFUNCTION("""COMPUTED_VALUE"""),"Semi-presencial")</f>
        <v>Semi-presencial</v>
      </c>
      <c r="N6" s="1" t="str">
        <f>IFERROR(__xludf.DUMMYFUNCTION("""COMPUTED_VALUE"""),"Diurno")</f>
        <v>Diurno</v>
      </c>
      <c r="O6" s="1" t="str">
        <f>IFERROR(__xludf.DUMMYFUNCTION("""COMPUTED_VALUE"""),"NUEVO")</f>
        <v>NUEVO</v>
      </c>
      <c r="P6" s="1" t="str">
        <f>IFERROR(__xludf.DUMMYFUNCTION("""COMPUTED_VALUE"""),"RECA")</f>
        <v>RECA</v>
      </c>
      <c r="Q6" s="1" t="str">
        <f>IFERROR(__xludf.DUMMYFUNCTION("""COMPUTED_VALUE"""),"RECATEGORIZACION")</f>
        <v>RECATEGORIZACION</v>
      </c>
      <c r="R6" s="1" t="str">
        <f>IFERROR(__xludf.DUMMYFUNCTION("""COMPUTED_VALUE"""),"NINGUNO")</f>
        <v>NINGUNO</v>
      </c>
      <c r="S6" s="1" t="str">
        <f>IFERROR(__xludf.DUMMYFUNCTION("""COMPUTED_VALUE"""),"RODRIGO")</f>
        <v>RODRIGO</v>
      </c>
      <c r="T6" s="3">
        <f>IFERROR(__xludf.DUMMYFUNCTION("""COMPUTED_VALUE"""),45791.0)</f>
        <v>45791</v>
      </c>
      <c r="U6" s="1" t="str">
        <f>IFERROR(__xludf.DUMMYFUNCTION("""COMPUTED_VALUE"""),"CARGO")</f>
        <v>CARGO</v>
      </c>
      <c r="V6" s="1" t="str">
        <f>IFERROR(__xludf.DUMMYFUNCTION("""COMPUTED_VALUE"""),"PAGO COMPLETO")</f>
        <v>PAGO COMPLETO</v>
      </c>
      <c r="W6" s="4">
        <f>IFERROR(__xludf.DUMMYFUNCTION("""COMPUTED_VALUE"""),0.0)</f>
        <v>0</v>
      </c>
      <c r="X6" s="1" t="str">
        <f>IFERROR(__xludf.DUMMYFUNCTION("""COMPUTED_VALUE"""),"-")</f>
        <v>-</v>
      </c>
      <c r="Y6" s="5">
        <f>IFERROR(__xludf.DUMMYFUNCTION("""COMPUTED_VALUE"""),45791.0)</f>
        <v>45791</v>
      </c>
      <c r="Z6" s="1" t="str">
        <f>IFERROR(__xludf.DUMMYFUNCTION("""COMPUTED_VALUE"""),"PAGO COMPLETO")</f>
        <v>PAGO COMPLETO</v>
      </c>
      <c r="AA6" s="1" t="str">
        <f>IFERROR(__xludf.DUMMYFUNCTION("""COMPUTED_VALUE"""),"#N/A")</f>
        <v>#N/A</v>
      </c>
      <c r="AB6" s="1" t="str">
        <f>IFERROR(__xludf.DUMMYFUNCTION("""COMPUTED_VALUE"""),"-")</f>
        <v>-</v>
      </c>
      <c r="AC6" s="4">
        <f>IFERROR(__xludf.DUMMYFUNCTION("""COMPUTED_VALUE"""),0.0)</f>
        <v>0</v>
      </c>
      <c r="AD6" s="4">
        <f>IFERROR(__xludf.DUMMYFUNCTION("""COMPUTED_VALUE"""),0.0)</f>
        <v>0</v>
      </c>
      <c r="AE6" s="4">
        <f>IFERROR(__xludf.DUMMYFUNCTION("""COMPUTED_VALUE"""),1700.0)</f>
        <v>1700</v>
      </c>
      <c r="AF6" s="4">
        <f>IFERROR(__xludf.DUMMYFUNCTION("""COMPUTED_VALUE"""),1500.0)</f>
        <v>1500</v>
      </c>
      <c r="AG6" s="1">
        <f>IFERROR(__xludf.DUMMYFUNCTION("""COMPUTED_VALUE"""),0.0)</f>
        <v>0</v>
      </c>
      <c r="AH6" s="1">
        <f>IFERROR(__xludf.DUMMYFUNCTION("""COMPUTED_VALUE"""),0.0)</f>
        <v>0</v>
      </c>
      <c r="AI6" s="1">
        <f>IFERROR(__xludf.DUMMYFUNCTION("""COMPUTED_VALUE"""),0.0)</f>
        <v>0</v>
      </c>
      <c r="AJ6" s="1">
        <f>IFERROR(__xludf.DUMMYFUNCTION("""COMPUTED_VALUE"""),329201.0)</f>
        <v>329201</v>
      </c>
      <c r="AK6" s="1" t="str">
        <f>IFERROR(__xludf.DUMMYFUNCTION("""COMPUTED_VALUE"""),"10 kms a 15 kms")</f>
        <v>10 kms a 15 kms</v>
      </c>
      <c r="AL6" s="1" t="str">
        <f>IFERROR(__xludf.DUMMYFUNCTION("""COMPUTED_VALUE"""),"08 901 a 1,299")</f>
        <v>08 901 a 1,299</v>
      </c>
      <c r="AM6" s="1" t="str">
        <f>IFERROR(__xludf.DUMMYFUNCTION("""COMPUTED_VALUE"""),"0")</f>
        <v>0</v>
      </c>
      <c r="AN6" s="1" t="str">
        <f>IFERROR(__xludf.DUMMYFUNCTION("""COMPUTED_VALUE""")," -")</f>
        <v> -</v>
      </c>
      <c r="AO6" s="1">
        <f>IFERROR(__xludf.DUMMYFUNCTION("""COMPUTED_VALUE"""),2025.0)</f>
        <v>2025</v>
      </c>
      <c r="AP6" s="3">
        <f>IFERROR(__xludf.DUMMYFUNCTION("""COMPUTED_VALUE"""),45778.0)</f>
        <v>45778</v>
      </c>
      <c r="AQ6" s="3">
        <f>IFERROR(__xludf.DUMMYFUNCTION("""COMPUTED_VALUE"""),45775.0)</f>
        <v>45775</v>
      </c>
      <c r="AR6" s="5">
        <f>IFERROR(__xludf.DUMMYFUNCTION("""COMPUTED_VALUE"""),45769.0)</f>
        <v>45769</v>
      </c>
      <c r="AS6" s="5">
        <f>IFERROR(__xludf.DUMMYFUNCTION("""COMPUTED_VALUE"""),45748.0)</f>
        <v>45748</v>
      </c>
      <c r="AT6" s="5">
        <f>IFERROR(__xludf.DUMMYFUNCTION("""COMPUTED_VALUE"""),45747.0)</f>
        <v>45747</v>
      </c>
      <c r="AU6" s="1">
        <f>IFERROR(__xludf.DUMMYFUNCTION("""COMPUTED_VALUE"""),22.0)</f>
        <v>22</v>
      </c>
      <c r="AV6" s="1" t="str">
        <f>IFERROR(__xludf.DUMMYFUNCTION("""COMPUTED_VALUE"""),"DIGITAL")</f>
        <v>DIGITAL</v>
      </c>
      <c r="AW6" s="1" t="str">
        <f>IFERROR(__xludf.DUMMYFUNCTION("""COMPUTED_VALUE"""),"BIDIRECCIONAL")</f>
        <v>BIDIRECCIONAL</v>
      </c>
      <c r="AX6" s="1" t="str">
        <f>IFERROR(__xludf.DUMMYFUNCTION("""COMPUTED_VALUE"""),"ORGANICO")</f>
        <v>ORGANICO</v>
      </c>
      <c r="AY6" s="1">
        <f>IFERROR(__xludf.DUMMYFUNCTION("""COMPUTED_VALUE"""),1.0)</f>
        <v>1</v>
      </c>
      <c r="AZ6" s="1" t="str">
        <f>IFERROR(__xludf.DUMMYFUNCTION("""COMPUTED_VALUE"""),"Daniel Zapata")</f>
        <v>Daniel Zapata</v>
      </c>
      <c r="BA6" s="6">
        <f>IFERROR(__xludf.DUMMYFUNCTION("""COMPUTED_VALUE"""),1.0)</f>
        <v>1</v>
      </c>
      <c r="BB6" s="7">
        <f>IFERROR(__xludf.DUMMYFUNCTION("""COMPUTED_VALUE"""),1500.0)</f>
        <v>1500</v>
      </c>
      <c r="BC6" s="1">
        <f>IFERROR(__xludf.DUMMYFUNCTION("""COMPUTED_VALUE"""),0.0)</f>
        <v>0</v>
      </c>
      <c r="BD6" s="1" t="str">
        <f>IFERROR(__xludf.DUMMYFUNCTION("""COMPUTED_VALUE""")," -")</f>
        <v> -</v>
      </c>
      <c r="BE6" s="1">
        <f>IFERROR(__xludf.DUMMYFUNCTION("""COMPUTED_VALUE"""),0.0)</f>
        <v>0</v>
      </c>
      <c r="BF6" s="1" t="str">
        <f>IFERROR(__xludf.DUMMYFUNCTION("""COMPUTED_VALUE"""),"N/A")</f>
        <v>N/A</v>
      </c>
      <c r="BG6" s="1"/>
      <c r="BH6" s="1"/>
      <c r="BI6" s="1" t="str">
        <f>IFERROR(__xludf.DUMMYFUNCTION("""COMPUTED_VALUE"""),"")</f>
        <v/>
      </c>
    </row>
    <row r="7">
      <c r="A7" s="1">
        <f>IFERROR(__xludf.DUMMYFUNCTION("""COMPUTED_VALUE"""),6.0)</f>
        <v>6</v>
      </c>
      <c r="B7" s="1">
        <f>IFERROR(__xludf.DUMMYFUNCTION("""COMPUTED_VALUE"""),2285717.0)</f>
        <v>2285717</v>
      </c>
      <c r="C7" s="1" t="str">
        <f>IFERROR(__xludf.DUMMYFUNCTION("""COMPUTED_VALUE"""),"0000425662")</f>
        <v>0000425662</v>
      </c>
      <c r="D7" s="1" t="str">
        <f>IFERROR(__xludf.DUMMYFUNCTION("""COMPUTED_VALUE"""),"ADRIANO JAVIER ")</f>
        <v>ADRIANO JAVIER </v>
      </c>
      <c r="E7" s="2" t="str">
        <f>IFERROR(__xludf.DUMMYFUNCTION("""COMPUTED_VALUE"""),"RAMIREZ FLORES")</f>
        <v>RAMIREZ FLORES</v>
      </c>
      <c r="F7" s="1">
        <f>IFERROR(__xludf.DUMMYFUNCTION("""COMPUTED_VALUE"""),6.1545474E7)</f>
        <v>61545474</v>
      </c>
      <c r="G7" s="1">
        <f>IFERROR(__xludf.DUMMYFUNCTION("""COMPUTED_VALUE"""),9.66528972E8)</f>
        <v>966528972</v>
      </c>
      <c r="H7" s="1" t="str">
        <f>IFERROR(__xludf.DUMMYFUNCTION("""COMPUTED_VALUE"""),"adriano.ramirez2008@gmail.com")</f>
        <v>adriano.ramirez2008@gmail.com</v>
      </c>
      <c r="I7" s="1" t="str">
        <f>IFERROR(__xludf.DUMMYFUNCTION("""COMPUTED_VALUE"""),"Comunicación Audiovisual y Cine")</f>
        <v>Comunicación Audiovisual y Cine</v>
      </c>
      <c r="J7" s="1" t="str">
        <f>IFERROR(__xludf.DUMMYFUNCTION("""COMPUTED_VALUE"""),"Comunicaciones")</f>
        <v>Comunicaciones</v>
      </c>
      <c r="K7" s="1" t="str">
        <f>IFERROR(__xludf.DUMMYFUNCTION("""COMPUTED_VALUE"""),"Antigua")</f>
        <v>Antigua</v>
      </c>
      <c r="L7" s="1" t="str">
        <f>IFERROR(__xludf.DUMMYFUNCTION("""COMPUTED_VALUE"""),"Admisión de Alto Rendimiento")</f>
        <v>Admisión de Alto Rendimiento</v>
      </c>
      <c r="M7" s="1" t="str">
        <f>IFERROR(__xludf.DUMMYFUNCTION("""COMPUTED_VALUE"""),"Semi-presencial")</f>
        <v>Semi-presencial</v>
      </c>
      <c r="N7" s="1" t="str">
        <f>IFERROR(__xludf.DUMMYFUNCTION("""COMPUTED_VALUE"""),"Diurno")</f>
        <v>Diurno</v>
      </c>
      <c r="O7" s="1" t="str">
        <f>IFERROR(__xludf.DUMMYFUNCTION("""COMPUTED_VALUE"""),"NUEVO")</f>
        <v>NUEVO</v>
      </c>
      <c r="P7" s="1" t="str">
        <f>IFERROR(__xludf.DUMMYFUNCTION("""COMPUTED_VALUE"""),"BECA")</f>
        <v>BECA</v>
      </c>
      <c r="Q7" s="1" t="str">
        <f>IFERROR(__xludf.DUMMYFUNCTION("""COMPUTED_VALUE"""),"BECA CARRERAS CORE")</f>
        <v>BECA CARRERAS CORE</v>
      </c>
      <c r="R7" s="1" t="str">
        <f>IFERROR(__xludf.DUMMYFUNCTION("""COMPUTED_VALUE"""),"NINGUNO")</f>
        <v>NINGUNO</v>
      </c>
      <c r="S7" s="1" t="str">
        <f>IFERROR(__xludf.DUMMYFUNCTION("""COMPUTED_VALUE"""),"RODRIGO")</f>
        <v>RODRIGO</v>
      </c>
      <c r="T7" s="3">
        <f>IFERROR(__xludf.DUMMYFUNCTION("""COMPUTED_VALUE"""),45791.0)</f>
        <v>45791</v>
      </c>
      <c r="U7" s="1" t="str">
        <f>IFERROR(__xludf.DUMMYFUNCTION("""COMPUTED_VALUE"""),"PAGO LINK")</f>
        <v>PAGO LINK</v>
      </c>
      <c r="V7" s="1" t="str">
        <f>IFERROR(__xludf.DUMMYFUNCTION("""COMPUTED_VALUE"""),"PAGO FRACCIONADO")</f>
        <v>PAGO FRACCIONADO</v>
      </c>
      <c r="W7" s="4">
        <f>IFERROR(__xludf.DUMMYFUNCTION("""COMPUTED_VALUE"""),0.0)</f>
        <v>0</v>
      </c>
      <c r="X7" s="1" t="str">
        <f>IFERROR(__xludf.DUMMYFUNCTION("""COMPUTED_VALUE"""),"15/05/2025")</f>
        <v>15/05/2025</v>
      </c>
      <c r="Y7" s="5">
        <f>IFERROR(__xludf.DUMMYFUNCTION("""COMPUTED_VALUE"""),45792.0)</f>
        <v>45792</v>
      </c>
      <c r="Z7" s="1" t="str">
        <f>IFERROR(__xludf.DUMMYFUNCTION("""COMPUTED_VALUE"""),"PAGO COMPLETO")</f>
        <v>PAGO COMPLETO</v>
      </c>
      <c r="AA7" s="1" t="str">
        <f>IFERROR(__xludf.DUMMYFUNCTION("""COMPUTED_VALUE"""),"#N/A")</f>
        <v>#N/A</v>
      </c>
      <c r="AB7" s="1" t="str">
        <f>IFERROR(__xludf.DUMMYFUNCTION("""COMPUTED_VALUE"""),"-")</f>
        <v>-</v>
      </c>
      <c r="AC7" s="4">
        <f>IFERROR(__xludf.DUMMYFUNCTION("""COMPUTED_VALUE"""),40.0)</f>
        <v>40</v>
      </c>
      <c r="AD7" s="4">
        <f>IFERROR(__xludf.DUMMYFUNCTION("""COMPUTED_VALUE"""),95.0)</f>
        <v>95</v>
      </c>
      <c r="AE7" s="4">
        <f>IFERROR(__xludf.DUMMYFUNCTION("""COMPUTED_VALUE"""),1200.0)</f>
        <v>1200</v>
      </c>
      <c r="AF7" s="4">
        <f>IFERROR(__xludf.DUMMYFUNCTION("""COMPUTED_VALUE"""),1050.0)</f>
        <v>1050</v>
      </c>
      <c r="AG7" s="1">
        <f>IFERROR(__xludf.DUMMYFUNCTION("""COMPUTED_VALUE"""),0.0)</f>
        <v>0</v>
      </c>
      <c r="AH7" s="1">
        <f>IFERROR(__xludf.DUMMYFUNCTION("""COMPUTED_VALUE"""),0.0)</f>
        <v>0</v>
      </c>
      <c r="AI7" s="1">
        <f>IFERROR(__xludf.DUMMYFUNCTION("""COMPUTED_VALUE"""),0.0)</f>
        <v>0</v>
      </c>
      <c r="AJ7" s="1">
        <f>IFERROR(__xludf.DUMMYFUNCTION("""COMPUTED_VALUE"""),1121250.0)</f>
        <v>1121250</v>
      </c>
      <c r="AK7" s="1" t="str">
        <f>IFERROR(__xludf.DUMMYFUNCTION("""COMPUTED_VALUE"""),"Más de 15 kms")</f>
        <v>Más de 15 kms</v>
      </c>
      <c r="AL7" s="1" t="str">
        <f>IFERROR(__xludf.DUMMYFUNCTION("""COMPUTED_VALUE"""),"06 551 a 800")</f>
        <v>06 551 a 800</v>
      </c>
      <c r="AM7" s="1" t="str">
        <f>IFERROR(__xludf.DUMMYFUNCTION("""COMPUTED_VALUE"""),"0")</f>
        <v>0</v>
      </c>
      <c r="AN7" s="1" t="str">
        <f>IFERROR(__xludf.DUMMYFUNCTION("""COMPUTED_VALUE""")," -")</f>
        <v> -</v>
      </c>
      <c r="AO7" s="1">
        <f>IFERROR(__xludf.DUMMYFUNCTION("""COMPUTED_VALUE"""),2025.0)</f>
        <v>2025</v>
      </c>
      <c r="AP7" s="3">
        <f>IFERROR(__xludf.DUMMYFUNCTION("""COMPUTED_VALUE"""),45778.0)</f>
        <v>45778</v>
      </c>
      <c r="AQ7" s="3">
        <f>IFERROR(__xludf.DUMMYFUNCTION("""COMPUTED_VALUE"""),45775.0)</f>
        <v>45775</v>
      </c>
      <c r="AR7" s="5">
        <f>IFERROR(__xludf.DUMMYFUNCTION("""COMPUTED_VALUE"""),45779.0)</f>
        <v>45779</v>
      </c>
      <c r="AS7" s="5">
        <f>IFERROR(__xludf.DUMMYFUNCTION("""COMPUTED_VALUE"""),45778.0)</f>
        <v>45778</v>
      </c>
      <c r="AT7" s="5">
        <f>IFERROR(__xludf.DUMMYFUNCTION("""COMPUTED_VALUE"""),45775.0)</f>
        <v>45775</v>
      </c>
      <c r="AU7" s="1">
        <f>IFERROR(__xludf.DUMMYFUNCTION("""COMPUTED_VALUE"""),13.0)</f>
        <v>13</v>
      </c>
      <c r="AV7" s="1" t="str">
        <f>IFERROR(__xludf.DUMMYFUNCTION("""COMPUTED_VALUE"""),"OUTBOUND")</f>
        <v>OUTBOUND</v>
      </c>
      <c r="AW7" s="1" t="str">
        <f>IFERROR(__xludf.DUMMYFUNCTION("""COMPUTED_VALUE"""),"OUTBOUND")</f>
        <v>OUTBOUND</v>
      </c>
      <c r="AX7" s="1" t="str">
        <f>IFERROR(__xludf.DUMMYFUNCTION("""COMPUTED_VALUE"""),"OUTBOUND")</f>
        <v>OUTBOUND</v>
      </c>
      <c r="AY7" s="1">
        <f>IFERROR(__xludf.DUMMYFUNCTION("""COMPUTED_VALUE"""),1.0)</f>
        <v>1</v>
      </c>
      <c r="AZ7" s="1" t="str">
        <f>IFERROR(__xludf.DUMMYFUNCTION("""COMPUTED_VALUE"""),"Daniel Zapata")</f>
        <v>Daniel Zapata</v>
      </c>
      <c r="BA7" s="6">
        <f>IFERROR(__xludf.DUMMYFUNCTION("""COMPUTED_VALUE"""),1.0)</f>
        <v>1</v>
      </c>
      <c r="BB7" s="7">
        <f>IFERROR(__xludf.DUMMYFUNCTION("""COMPUTED_VALUE"""),1050.0)</f>
        <v>1050</v>
      </c>
      <c r="BC7" s="1">
        <f>IFERROR(__xludf.DUMMYFUNCTION("""COMPUTED_VALUE"""),1.0)</f>
        <v>1</v>
      </c>
      <c r="BD7" s="1" t="str">
        <f>IFERROR(__xludf.DUMMYFUNCTION("""COMPUTED_VALUE""")," -")</f>
        <v> -</v>
      </c>
      <c r="BE7" s="1">
        <f>IFERROR(__xludf.DUMMYFUNCTION("""COMPUTED_VALUE"""),1.0)</f>
        <v>1</v>
      </c>
      <c r="BF7" s="1" t="str">
        <f>IFERROR(__xludf.DUMMYFUNCTION("""COMPUTED_VALUE"""),"N/A")</f>
        <v>N/A</v>
      </c>
      <c r="BG7" s="5">
        <f>IFERROR(__xludf.DUMMYFUNCTION("""COMPUTED_VALUE"""),45815.0)</f>
        <v>45815</v>
      </c>
      <c r="BH7" s="5">
        <f>IFERROR(__xludf.DUMMYFUNCTION("""COMPUTED_VALUE"""),45815.0)</f>
        <v>45815</v>
      </c>
      <c r="BI7" s="1" t="str">
        <f>IFERROR(__xludf.DUMMYFUNCTION("""COMPUTED_VALUE"""),"")</f>
        <v/>
      </c>
    </row>
    <row r="8">
      <c r="A8" s="1">
        <f>IFERROR(__xludf.DUMMYFUNCTION("""COMPUTED_VALUE"""),7.0)</f>
        <v>7</v>
      </c>
      <c r="B8" s="1">
        <f>IFERROR(__xludf.DUMMYFUNCTION("""COMPUTED_VALUE"""),5196494.0)</f>
        <v>5196494</v>
      </c>
      <c r="C8" s="1" t="str">
        <f>IFERROR(__xludf.DUMMYFUNCTION("""COMPUTED_VALUE"""),"0000426098")</f>
        <v>0000426098</v>
      </c>
      <c r="D8" s="1" t="str">
        <f>IFERROR(__xludf.DUMMYFUNCTION("""COMPUTED_VALUE"""),"CAROLINA SOFIA ")</f>
        <v>CAROLINA SOFIA </v>
      </c>
      <c r="E8" s="2" t="str">
        <f>IFERROR(__xludf.DUMMYFUNCTION("""COMPUTED_VALUE"""),"CESPEDES PALOMINO")</f>
        <v>CESPEDES PALOMINO</v>
      </c>
      <c r="F8" s="1">
        <f>IFERROR(__xludf.DUMMYFUNCTION("""COMPUTED_VALUE"""),6.149368E7)</f>
        <v>61493680</v>
      </c>
      <c r="G8" s="1">
        <f>IFERROR(__xludf.DUMMYFUNCTION("""COMPUTED_VALUE"""),9.82358992E8)</f>
        <v>982358992</v>
      </c>
      <c r="H8" s="1" t="str">
        <f>IFERROR(__xludf.DUMMYFUNCTION("""COMPUTED_VALUE"""),"carolina.08.09.08.cp@gmail.com")</f>
        <v>carolina.08.09.08.cp@gmail.com</v>
      </c>
      <c r="I8" s="1" t="str">
        <f>IFERROR(__xludf.DUMMYFUNCTION("""COMPUTED_VALUE"""),"Comunicación Audiovisual y Cine")</f>
        <v>Comunicación Audiovisual y Cine</v>
      </c>
      <c r="J8" s="1" t="str">
        <f>IFERROR(__xludf.DUMMYFUNCTION("""COMPUTED_VALUE"""),"Comunicaciones")</f>
        <v>Comunicaciones</v>
      </c>
      <c r="K8" s="1" t="str">
        <f>IFERROR(__xludf.DUMMYFUNCTION("""COMPUTED_VALUE"""),"Antigua")</f>
        <v>Antigua</v>
      </c>
      <c r="L8" s="1" t="str">
        <f>IFERROR(__xludf.DUMMYFUNCTION("""COMPUTED_VALUE"""),"Admisión de Alto Rendimiento")</f>
        <v>Admisión de Alto Rendimiento</v>
      </c>
      <c r="M8" s="1" t="str">
        <f>IFERROR(__xludf.DUMMYFUNCTION("""COMPUTED_VALUE"""),"Semi-presencial")</f>
        <v>Semi-presencial</v>
      </c>
      <c r="N8" s="1" t="str">
        <f>IFERROR(__xludf.DUMMYFUNCTION("""COMPUTED_VALUE"""),"Diurno")</f>
        <v>Diurno</v>
      </c>
      <c r="O8" s="1" t="str">
        <f>IFERROR(__xludf.DUMMYFUNCTION("""COMPUTED_VALUE"""),"NUEVO")</f>
        <v>NUEVO</v>
      </c>
      <c r="P8" s="1" t="str">
        <f>IFERROR(__xludf.DUMMYFUNCTION("""COMPUTED_VALUE"""),"ESCALA REGULAR")</f>
        <v>ESCALA REGULAR</v>
      </c>
      <c r="Q8" s="1" t="str">
        <f>IFERROR(__xludf.DUMMYFUNCTION("""COMPUTED_VALUE"""),"NINGUNO")</f>
        <v>NINGUNO</v>
      </c>
      <c r="R8" s="1" t="str">
        <f>IFERROR(__xludf.DUMMYFUNCTION("""COMPUTED_VALUE"""),"50% DSCTO. PRIMERA BOLETA")</f>
        <v>50% DSCTO. PRIMERA BOLETA</v>
      </c>
      <c r="S8" s="1" t="str">
        <f>IFERROR(__xludf.DUMMYFUNCTION("""COMPUTED_VALUE"""),"-")</f>
        <v>-</v>
      </c>
      <c r="T8" s="3">
        <f>IFERROR(__xludf.DUMMYFUNCTION("""COMPUTED_VALUE"""),45794.0)</f>
        <v>45794</v>
      </c>
      <c r="U8" s="1" t="str">
        <f>IFERROR(__xludf.DUMMYFUNCTION("""COMPUTED_VALUE"""),"POS")</f>
        <v>POS</v>
      </c>
      <c r="V8" s="1" t="str">
        <f>IFERROR(__xludf.DUMMYFUNCTION("""COMPUTED_VALUE"""),"PAGO COMPLETO")</f>
        <v>PAGO COMPLETO</v>
      </c>
      <c r="W8" s="4">
        <f>IFERROR(__xludf.DUMMYFUNCTION("""COMPUTED_VALUE"""),0.0)</f>
        <v>0</v>
      </c>
      <c r="X8" s="1" t="str">
        <f>IFERROR(__xludf.DUMMYFUNCTION("""COMPUTED_VALUE"""),"-")</f>
        <v>-</v>
      </c>
      <c r="Y8" s="5">
        <f>IFERROR(__xludf.DUMMYFUNCTION("""COMPUTED_VALUE"""),45794.0)</f>
        <v>45794</v>
      </c>
      <c r="Z8" s="1" t="str">
        <f>IFERROR(__xludf.DUMMYFUNCTION("""COMPUTED_VALUE"""),"PAGO COMPLETO")</f>
        <v>PAGO COMPLETO</v>
      </c>
      <c r="AA8" s="1" t="str">
        <f>IFERROR(__xludf.DUMMYFUNCTION("""COMPUTED_VALUE"""),"#N/A")</f>
        <v>#N/A</v>
      </c>
      <c r="AB8" s="1" t="str">
        <f>IFERROR(__xludf.DUMMYFUNCTION("""COMPUTED_VALUE"""),"-")</f>
        <v>-</v>
      </c>
      <c r="AC8" s="4">
        <f>IFERROR(__xludf.DUMMYFUNCTION("""COMPUTED_VALUE"""),40.0)</f>
        <v>40</v>
      </c>
      <c r="AD8" s="4">
        <f>IFERROR(__xludf.DUMMYFUNCTION("""COMPUTED_VALUE"""),95.0)</f>
        <v>95</v>
      </c>
      <c r="AE8" s="4">
        <f>IFERROR(__xludf.DUMMYFUNCTION("""COMPUTED_VALUE"""),1350.0)</f>
        <v>1350</v>
      </c>
      <c r="AF8" s="4">
        <f>IFERROR(__xludf.DUMMYFUNCTION("""COMPUTED_VALUE"""),1350.0)</f>
        <v>1350</v>
      </c>
      <c r="AG8" s="1">
        <f>IFERROR(__xludf.DUMMYFUNCTION("""COMPUTED_VALUE"""),0.0)</f>
        <v>0</v>
      </c>
      <c r="AH8" s="1">
        <f>IFERROR(__xludf.DUMMYFUNCTION("""COMPUTED_VALUE"""),0.0)</f>
        <v>0</v>
      </c>
      <c r="AI8" s="1">
        <f>IFERROR(__xludf.DUMMYFUNCTION("""COMPUTED_VALUE"""),0.0)</f>
        <v>0</v>
      </c>
      <c r="AJ8" s="1">
        <f>IFERROR(__xludf.DUMMYFUNCTION("""COMPUTED_VALUE"""),1502277.0)</f>
        <v>1502277</v>
      </c>
      <c r="AK8" s="1" t="str">
        <f>IFERROR(__xludf.DUMMYFUNCTION("""COMPUTED_VALUE"""),"10 kms a 15 kms")</f>
        <v>10 kms a 15 kms</v>
      </c>
      <c r="AL8" s="1" t="str">
        <f>IFERROR(__xludf.DUMMYFUNCTION("""COMPUTED_VALUE"""),"05 301 a 550")</f>
        <v>05 301 a 550</v>
      </c>
      <c r="AM8" s="1" t="str">
        <f>IFERROR(__xludf.DUMMYFUNCTION("""COMPUTED_VALUE"""),"0")</f>
        <v>0</v>
      </c>
      <c r="AN8" s="1" t="str">
        <f>IFERROR(__xludf.DUMMYFUNCTION("""COMPUTED_VALUE""")," -")</f>
        <v> -</v>
      </c>
      <c r="AO8" s="1">
        <f>IFERROR(__xludf.DUMMYFUNCTION("""COMPUTED_VALUE"""),2025.0)</f>
        <v>2025</v>
      </c>
      <c r="AP8" s="3">
        <f>IFERROR(__xludf.DUMMYFUNCTION("""COMPUTED_VALUE"""),45778.0)</f>
        <v>45778</v>
      </c>
      <c r="AQ8" s="3">
        <f>IFERROR(__xludf.DUMMYFUNCTION("""COMPUTED_VALUE"""),45775.0)</f>
        <v>45775</v>
      </c>
      <c r="AR8" s="5">
        <f>IFERROR(__xludf.DUMMYFUNCTION("""COMPUTED_VALUE"""),45791.0)</f>
        <v>45791</v>
      </c>
      <c r="AS8" s="5">
        <f>IFERROR(__xludf.DUMMYFUNCTION("""COMPUTED_VALUE"""),45778.0)</f>
        <v>45778</v>
      </c>
      <c r="AT8" s="5">
        <f>IFERROR(__xludf.DUMMYFUNCTION("""COMPUTED_VALUE"""),45775.0)</f>
        <v>45775</v>
      </c>
      <c r="AU8" s="1">
        <f>IFERROR(__xludf.DUMMYFUNCTION("""COMPUTED_VALUE"""),3.0)</f>
        <v>3</v>
      </c>
      <c r="AV8" s="1" t="str">
        <f>IFERROR(__xludf.DUMMYFUNCTION("""COMPUTED_VALUE"""),"OUTBOUND")</f>
        <v>OUTBOUND</v>
      </c>
      <c r="AW8" s="1" t="str">
        <f>IFERROR(__xludf.DUMMYFUNCTION("""COMPUTED_VALUE"""),"OUTBOUND")</f>
        <v>OUTBOUND</v>
      </c>
      <c r="AX8" s="1" t="str">
        <f>IFERROR(__xludf.DUMMYFUNCTION("""COMPUTED_VALUE"""),"OUTBOUND")</f>
        <v>OUTBOUND</v>
      </c>
      <c r="AY8" s="1">
        <f>IFERROR(__xludf.DUMMYFUNCTION("""COMPUTED_VALUE"""),1.0)</f>
        <v>1</v>
      </c>
      <c r="AZ8" s="1" t="str">
        <f>IFERROR(__xludf.DUMMYFUNCTION("""COMPUTED_VALUE"""),"Daniel Zapata")</f>
        <v>Daniel Zapata</v>
      </c>
      <c r="BA8" s="6">
        <f>IFERROR(__xludf.DUMMYFUNCTION("""COMPUTED_VALUE"""),1.0)</f>
        <v>1</v>
      </c>
      <c r="BB8" s="7">
        <f>IFERROR(__xludf.DUMMYFUNCTION("""COMPUTED_VALUE"""),1215.0)</f>
        <v>1215</v>
      </c>
      <c r="BC8" s="1">
        <f>IFERROR(__xludf.DUMMYFUNCTION("""COMPUTED_VALUE"""),1.0)</f>
        <v>1</v>
      </c>
      <c r="BD8" s="1" t="str">
        <f>IFERROR(__xludf.DUMMYFUNCTION("""COMPUTED_VALUE""")," -")</f>
        <v> -</v>
      </c>
      <c r="BE8" s="1">
        <f>IFERROR(__xludf.DUMMYFUNCTION("""COMPUTED_VALUE"""),1.0)</f>
        <v>1</v>
      </c>
      <c r="BF8" s="1" t="str">
        <f>IFERROR(__xludf.DUMMYFUNCTION("""COMPUTED_VALUE"""),"N/A")</f>
        <v>N/A</v>
      </c>
      <c r="BG8" s="5">
        <f>IFERROR(__xludf.DUMMYFUNCTION("""COMPUTED_VALUE"""),45815.0)</f>
        <v>45815</v>
      </c>
      <c r="BH8" s="5">
        <f>IFERROR(__xludf.DUMMYFUNCTION("""COMPUTED_VALUE"""),45815.0)</f>
        <v>45815</v>
      </c>
      <c r="BI8" s="1" t="str">
        <f>IFERROR(__xludf.DUMMYFUNCTION("""COMPUTED_VALUE"""),"")</f>
        <v/>
      </c>
    </row>
    <row r="9">
      <c r="A9" s="1">
        <f>IFERROR(__xludf.DUMMYFUNCTION("""COMPUTED_VALUE"""),8.0)</f>
        <v>8</v>
      </c>
      <c r="B9" s="1">
        <f>IFERROR(__xludf.DUMMYFUNCTION("""COMPUTED_VALUE"""),5212125.0)</f>
        <v>5212125</v>
      </c>
      <c r="C9" s="1" t="str">
        <f>IFERROR(__xludf.DUMMYFUNCTION("""COMPUTED_VALUE"""),"0000426581")</f>
        <v>0000426581</v>
      </c>
      <c r="D9" s="1" t="str">
        <f>IFERROR(__xludf.DUMMYFUNCTION("""COMPUTED_VALUE"""),"VANNIA VIVIANA ")</f>
        <v>VANNIA VIVIANA </v>
      </c>
      <c r="E9" s="2" t="str">
        <f>IFERROR(__xludf.DUMMYFUNCTION("""COMPUTED_VALUE"""),"SALINAS CHIPANA")</f>
        <v>SALINAS CHIPANA</v>
      </c>
      <c r="F9" s="1">
        <f>IFERROR(__xludf.DUMMYFUNCTION("""COMPUTED_VALUE"""),7.1357728E7)</f>
        <v>71357728</v>
      </c>
      <c r="G9" s="1">
        <f>IFERROR(__xludf.DUMMYFUNCTION("""COMPUTED_VALUE"""),9.92823404E8)</f>
        <v>992823404</v>
      </c>
      <c r="H9" s="1" t="str">
        <f>IFERROR(__xludf.DUMMYFUNCTION("""COMPUTED_VALUE"""),"van.salinasch@gmail.com")</f>
        <v>van.salinasch@gmail.com</v>
      </c>
      <c r="I9" s="1" t="str">
        <f>IFERROR(__xludf.DUMMYFUNCTION("""COMPUTED_VALUE"""),"Arquitectura de Interiores")</f>
        <v>Arquitectura de Interiores</v>
      </c>
      <c r="J9" s="1" t="str">
        <f>IFERROR(__xludf.DUMMYFUNCTION("""COMPUTED_VALUE"""),"Arquitecturas")</f>
        <v>Arquitecturas</v>
      </c>
      <c r="K9" s="1" t="str">
        <f>IFERROR(__xludf.DUMMYFUNCTION("""COMPUTED_VALUE"""),"Antigua")</f>
        <v>Antigua</v>
      </c>
      <c r="L9" s="1" t="str">
        <f>IFERROR(__xludf.DUMMYFUNCTION("""COMPUTED_VALUE"""),"Admisión de Alto Rendimiento")</f>
        <v>Admisión de Alto Rendimiento</v>
      </c>
      <c r="M9" s="1" t="str">
        <f>IFERROR(__xludf.DUMMYFUNCTION("""COMPUTED_VALUE"""),"Semi-presencial")</f>
        <v>Semi-presencial</v>
      </c>
      <c r="N9" s="1" t="str">
        <f>IFERROR(__xludf.DUMMYFUNCTION("""COMPUTED_VALUE"""),"Diurno")</f>
        <v>Diurno</v>
      </c>
      <c r="O9" s="1" t="str">
        <f>IFERROR(__xludf.DUMMYFUNCTION("""COMPUTED_VALUE"""),"NUEVO")</f>
        <v>NUEVO</v>
      </c>
      <c r="P9" s="1" t="str">
        <f>IFERROR(__xludf.DUMMYFUNCTION("""COMPUTED_VALUE"""),"RECA")</f>
        <v>RECA</v>
      </c>
      <c r="Q9" s="1" t="str">
        <f>IFERROR(__xludf.DUMMYFUNCTION("""COMPUTED_VALUE"""),"RECATEGORIZACION")</f>
        <v>RECATEGORIZACION</v>
      </c>
      <c r="R9" s="1" t="str">
        <f>IFERROR(__xludf.DUMMYFUNCTION("""COMPUTED_VALUE"""),"50% DSCTO. PRIMERA BOLETA")</f>
        <v>50% DSCTO. PRIMERA BOLETA</v>
      </c>
      <c r="S9" s="1" t="str">
        <f>IFERROR(__xludf.DUMMYFUNCTION("""COMPUTED_VALUE"""),"-")</f>
        <v>-</v>
      </c>
      <c r="T9" s="3">
        <f>IFERROR(__xludf.DUMMYFUNCTION("""COMPUTED_VALUE"""),45799.0)</f>
        <v>45799</v>
      </c>
      <c r="U9" s="1" t="str">
        <f>IFERROR(__xludf.DUMMYFUNCTION("""COMPUTED_VALUE"""),"PAGO LINK")</f>
        <v>PAGO LINK</v>
      </c>
      <c r="V9" s="1" t="str">
        <f>IFERROR(__xludf.DUMMYFUNCTION("""COMPUTED_VALUE"""),"PAGO COMPLETO")</f>
        <v>PAGO COMPLETO</v>
      </c>
      <c r="W9" s="4">
        <f>IFERROR(__xludf.DUMMYFUNCTION("""COMPUTED_VALUE"""),0.0)</f>
        <v>0</v>
      </c>
      <c r="X9" s="1" t="str">
        <f>IFERROR(__xludf.DUMMYFUNCTION("""COMPUTED_VALUE"""),"-")</f>
        <v>-</v>
      </c>
      <c r="Y9" s="5">
        <f>IFERROR(__xludf.DUMMYFUNCTION("""COMPUTED_VALUE"""),45799.0)</f>
        <v>45799</v>
      </c>
      <c r="Z9" s="1" t="str">
        <f>IFERROR(__xludf.DUMMYFUNCTION("""COMPUTED_VALUE"""),"PAGO COMPLETO")</f>
        <v>PAGO COMPLETO</v>
      </c>
      <c r="AA9" s="1" t="str">
        <f>IFERROR(__xludf.DUMMYFUNCTION("""COMPUTED_VALUE"""),"#N/A")</f>
        <v>#N/A</v>
      </c>
      <c r="AB9" s="1" t="str">
        <f>IFERROR(__xludf.DUMMYFUNCTION("""COMPUTED_VALUE"""),"-")</f>
        <v>-</v>
      </c>
      <c r="AC9" s="4">
        <f>IFERROR(__xludf.DUMMYFUNCTION("""COMPUTED_VALUE"""),40.0)</f>
        <v>40</v>
      </c>
      <c r="AD9" s="4">
        <f>IFERROR(__xludf.DUMMYFUNCTION("""COMPUTED_VALUE"""),95.0)</f>
        <v>95</v>
      </c>
      <c r="AE9" s="4">
        <f>IFERROR(__xludf.DUMMYFUNCTION("""COMPUTED_VALUE"""),1500.0)</f>
        <v>1500</v>
      </c>
      <c r="AF9" s="4">
        <f>IFERROR(__xludf.DUMMYFUNCTION("""COMPUTED_VALUE"""),1350.0)</f>
        <v>1350</v>
      </c>
      <c r="AG9" s="1">
        <f>IFERROR(__xludf.DUMMYFUNCTION("""COMPUTED_VALUE"""),0.0)</f>
        <v>0</v>
      </c>
      <c r="AH9" s="1">
        <f>IFERROR(__xludf.DUMMYFUNCTION("""COMPUTED_VALUE"""),0.0)</f>
        <v>0</v>
      </c>
      <c r="AI9" s="1">
        <f>IFERROR(__xludf.DUMMYFUNCTION("""COMPUTED_VALUE"""),0.0)</f>
        <v>0</v>
      </c>
      <c r="AJ9" s="1">
        <f>IFERROR(__xludf.DUMMYFUNCTION("""COMPUTED_VALUE"""),1734300.0)</f>
        <v>1734300</v>
      </c>
      <c r="AK9" s="1" t="str">
        <f>IFERROR(__xludf.DUMMYFUNCTION("""COMPUTED_VALUE"""),"Más de 15 kms")</f>
        <v>Más de 15 kms</v>
      </c>
      <c r="AL9" s="1" t="str">
        <f>IFERROR(__xludf.DUMMYFUNCTION("""COMPUTED_VALUE"""),"05 301 a 550")</f>
        <v>05 301 a 550</v>
      </c>
      <c r="AM9" s="1" t="str">
        <f>IFERROR(__xludf.DUMMYFUNCTION("""COMPUTED_VALUE"""),"0")</f>
        <v>0</v>
      </c>
      <c r="AN9" s="1" t="str">
        <f>IFERROR(__xludf.DUMMYFUNCTION("""COMPUTED_VALUE""")," -")</f>
        <v> -</v>
      </c>
      <c r="AO9" s="1">
        <f>IFERROR(__xludf.DUMMYFUNCTION("""COMPUTED_VALUE"""),2025.0)</f>
        <v>2025</v>
      </c>
      <c r="AP9" s="3">
        <f>IFERROR(__xludf.DUMMYFUNCTION("""COMPUTED_VALUE"""),45778.0)</f>
        <v>45778</v>
      </c>
      <c r="AQ9" s="3">
        <f>IFERROR(__xludf.DUMMYFUNCTION("""COMPUTED_VALUE"""),45775.0)</f>
        <v>45775</v>
      </c>
      <c r="AR9" s="5">
        <f>IFERROR(__xludf.DUMMYFUNCTION("""COMPUTED_VALUE"""),45798.0)</f>
        <v>45798</v>
      </c>
      <c r="AS9" s="5">
        <f>IFERROR(__xludf.DUMMYFUNCTION("""COMPUTED_VALUE"""),45778.0)</f>
        <v>45778</v>
      </c>
      <c r="AT9" s="5">
        <f>IFERROR(__xludf.DUMMYFUNCTION("""COMPUTED_VALUE"""),45775.0)</f>
        <v>45775</v>
      </c>
      <c r="AU9" s="1">
        <f>IFERROR(__xludf.DUMMYFUNCTION("""COMPUTED_VALUE"""),1.0)</f>
        <v>1</v>
      </c>
      <c r="AV9" s="1" t="str">
        <f>IFERROR(__xludf.DUMMYFUNCTION("""COMPUTED_VALUE"""),"OUTBOUND")</f>
        <v>OUTBOUND</v>
      </c>
      <c r="AW9" s="1" t="str">
        <f>IFERROR(__xludf.DUMMYFUNCTION("""COMPUTED_VALUE"""),"OUTBOUND")</f>
        <v>OUTBOUND</v>
      </c>
      <c r="AX9" s="1" t="str">
        <f>IFERROR(__xludf.DUMMYFUNCTION("""COMPUTED_VALUE"""),"OUTBOUND")</f>
        <v>OUTBOUND</v>
      </c>
      <c r="AY9" s="1">
        <f>IFERROR(__xludf.DUMMYFUNCTION("""COMPUTED_VALUE"""),1.0)</f>
        <v>1</v>
      </c>
      <c r="AZ9" s="1" t="str">
        <f>IFERROR(__xludf.DUMMYFUNCTION("""COMPUTED_VALUE"""),"Daniel Zapata")</f>
        <v>Daniel Zapata</v>
      </c>
      <c r="BA9" s="6">
        <f>IFERROR(__xludf.DUMMYFUNCTION("""COMPUTED_VALUE"""),1.0)</f>
        <v>1</v>
      </c>
      <c r="BB9" s="7">
        <f>IFERROR(__xludf.DUMMYFUNCTION("""COMPUTED_VALUE"""),1215.0)</f>
        <v>1215</v>
      </c>
      <c r="BC9" s="1">
        <f>IFERROR(__xludf.DUMMYFUNCTION("""COMPUTED_VALUE"""),0.0)</f>
        <v>0</v>
      </c>
      <c r="BD9" s="1" t="str">
        <f>IFERROR(__xludf.DUMMYFUNCTION("""COMPUTED_VALUE""")," -")</f>
        <v> -</v>
      </c>
      <c r="BE9" s="1">
        <f>IFERROR(__xludf.DUMMYFUNCTION("""COMPUTED_VALUE"""),1.0)</f>
        <v>1</v>
      </c>
      <c r="BF9" s="1" t="str">
        <f>IFERROR(__xludf.DUMMYFUNCTION("""COMPUTED_VALUE"""),"N/A")</f>
        <v>N/A</v>
      </c>
      <c r="BG9" s="5">
        <f>IFERROR(__xludf.DUMMYFUNCTION("""COMPUTED_VALUE"""),45815.0)</f>
        <v>45815</v>
      </c>
      <c r="BH9" s="1"/>
      <c r="BI9" s="1" t="str">
        <f>IFERROR(__xludf.DUMMYFUNCTION("""COMPUTED_VALUE"""),"")</f>
        <v/>
      </c>
    </row>
    <row r="10">
      <c r="A10" s="1">
        <f>IFERROR(__xludf.DUMMYFUNCTION("""COMPUTED_VALUE"""),9.0)</f>
        <v>9</v>
      </c>
      <c r="B10" s="1">
        <f>IFERROR(__xludf.DUMMYFUNCTION("""COMPUTED_VALUE"""),5126740.0)</f>
        <v>5126740</v>
      </c>
      <c r="C10" s="1" t="str">
        <f>IFERROR(__xludf.DUMMYFUNCTION("""COMPUTED_VALUE"""),"0000427077")</f>
        <v>0000427077</v>
      </c>
      <c r="D10" s="1" t="str">
        <f>IFERROR(__xludf.DUMMYFUNCTION("""COMPUTED_VALUE"""),"ESTEBAN SANTIAGO")</f>
        <v>ESTEBAN SANTIAGO</v>
      </c>
      <c r="E10" s="2" t="str">
        <f>IFERROR(__xludf.DUMMYFUNCTION("""COMPUTED_VALUE"""),"GASTANADUI HEREDIA")</f>
        <v>GASTANADUI HEREDIA</v>
      </c>
      <c r="F10" s="1">
        <f>IFERROR(__xludf.DUMMYFUNCTION("""COMPUTED_VALUE"""),7.1677488E7)</f>
        <v>71677488</v>
      </c>
      <c r="G10" s="1">
        <f>IFERROR(__xludf.DUMMYFUNCTION("""COMPUTED_VALUE"""),9.75535555E8)</f>
        <v>975535555</v>
      </c>
      <c r="H10" s="1" t="str">
        <f>IFERROR(__xludf.DUMMYFUNCTION("""COMPUTED_VALUE"""),"esteban1606.g.heredia@gmail.com")</f>
        <v>esteban1606.g.heredia@gmail.com</v>
      </c>
      <c r="I10" s="1" t="str">
        <f>IFERROR(__xludf.DUMMYFUNCTION("""COMPUTED_VALUE"""),"Diseño Gráfico Publicitario")</f>
        <v>Diseño Gráfico Publicitario</v>
      </c>
      <c r="J10" s="1" t="str">
        <f>IFERROR(__xludf.DUMMYFUNCTION("""COMPUTED_VALUE"""),"Diseño")</f>
        <v>Diseño</v>
      </c>
      <c r="K10" s="1" t="str">
        <f>IFERROR(__xludf.DUMMYFUNCTION("""COMPUTED_VALUE"""),"Antigua")</f>
        <v>Antigua</v>
      </c>
      <c r="L10" s="1" t="str">
        <f>IFERROR(__xludf.DUMMYFUNCTION("""COMPUTED_VALUE"""),"Admisión de Alto Rendimiento")</f>
        <v>Admisión de Alto Rendimiento</v>
      </c>
      <c r="M10" s="1" t="str">
        <f>IFERROR(__xludf.DUMMYFUNCTION("""COMPUTED_VALUE"""),"Semi-presencial")</f>
        <v>Semi-presencial</v>
      </c>
      <c r="N10" s="1" t="str">
        <f>IFERROR(__xludf.DUMMYFUNCTION("""COMPUTED_VALUE"""),"Diurno")</f>
        <v>Diurno</v>
      </c>
      <c r="O10" s="1" t="str">
        <f>IFERROR(__xludf.DUMMYFUNCTION("""COMPUTED_VALUE"""),"NUEVO")</f>
        <v>NUEVO</v>
      </c>
      <c r="P10" s="1" t="str">
        <f>IFERROR(__xludf.DUMMYFUNCTION("""COMPUTED_VALUE"""),"ESCALA REGULAR")</f>
        <v>ESCALA REGULAR</v>
      </c>
      <c r="Q10" s="1" t="str">
        <f>IFERROR(__xludf.DUMMYFUNCTION("""COMPUTED_VALUE"""),"NINGUNO")</f>
        <v>NINGUNO</v>
      </c>
      <c r="R10" s="1" t="str">
        <f>IFERROR(__xludf.DUMMYFUNCTION("""COMPUTED_VALUE"""),"NINGUNO")</f>
        <v>NINGUNO</v>
      </c>
      <c r="S10" s="1" t="str">
        <f>IFERROR(__xludf.DUMMYFUNCTION("""COMPUTED_VALUE"""),"-")</f>
        <v>-</v>
      </c>
      <c r="T10" s="3">
        <f>IFERROR(__xludf.DUMMYFUNCTION("""COMPUTED_VALUE"""),45804.0)</f>
        <v>45804</v>
      </c>
      <c r="U10" s="1" t="str">
        <f>IFERROR(__xludf.DUMMYFUNCTION("""COMPUTED_VALUE"""),"CARGO")</f>
        <v>CARGO</v>
      </c>
      <c r="V10" s="1" t="str">
        <f>IFERROR(__xludf.DUMMYFUNCTION("""COMPUTED_VALUE"""),"PAGO COMPLETO")</f>
        <v>PAGO COMPLETO</v>
      </c>
      <c r="W10" s="4">
        <f>IFERROR(__xludf.DUMMYFUNCTION("""COMPUTED_VALUE"""),0.0)</f>
        <v>0</v>
      </c>
      <c r="X10" s="1" t="str">
        <f>IFERROR(__xludf.DUMMYFUNCTION("""COMPUTED_VALUE"""),"-")</f>
        <v>-</v>
      </c>
      <c r="Y10" s="5">
        <f>IFERROR(__xludf.DUMMYFUNCTION("""COMPUTED_VALUE"""),45804.0)</f>
        <v>45804</v>
      </c>
      <c r="Z10" s="1" t="str">
        <f>IFERROR(__xludf.DUMMYFUNCTION("""COMPUTED_VALUE"""),"PAGO COMPLETO")</f>
        <v>PAGO COMPLETO</v>
      </c>
      <c r="AA10" s="1" t="str">
        <f>IFERROR(__xludf.DUMMYFUNCTION("""COMPUTED_VALUE"""),"#N/A")</f>
        <v>#N/A</v>
      </c>
      <c r="AB10" s="1" t="str">
        <f>IFERROR(__xludf.DUMMYFUNCTION("""COMPUTED_VALUE"""),"-")</f>
        <v>-</v>
      </c>
      <c r="AC10" s="4">
        <f>IFERROR(__xludf.DUMMYFUNCTION("""COMPUTED_VALUE"""),50.0)</f>
        <v>50</v>
      </c>
      <c r="AD10" s="4">
        <f>IFERROR(__xludf.DUMMYFUNCTION("""COMPUTED_VALUE"""),95.0)</f>
        <v>95</v>
      </c>
      <c r="AE10" s="4">
        <f>IFERROR(__xludf.DUMMYFUNCTION("""COMPUTED_VALUE"""),1600.0)</f>
        <v>1600</v>
      </c>
      <c r="AF10" s="4">
        <f>IFERROR(__xludf.DUMMYFUNCTION("""COMPUTED_VALUE"""),1600.0)</f>
        <v>1600</v>
      </c>
      <c r="AG10" s="1">
        <f>IFERROR(__xludf.DUMMYFUNCTION("""COMPUTED_VALUE"""),0.0)</f>
        <v>0</v>
      </c>
      <c r="AH10" s="1">
        <f>IFERROR(__xludf.DUMMYFUNCTION("""COMPUTED_VALUE"""),0.0)</f>
        <v>0</v>
      </c>
      <c r="AI10" s="1">
        <f>IFERROR(__xludf.DUMMYFUNCTION("""COMPUTED_VALUE"""),0.0)</f>
        <v>0</v>
      </c>
      <c r="AJ10" s="1">
        <f>IFERROR(__xludf.DUMMYFUNCTION("""COMPUTED_VALUE"""),329557.0)</f>
        <v>329557</v>
      </c>
      <c r="AK10" s="1" t="str">
        <f>IFERROR(__xludf.DUMMYFUNCTION("""COMPUTED_VALUE"""),"10 kms a 15 kms")</f>
        <v>10 kms a 15 kms</v>
      </c>
      <c r="AL10" s="1" t="str">
        <f>IFERROR(__xludf.DUMMYFUNCTION("""COMPUTED_VALUE"""),"07 801 a 900")</f>
        <v>07 801 a 900</v>
      </c>
      <c r="AM10" s="1" t="str">
        <f>IFERROR(__xludf.DUMMYFUNCTION("""COMPUTED_VALUE"""),"0")</f>
        <v>0</v>
      </c>
      <c r="AN10" s="1" t="str">
        <f>IFERROR(__xludf.DUMMYFUNCTION("""COMPUTED_VALUE""")," -")</f>
        <v> -</v>
      </c>
      <c r="AO10" s="1">
        <f>IFERROR(__xludf.DUMMYFUNCTION("""COMPUTED_VALUE"""),2025.0)</f>
        <v>2025</v>
      </c>
      <c r="AP10" s="3">
        <f>IFERROR(__xludf.DUMMYFUNCTION("""COMPUTED_VALUE"""),45778.0)</f>
        <v>45778</v>
      </c>
      <c r="AQ10" s="3">
        <f>IFERROR(__xludf.DUMMYFUNCTION("""COMPUTED_VALUE"""),45775.0)</f>
        <v>45775</v>
      </c>
      <c r="AR10" s="5">
        <f>IFERROR(__xludf.DUMMYFUNCTION("""COMPUTED_VALUE"""),45804.0)</f>
        <v>45804</v>
      </c>
      <c r="AS10" s="5">
        <f>IFERROR(__xludf.DUMMYFUNCTION("""COMPUTED_VALUE"""),45778.0)</f>
        <v>45778</v>
      </c>
      <c r="AT10" s="5">
        <f>IFERROR(__xludf.DUMMYFUNCTION("""COMPUTED_VALUE"""),45775.0)</f>
        <v>45775</v>
      </c>
      <c r="AU10" s="1">
        <f>IFERROR(__xludf.DUMMYFUNCTION("""COMPUTED_VALUE"""),0.0)</f>
        <v>0</v>
      </c>
      <c r="AV10" s="1" t="str">
        <f>IFERROR(__xludf.DUMMYFUNCTION("""COMPUTED_VALUE"""),"OUTBOUND")</f>
        <v>OUTBOUND</v>
      </c>
      <c r="AW10" s="1" t="str">
        <f>IFERROR(__xludf.DUMMYFUNCTION("""COMPUTED_VALUE"""),"OUTBOUND")</f>
        <v>OUTBOUND</v>
      </c>
      <c r="AX10" s="1" t="str">
        <f>IFERROR(__xludf.DUMMYFUNCTION("""COMPUTED_VALUE"""),"OUTBOUND")</f>
        <v>OUTBOUND</v>
      </c>
      <c r="AY10" s="1">
        <f>IFERROR(__xludf.DUMMYFUNCTION("""COMPUTED_VALUE"""),1.0)</f>
        <v>1</v>
      </c>
      <c r="AZ10" s="1" t="str">
        <f>IFERROR(__xludf.DUMMYFUNCTION("""COMPUTED_VALUE"""),"Daniel Zapata")</f>
        <v>Daniel Zapata</v>
      </c>
      <c r="BA10" s="6">
        <f>IFERROR(__xludf.DUMMYFUNCTION("""COMPUTED_VALUE"""),1.0)</f>
        <v>1</v>
      </c>
      <c r="BB10" s="7">
        <f>IFERROR(__xludf.DUMMYFUNCTION("""COMPUTED_VALUE"""),1600.0)</f>
        <v>1600</v>
      </c>
      <c r="BC10" s="1">
        <f>IFERROR(__xludf.DUMMYFUNCTION("""COMPUTED_VALUE"""),1.0)</f>
        <v>1</v>
      </c>
      <c r="BD10" s="1" t="str">
        <f>IFERROR(__xludf.DUMMYFUNCTION("""COMPUTED_VALUE""")," -")</f>
        <v> -</v>
      </c>
      <c r="BE10" s="1">
        <f>IFERROR(__xludf.DUMMYFUNCTION("""COMPUTED_VALUE"""),1.0)</f>
        <v>1</v>
      </c>
      <c r="BF10" s="1" t="str">
        <f>IFERROR(__xludf.DUMMYFUNCTION("""COMPUTED_VALUE"""),"N/A")</f>
        <v>N/A</v>
      </c>
      <c r="BG10" s="5">
        <f>IFERROR(__xludf.DUMMYFUNCTION("""COMPUTED_VALUE"""),45815.0)</f>
        <v>45815</v>
      </c>
      <c r="BH10" s="5">
        <f>IFERROR(__xludf.DUMMYFUNCTION("""COMPUTED_VALUE"""),45815.0)</f>
        <v>45815</v>
      </c>
      <c r="BI10" s="1" t="str">
        <f>IFERROR(__xludf.DUMMYFUNCTION("""COMPUTED_VALUE"""),"")</f>
        <v/>
      </c>
    </row>
    <row r="11">
      <c r="A11" s="1">
        <f>IFERROR(__xludf.DUMMYFUNCTION("""COMPUTED_VALUE"""),10.0)</f>
        <v>10</v>
      </c>
      <c r="B11" s="1">
        <f>IFERROR(__xludf.DUMMYFUNCTION("""COMPUTED_VALUE"""),5210779.0)</f>
        <v>5210779</v>
      </c>
      <c r="C11" s="1" t="str">
        <f>IFERROR(__xludf.DUMMYFUNCTION("""COMPUTED_VALUE"""),"0000426964")</f>
        <v>0000426964</v>
      </c>
      <c r="D11" s="1" t="str">
        <f>IFERROR(__xludf.DUMMYFUNCTION("""COMPUTED_VALUE"""),"LUCYA VALERIA")</f>
        <v>LUCYA VALERIA</v>
      </c>
      <c r="E11" s="2" t="str">
        <f>IFERROR(__xludf.DUMMYFUNCTION("""COMPUTED_VALUE"""),"QUISPE RODRIGUEZ")</f>
        <v>QUISPE RODRIGUEZ</v>
      </c>
      <c r="F11" s="1">
        <f>IFERROR(__xludf.DUMMYFUNCTION("""COMPUTED_VALUE"""),7.2591665E7)</f>
        <v>72591665</v>
      </c>
      <c r="G11" s="1">
        <f>IFERROR(__xludf.DUMMYFUNCTION("""COMPUTED_VALUE"""),9.40296595E8)</f>
        <v>940296595</v>
      </c>
      <c r="H11" s="1" t="str">
        <f>IFERROR(__xludf.DUMMYFUNCTION("""COMPUTED_VALUE"""),"Valerialucya9@gmail.com")</f>
        <v>Valerialucya9@gmail.com</v>
      </c>
      <c r="I11" s="1" t="str">
        <f>IFERROR(__xludf.DUMMYFUNCTION("""COMPUTED_VALUE"""),"Comunicación Audiovisual y Cine")</f>
        <v>Comunicación Audiovisual y Cine</v>
      </c>
      <c r="J11" s="1" t="str">
        <f>IFERROR(__xludf.DUMMYFUNCTION("""COMPUTED_VALUE"""),"Comunicaciones")</f>
        <v>Comunicaciones</v>
      </c>
      <c r="K11" s="1" t="str">
        <f>IFERROR(__xludf.DUMMYFUNCTION("""COMPUTED_VALUE"""),"Antigua")</f>
        <v>Antigua</v>
      </c>
      <c r="L11" s="1" t="str">
        <f>IFERROR(__xludf.DUMMYFUNCTION("""COMPUTED_VALUE"""),"Admisión Ordinaria")</f>
        <v>Admisión Ordinaria</v>
      </c>
      <c r="M11" s="1" t="str">
        <f>IFERROR(__xludf.DUMMYFUNCTION("""COMPUTED_VALUE"""),"Semi-presencial")</f>
        <v>Semi-presencial</v>
      </c>
      <c r="N11" s="1" t="str">
        <f>IFERROR(__xludf.DUMMYFUNCTION("""COMPUTED_VALUE"""),"Diurno")</f>
        <v>Diurno</v>
      </c>
      <c r="O11" s="1" t="str">
        <f>IFERROR(__xludf.DUMMYFUNCTION("""COMPUTED_VALUE"""),"NUEVO")</f>
        <v>NUEVO</v>
      </c>
      <c r="P11" s="1" t="str">
        <f>IFERROR(__xludf.DUMMYFUNCTION("""COMPUTED_VALUE"""),"BECA")</f>
        <v>BECA</v>
      </c>
      <c r="Q11" s="1" t="str">
        <f>IFERROR(__xludf.DUMMYFUNCTION("""COMPUTED_VALUE"""),"BECA CARRERAS CORE")</f>
        <v>BECA CARRERAS CORE</v>
      </c>
      <c r="R11" s="1" t="str">
        <f>IFERROR(__xludf.DUMMYFUNCTION("""COMPUTED_VALUE"""),"NINGUNO")</f>
        <v>NINGUNO</v>
      </c>
      <c r="S11" s="1" t="str">
        <f>IFERROR(__xludf.DUMMYFUNCTION("""COMPUTED_VALUE"""),"-")</f>
        <v>-</v>
      </c>
      <c r="T11" s="3">
        <f>IFERROR(__xludf.DUMMYFUNCTION("""COMPUTED_VALUE"""),45805.0)</f>
        <v>45805</v>
      </c>
      <c r="U11" s="1" t="str">
        <f>IFERROR(__xludf.DUMMYFUNCTION("""COMPUTED_VALUE"""),"PAGO LINK")</f>
        <v>PAGO LINK</v>
      </c>
      <c r="V11" s="1" t="str">
        <f>IFERROR(__xludf.DUMMYFUNCTION("""COMPUTED_VALUE"""),"PAGO FRACCIONADO")</f>
        <v>PAGO FRACCIONADO</v>
      </c>
      <c r="W11" s="4">
        <f>IFERROR(__xludf.DUMMYFUNCTION("""COMPUTED_VALUE"""),600.0)</f>
        <v>600</v>
      </c>
      <c r="X11" s="1" t="str">
        <f>IFERROR(__xludf.DUMMYFUNCTION("""COMPUTED_VALUE"""),"20/06/2025")</f>
        <v>20/06/2025</v>
      </c>
      <c r="Y11" s="1"/>
      <c r="Z11" s="1" t="str">
        <f>IFERROR(__xludf.DUMMYFUNCTION("""COMPUTED_VALUE"""),"PAGO FRACCIONADO")</f>
        <v>PAGO FRACCIONADO</v>
      </c>
      <c r="AA11" s="1" t="str">
        <f>IFERROR(__xludf.DUMMYFUNCTION("""COMPUTED_VALUE"""),"#N/A")</f>
        <v>#N/A</v>
      </c>
      <c r="AB11" s="1" t="str">
        <f>IFERROR(__xludf.DUMMYFUNCTION("""COMPUTED_VALUE"""),"-")</f>
        <v>-</v>
      </c>
      <c r="AC11" s="4">
        <f>IFERROR(__xludf.DUMMYFUNCTION("""COMPUTED_VALUE"""),50.0)</f>
        <v>50</v>
      </c>
      <c r="AD11" s="4">
        <f>IFERROR(__xludf.DUMMYFUNCTION("""COMPUTED_VALUE"""),95.0)</f>
        <v>95</v>
      </c>
      <c r="AE11" s="4">
        <f>IFERROR(__xludf.DUMMYFUNCTION("""COMPUTED_VALUE"""),1400.0)</f>
        <v>1400</v>
      </c>
      <c r="AF11" s="4">
        <f>IFERROR(__xludf.DUMMYFUNCTION("""COMPUTED_VALUE"""),1200.0)</f>
        <v>1200</v>
      </c>
      <c r="AG11" s="1">
        <f>IFERROR(__xludf.DUMMYFUNCTION("""COMPUTED_VALUE"""),0.0)</f>
        <v>0</v>
      </c>
      <c r="AH11" s="1">
        <f>IFERROR(__xludf.DUMMYFUNCTION("""COMPUTED_VALUE"""),0.0)</f>
        <v>0</v>
      </c>
      <c r="AI11" s="1">
        <f>IFERROR(__xludf.DUMMYFUNCTION("""COMPUTED_VALUE"""),0.0)</f>
        <v>0</v>
      </c>
      <c r="AJ11" s="1">
        <f>IFERROR(__xludf.DUMMYFUNCTION("""COMPUTED_VALUE"""),1541911.0)</f>
        <v>1541911</v>
      </c>
      <c r="AK11" s="1" t="str">
        <f>IFERROR(__xludf.DUMMYFUNCTION("""COMPUTED_VALUE"""),"10 kms a 15 kms")</f>
        <v>10 kms a 15 kms</v>
      </c>
      <c r="AL11" s="1" t="str">
        <f>IFERROR(__xludf.DUMMYFUNCTION("""COMPUTED_VALUE"""),"07 801 a 900")</f>
        <v>07 801 a 900</v>
      </c>
      <c r="AM11" s="1" t="str">
        <f>IFERROR(__xludf.DUMMYFUNCTION("""COMPUTED_VALUE"""),"0")</f>
        <v>0</v>
      </c>
      <c r="AN11" s="1" t="str">
        <f>IFERROR(__xludf.DUMMYFUNCTION("""COMPUTED_VALUE""")," -")</f>
        <v> -</v>
      </c>
      <c r="AO11" s="1">
        <f>IFERROR(__xludf.DUMMYFUNCTION("""COMPUTED_VALUE"""),2025.0)</f>
        <v>2025</v>
      </c>
      <c r="AP11" s="3">
        <f>IFERROR(__xludf.DUMMYFUNCTION("""COMPUTED_VALUE"""),45778.0)</f>
        <v>45778</v>
      </c>
      <c r="AQ11" s="3">
        <f>IFERROR(__xludf.DUMMYFUNCTION("""COMPUTED_VALUE"""),45775.0)</f>
        <v>45775</v>
      </c>
      <c r="AR11" s="5">
        <f>IFERROR(__xludf.DUMMYFUNCTION("""COMPUTED_VALUE"""),45798.0)</f>
        <v>45798</v>
      </c>
      <c r="AS11" s="5">
        <f>IFERROR(__xludf.DUMMYFUNCTION("""COMPUTED_VALUE"""),45778.0)</f>
        <v>45778</v>
      </c>
      <c r="AT11" s="5">
        <f>IFERROR(__xludf.DUMMYFUNCTION("""COMPUTED_VALUE"""),45775.0)</f>
        <v>45775</v>
      </c>
      <c r="AU11" s="1">
        <f>IFERROR(__xludf.DUMMYFUNCTION("""COMPUTED_VALUE"""),7.0)</f>
        <v>7</v>
      </c>
      <c r="AV11" s="1" t="str">
        <f>IFERROR(__xludf.DUMMYFUNCTION("""COMPUTED_VALUE"""),"DIGITAL")</f>
        <v>DIGITAL</v>
      </c>
      <c r="AW11" s="1" t="str">
        <f>IFERROR(__xludf.DUMMYFUNCTION("""COMPUTED_VALUE"""),"BIDIRECCIONAL")</f>
        <v>BIDIRECCIONAL</v>
      </c>
      <c r="AX11" s="1" t="str">
        <f>IFERROR(__xludf.DUMMYFUNCTION("""COMPUTED_VALUE"""),"ORGANICO")</f>
        <v>ORGANICO</v>
      </c>
      <c r="AY11" s="1">
        <f>IFERROR(__xludf.DUMMYFUNCTION("""COMPUTED_VALUE"""),1.0)</f>
        <v>1</v>
      </c>
      <c r="AZ11" s="1" t="str">
        <f>IFERROR(__xludf.DUMMYFUNCTION("""COMPUTED_VALUE"""),"Cinthia Mariella Orosco")</f>
        <v>Cinthia Mariella Orosco</v>
      </c>
      <c r="BA11" s="6">
        <f>IFERROR(__xludf.DUMMYFUNCTION("""COMPUTED_VALUE"""),0.5539033457249071)</f>
        <v>0.5539033457</v>
      </c>
      <c r="BB11" s="7">
        <f>IFERROR(__xludf.DUMMYFUNCTION("""COMPUTED_VALUE"""),1200.0)</f>
        <v>1200</v>
      </c>
      <c r="BC11" s="1">
        <f>IFERROR(__xludf.DUMMYFUNCTION("""COMPUTED_VALUE"""),0.0)</f>
        <v>0</v>
      </c>
      <c r="BD11" s="1" t="str">
        <f>IFERROR(__xludf.DUMMYFUNCTION("""COMPUTED_VALUE""")," -")</f>
        <v> -</v>
      </c>
      <c r="BE11" s="1">
        <f>IFERROR(__xludf.DUMMYFUNCTION("""COMPUTED_VALUE"""),0.0)</f>
        <v>0</v>
      </c>
      <c r="BF11" s="1" t="str">
        <f>IFERROR(__xludf.DUMMYFUNCTION("""COMPUTED_VALUE"""),"N/A")</f>
        <v>N/A</v>
      </c>
      <c r="BG11" s="1"/>
      <c r="BH11" s="1"/>
      <c r="BI11" s="1" t="str">
        <f>IFERROR(__xludf.DUMMYFUNCTION("""COMPUTED_VALUE"""),"")</f>
        <v/>
      </c>
    </row>
    <row r="12">
      <c r="A12" s="1">
        <f>IFERROR(__xludf.DUMMYFUNCTION("""COMPUTED_VALUE"""),11.0)</f>
        <v>11</v>
      </c>
      <c r="B12" s="1">
        <f>IFERROR(__xludf.DUMMYFUNCTION("""COMPUTED_VALUE"""),5223837.0)</f>
        <v>5223837</v>
      </c>
      <c r="C12" s="1" t="str">
        <f>IFERROR(__xludf.DUMMYFUNCTION("""COMPUTED_VALUE"""),"0000427094")</f>
        <v>0000427094</v>
      </c>
      <c r="D12" s="1" t="str">
        <f>IFERROR(__xludf.DUMMYFUNCTION("""COMPUTED_VALUE"""),"LEONELA SMITH ")</f>
        <v>LEONELA SMITH </v>
      </c>
      <c r="E12" s="2" t="str">
        <f>IFERROR(__xludf.DUMMYFUNCTION("""COMPUTED_VALUE"""),"SONCCO BALDEON")</f>
        <v>SONCCO BALDEON</v>
      </c>
      <c r="F12" s="1">
        <f>IFERROR(__xludf.DUMMYFUNCTION("""COMPUTED_VALUE"""),6.0630529E7)</f>
        <v>60630529</v>
      </c>
      <c r="G12" s="1">
        <f>IFERROR(__xludf.DUMMYFUNCTION("""COMPUTED_VALUE"""),9.7019605E8)</f>
        <v>970196050</v>
      </c>
      <c r="H12" s="1" t="str">
        <f>IFERROR(__xludf.DUMMYFUNCTION("""COMPUTED_VALUE"""),"rinelabaldeon1@gmail.com")</f>
        <v>rinelabaldeon1@gmail.com</v>
      </c>
      <c r="I12" s="1" t="str">
        <f>IFERROR(__xludf.DUMMYFUNCTION("""COMPUTED_VALUE"""),"Comunicación Audiovisual y Cine")</f>
        <v>Comunicación Audiovisual y Cine</v>
      </c>
      <c r="J12" s="1" t="str">
        <f>IFERROR(__xludf.DUMMYFUNCTION("""COMPUTED_VALUE"""),"Comunicaciones")</f>
        <v>Comunicaciones</v>
      </c>
      <c r="K12" s="1" t="str">
        <f>IFERROR(__xludf.DUMMYFUNCTION("""COMPUTED_VALUE"""),"Antigua")</f>
        <v>Antigua</v>
      </c>
      <c r="L12" s="1" t="str">
        <f>IFERROR(__xludf.DUMMYFUNCTION("""COMPUTED_VALUE"""),"Admisión Ordinaria")</f>
        <v>Admisión Ordinaria</v>
      </c>
      <c r="M12" s="1" t="str">
        <f>IFERROR(__xludf.DUMMYFUNCTION("""COMPUTED_VALUE"""),"Semi-presencial")</f>
        <v>Semi-presencial</v>
      </c>
      <c r="N12" s="1" t="str">
        <f>IFERROR(__xludf.DUMMYFUNCTION("""COMPUTED_VALUE"""),"Diurno")</f>
        <v>Diurno</v>
      </c>
      <c r="O12" s="1" t="str">
        <f>IFERROR(__xludf.DUMMYFUNCTION("""COMPUTED_VALUE"""),"NUEVO")</f>
        <v>NUEVO</v>
      </c>
      <c r="P12" s="1" t="str">
        <f>IFERROR(__xludf.DUMMYFUNCTION("""COMPUTED_VALUE"""),"ESCALA REGULAR")</f>
        <v>ESCALA REGULAR</v>
      </c>
      <c r="Q12" s="1" t="str">
        <f>IFERROR(__xludf.DUMMYFUNCTION("""COMPUTED_VALUE"""),"NINGUNO")</f>
        <v>NINGUNO</v>
      </c>
      <c r="R12" s="1" t="str">
        <f>IFERROR(__xludf.DUMMYFUNCTION("""COMPUTED_VALUE"""),"NINGUNO")</f>
        <v>NINGUNO</v>
      </c>
      <c r="S12" s="1" t="str">
        <f>IFERROR(__xludf.DUMMYFUNCTION("""COMPUTED_VALUE"""),"FABIOLA")</f>
        <v>FABIOLA</v>
      </c>
      <c r="T12" s="3">
        <f>IFERROR(__xludf.DUMMYFUNCTION("""COMPUTED_VALUE"""),45806.0)</f>
        <v>45806</v>
      </c>
      <c r="U12" s="1" t="str">
        <f>IFERROR(__xludf.DUMMYFUNCTION("""COMPUTED_VALUE"""),"PAGO LINK")</f>
        <v>PAGO LINK</v>
      </c>
      <c r="V12" s="1" t="str">
        <f>IFERROR(__xludf.DUMMYFUNCTION("""COMPUTED_VALUE"""),"PAGO FRACCIONADO")</f>
        <v>PAGO FRACCIONADO</v>
      </c>
      <c r="W12" s="4">
        <f>IFERROR(__xludf.DUMMYFUNCTION("""COMPUTED_VALUE"""),1125.0)</f>
        <v>1125</v>
      </c>
      <c r="X12" s="1" t="str">
        <f>IFERROR(__xludf.DUMMYFUNCTION("""COMPUTED_VALUE"""),"20/06/2025")</f>
        <v>20/06/2025</v>
      </c>
      <c r="Y12" s="1"/>
      <c r="Z12" s="1" t="str">
        <f>IFERROR(__xludf.DUMMYFUNCTION("""COMPUTED_VALUE"""),"PAGO FRACCIONADO")</f>
        <v>PAGO FRACCIONADO</v>
      </c>
      <c r="AA12" s="1" t="str">
        <f>IFERROR(__xludf.DUMMYFUNCTION("""COMPUTED_VALUE"""),"#N/A")</f>
        <v>#N/A</v>
      </c>
      <c r="AB12" s="1" t="str">
        <f>IFERROR(__xludf.DUMMYFUNCTION("""COMPUTED_VALUE"""),"-")</f>
        <v>-</v>
      </c>
      <c r="AC12" s="4">
        <f>IFERROR(__xludf.DUMMYFUNCTION("""COMPUTED_VALUE"""),50.0)</f>
        <v>50</v>
      </c>
      <c r="AD12" s="4">
        <f>IFERROR(__xludf.DUMMYFUNCTION("""COMPUTED_VALUE"""),95.0)</f>
        <v>95</v>
      </c>
      <c r="AE12" s="4">
        <f>IFERROR(__xludf.DUMMYFUNCTION("""COMPUTED_VALUE"""),1500.0)</f>
        <v>1500</v>
      </c>
      <c r="AF12" s="4">
        <f>IFERROR(__xludf.DUMMYFUNCTION("""COMPUTED_VALUE"""),1500.0)</f>
        <v>1500</v>
      </c>
      <c r="AG12" s="1">
        <f>IFERROR(__xludf.DUMMYFUNCTION("""COMPUTED_VALUE"""),0.0)</f>
        <v>0</v>
      </c>
      <c r="AH12" s="1">
        <f>IFERROR(__xludf.DUMMYFUNCTION("""COMPUTED_VALUE"""),0.0)</f>
        <v>0</v>
      </c>
      <c r="AI12" s="1">
        <f>IFERROR(__xludf.DUMMYFUNCTION("""COMPUTED_VALUE"""),0.0)</f>
        <v>0</v>
      </c>
      <c r="AJ12" s="1">
        <f>IFERROR(__xludf.DUMMYFUNCTION("""COMPUTED_VALUE"""),696963.0)</f>
        <v>696963</v>
      </c>
      <c r="AK12" s="1" t="str">
        <f>IFERROR(__xludf.DUMMYFUNCTION("""COMPUTED_VALUE"""),"Más de 15 kms")</f>
        <v>Más de 15 kms</v>
      </c>
      <c r="AL12" s="1" t="str">
        <f>IFERROR(__xludf.DUMMYFUNCTION("""COMPUTED_VALUE"""),"05 301 a 550")</f>
        <v>05 301 a 550</v>
      </c>
      <c r="AM12" s="1" t="str">
        <f>IFERROR(__xludf.DUMMYFUNCTION("""COMPUTED_VALUE"""),"0")</f>
        <v>0</v>
      </c>
      <c r="AN12" s="1" t="str">
        <f>IFERROR(__xludf.DUMMYFUNCTION("""COMPUTED_VALUE""")," -")</f>
        <v> -</v>
      </c>
      <c r="AO12" s="1">
        <f>IFERROR(__xludf.DUMMYFUNCTION("""COMPUTED_VALUE"""),2025.0)</f>
        <v>2025</v>
      </c>
      <c r="AP12" s="3">
        <f>IFERROR(__xludf.DUMMYFUNCTION("""COMPUTED_VALUE"""),45778.0)</f>
        <v>45778</v>
      </c>
      <c r="AQ12" s="3">
        <f>IFERROR(__xludf.DUMMYFUNCTION("""COMPUTED_VALUE"""),45775.0)</f>
        <v>45775</v>
      </c>
      <c r="AR12" s="5">
        <f>IFERROR(__xludf.DUMMYFUNCTION("""COMPUTED_VALUE"""),45803.0)</f>
        <v>45803</v>
      </c>
      <c r="AS12" s="5">
        <f>IFERROR(__xludf.DUMMYFUNCTION("""COMPUTED_VALUE"""),45778.0)</f>
        <v>45778</v>
      </c>
      <c r="AT12" s="5">
        <f>IFERROR(__xludf.DUMMYFUNCTION("""COMPUTED_VALUE"""),45775.0)</f>
        <v>45775</v>
      </c>
      <c r="AU12" s="1">
        <f>IFERROR(__xludf.DUMMYFUNCTION("""COMPUTED_VALUE"""),3.0)</f>
        <v>3</v>
      </c>
      <c r="AV12" s="1" t="str">
        <f>IFERROR(__xludf.DUMMYFUNCTION("""COMPUTED_VALUE"""),"DIGITAL")</f>
        <v>DIGITAL</v>
      </c>
      <c r="AW12" s="1" t="str">
        <f>IFERROR(__xludf.DUMMYFUNCTION("""COMPUTED_VALUE"""),"FORMULARIO")</f>
        <v>FORMULARIO</v>
      </c>
      <c r="AX12" s="1" t="str">
        <f>IFERROR(__xludf.DUMMYFUNCTION("""COMPUTED_VALUE"""),"SEARCH MARCA")</f>
        <v>SEARCH MARCA</v>
      </c>
      <c r="AY12" s="1">
        <f>IFERROR(__xludf.DUMMYFUNCTION("""COMPUTED_VALUE"""),1.0)</f>
        <v>1</v>
      </c>
      <c r="AZ12" s="1" t="str">
        <f>IFERROR(__xludf.DUMMYFUNCTION("""COMPUTED_VALUE"""),"Cinthia Mariella Orosco")</f>
        <v>Cinthia Mariella Orosco</v>
      </c>
      <c r="BA12" s="6">
        <f>IFERROR(__xludf.DUMMYFUNCTION("""COMPUTED_VALUE"""),0.3161094224924012)</f>
        <v>0.3161094225</v>
      </c>
      <c r="BB12" s="7">
        <f>IFERROR(__xludf.DUMMYFUNCTION("""COMPUTED_VALUE"""),1500.0)</f>
        <v>1500</v>
      </c>
      <c r="BC12" s="1">
        <f>IFERROR(__xludf.DUMMYFUNCTION("""COMPUTED_VALUE"""),0.0)</f>
        <v>0</v>
      </c>
      <c r="BD12" s="1" t="str">
        <f>IFERROR(__xludf.DUMMYFUNCTION("""COMPUTED_VALUE""")," -")</f>
        <v> -</v>
      </c>
      <c r="BE12" s="1">
        <f>IFERROR(__xludf.DUMMYFUNCTION("""COMPUTED_VALUE"""),0.0)</f>
        <v>0</v>
      </c>
      <c r="BF12" s="1" t="str">
        <f>IFERROR(__xludf.DUMMYFUNCTION("""COMPUTED_VALUE"""),"N/A")</f>
        <v>N/A</v>
      </c>
      <c r="BG12" s="1"/>
      <c r="BH12" s="1"/>
      <c r="BI12" s="1" t="str">
        <f>IFERROR(__xludf.DUMMYFUNCTION("""COMPUTED_VALUE"""),"")</f>
        <v/>
      </c>
    </row>
    <row r="13">
      <c r="A13" s="1">
        <f>IFERROR(__xludf.DUMMYFUNCTION("""COMPUTED_VALUE"""),12.0)</f>
        <v>12</v>
      </c>
      <c r="B13" s="1">
        <f>IFERROR(__xludf.DUMMYFUNCTION("""COMPUTED_VALUE"""),3309142.0)</f>
        <v>3309142</v>
      </c>
      <c r="C13" s="1" t="str">
        <f>IFERROR(__xludf.DUMMYFUNCTION("""COMPUTED_VALUE"""),"0000427318")</f>
        <v>0000427318</v>
      </c>
      <c r="D13" s="1" t="str">
        <f>IFERROR(__xludf.DUMMYFUNCTION("""COMPUTED_VALUE"""),"MARIA CLAUDIA")</f>
        <v>MARIA CLAUDIA</v>
      </c>
      <c r="E13" s="2" t="str">
        <f>IFERROR(__xludf.DUMMYFUNCTION("""COMPUTED_VALUE"""),"BEJARANO DAVILA")</f>
        <v>BEJARANO DAVILA</v>
      </c>
      <c r="F13" s="1">
        <f>IFERROR(__xludf.DUMMYFUNCTION("""COMPUTED_VALUE"""),6.1516154E7)</f>
        <v>61516154</v>
      </c>
      <c r="G13" s="1">
        <f>IFERROR(__xludf.DUMMYFUNCTION("""COMPUTED_VALUE"""),9.93655979E8)</f>
        <v>993655979</v>
      </c>
      <c r="H13" s="1" t="str">
        <f>IFERROR(__xludf.DUMMYFUNCTION("""COMPUTED_VALUE"""),"maclauwu@gmail.com")</f>
        <v>maclauwu@gmail.com</v>
      </c>
      <c r="I13" s="1" t="str">
        <f>IFERROR(__xludf.DUMMYFUNCTION("""COMPUTED_VALUE"""),"Arquitectura de Interiores")</f>
        <v>Arquitectura de Interiores</v>
      </c>
      <c r="J13" s="1" t="str">
        <f>IFERROR(__xludf.DUMMYFUNCTION("""COMPUTED_VALUE"""),"Arquitecturas")</f>
        <v>Arquitecturas</v>
      </c>
      <c r="K13" s="1" t="str">
        <f>IFERROR(__xludf.DUMMYFUNCTION("""COMPUTED_VALUE"""),"Antigua")</f>
        <v>Antigua</v>
      </c>
      <c r="L13" s="1" t="str">
        <f>IFERROR(__xludf.DUMMYFUNCTION("""COMPUTED_VALUE"""),"Admisión Ordinaria")</f>
        <v>Admisión Ordinaria</v>
      </c>
      <c r="M13" s="1" t="str">
        <f>IFERROR(__xludf.DUMMYFUNCTION("""COMPUTED_VALUE"""),"Semi-presencial")</f>
        <v>Semi-presencial</v>
      </c>
      <c r="N13" s="1" t="str">
        <f>IFERROR(__xludf.DUMMYFUNCTION("""COMPUTED_VALUE"""),"Diurno")</f>
        <v>Diurno</v>
      </c>
      <c r="O13" s="1" t="str">
        <f>IFERROR(__xludf.DUMMYFUNCTION("""COMPUTED_VALUE"""),"NUEVO")</f>
        <v>NUEVO</v>
      </c>
      <c r="P13" s="1" t="str">
        <f>IFERROR(__xludf.DUMMYFUNCTION("""COMPUTED_VALUE"""),"ESCALA REGULAR")</f>
        <v>ESCALA REGULAR</v>
      </c>
      <c r="Q13" s="1" t="str">
        <f>IFERROR(__xludf.DUMMYFUNCTION("""COMPUTED_VALUE"""),"NINGUNO")</f>
        <v>NINGUNO</v>
      </c>
      <c r="R13" s="1" t="str">
        <f>IFERROR(__xludf.DUMMYFUNCTION("""COMPUTED_VALUE"""),"NINGUNO")</f>
        <v>NINGUNO</v>
      </c>
      <c r="S13" s="1" t="str">
        <f>IFERROR(__xludf.DUMMYFUNCTION("""COMPUTED_VALUE"""),"-")</f>
        <v>-</v>
      </c>
      <c r="T13" s="3">
        <f>IFERROR(__xludf.DUMMYFUNCTION("""COMPUTED_VALUE"""),45806.0)</f>
        <v>45806</v>
      </c>
      <c r="U13" s="1" t="str">
        <f>IFERROR(__xludf.DUMMYFUNCTION("""COMPUTED_VALUE"""),"PAGO LINK")</f>
        <v>PAGO LINK</v>
      </c>
      <c r="V13" s="1" t="str">
        <f>IFERROR(__xludf.DUMMYFUNCTION("""COMPUTED_VALUE"""),"PAGO FRACCIONADO")</f>
        <v>PAGO FRACCIONADO</v>
      </c>
      <c r="W13" s="4">
        <f>IFERROR(__xludf.DUMMYFUNCTION("""COMPUTED_VALUE"""),1595.0)</f>
        <v>1595</v>
      </c>
      <c r="X13" s="1" t="str">
        <f>IFERROR(__xludf.DUMMYFUNCTION("""COMPUTED_VALUE"""),"04/06/2025")</f>
        <v>04/06/2025</v>
      </c>
      <c r="Y13" s="1"/>
      <c r="Z13" s="1" t="str">
        <f>IFERROR(__xludf.DUMMYFUNCTION("""COMPUTED_VALUE"""),"PAGO FRACCIONADO")</f>
        <v>PAGO FRACCIONADO</v>
      </c>
      <c r="AA13" s="1" t="str">
        <f>IFERROR(__xludf.DUMMYFUNCTION("""COMPUTED_VALUE"""),"#N/A")</f>
        <v>#N/A</v>
      </c>
      <c r="AB13" s="1" t="str">
        <f>IFERROR(__xludf.DUMMYFUNCTION("""COMPUTED_VALUE"""),"-")</f>
        <v>-</v>
      </c>
      <c r="AC13" s="4">
        <f>IFERROR(__xludf.DUMMYFUNCTION("""COMPUTED_VALUE"""),50.0)</f>
        <v>50</v>
      </c>
      <c r="AD13" s="4">
        <f>IFERROR(__xludf.DUMMYFUNCTION("""COMPUTED_VALUE"""),95.0)</f>
        <v>95</v>
      </c>
      <c r="AE13" s="4">
        <f>IFERROR(__xludf.DUMMYFUNCTION("""COMPUTED_VALUE"""),1500.0)</f>
        <v>1500</v>
      </c>
      <c r="AF13" s="4">
        <f>IFERROR(__xludf.DUMMYFUNCTION("""COMPUTED_VALUE"""),1500.0)</f>
        <v>1500</v>
      </c>
      <c r="AG13" s="1">
        <f>IFERROR(__xludf.DUMMYFUNCTION("""COMPUTED_VALUE"""),0.0)</f>
        <v>0</v>
      </c>
      <c r="AH13" s="1">
        <f>IFERROR(__xludf.DUMMYFUNCTION("""COMPUTED_VALUE"""),0.0)</f>
        <v>0</v>
      </c>
      <c r="AI13" s="1">
        <f>IFERROR(__xludf.DUMMYFUNCTION("""COMPUTED_VALUE"""),0.0)</f>
        <v>0</v>
      </c>
      <c r="AJ13" s="1">
        <f>IFERROR(__xludf.DUMMYFUNCTION("""COMPUTED_VALUE"""),693614.0)</f>
        <v>693614</v>
      </c>
      <c r="AK13" s="1"/>
      <c r="AL13" s="1"/>
      <c r="AM13" s="1" t="str">
        <f>IFERROR(__xludf.DUMMYFUNCTION("""COMPUTED_VALUE"""),"0")</f>
        <v>0</v>
      </c>
      <c r="AN13" s="1" t="str">
        <f>IFERROR(__xludf.DUMMYFUNCTION("""COMPUTED_VALUE""")," -")</f>
        <v> -</v>
      </c>
      <c r="AO13" s="1">
        <f>IFERROR(__xludf.DUMMYFUNCTION("""COMPUTED_VALUE"""),2025.0)</f>
        <v>2025</v>
      </c>
      <c r="AP13" s="3">
        <f>IFERROR(__xludf.DUMMYFUNCTION("""COMPUTED_VALUE"""),45778.0)</f>
        <v>45778</v>
      </c>
      <c r="AQ13" s="3">
        <f>IFERROR(__xludf.DUMMYFUNCTION("""COMPUTED_VALUE"""),45775.0)</f>
        <v>45775</v>
      </c>
      <c r="AR13" s="5">
        <f>IFERROR(__xludf.DUMMYFUNCTION("""COMPUTED_VALUE"""),45804.0)</f>
        <v>45804</v>
      </c>
      <c r="AS13" s="5">
        <f>IFERROR(__xludf.DUMMYFUNCTION("""COMPUTED_VALUE"""),45778.0)</f>
        <v>45778</v>
      </c>
      <c r="AT13" s="5">
        <f>IFERROR(__xludf.DUMMYFUNCTION("""COMPUTED_VALUE"""),45775.0)</f>
        <v>45775</v>
      </c>
      <c r="AU13" s="1">
        <f>IFERROR(__xludf.DUMMYFUNCTION("""COMPUTED_VALUE"""),2.0)</f>
        <v>2</v>
      </c>
      <c r="AV13" s="1" t="str">
        <f>IFERROR(__xludf.DUMMYFUNCTION("""COMPUTED_VALUE"""),"TRADICIONAL")</f>
        <v>TRADICIONAL</v>
      </c>
      <c r="AW13" s="1" t="str">
        <f>IFERROR(__xludf.DUMMYFUNCTION("""COMPUTED_VALUE"""),"COLEGIOS")</f>
        <v>COLEGIOS</v>
      </c>
      <c r="AX13" s="1" t="str">
        <f>IFERROR(__xludf.DUMMYFUNCTION("""COMPUTED_VALUE"""),"COLEGIOS")</f>
        <v>COLEGIOS</v>
      </c>
      <c r="AY13" s="1">
        <f>IFERROR(__xludf.DUMMYFUNCTION("""COMPUTED_VALUE"""),1.0)</f>
        <v>1</v>
      </c>
      <c r="AZ13" s="1" t="str">
        <f>IFERROR(__xludf.DUMMYFUNCTION("""COMPUTED_VALUE"""),"Cinthia Mariella Orosco")</f>
        <v>Cinthia Mariella Orosco</v>
      </c>
      <c r="BA13" s="6">
        <f>IFERROR(__xludf.DUMMYFUNCTION("""COMPUTED_VALUE"""),0.030395136778115502)</f>
        <v>0.03039513678</v>
      </c>
      <c r="BB13" s="7">
        <f>IFERROR(__xludf.DUMMYFUNCTION("""COMPUTED_VALUE"""),1500.0)</f>
        <v>1500</v>
      </c>
      <c r="BC13" s="1">
        <f>IFERROR(__xludf.DUMMYFUNCTION("""COMPUTED_VALUE"""),0.0)</f>
        <v>0</v>
      </c>
      <c r="BD13" s="1" t="str">
        <f>IFERROR(__xludf.DUMMYFUNCTION("""COMPUTED_VALUE""")," -")</f>
        <v> -</v>
      </c>
      <c r="BE13" s="1">
        <f>IFERROR(__xludf.DUMMYFUNCTION("""COMPUTED_VALUE"""),0.0)</f>
        <v>0</v>
      </c>
      <c r="BF13" s="1" t="str">
        <f>IFERROR(__xludf.DUMMYFUNCTION("""COMPUTED_VALUE"""),"N/A")</f>
        <v>N/A</v>
      </c>
      <c r="BG13" s="1"/>
      <c r="BH13" s="1"/>
      <c r="BI13" s="1" t="str">
        <f>IFERROR(__xludf.DUMMYFUNCTION("""COMPUTED_VALUE"""),"")</f>
        <v/>
      </c>
    </row>
    <row r="14">
      <c r="A14" s="1">
        <f>IFERROR(__xludf.DUMMYFUNCTION("""COMPUTED_VALUE"""),13.0)</f>
        <v>13</v>
      </c>
      <c r="B14" s="1">
        <f>IFERROR(__xludf.DUMMYFUNCTION("""COMPUTED_VALUE"""),5220457.0)</f>
        <v>5220457</v>
      </c>
      <c r="C14" s="1" t="str">
        <f>IFERROR(__xludf.DUMMYFUNCTION("""COMPUTED_VALUE"""),"0000427368")</f>
        <v>0000427368</v>
      </c>
      <c r="D14" s="1" t="str">
        <f>IFERROR(__xludf.DUMMYFUNCTION("""COMPUTED_VALUE"""),"DOMÉNICA PAOLA ")</f>
        <v>DOMÉNICA PAOLA </v>
      </c>
      <c r="E14" s="2" t="str">
        <f>IFERROR(__xludf.DUMMYFUNCTION("""COMPUTED_VALUE"""),"GÓMEZ ORÉ")</f>
        <v>GÓMEZ ORÉ</v>
      </c>
      <c r="F14" s="1">
        <f>IFERROR(__xludf.DUMMYFUNCTION("""COMPUTED_VALUE"""),7.1684165E7)</f>
        <v>71684165</v>
      </c>
      <c r="G14" s="1">
        <f>IFERROR(__xludf.DUMMYFUNCTION("""COMPUTED_VALUE"""),9.08559699E8)</f>
        <v>908559699</v>
      </c>
      <c r="H14" s="1" t="str">
        <f>IFERROR(__xludf.DUMMYFUNCTION("""COMPUTED_VALUE"""),"Domenicapaolagomezore@gmail.com")</f>
        <v>Domenicapaolagomezore@gmail.com</v>
      </c>
      <c r="I14" s="1" t="str">
        <f>IFERROR(__xludf.DUMMYFUNCTION("""COMPUTED_VALUE"""),"Comunicación Audiovisual y Cine")</f>
        <v>Comunicación Audiovisual y Cine</v>
      </c>
      <c r="J14" s="1" t="str">
        <f>IFERROR(__xludf.DUMMYFUNCTION("""COMPUTED_VALUE"""),"Comunicaciones")</f>
        <v>Comunicaciones</v>
      </c>
      <c r="K14" s="1" t="str">
        <f>IFERROR(__xludf.DUMMYFUNCTION("""COMPUTED_VALUE"""),"Antigua")</f>
        <v>Antigua</v>
      </c>
      <c r="L14" s="1" t="str">
        <f>IFERROR(__xludf.DUMMYFUNCTION("""COMPUTED_VALUE"""),"Admisión Ordinaria")</f>
        <v>Admisión Ordinaria</v>
      </c>
      <c r="M14" s="1" t="str">
        <f>IFERROR(__xludf.DUMMYFUNCTION("""COMPUTED_VALUE"""),"Semi-presencial")</f>
        <v>Semi-presencial</v>
      </c>
      <c r="N14" s="1" t="str">
        <f>IFERROR(__xludf.DUMMYFUNCTION("""COMPUTED_VALUE"""),"Diurno")</f>
        <v>Diurno</v>
      </c>
      <c r="O14" s="1" t="str">
        <f>IFERROR(__xludf.DUMMYFUNCTION("""COMPUTED_VALUE"""),"NUEVO")</f>
        <v>NUEVO</v>
      </c>
      <c r="P14" s="1" t="str">
        <f>IFERROR(__xludf.DUMMYFUNCTION("""COMPUTED_VALUE"""),"ESCALA REGULAR")</f>
        <v>ESCALA REGULAR</v>
      </c>
      <c r="Q14" s="1" t="str">
        <f>IFERROR(__xludf.DUMMYFUNCTION("""COMPUTED_VALUE"""),"NINGUNO")</f>
        <v>NINGUNO</v>
      </c>
      <c r="R14" s="1" t="str">
        <f>IFERROR(__xludf.DUMMYFUNCTION("""COMPUTED_VALUE"""),"Pago BBVA")</f>
        <v>Pago BBVA</v>
      </c>
      <c r="S14" s="1" t="str">
        <f>IFERROR(__xludf.DUMMYFUNCTION("""COMPUTED_VALUE"""),"FABIOLA")</f>
        <v>FABIOLA</v>
      </c>
      <c r="T14" s="3">
        <f>IFERROR(__xludf.DUMMYFUNCTION("""COMPUTED_VALUE"""),45807.0)</f>
        <v>45807</v>
      </c>
      <c r="U14" s="1" t="str">
        <f>IFERROR(__xludf.DUMMYFUNCTION("""COMPUTED_VALUE"""),"Pago Link")</f>
        <v>Pago Link</v>
      </c>
      <c r="V14" s="1" t="str">
        <f>IFERROR(__xludf.DUMMYFUNCTION("""COMPUTED_VALUE"""),"PAGO COMPLETO")</f>
        <v>PAGO COMPLETO</v>
      </c>
      <c r="W14" s="4">
        <f>IFERROR(__xludf.DUMMYFUNCTION("""COMPUTED_VALUE"""),0.0)</f>
        <v>0</v>
      </c>
      <c r="X14" s="1" t="str">
        <f>IFERROR(__xludf.DUMMYFUNCTION("""COMPUTED_VALUE"""),"-")</f>
        <v>-</v>
      </c>
      <c r="Y14" s="5">
        <f>IFERROR(__xludf.DUMMYFUNCTION("""COMPUTED_VALUE"""),45807.0)</f>
        <v>45807</v>
      </c>
      <c r="Z14" s="1" t="str">
        <f>IFERROR(__xludf.DUMMYFUNCTION("""COMPUTED_VALUE"""),"PAGO COMPLETO")</f>
        <v>PAGO COMPLETO</v>
      </c>
      <c r="AA14" s="1" t="str">
        <f>IFERROR(__xludf.DUMMYFUNCTION("""COMPUTED_VALUE"""),"#N/A")</f>
        <v>#N/A</v>
      </c>
      <c r="AB14" s="1" t="str">
        <f>IFERROR(__xludf.DUMMYFUNCTION("""COMPUTED_VALUE"""),"-")</f>
        <v>-</v>
      </c>
      <c r="AC14" s="4">
        <f>IFERROR(__xludf.DUMMYFUNCTION("""COMPUTED_VALUE"""),50.0)</f>
        <v>50</v>
      </c>
      <c r="AD14" s="4">
        <f>IFERROR(__xludf.DUMMYFUNCTION("""COMPUTED_VALUE"""),95.0)</f>
        <v>95</v>
      </c>
      <c r="AE14" s="4">
        <f>IFERROR(__xludf.DUMMYFUNCTION("""COMPUTED_VALUE"""),1500.0)</f>
        <v>1500</v>
      </c>
      <c r="AF14" s="4">
        <f>IFERROR(__xludf.DUMMYFUNCTION("""COMPUTED_VALUE"""),1500.0)</f>
        <v>1500</v>
      </c>
      <c r="AG14" s="1">
        <f>IFERROR(__xludf.DUMMYFUNCTION("""COMPUTED_VALUE"""),0.0)</f>
        <v>0</v>
      </c>
      <c r="AH14" s="1">
        <f>IFERROR(__xludf.DUMMYFUNCTION("""COMPUTED_VALUE"""),0.0)</f>
        <v>0</v>
      </c>
      <c r="AI14" s="1">
        <f>IFERROR(__xludf.DUMMYFUNCTION("""COMPUTED_VALUE"""),0.0)</f>
        <v>0</v>
      </c>
      <c r="AJ14" s="1">
        <f>IFERROR(__xludf.DUMMYFUNCTION("""COMPUTED_VALUE"""),500249.0)</f>
        <v>500249</v>
      </c>
      <c r="AK14" s="1" t="str">
        <f>IFERROR(__xludf.DUMMYFUNCTION("""COMPUTED_VALUE"""),"10 kms a 15 kms")</f>
        <v>10 kms a 15 kms</v>
      </c>
      <c r="AL14" s="1" t="str">
        <f>IFERROR(__xludf.DUMMYFUNCTION("""COMPUTED_VALUE"""),"06 551 a 800")</f>
        <v>06 551 a 800</v>
      </c>
      <c r="AM14" s="1" t="str">
        <f>IFERROR(__xludf.DUMMYFUNCTION("""COMPUTED_VALUE"""),"0")</f>
        <v>0</v>
      </c>
      <c r="AN14" s="1" t="str">
        <f>IFERROR(__xludf.DUMMYFUNCTION("""COMPUTED_VALUE""")," -")</f>
        <v> -</v>
      </c>
      <c r="AO14" s="1">
        <f>IFERROR(__xludf.DUMMYFUNCTION("""COMPUTED_VALUE"""),2025.0)</f>
        <v>2025</v>
      </c>
      <c r="AP14" s="3">
        <f>IFERROR(__xludf.DUMMYFUNCTION("""COMPUTED_VALUE"""),45778.0)</f>
        <v>45778</v>
      </c>
      <c r="AQ14" s="3">
        <f>IFERROR(__xludf.DUMMYFUNCTION("""COMPUTED_VALUE"""),45775.0)</f>
        <v>45775</v>
      </c>
      <c r="AR14" s="5">
        <f>IFERROR(__xludf.DUMMYFUNCTION("""COMPUTED_VALUE"""),45801.0)</f>
        <v>45801</v>
      </c>
      <c r="AS14" s="5">
        <f>IFERROR(__xludf.DUMMYFUNCTION("""COMPUTED_VALUE"""),45778.0)</f>
        <v>45778</v>
      </c>
      <c r="AT14" s="5">
        <f>IFERROR(__xludf.DUMMYFUNCTION("""COMPUTED_VALUE"""),45775.0)</f>
        <v>45775</v>
      </c>
      <c r="AU14" s="1">
        <f>IFERROR(__xludf.DUMMYFUNCTION("""COMPUTED_VALUE"""),6.0)</f>
        <v>6</v>
      </c>
      <c r="AV14" s="1" t="str">
        <f>IFERROR(__xludf.DUMMYFUNCTION("""COMPUTED_VALUE"""),"DIGITAL")</f>
        <v>DIGITAL</v>
      </c>
      <c r="AW14" s="1" t="str">
        <f>IFERROR(__xludf.DUMMYFUNCTION("""COMPUTED_VALUE"""),"BIDIRECCIONAL")</f>
        <v>BIDIRECCIONAL</v>
      </c>
      <c r="AX14" s="1" t="str">
        <f>IFERROR(__xludf.DUMMYFUNCTION("""COMPUTED_VALUE"""),"ORGANICO")</f>
        <v>ORGANICO</v>
      </c>
      <c r="AY14" s="1">
        <f>IFERROR(__xludf.DUMMYFUNCTION("""COMPUTED_VALUE"""),1.0)</f>
        <v>1</v>
      </c>
      <c r="AZ14" s="1" t="str">
        <f>IFERROR(__xludf.DUMMYFUNCTION("""COMPUTED_VALUE"""),"Cinthia Mariella Orosco")</f>
        <v>Cinthia Mariella Orosco</v>
      </c>
      <c r="BA14" s="6">
        <f>IFERROR(__xludf.DUMMYFUNCTION("""COMPUTED_VALUE"""),1.0)</f>
        <v>1</v>
      </c>
      <c r="BB14" s="7">
        <f>IFERROR(__xludf.DUMMYFUNCTION("""COMPUTED_VALUE"""),1500.0)</f>
        <v>1500</v>
      </c>
      <c r="BC14" s="1">
        <f>IFERROR(__xludf.DUMMYFUNCTION("""COMPUTED_VALUE"""),0.0)</f>
        <v>0</v>
      </c>
      <c r="BD14" s="1" t="str">
        <f>IFERROR(__xludf.DUMMYFUNCTION("""COMPUTED_VALUE""")," -")</f>
        <v> -</v>
      </c>
      <c r="BE14" s="1">
        <f>IFERROR(__xludf.DUMMYFUNCTION("""COMPUTED_VALUE"""),0.0)</f>
        <v>0</v>
      </c>
      <c r="BF14" s="1" t="str">
        <f>IFERROR(__xludf.DUMMYFUNCTION("""COMPUTED_VALUE"""),"N/A")</f>
        <v>N/A</v>
      </c>
      <c r="BG14" s="1"/>
      <c r="BH14" s="1"/>
      <c r="BI14" s="1" t="str">
        <f>IFERROR(__xludf.DUMMYFUNCTION("""COMPUTED_VALUE"""),"")</f>
        <v/>
      </c>
    </row>
    <row r="15">
      <c r="A15" s="1">
        <f>IFERROR(__xludf.DUMMYFUNCTION("""COMPUTED_VALUE"""),14.0)</f>
        <v>14</v>
      </c>
      <c r="B15" s="1">
        <f>IFERROR(__xludf.DUMMYFUNCTION("""COMPUTED_VALUE"""),4534883.0)</f>
        <v>4534883</v>
      </c>
      <c r="C15" s="1" t="str">
        <f>IFERROR(__xludf.DUMMYFUNCTION("""COMPUTED_VALUE"""),"0000427439")</f>
        <v>0000427439</v>
      </c>
      <c r="D15" s="1" t="str">
        <f>IFERROR(__xludf.DUMMYFUNCTION("""COMPUTED_VALUE"""),"LUIS ANGEL")</f>
        <v>LUIS ANGEL</v>
      </c>
      <c r="E15" s="2" t="str">
        <f>IFERROR(__xludf.DUMMYFUNCTION("""COMPUTED_VALUE"""),"OSVEN ARANDA")</f>
        <v>OSVEN ARANDA</v>
      </c>
      <c r="F15" s="1">
        <f>IFERROR(__xludf.DUMMYFUNCTION("""COMPUTED_VALUE"""),4.1259267E7)</f>
        <v>41259267</v>
      </c>
      <c r="G15" s="1">
        <f>IFERROR(__xludf.DUMMYFUNCTION("""COMPUTED_VALUE"""),9.18851982E8)</f>
        <v>918851982</v>
      </c>
      <c r="H15" s="1" t="str">
        <f>IFERROR(__xludf.DUMMYFUNCTION("""COMPUTED_VALUE"""),"osven.sac@gmail.com")</f>
        <v>osven.sac@gmail.com</v>
      </c>
      <c r="I15" s="1" t="str">
        <f>IFERROR(__xludf.DUMMYFUNCTION("""COMPUTED_VALUE"""),"Arquitectura")</f>
        <v>Arquitectura</v>
      </c>
      <c r="J15" s="1" t="str">
        <f>IFERROR(__xludf.DUMMYFUNCTION("""COMPUTED_VALUE"""),"Arquitecturas")</f>
        <v>Arquitecturas</v>
      </c>
      <c r="K15" s="1" t="str">
        <f>IFERROR(__xludf.DUMMYFUNCTION("""COMPUTED_VALUE"""),"Antigua")</f>
        <v>Antigua</v>
      </c>
      <c r="L15" s="1" t="str">
        <f>IFERROR(__xludf.DUMMYFUNCTION("""COMPUTED_VALUE"""),"Admisión Ordinaria")</f>
        <v>Admisión Ordinaria</v>
      </c>
      <c r="M15" s="1" t="str">
        <f>IFERROR(__xludf.DUMMYFUNCTION("""COMPUTED_VALUE"""),"Semi-presencial")</f>
        <v>Semi-presencial</v>
      </c>
      <c r="N15" s="1" t="str">
        <f>IFERROR(__xludf.DUMMYFUNCTION("""COMPUTED_VALUE"""),"Diurno")</f>
        <v>Diurno</v>
      </c>
      <c r="O15" s="1" t="str">
        <f>IFERROR(__xludf.DUMMYFUNCTION("""COMPUTED_VALUE"""),"NUEVO")</f>
        <v>NUEVO</v>
      </c>
      <c r="P15" s="1" t="str">
        <f>IFERROR(__xludf.DUMMYFUNCTION("""COMPUTED_VALUE"""),"ESCALA REGULAR")</f>
        <v>ESCALA REGULAR</v>
      </c>
      <c r="Q15" s="1" t="str">
        <f>IFERROR(__xludf.DUMMYFUNCTION("""COMPUTED_VALUE"""),"NINGUNO")</f>
        <v>NINGUNO</v>
      </c>
      <c r="R15" s="1" t="str">
        <f>IFERROR(__xludf.DUMMYFUNCTION("""COMPUTED_VALUE"""),"NINGUNO")</f>
        <v>NINGUNO</v>
      </c>
      <c r="S15" s="1" t="str">
        <f>IFERROR(__xludf.DUMMYFUNCTION("""COMPUTED_VALUE"""),"-")</f>
        <v>-</v>
      </c>
      <c r="T15" s="3">
        <f>IFERROR(__xludf.DUMMYFUNCTION("""COMPUTED_VALUE"""),45807.0)</f>
        <v>45807</v>
      </c>
      <c r="U15" s="1" t="str">
        <f>IFERROR(__xludf.DUMMYFUNCTION("""COMPUTED_VALUE"""),"POS")</f>
        <v>POS</v>
      </c>
      <c r="V15" s="1" t="str">
        <f>IFERROR(__xludf.DUMMYFUNCTION("""COMPUTED_VALUE"""),"PAGO COMPLETO")</f>
        <v>PAGO COMPLETO</v>
      </c>
      <c r="W15" s="4">
        <f>IFERROR(__xludf.DUMMYFUNCTION("""COMPUTED_VALUE"""),0.0)</f>
        <v>0</v>
      </c>
      <c r="X15" s="1" t="str">
        <f>IFERROR(__xludf.DUMMYFUNCTION("""COMPUTED_VALUE"""),"-")</f>
        <v>-</v>
      </c>
      <c r="Y15" s="5">
        <f>IFERROR(__xludf.DUMMYFUNCTION("""COMPUTED_VALUE"""),45807.0)</f>
        <v>45807</v>
      </c>
      <c r="Z15" s="1" t="str">
        <f>IFERROR(__xludf.DUMMYFUNCTION("""COMPUTED_VALUE"""),"PAGO COMPLETO")</f>
        <v>PAGO COMPLETO</v>
      </c>
      <c r="AA15" s="1" t="str">
        <f>IFERROR(__xludf.DUMMYFUNCTION("""COMPUTED_VALUE"""),"#N/A")</f>
        <v>#N/A</v>
      </c>
      <c r="AB15" s="1" t="str">
        <f>IFERROR(__xludf.DUMMYFUNCTION("""COMPUTED_VALUE"""),"-")</f>
        <v>-</v>
      </c>
      <c r="AC15" s="4">
        <f>IFERROR(__xludf.DUMMYFUNCTION("""COMPUTED_VALUE"""),0.0)</f>
        <v>0</v>
      </c>
      <c r="AD15" s="4">
        <f>IFERROR(__xludf.DUMMYFUNCTION("""COMPUTED_VALUE"""),0.0)</f>
        <v>0</v>
      </c>
      <c r="AE15" s="4">
        <f>IFERROR(__xludf.DUMMYFUNCTION("""COMPUTED_VALUE"""),850.0)</f>
        <v>850</v>
      </c>
      <c r="AF15" s="4">
        <f>IFERROR(__xludf.DUMMYFUNCTION("""COMPUTED_VALUE"""),850.0)</f>
        <v>850</v>
      </c>
      <c r="AG15" s="1">
        <f>IFERROR(__xludf.DUMMYFUNCTION("""COMPUTED_VALUE"""),0.0)</f>
        <v>0</v>
      </c>
      <c r="AH15" s="1">
        <f>IFERROR(__xludf.DUMMYFUNCTION("""COMPUTED_VALUE"""),0.0)</f>
        <v>0</v>
      </c>
      <c r="AI15" s="1">
        <f>IFERROR(__xludf.DUMMYFUNCTION("""COMPUTED_VALUE"""),0.0)</f>
        <v>0</v>
      </c>
      <c r="AJ15" s="1">
        <f>IFERROR(__xludf.DUMMYFUNCTION("""COMPUTED_VALUE"""),0.0)</f>
        <v>0</v>
      </c>
      <c r="AK15" s="1"/>
      <c r="AL15" s="1"/>
      <c r="AM15" s="1" t="str">
        <f>IFERROR(__xludf.DUMMYFUNCTION("""COMPUTED_VALUE"""),"0")</f>
        <v>0</v>
      </c>
      <c r="AN15" s="1" t="str">
        <f>IFERROR(__xludf.DUMMYFUNCTION("""COMPUTED_VALUE""")," -")</f>
        <v> -</v>
      </c>
      <c r="AO15" s="1">
        <f>IFERROR(__xludf.DUMMYFUNCTION("""COMPUTED_VALUE"""),1998.0)</f>
        <v>1998</v>
      </c>
      <c r="AP15" s="3">
        <f>IFERROR(__xludf.DUMMYFUNCTION("""COMPUTED_VALUE"""),45778.0)</f>
        <v>45778</v>
      </c>
      <c r="AQ15" s="3">
        <f>IFERROR(__xludf.DUMMYFUNCTION("""COMPUTED_VALUE"""),45775.0)</f>
        <v>45775</v>
      </c>
      <c r="AR15" s="5">
        <f>IFERROR(__xludf.DUMMYFUNCTION("""COMPUTED_VALUE"""),45801.0)</f>
        <v>45801</v>
      </c>
      <c r="AS15" s="5">
        <f>IFERROR(__xludf.DUMMYFUNCTION("""COMPUTED_VALUE"""),45778.0)</f>
        <v>45778</v>
      </c>
      <c r="AT15" s="5">
        <f>IFERROR(__xludf.DUMMYFUNCTION("""COMPUTED_VALUE"""),45775.0)</f>
        <v>45775</v>
      </c>
      <c r="AU15" s="1">
        <f>IFERROR(__xludf.DUMMYFUNCTION("""COMPUTED_VALUE"""),6.0)</f>
        <v>6</v>
      </c>
      <c r="AV15" s="1" t="str">
        <f>IFERROR(__xludf.DUMMYFUNCTION("""COMPUTED_VALUE"""),"DIGITAL")</f>
        <v>DIGITAL</v>
      </c>
      <c r="AW15" s="1" t="str">
        <f>IFERROR(__xludf.DUMMYFUNCTION("""COMPUTED_VALUE"""),"BIDIRECCIONAL")</f>
        <v>BIDIRECCIONAL</v>
      </c>
      <c r="AX15" s="1" t="str">
        <f>IFERROR(__xludf.DUMMYFUNCTION("""COMPUTED_VALUE"""),"ORGANICO")</f>
        <v>ORGANICO</v>
      </c>
      <c r="AY15" s="1">
        <f>IFERROR(__xludf.DUMMYFUNCTION("""COMPUTED_VALUE"""),1.0)</f>
        <v>1</v>
      </c>
      <c r="AZ15" s="1" t="str">
        <f>IFERROR(__xludf.DUMMYFUNCTION("""COMPUTED_VALUE"""),"Meri Ricalde")</f>
        <v>Meri Ricalde</v>
      </c>
      <c r="BA15" s="6">
        <f>IFERROR(__xludf.DUMMYFUNCTION("""COMPUTED_VALUE"""),1.0)</f>
        <v>1</v>
      </c>
      <c r="BB15" s="7">
        <f>IFERROR(__xludf.DUMMYFUNCTION("""COMPUTED_VALUE"""),850.0)</f>
        <v>850</v>
      </c>
      <c r="BC15" s="1">
        <f>IFERROR(__xludf.DUMMYFUNCTION("""COMPUTED_VALUE"""),0.0)</f>
        <v>0</v>
      </c>
      <c r="BD15" s="1" t="str">
        <f>IFERROR(__xludf.DUMMYFUNCTION("""COMPUTED_VALUE""")," -")</f>
        <v> -</v>
      </c>
      <c r="BE15" s="1">
        <f>IFERROR(__xludf.DUMMYFUNCTION("""COMPUTED_VALUE"""),0.0)</f>
        <v>0</v>
      </c>
      <c r="BF15" s="1" t="str">
        <f>IFERROR(__xludf.DUMMYFUNCTION("""COMPUTED_VALUE"""),"N/A")</f>
        <v>N/A</v>
      </c>
      <c r="BG15" s="1"/>
      <c r="BH15" s="1"/>
      <c r="BI15" s="1" t="str">
        <f>IFERROR(__xludf.DUMMYFUNCTION("""COMPUTED_VALUE"""),"")</f>
        <v/>
      </c>
    </row>
    <row r="16">
      <c r="A16" s="1">
        <f>IFERROR(__xludf.DUMMYFUNCTION("""COMPUTED_VALUE"""),15.0)</f>
        <v>15</v>
      </c>
      <c r="B16" s="1">
        <f>IFERROR(__xludf.DUMMYFUNCTION("""COMPUTED_VALUE"""),1478516.0)</f>
        <v>1478516</v>
      </c>
      <c r="C16" s="1" t="str">
        <f>IFERROR(__xludf.DUMMYFUNCTION("""COMPUTED_VALUE"""),"0000427548")</f>
        <v>0000427548</v>
      </c>
      <c r="D16" s="1" t="str">
        <f>IFERROR(__xludf.DUMMYFUNCTION("""COMPUTED_VALUE"""),"JADE ALESSANDRA ")</f>
        <v>JADE ALESSANDRA </v>
      </c>
      <c r="E16" s="2" t="str">
        <f>IFERROR(__xludf.DUMMYFUNCTION("""COMPUTED_VALUE"""),"HUAMANI CALDERON")</f>
        <v>HUAMANI CALDERON</v>
      </c>
      <c r="F16" s="1">
        <f>IFERROR(__xludf.DUMMYFUNCTION("""COMPUTED_VALUE"""),7.2064162E7)</f>
        <v>72064162</v>
      </c>
      <c r="G16" s="1">
        <f>IFERROR(__xludf.DUMMYFUNCTION("""COMPUTED_VALUE"""),9.84124408E8)</f>
        <v>984124408</v>
      </c>
      <c r="H16" s="1" t="str">
        <f>IFERROR(__xludf.DUMMYFUNCTION("""COMPUTED_VALUE"""),"jade.iiriss@gmail.com")</f>
        <v>jade.iiriss@gmail.com</v>
      </c>
      <c r="I16" s="1" t="str">
        <f>IFERROR(__xludf.DUMMYFUNCTION("""COMPUTED_VALUE"""),"Comunicación Audiovisual y Cine")</f>
        <v>Comunicación Audiovisual y Cine</v>
      </c>
      <c r="J16" s="1" t="str">
        <f>IFERROR(__xludf.DUMMYFUNCTION("""COMPUTED_VALUE"""),"Comunicaciones")</f>
        <v>Comunicaciones</v>
      </c>
      <c r="K16" s="1" t="str">
        <f>IFERROR(__xludf.DUMMYFUNCTION("""COMPUTED_VALUE"""),"Antigua")</f>
        <v>Antigua</v>
      </c>
      <c r="L16" s="1" t="str">
        <f>IFERROR(__xludf.DUMMYFUNCTION("""COMPUTED_VALUE"""),"Admisión de Alto Rendimiento")</f>
        <v>Admisión de Alto Rendimiento</v>
      </c>
      <c r="M16" s="1" t="str">
        <f>IFERROR(__xludf.DUMMYFUNCTION("""COMPUTED_VALUE"""),"Semi-presencial")</f>
        <v>Semi-presencial</v>
      </c>
      <c r="N16" s="1" t="str">
        <f>IFERROR(__xludf.DUMMYFUNCTION("""COMPUTED_VALUE"""),"Diurno")</f>
        <v>Diurno</v>
      </c>
      <c r="O16" s="1" t="str">
        <f>IFERROR(__xludf.DUMMYFUNCTION("""COMPUTED_VALUE"""),"NUEVO")</f>
        <v>NUEVO</v>
      </c>
      <c r="P16" s="1" t="str">
        <f>IFERROR(__xludf.DUMMYFUNCTION("""COMPUTED_VALUE"""),"ESCALA REGULAR")</f>
        <v>ESCALA REGULAR</v>
      </c>
      <c r="Q16" s="1" t="str">
        <f>IFERROR(__xludf.DUMMYFUNCTION("""COMPUTED_VALUE"""),"NINGUNO")</f>
        <v>NINGUNO</v>
      </c>
      <c r="R16" s="1" t="str">
        <f>IFERROR(__xludf.DUMMYFUNCTION("""COMPUTED_VALUE"""),"50% DSCTO. PRIMERA BOLETA")</f>
        <v>50% DSCTO. PRIMERA BOLETA</v>
      </c>
      <c r="S16" s="1" t="str">
        <f>IFERROR(__xludf.DUMMYFUNCTION("""COMPUTED_VALUE"""),"-")</f>
        <v>-</v>
      </c>
      <c r="T16" s="3">
        <f>IFERROR(__xludf.DUMMYFUNCTION("""COMPUTED_VALUE"""),45808.0)</f>
        <v>45808</v>
      </c>
      <c r="U16" s="1" t="str">
        <f>IFERROR(__xludf.DUMMYFUNCTION("""COMPUTED_VALUE"""),"CARGO")</f>
        <v>CARGO</v>
      </c>
      <c r="V16" s="1" t="str">
        <f>IFERROR(__xludf.DUMMYFUNCTION("""COMPUTED_VALUE"""),"PAGO COMPLETO")</f>
        <v>PAGO COMPLETO</v>
      </c>
      <c r="W16" s="4">
        <f>IFERROR(__xludf.DUMMYFUNCTION("""COMPUTED_VALUE"""),0.0)</f>
        <v>0</v>
      </c>
      <c r="X16" s="1" t="str">
        <f>IFERROR(__xludf.DUMMYFUNCTION("""COMPUTED_VALUE"""),"-")</f>
        <v>-</v>
      </c>
      <c r="Y16" s="5">
        <f>IFERROR(__xludf.DUMMYFUNCTION("""COMPUTED_VALUE"""),45808.0)</f>
        <v>45808</v>
      </c>
      <c r="Z16" s="1" t="str">
        <f>IFERROR(__xludf.DUMMYFUNCTION("""COMPUTED_VALUE"""),"PAGO COMPLETO")</f>
        <v>PAGO COMPLETO</v>
      </c>
      <c r="AA16" s="1" t="str">
        <f>IFERROR(__xludf.DUMMYFUNCTION("""COMPUTED_VALUE"""),"#N/A")</f>
        <v>#N/A</v>
      </c>
      <c r="AB16" s="1" t="str">
        <f>IFERROR(__xludf.DUMMYFUNCTION("""COMPUTED_VALUE"""),"-")</f>
        <v>-</v>
      </c>
      <c r="AC16" s="4">
        <f>IFERROR(__xludf.DUMMYFUNCTION("""COMPUTED_VALUE"""),40.0)</f>
        <v>40</v>
      </c>
      <c r="AD16" s="4">
        <f>IFERROR(__xludf.DUMMYFUNCTION("""COMPUTED_VALUE"""),95.0)</f>
        <v>95</v>
      </c>
      <c r="AE16" s="4">
        <f>IFERROR(__xludf.DUMMYFUNCTION("""COMPUTED_VALUE"""),1500.0)</f>
        <v>1500</v>
      </c>
      <c r="AF16" s="4">
        <f>IFERROR(__xludf.DUMMYFUNCTION("""COMPUTED_VALUE"""),1500.0)</f>
        <v>1500</v>
      </c>
      <c r="AG16" s="1">
        <f>IFERROR(__xludf.DUMMYFUNCTION("""COMPUTED_VALUE"""),0.0)</f>
        <v>0</v>
      </c>
      <c r="AH16" s="1">
        <f>IFERROR(__xludf.DUMMYFUNCTION("""COMPUTED_VALUE"""),0.0)</f>
        <v>0</v>
      </c>
      <c r="AI16" s="1">
        <f>IFERROR(__xludf.DUMMYFUNCTION("""COMPUTED_VALUE"""),0.0)</f>
        <v>0</v>
      </c>
      <c r="AJ16" s="1">
        <f>IFERROR(__xludf.DUMMYFUNCTION("""COMPUTED_VALUE"""),1640671.0)</f>
        <v>1640671</v>
      </c>
      <c r="AK16" s="1" t="str">
        <f>IFERROR(__xludf.DUMMYFUNCTION("""COMPUTED_VALUE"""),"5kms a 10 kms")</f>
        <v>5kms a 10 kms</v>
      </c>
      <c r="AL16" s="1" t="str">
        <f>IFERROR(__xludf.DUMMYFUNCTION("""COMPUTED_VALUE"""),"06 551 a 800")</f>
        <v>06 551 a 800</v>
      </c>
      <c r="AM16" s="1" t="str">
        <f>IFERROR(__xludf.DUMMYFUNCTION("""COMPUTED_VALUE"""),"0")</f>
        <v>0</v>
      </c>
      <c r="AN16" s="1" t="str">
        <f>IFERROR(__xludf.DUMMYFUNCTION("""COMPUTED_VALUE""")," -")</f>
        <v> -</v>
      </c>
      <c r="AO16" s="1">
        <f>IFERROR(__xludf.DUMMYFUNCTION("""COMPUTED_VALUE"""),2025.0)</f>
        <v>2025</v>
      </c>
      <c r="AP16" s="3">
        <f>IFERROR(__xludf.DUMMYFUNCTION("""COMPUTED_VALUE"""),45778.0)</f>
        <v>45778</v>
      </c>
      <c r="AQ16" s="3">
        <f>IFERROR(__xludf.DUMMYFUNCTION("""COMPUTED_VALUE"""),45775.0)</f>
        <v>45775</v>
      </c>
      <c r="AR16" s="5">
        <f>IFERROR(__xludf.DUMMYFUNCTION("""COMPUTED_VALUE"""),45762.0)</f>
        <v>45762</v>
      </c>
      <c r="AS16" s="5">
        <f>IFERROR(__xludf.DUMMYFUNCTION("""COMPUTED_VALUE"""),45748.0)</f>
        <v>45748</v>
      </c>
      <c r="AT16" s="5">
        <f>IFERROR(__xludf.DUMMYFUNCTION("""COMPUTED_VALUE"""),45747.0)</f>
        <v>45747</v>
      </c>
      <c r="AU16" s="1">
        <f>IFERROR(__xludf.DUMMYFUNCTION("""COMPUTED_VALUE"""),46.0)</f>
        <v>46</v>
      </c>
      <c r="AV16" s="1" t="str">
        <f>IFERROR(__xludf.DUMMYFUNCTION("""COMPUTED_VALUE"""),"TRADICIONAL")</f>
        <v>TRADICIONAL</v>
      </c>
      <c r="AW16" s="1" t="str">
        <f>IFERROR(__xludf.DUMMYFUNCTION("""COMPUTED_VALUE"""),"VISITA")</f>
        <v>VISITA</v>
      </c>
      <c r="AX16" s="1" t="str">
        <f>IFERROR(__xludf.DUMMYFUNCTION("""COMPUTED_VALUE"""),"VISITA")</f>
        <v>VISITA</v>
      </c>
      <c r="AY16" s="1">
        <f>IFERROR(__xludf.DUMMYFUNCTION("""COMPUTED_VALUE"""),1.0)</f>
        <v>1</v>
      </c>
      <c r="AZ16" s="1" t="str">
        <f>IFERROR(__xludf.DUMMYFUNCTION("""COMPUTED_VALUE"""),"Daniel Zapata")</f>
        <v>Daniel Zapata</v>
      </c>
      <c r="BA16" s="6">
        <f>IFERROR(__xludf.DUMMYFUNCTION("""COMPUTED_VALUE"""),1.0)</f>
        <v>1</v>
      </c>
      <c r="BB16" s="7">
        <f>IFERROR(__xludf.DUMMYFUNCTION("""COMPUTED_VALUE"""),1350.0)</f>
        <v>1350</v>
      </c>
      <c r="BC16" s="1">
        <f>IFERROR(__xludf.DUMMYFUNCTION("""COMPUTED_VALUE"""),0.0)</f>
        <v>0</v>
      </c>
      <c r="BD16" s="1" t="str">
        <f>IFERROR(__xludf.DUMMYFUNCTION("""COMPUTED_VALUE""")," -")</f>
        <v> -</v>
      </c>
      <c r="BE16" s="1">
        <f>IFERROR(__xludf.DUMMYFUNCTION("""COMPUTED_VALUE"""),1.0)</f>
        <v>1</v>
      </c>
      <c r="BF16" s="1" t="str">
        <f>IFERROR(__xludf.DUMMYFUNCTION("""COMPUTED_VALUE"""),"N/A")</f>
        <v>N/A</v>
      </c>
      <c r="BG16" s="5">
        <f>IFERROR(__xludf.DUMMYFUNCTION("""COMPUTED_VALUE"""),45815.0)</f>
        <v>45815</v>
      </c>
      <c r="BH16" s="1"/>
      <c r="BI16" s="1" t="str">
        <f>IFERROR(__xludf.DUMMYFUNCTION("""COMPUTED_VALUE"""),"")</f>
        <v/>
      </c>
    </row>
    <row r="17">
      <c r="A17" s="1">
        <f>IFERROR(__xludf.DUMMYFUNCTION("""COMPUTED_VALUE"""),16.0)</f>
        <v>16</v>
      </c>
      <c r="B17" s="1">
        <f>IFERROR(__xludf.DUMMYFUNCTION("""COMPUTED_VALUE"""),5228770.0)</f>
        <v>5228770</v>
      </c>
      <c r="C17" s="1" t="str">
        <f>IFERROR(__xludf.DUMMYFUNCTION("""COMPUTED_VALUE"""),"0000427599")</f>
        <v>0000427599</v>
      </c>
      <c r="D17" s="1" t="str">
        <f>IFERROR(__xludf.DUMMYFUNCTION("""COMPUTED_VALUE"""),"LUIS MIGUEL ANTHONY ")</f>
        <v>LUIS MIGUEL ANTHONY </v>
      </c>
      <c r="E17" s="2" t="str">
        <f>IFERROR(__xludf.DUMMYFUNCTION("""COMPUTED_VALUE"""),"TARRILLO BARBOZA")</f>
        <v>TARRILLO BARBOZA</v>
      </c>
      <c r="F17" s="1">
        <f>IFERROR(__xludf.DUMMYFUNCTION("""COMPUTED_VALUE"""),7.3162077E7)</f>
        <v>73162077</v>
      </c>
      <c r="G17" s="1">
        <f>IFERROR(__xludf.DUMMYFUNCTION("""COMPUTED_VALUE"""),9.16083982E8)</f>
        <v>916083982</v>
      </c>
      <c r="H17" s="1" t="str">
        <f>IFERROR(__xludf.DUMMYFUNCTION("""COMPUTED_VALUE"""),"anthonytb335@gmail.com")</f>
        <v>anthonytb335@gmail.com</v>
      </c>
      <c r="I17" s="1" t="str">
        <f>IFERROR(__xludf.DUMMYFUNCTION("""COMPUTED_VALUE"""),"Administración y Negocios Internacionales")</f>
        <v>Administración y Negocios Internacionales</v>
      </c>
      <c r="J17" s="1" t="str">
        <f>IFERROR(__xludf.DUMMYFUNCTION("""COMPUTED_VALUE"""),"Negocios")</f>
        <v>Negocios</v>
      </c>
      <c r="K17" s="1" t="str">
        <f>IFERROR(__xludf.DUMMYFUNCTION("""COMPUTED_VALUE"""),"Nueva")</f>
        <v>Nueva</v>
      </c>
      <c r="L17" s="1" t="str">
        <f>IFERROR(__xludf.DUMMYFUNCTION("""COMPUTED_VALUE"""),"Admisión de Alto Rendimiento")</f>
        <v>Admisión de Alto Rendimiento</v>
      </c>
      <c r="M17" s="1" t="str">
        <f>IFERROR(__xludf.DUMMYFUNCTION("""COMPUTED_VALUE"""),"Semi-presencial")</f>
        <v>Semi-presencial</v>
      </c>
      <c r="N17" s="1" t="str">
        <f>IFERROR(__xludf.DUMMYFUNCTION("""COMPUTED_VALUE"""),"Diurno")</f>
        <v>Diurno</v>
      </c>
      <c r="O17" s="1" t="str">
        <f>IFERROR(__xludf.DUMMYFUNCTION("""COMPUTED_VALUE"""),"NUEVO")</f>
        <v>NUEVO</v>
      </c>
      <c r="P17" s="1" t="str">
        <f>IFERROR(__xludf.DUMMYFUNCTION("""COMPUTED_VALUE"""),"ESCALA REGULAR")</f>
        <v>ESCALA REGULAR</v>
      </c>
      <c r="Q17" s="1" t="str">
        <f>IFERROR(__xludf.DUMMYFUNCTION("""COMPUTED_VALUE"""),"NINGUNO")</f>
        <v>NINGUNO</v>
      </c>
      <c r="R17" s="1" t="str">
        <f>IFERROR(__xludf.DUMMYFUNCTION("""COMPUTED_VALUE"""),"50% DSCTO. PRIMERA BOLETA")</f>
        <v>50% DSCTO. PRIMERA BOLETA</v>
      </c>
      <c r="S17" s="1" t="str">
        <f>IFERROR(__xludf.DUMMYFUNCTION("""COMPUTED_VALUE"""),"-")</f>
        <v>-</v>
      </c>
      <c r="T17" s="3">
        <f>IFERROR(__xludf.DUMMYFUNCTION("""COMPUTED_VALUE"""),45809.0)</f>
        <v>45809</v>
      </c>
      <c r="U17" s="1" t="str">
        <f>IFERROR(__xludf.DUMMYFUNCTION("""COMPUTED_VALUE"""),"CARGO")</f>
        <v>CARGO</v>
      </c>
      <c r="V17" s="1" t="str">
        <f>IFERROR(__xludf.DUMMYFUNCTION("""COMPUTED_VALUE"""),"PAGO COMPLETO")</f>
        <v>PAGO COMPLETO</v>
      </c>
      <c r="W17" s="4">
        <f>IFERROR(__xludf.DUMMYFUNCTION("""COMPUTED_VALUE"""),0.0)</f>
        <v>0</v>
      </c>
      <c r="X17" s="1" t="str">
        <f>IFERROR(__xludf.DUMMYFUNCTION("""COMPUTED_VALUE"""),"-")</f>
        <v>-</v>
      </c>
      <c r="Y17" s="5">
        <f>IFERROR(__xludf.DUMMYFUNCTION("""COMPUTED_VALUE"""),45809.0)</f>
        <v>45809</v>
      </c>
      <c r="Z17" s="1" t="str">
        <f>IFERROR(__xludf.DUMMYFUNCTION("""COMPUTED_VALUE"""),"PAGO COMPLETO")</f>
        <v>PAGO COMPLETO</v>
      </c>
      <c r="AA17" s="1" t="str">
        <f>IFERROR(__xludf.DUMMYFUNCTION("""COMPUTED_VALUE"""),"#N/A")</f>
        <v>#N/A</v>
      </c>
      <c r="AB17" s="1" t="str">
        <f>IFERROR(__xludf.DUMMYFUNCTION("""COMPUTED_VALUE"""),"-")</f>
        <v>-</v>
      </c>
      <c r="AC17" s="4">
        <f>IFERROR(__xludf.DUMMYFUNCTION("""COMPUTED_VALUE"""),50.0)</f>
        <v>50</v>
      </c>
      <c r="AD17" s="4">
        <f>IFERROR(__xludf.DUMMYFUNCTION("""COMPUTED_VALUE"""),95.0)</f>
        <v>95</v>
      </c>
      <c r="AE17" s="4">
        <f>IFERROR(__xludf.DUMMYFUNCTION("""COMPUTED_VALUE"""),1350.0)</f>
        <v>1350</v>
      </c>
      <c r="AF17" s="4">
        <f>IFERROR(__xludf.DUMMYFUNCTION("""COMPUTED_VALUE"""),1350.0)</f>
        <v>1350</v>
      </c>
      <c r="AG17" s="1">
        <f>IFERROR(__xludf.DUMMYFUNCTION("""COMPUTED_VALUE"""),0.0)</f>
        <v>0</v>
      </c>
      <c r="AH17" s="1">
        <f>IFERROR(__xludf.DUMMYFUNCTION("""COMPUTED_VALUE"""),0.0)</f>
        <v>0</v>
      </c>
      <c r="AI17" s="1">
        <f>IFERROR(__xludf.DUMMYFUNCTION("""COMPUTED_VALUE"""),0.0)</f>
        <v>0</v>
      </c>
      <c r="AJ17" s="1">
        <f>IFERROR(__xludf.DUMMYFUNCTION("""COMPUTED_VALUE"""),1507789.0)</f>
        <v>1507789</v>
      </c>
      <c r="AK17" s="1" t="str">
        <f>IFERROR(__xludf.DUMMYFUNCTION("""COMPUTED_VALUE"""),"5kms a 10 kms")</f>
        <v>5kms a 10 kms</v>
      </c>
      <c r="AL17" s="1" t="str">
        <f>IFERROR(__xludf.DUMMYFUNCTION("""COMPUTED_VALUE"""),"05 301 a 550")</f>
        <v>05 301 a 550</v>
      </c>
      <c r="AM17" s="1" t="str">
        <f>IFERROR(__xludf.DUMMYFUNCTION("""COMPUTED_VALUE"""),"0")</f>
        <v>0</v>
      </c>
      <c r="AN17" s="1" t="str">
        <f>IFERROR(__xludf.DUMMYFUNCTION("""COMPUTED_VALUE""")," -")</f>
        <v> -</v>
      </c>
      <c r="AO17" s="1">
        <f>IFERROR(__xludf.DUMMYFUNCTION("""COMPUTED_VALUE"""),2025.0)</f>
        <v>2025</v>
      </c>
      <c r="AP17" s="3">
        <f>IFERROR(__xludf.DUMMYFUNCTION("""COMPUTED_VALUE"""),45809.0)</f>
        <v>45809</v>
      </c>
      <c r="AQ17" s="3">
        <f>IFERROR(__xludf.DUMMYFUNCTION("""COMPUTED_VALUE"""),45803.0)</f>
        <v>45803</v>
      </c>
      <c r="AR17" s="5">
        <f>IFERROR(__xludf.DUMMYFUNCTION("""COMPUTED_VALUE"""),45806.0)</f>
        <v>45806</v>
      </c>
      <c r="AS17" s="5">
        <f>IFERROR(__xludf.DUMMYFUNCTION("""COMPUTED_VALUE"""),45778.0)</f>
        <v>45778</v>
      </c>
      <c r="AT17" s="5">
        <f>IFERROR(__xludf.DUMMYFUNCTION("""COMPUTED_VALUE"""),45775.0)</f>
        <v>45775</v>
      </c>
      <c r="AU17" s="1">
        <f>IFERROR(__xludf.DUMMYFUNCTION("""COMPUTED_VALUE"""),3.0)</f>
        <v>3</v>
      </c>
      <c r="AV17" s="1" t="str">
        <f>IFERROR(__xludf.DUMMYFUNCTION("""COMPUTED_VALUE"""),"TRADICIONAL")</f>
        <v>TRADICIONAL</v>
      </c>
      <c r="AW17" s="1" t="str">
        <f>IFERROR(__xludf.DUMMYFUNCTION("""COMPUTED_VALUE"""),"COLEGIOS")</f>
        <v>COLEGIOS</v>
      </c>
      <c r="AX17" s="1" t="str">
        <f>IFERROR(__xludf.DUMMYFUNCTION("""COMPUTED_VALUE"""),"COLEGIOS")</f>
        <v>COLEGIOS</v>
      </c>
      <c r="AY17" s="1">
        <f>IFERROR(__xludf.DUMMYFUNCTION("""COMPUTED_VALUE"""),1.0)</f>
        <v>1</v>
      </c>
      <c r="AZ17" s="1" t="str">
        <f>IFERROR(__xludf.DUMMYFUNCTION("""COMPUTED_VALUE"""),"Daniel Zapata")</f>
        <v>Daniel Zapata</v>
      </c>
      <c r="BA17" s="6">
        <f>IFERROR(__xludf.DUMMYFUNCTION("""COMPUTED_VALUE"""),1.0)</f>
        <v>1</v>
      </c>
      <c r="BB17" s="7">
        <f>IFERROR(__xludf.DUMMYFUNCTION("""COMPUTED_VALUE"""),1215.0)</f>
        <v>1215</v>
      </c>
      <c r="BC17" s="1">
        <f>IFERROR(__xludf.DUMMYFUNCTION("""COMPUTED_VALUE"""),0.0)</f>
        <v>0</v>
      </c>
      <c r="BD17" s="1" t="str">
        <f>IFERROR(__xludf.DUMMYFUNCTION("""COMPUTED_VALUE""")," -")</f>
        <v> -</v>
      </c>
      <c r="BE17" s="1">
        <f>IFERROR(__xludf.DUMMYFUNCTION("""COMPUTED_VALUE"""),1.0)</f>
        <v>1</v>
      </c>
      <c r="BF17" s="1" t="str">
        <f>IFERROR(__xludf.DUMMYFUNCTION("""COMPUTED_VALUE"""),"N/A")</f>
        <v>N/A</v>
      </c>
      <c r="BG17" s="5">
        <f>IFERROR(__xludf.DUMMYFUNCTION("""COMPUTED_VALUE"""),45815.0)</f>
        <v>45815</v>
      </c>
      <c r="BH17" s="1"/>
      <c r="BI17" s="1" t="str">
        <f>IFERROR(__xludf.DUMMYFUNCTION("""COMPUTED_VALUE"""),"")</f>
        <v/>
      </c>
    </row>
    <row r="18">
      <c r="A18" s="1">
        <f>IFERROR(__xludf.DUMMYFUNCTION("""COMPUTED_VALUE"""),17.0)</f>
        <v>17</v>
      </c>
      <c r="B18" s="1">
        <f>IFERROR(__xludf.DUMMYFUNCTION("""COMPUTED_VALUE"""),4560562.0)</f>
        <v>4560562</v>
      </c>
      <c r="C18" s="1" t="str">
        <f>IFERROR(__xludf.DUMMYFUNCTION("""COMPUTED_VALUE"""),"0000427857")</f>
        <v>0000427857</v>
      </c>
      <c r="D18" s="1" t="str">
        <f>IFERROR(__xludf.DUMMYFUNCTION("""COMPUTED_VALUE"""),"TAMARA MONSERAT")</f>
        <v>TAMARA MONSERAT</v>
      </c>
      <c r="E18" s="2" t="str">
        <f>IFERROR(__xludf.DUMMYFUNCTION("""COMPUTED_VALUE"""),"CARRASCO HORNA")</f>
        <v>CARRASCO HORNA</v>
      </c>
      <c r="F18" s="1">
        <f>IFERROR(__xludf.DUMMYFUNCTION("""COMPUTED_VALUE"""),6.1933923E7)</f>
        <v>61933923</v>
      </c>
      <c r="G18" s="1">
        <f>IFERROR(__xludf.DUMMYFUNCTION("""COMPUTED_VALUE"""),9.46577974E8)</f>
        <v>946577974</v>
      </c>
      <c r="H18" s="1" t="str">
        <f>IFERROR(__xludf.DUMMYFUNCTION("""COMPUTED_VALUE"""),"tamaracarrascohorna@gmail.com")</f>
        <v>tamaracarrascohorna@gmail.com</v>
      </c>
      <c r="I18" s="1" t="str">
        <f>IFERROR(__xludf.DUMMYFUNCTION("""COMPUTED_VALUE"""),"Arquitectura de Interiores")</f>
        <v>Arquitectura de Interiores</v>
      </c>
      <c r="J18" s="1" t="str">
        <f>IFERROR(__xludf.DUMMYFUNCTION("""COMPUTED_VALUE"""),"Arquitecturas")</f>
        <v>Arquitecturas</v>
      </c>
      <c r="K18" s="1" t="str">
        <f>IFERROR(__xludf.DUMMYFUNCTION("""COMPUTED_VALUE"""),"Antigua")</f>
        <v>Antigua</v>
      </c>
      <c r="L18" s="1" t="str">
        <f>IFERROR(__xludf.DUMMYFUNCTION("""COMPUTED_VALUE"""),"Admisión de Alto Rendimiento")</f>
        <v>Admisión de Alto Rendimiento</v>
      </c>
      <c r="M18" s="1" t="str">
        <f>IFERROR(__xludf.DUMMYFUNCTION("""COMPUTED_VALUE"""),"Semi-presencial")</f>
        <v>Semi-presencial</v>
      </c>
      <c r="N18" s="1" t="str">
        <f>IFERROR(__xludf.DUMMYFUNCTION("""COMPUTED_VALUE"""),"Diurno")</f>
        <v>Diurno</v>
      </c>
      <c r="O18" s="1" t="str">
        <f>IFERROR(__xludf.DUMMYFUNCTION("""COMPUTED_VALUE"""),"NUEVO")</f>
        <v>NUEVO</v>
      </c>
      <c r="P18" s="1" t="str">
        <f>IFERROR(__xludf.DUMMYFUNCTION("""COMPUTED_VALUE"""),"ESCALA REGULAR")</f>
        <v>ESCALA REGULAR</v>
      </c>
      <c r="Q18" s="1" t="str">
        <f>IFERROR(__xludf.DUMMYFUNCTION("""COMPUTED_VALUE"""),"NINGUNO")</f>
        <v>NINGUNO</v>
      </c>
      <c r="R18" s="1" t="str">
        <f>IFERROR(__xludf.DUMMYFUNCTION("""COMPUTED_VALUE"""),"50% DSCTO. PRIMERA BOLETA")</f>
        <v>50% DSCTO. PRIMERA BOLETA</v>
      </c>
      <c r="S18" s="1" t="str">
        <f>IFERROR(__xludf.DUMMYFUNCTION("""COMPUTED_VALUE"""),"-")</f>
        <v>-</v>
      </c>
      <c r="T18" s="3">
        <f>IFERROR(__xludf.DUMMYFUNCTION("""COMPUTED_VALUE"""),45812.0)</f>
        <v>45812</v>
      </c>
      <c r="U18" s="1" t="str">
        <f>IFERROR(__xludf.DUMMYFUNCTION("""COMPUTED_VALUE"""),"POS")</f>
        <v>POS</v>
      </c>
      <c r="V18" s="1" t="str">
        <f>IFERROR(__xludf.DUMMYFUNCTION("""COMPUTED_VALUE"""),"PAGO COMPLETO")</f>
        <v>PAGO COMPLETO</v>
      </c>
      <c r="W18" s="4">
        <f>IFERROR(__xludf.DUMMYFUNCTION("""COMPUTED_VALUE"""),0.0)</f>
        <v>0</v>
      </c>
      <c r="X18" s="1" t="str">
        <f>IFERROR(__xludf.DUMMYFUNCTION("""COMPUTED_VALUE"""),"-")</f>
        <v>-</v>
      </c>
      <c r="Y18" s="5">
        <f>IFERROR(__xludf.DUMMYFUNCTION("""COMPUTED_VALUE"""),45812.0)</f>
        <v>45812</v>
      </c>
      <c r="Z18" s="1" t="str">
        <f>IFERROR(__xludf.DUMMYFUNCTION("""COMPUTED_VALUE"""),"PAGO COMPLETO")</f>
        <v>PAGO COMPLETO</v>
      </c>
      <c r="AA18" s="1" t="str">
        <f>IFERROR(__xludf.DUMMYFUNCTION("""COMPUTED_VALUE"""),"#N/A")</f>
        <v>#N/A</v>
      </c>
      <c r="AB18" s="1" t="str">
        <f>IFERROR(__xludf.DUMMYFUNCTION("""COMPUTED_VALUE"""),"-")</f>
        <v>-</v>
      </c>
      <c r="AC18" s="4">
        <f>IFERROR(__xludf.DUMMYFUNCTION("""COMPUTED_VALUE"""),50.0)</f>
        <v>50</v>
      </c>
      <c r="AD18" s="4">
        <f>IFERROR(__xludf.DUMMYFUNCTION("""COMPUTED_VALUE"""),95.0)</f>
        <v>95</v>
      </c>
      <c r="AE18" s="4">
        <f>IFERROR(__xludf.DUMMYFUNCTION("""COMPUTED_VALUE"""),1500.0)</f>
        <v>1500</v>
      </c>
      <c r="AF18" s="4">
        <f>IFERROR(__xludf.DUMMYFUNCTION("""COMPUTED_VALUE"""),1500.0)</f>
        <v>1500</v>
      </c>
      <c r="AG18" s="1">
        <f>IFERROR(__xludf.DUMMYFUNCTION("""COMPUTED_VALUE"""),0.0)</f>
        <v>0</v>
      </c>
      <c r="AH18" s="1">
        <f>IFERROR(__xludf.DUMMYFUNCTION("""COMPUTED_VALUE"""),0.0)</f>
        <v>0</v>
      </c>
      <c r="AI18" s="1">
        <f>IFERROR(__xludf.DUMMYFUNCTION("""COMPUTED_VALUE"""),0.0)</f>
        <v>0</v>
      </c>
      <c r="AJ18" s="1">
        <f>IFERROR(__xludf.DUMMYFUNCTION("""COMPUTED_VALUE"""),1509751.0)</f>
        <v>1509751</v>
      </c>
      <c r="AK18" s="1"/>
      <c r="AL18" s="1"/>
      <c r="AM18" s="1" t="str">
        <f>IFERROR(__xludf.DUMMYFUNCTION("""COMPUTED_VALUE"""),"0")</f>
        <v>0</v>
      </c>
      <c r="AN18" s="1" t="str">
        <f>IFERROR(__xludf.DUMMYFUNCTION("""COMPUTED_VALUE""")," -")</f>
        <v> -</v>
      </c>
      <c r="AO18" s="1">
        <f>IFERROR(__xludf.DUMMYFUNCTION("""COMPUTED_VALUE"""),2025.0)</f>
        <v>2025</v>
      </c>
      <c r="AP18" s="3">
        <f>IFERROR(__xludf.DUMMYFUNCTION("""COMPUTED_VALUE"""),45809.0)</f>
        <v>45809</v>
      </c>
      <c r="AQ18" s="3">
        <f>IFERROR(__xludf.DUMMYFUNCTION("""COMPUTED_VALUE"""),45803.0)</f>
        <v>45803</v>
      </c>
      <c r="AR18" s="5">
        <f>IFERROR(__xludf.DUMMYFUNCTION("""COMPUTED_VALUE"""),45802.0)</f>
        <v>45802</v>
      </c>
      <c r="AS18" s="5">
        <f>IFERROR(__xludf.DUMMYFUNCTION("""COMPUTED_VALUE"""),45778.0)</f>
        <v>45778</v>
      </c>
      <c r="AT18" s="5">
        <f>IFERROR(__xludf.DUMMYFUNCTION("""COMPUTED_VALUE"""),45775.0)</f>
        <v>45775</v>
      </c>
      <c r="AU18" s="1">
        <f>IFERROR(__xludf.DUMMYFUNCTION("""COMPUTED_VALUE"""),10.0)</f>
        <v>10</v>
      </c>
      <c r="AV18" s="1" t="str">
        <f>IFERROR(__xludf.DUMMYFUNCTION("""COMPUTED_VALUE"""),"TRADICIONAL")</f>
        <v>TRADICIONAL</v>
      </c>
      <c r="AW18" s="1" t="str">
        <f>IFERROR(__xludf.DUMMYFUNCTION("""COMPUTED_VALUE"""),"COLEGIOS")</f>
        <v>COLEGIOS</v>
      </c>
      <c r="AX18" s="1" t="str">
        <f>IFERROR(__xludf.DUMMYFUNCTION("""COMPUTED_VALUE"""),"COLEGIOS")</f>
        <v>COLEGIOS</v>
      </c>
      <c r="AY18" s="1">
        <f>IFERROR(__xludf.DUMMYFUNCTION("""COMPUTED_VALUE"""),1.0)</f>
        <v>1</v>
      </c>
      <c r="AZ18" s="1" t="str">
        <f>IFERROR(__xludf.DUMMYFUNCTION("""COMPUTED_VALUE"""),"Daniel Zapata")</f>
        <v>Daniel Zapata</v>
      </c>
      <c r="BA18" s="6">
        <f>IFERROR(__xludf.DUMMYFUNCTION("""COMPUTED_VALUE"""),1.0)</f>
        <v>1</v>
      </c>
      <c r="BB18" s="7">
        <f>IFERROR(__xludf.DUMMYFUNCTION("""COMPUTED_VALUE"""),1350.0)</f>
        <v>1350</v>
      </c>
      <c r="BC18" s="1">
        <f>IFERROR(__xludf.DUMMYFUNCTION("""COMPUTED_VALUE"""),0.0)</f>
        <v>0</v>
      </c>
      <c r="BD18" s="1" t="str">
        <f>IFERROR(__xludf.DUMMYFUNCTION("""COMPUTED_VALUE""")," -")</f>
        <v> -</v>
      </c>
      <c r="BE18" s="1">
        <f>IFERROR(__xludf.DUMMYFUNCTION("""COMPUTED_VALUE"""),0.0)</f>
        <v>0</v>
      </c>
      <c r="BF18" s="1" t="str">
        <f>IFERROR(__xludf.DUMMYFUNCTION("""COMPUTED_VALUE"""),"N/A")</f>
        <v>N/A</v>
      </c>
      <c r="BG18" s="1"/>
      <c r="BH18" s="1"/>
      <c r="BI18" s="1" t="str">
        <f>IFERROR(__xludf.DUMMYFUNCTION("""COMPUTED_VALUE"""),"")</f>
        <v/>
      </c>
    </row>
    <row r="19">
      <c r="A19" s="1">
        <f>IFERROR(__xludf.DUMMYFUNCTION("""COMPUTED_VALUE"""),18.0)</f>
        <v>18</v>
      </c>
      <c r="B19" s="1">
        <f>IFERROR(__xludf.DUMMYFUNCTION("""COMPUTED_VALUE"""),2429874.0)</f>
        <v>2429874</v>
      </c>
      <c r="C19" s="1" t="str">
        <f>IFERROR(__xludf.DUMMYFUNCTION("""COMPUTED_VALUE"""),"0000061985")</f>
        <v>0000061985</v>
      </c>
      <c r="D19" s="1" t="str">
        <f>IFERROR(__xludf.DUMMYFUNCTION("""COMPUTED_VALUE"""),"BIANCA LETICIA ")</f>
        <v>BIANCA LETICIA </v>
      </c>
      <c r="E19" s="2" t="str">
        <f>IFERROR(__xludf.DUMMYFUNCTION("""COMPUTED_VALUE"""),"ZAMALLOA TRIVEÑO")</f>
        <v>ZAMALLOA TRIVEÑO</v>
      </c>
      <c r="F19" s="1">
        <f>IFERROR(__xludf.DUMMYFUNCTION("""COMPUTED_VALUE"""),7.3165759E7)</f>
        <v>73165759</v>
      </c>
      <c r="G19" s="1">
        <f>IFERROR(__xludf.DUMMYFUNCTION("""COMPUTED_VALUE"""),9.99408375E8)</f>
        <v>999408375</v>
      </c>
      <c r="H19" s="1" t="str">
        <f>IFERROR(__xludf.DUMMYFUNCTION("""COMPUTED_VALUE"""),"biancazamat@gmail.com")</f>
        <v>biancazamat@gmail.com</v>
      </c>
      <c r="I19" s="1" t="str">
        <f>IFERROR(__xludf.DUMMYFUNCTION("""COMPUTED_VALUE"""),"Arquitectura de Interiores")</f>
        <v>Arquitectura de Interiores</v>
      </c>
      <c r="J19" s="1" t="str">
        <f>IFERROR(__xludf.DUMMYFUNCTION("""COMPUTED_VALUE"""),"Arquitecturas")</f>
        <v>Arquitecturas</v>
      </c>
      <c r="K19" s="1" t="str">
        <f>IFERROR(__xludf.DUMMYFUNCTION("""COMPUTED_VALUE"""),"Antigua")</f>
        <v>Antigua</v>
      </c>
      <c r="L19" s="1" t="str">
        <f>IFERROR(__xludf.DUMMYFUNCTION("""COMPUTED_VALUE"""),"Admisión de Alto Rendimiento")</f>
        <v>Admisión de Alto Rendimiento</v>
      </c>
      <c r="M19" s="1" t="str">
        <f>IFERROR(__xludf.DUMMYFUNCTION("""COMPUTED_VALUE"""),"Semi-presencial")</f>
        <v>Semi-presencial</v>
      </c>
      <c r="N19" s="1" t="str">
        <f>IFERROR(__xludf.DUMMYFUNCTION("""COMPUTED_VALUE"""),"Diurno")</f>
        <v>Diurno</v>
      </c>
      <c r="O19" s="1" t="str">
        <f>IFERROR(__xludf.DUMMYFUNCTION("""COMPUTED_VALUE"""),"NUEVO")</f>
        <v>NUEVO</v>
      </c>
      <c r="P19" s="1" t="str">
        <f>IFERROR(__xludf.DUMMYFUNCTION("""COMPUTED_VALUE"""),"ESCALA REGULAR")</f>
        <v>ESCALA REGULAR</v>
      </c>
      <c r="Q19" s="1" t="str">
        <f>IFERROR(__xludf.DUMMYFUNCTION("""COMPUTED_VALUE"""),"NINGUNO")</f>
        <v>NINGUNO</v>
      </c>
      <c r="R19" s="1" t="str">
        <f>IFERROR(__xludf.DUMMYFUNCTION("""COMPUTED_VALUE"""),"50% DSCTO. PRIMERA BOLETA")</f>
        <v>50% DSCTO. PRIMERA BOLETA</v>
      </c>
      <c r="S19" s="1" t="str">
        <f>IFERROR(__xludf.DUMMYFUNCTION("""COMPUTED_VALUE"""),"-")</f>
        <v>-</v>
      </c>
      <c r="T19" s="3">
        <f>IFERROR(__xludf.DUMMYFUNCTION("""COMPUTED_VALUE"""),45813.0)</f>
        <v>45813</v>
      </c>
      <c r="U19" s="1" t="str">
        <f>IFERROR(__xludf.DUMMYFUNCTION("""COMPUTED_VALUE"""),"CARGO")</f>
        <v>CARGO</v>
      </c>
      <c r="V19" s="1" t="str">
        <f>IFERROR(__xludf.DUMMYFUNCTION("""COMPUTED_VALUE"""),"PAGO COMPLETO")</f>
        <v>PAGO COMPLETO</v>
      </c>
      <c r="W19" s="4">
        <f>IFERROR(__xludf.DUMMYFUNCTION("""COMPUTED_VALUE"""),0.0)</f>
        <v>0</v>
      </c>
      <c r="X19" s="1" t="str">
        <f>IFERROR(__xludf.DUMMYFUNCTION("""COMPUTED_VALUE"""),"-")</f>
        <v>-</v>
      </c>
      <c r="Y19" s="5">
        <f>IFERROR(__xludf.DUMMYFUNCTION("""COMPUTED_VALUE"""),45813.0)</f>
        <v>45813</v>
      </c>
      <c r="Z19" s="1" t="str">
        <f>IFERROR(__xludf.DUMMYFUNCTION("""COMPUTED_VALUE"""),"PAGO COMPLETO")</f>
        <v>PAGO COMPLETO</v>
      </c>
      <c r="AA19" s="1" t="str">
        <f>IFERROR(__xludf.DUMMYFUNCTION("""COMPUTED_VALUE"""),"#N/A")</f>
        <v>#N/A</v>
      </c>
      <c r="AB19" s="1" t="str">
        <f>IFERROR(__xludf.DUMMYFUNCTION("""COMPUTED_VALUE"""),"-")</f>
        <v>-</v>
      </c>
      <c r="AC19" s="4">
        <f>IFERROR(__xludf.DUMMYFUNCTION("""COMPUTED_VALUE"""),50.0)</f>
        <v>50</v>
      </c>
      <c r="AD19" s="4">
        <f>IFERROR(__xludf.DUMMYFUNCTION("""COMPUTED_VALUE"""),95.0)</f>
        <v>95</v>
      </c>
      <c r="AE19" s="4">
        <f>IFERROR(__xludf.DUMMYFUNCTION("""COMPUTED_VALUE"""),1250.0)</f>
        <v>1250</v>
      </c>
      <c r="AF19" s="4">
        <f>IFERROR(__xludf.DUMMYFUNCTION("""COMPUTED_VALUE"""),1250.0)</f>
        <v>1250</v>
      </c>
      <c r="AG19" s="1">
        <f>IFERROR(__xludf.DUMMYFUNCTION("""COMPUTED_VALUE"""),0.0)</f>
        <v>0</v>
      </c>
      <c r="AH19" s="1">
        <f>IFERROR(__xludf.DUMMYFUNCTION("""COMPUTED_VALUE"""),0.0)</f>
        <v>0</v>
      </c>
      <c r="AI19" s="1">
        <f>IFERROR(__xludf.DUMMYFUNCTION("""COMPUTED_VALUE"""),0.0)</f>
        <v>0</v>
      </c>
      <c r="AJ19" s="1">
        <f>IFERROR(__xludf.DUMMYFUNCTION("""COMPUTED_VALUE"""),325639.0)</f>
        <v>325639</v>
      </c>
      <c r="AK19" s="1"/>
      <c r="AL19" s="1"/>
      <c r="AM19" s="1" t="str">
        <f>IFERROR(__xludf.DUMMYFUNCTION("""COMPUTED_VALUE"""),"0")</f>
        <v>0</v>
      </c>
      <c r="AN19" s="1" t="str">
        <f>IFERROR(__xludf.DUMMYFUNCTION("""COMPUTED_VALUE""")," -")</f>
        <v> -</v>
      </c>
      <c r="AO19" s="1">
        <f>IFERROR(__xludf.DUMMYFUNCTION("""COMPUTED_VALUE"""),2025.0)</f>
        <v>2025</v>
      </c>
      <c r="AP19" s="3">
        <f>IFERROR(__xludf.DUMMYFUNCTION("""COMPUTED_VALUE"""),45809.0)</f>
        <v>45809</v>
      </c>
      <c r="AQ19" s="3">
        <f>IFERROR(__xludf.DUMMYFUNCTION("""COMPUTED_VALUE"""),45803.0)</f>
        <v>45803</v>
      </c>
      <c r="AR19" s="5">
        <f>IFERROR(__xludf.DUMMYFUNCTION("""COMPUTED_VALUE"""),45803.0)</f>
        <v>45803</v>
      </c>
      <c r="AS19" s="5">
        <f>IFERROR(__xludf.DUMMYFUNCTION("""COMPUTED_VALUE"""),45778.0)</f>
        <v>45778</v>
      </c>
      <c r="AT19" s="5">
        <f>IFERROR(__xludf.DUMMYFUNCTION("""COMPUTED_VALUE"""),45775.0)</f>
        <v>45775</v>
      </c>
      <c r="AU19" s="1">
        <f>IFERROR(__xludf.DUMMYFUNCTION("""COMPUTED_VALUE"""),10.0)</f>
        <v>10</v>
      </c>
      <c r="AV19" s="1" t="str">
        <f>IFERROR(__xludf.DUMMYFUNCTION("""COMPUTED_VALUE"""),"TRADICIONAL")</f>
        <v>TRADICIONAL</v>
      </c>
      <c r="AW19" s="1" t="str">
        <f>IFERROR(__xludf.DUMMYFUNCTION("""COMPUTED_VALUE"""),"COLEGIOS")</f>
        <v>COLEGIOS</v>
      </c>
      <c r="AX19" s="1" t="str">
        <f>IFERROR(__xludf.DUMMYFUNCTION("""COMPUTED_VALUE"""),"COLEGIOS")</f>
        <v>COLEGIOS</v>
      </c>
      <c r="AY19" s="1">
        <f>IFERROR(__xludf.DUMMYFUNCTION("""COMPUTED_VALUE"""),1.0)</f>
        <v>1</v>
      </c>
      <c r="AZ19" s="1" t="str">
        <f>IFERROR(__xludf.DUMMYFUNCTION("""COMPUTED_VALUE"""),"Daniel Zapata")</f>
        <v>Daniel Zapata</v>
      </c>
      <c r="BA19" s="6">
        <f>IFERROR(__xludf.DUMMYFUNCTION("""COMPUTED_VALUE"""),1.0)</f>
        <v>1</v>
      </c>
      <c r="BB19" s="7">
        <f>IFERROR(__xludf.DUMMYFUNCTION("""COMPUTED_VALUE"""),1125.0)</f>
        <v>1125</v>
      </c>
      <c r="BC19" s="1">
        <f>IFERROR(__xludf.DUMMYFUNCTION("""COMPUTED_VALUE"""),0.0)</f>
        <v>0</v>
      </c>
      <c r="BD19" s="1" t="str">
        <f>IFERROR(__xludf.DUMMYFUNCTION("""COMPUTED_VALUE""")," -")</f>
        <v> -</v>
      </c>
      <c r="BE19" s="1">
        <f>IFERROR(__xludf.DUMMYFUNCTION("""COMPUTED_VALUE"""),0.0)</f>
        <v>0</v>
      </c>
      <c r="BF19" s="1" t="str">
        <f>IFERROR(__xludf.DUMMYFUNCTION("""COMPUTED_VALUE"""),"N/A")</f>
        <v>N/A</v>
      </c>
      <c r="BG19" s="1"/>
      <c r="BH19" s="1"/>
      <c r="BI19" s="1" t="str">
        <f>IFERROR(__xludf.DUMMYFUNCTION("""COMPUTED_VALUE"""),"")</f>
        <v/>
      </c>
    </row>
    <row r="20">
      <c r="A20" s="1">
        <f>IFERROR(__xludf.DUMMYFUNCTION("""COMPUTED_VALUE"""),19.0)</f>
        <v>19</v>
      </c>
      <c r="B20" s="1">
        <f>IFERROR(__xludf.DUMMYFUNCTION("""COMPUTED_VALUE"""),5003358.0)</f>
        <v>5003358</v>
      </c>
      <c r="C20" s="1" t="str">
        <f>IFERROR(__xludf.DUMMYFUNCTION("""COMPUTED_VALUE"""),"0000427858")</f>
        <v>0000427858</v>
      </c>
      <c r="D20" s="1" t="str">
        <f>IFERROR(__xludf.DUMMYFUNCTION("""COMPUTED_VALUE"""),"ARIADNA ")</f>
        <v>ARIADNA </v>
      </c>
      <c r="E20" s="2" t="str">
        <f>IFERROR(__xludf.DUMMYFUNCTION("""COMPUTED_VALUE"""),"SALAS LOZADA")</f>
        <v>SALAS LOZADA</v>
      </c>
      <c r="F20" s="1">
        <f>IFERROR(__xludf.DUMMYFUNCTION("""COMPUTED_VALUE"""),7.1669916E7)</f>
        <v>71669916</v>
      </c>
      <c r="G20" s="1">
        <f>IFERROR(__xludf.DUMMYFUNCTION("""COMPUTED_VALUE"""),9.32895414E8)</f>
        <v>932895414</v>
      </c>
      <c r="H20" s="1" t="str">
        <f>IFERROR(__xludf.DUMMYFUNCTION("""COMPUTED_VALUE"""),"ariadnasalas1008@gmail.com")</f>
        <v>ariadnasalas1008@gmail.com</v>
      </c>
      <c r="I20" s="1" t="str">
        <f>IFERROR(__xludf.DUMMYFUNCTION("""COMPUTED_VALUE"""),"Diseño Gráfico Publicitario")</f>
        <v>Diseño Gráfico Publicitario</v>
      </c>
      <c r="J20" s="1" t="str">
        <f>IFERROR(__xludf.DUMMYFUNCTION("""COMPUTED_VALUE"""),"Diseño")</f>
        <v>Diseño</v>
      </c>
      <c r="K20" s="1" t="str">
        <f>IFERROR(__xludf.DUMMYFUNCTION("""COMPUTED_VALUE"""),"Antigua")</f>
        <v>Antigua</v>
      </c>
      <c r="L20" s="1" t="str">
        <f>IFERROR(__xludf.DUMMYFUNCTION("""COMPUTED_VALUE"""),"Admisión Ordinaria")</f>
        <v>Admisión Ordinaria</v>
      </c>
      <c r="M20" s="1" t="str">
        <f>IFERROR(__xludf.DUMMYFUNCTION("""COMPUTED_VALUE"""),"Semi-presencial")</f>
        <v>Semi-presencial</v>
      </c>
      <c r="N20" s="1" t="str">
        <f>IFERROR(__xludf.DUMMYFUNCTION("""COMPUTED_VALUE"""),"Diurno")</f>
        <v>Diurno</v>
      </c>
      <c r="O20" s="1" t="str">
        <f>IFERROR(__xludf.DUMMYFUNCTION("""COMPUTED_VALUE"""),"NUEVO")</f>
        <v>NUEVO</v>
      </c>
      <c r="P20" s="1" t="str">
        <f>IFERROR(__xludf.DUMMYFUNCTION("""COMPUTED_VALUE"""),"BECA")</f>
        <v>BECA</v>
      </c>
      <c r="Q20" s="1" t="str">
        <f>IFERROR(__xludf.DUMMYFUNCTION("""COMPUTED_VALUE"""),"BECA DGP")</f>
        <v>BECA DGP</v>
      </c>
      <c r="R20" s="1" t="str">
        <f>IFERROR(__xludf.DUMMYFUNCTION("""COMPUTED_VALUE"""),"NINGUNO")</f>
        <v>NINGUNO</v>
      </c>
      <c r="S20" s="1" t="str">
        <f>IFERROR(__xludf.DUMMYFUNCTION("""COMPUTED_VALUE"""),"FABIOLA")</f>
        <v>FABIOLA</v>
      </c>
      <c r="T20" s="3">
        <f>IFERROR(__xludf.DUMMYFUNCTION("""COMPUTED_VALUE"""),45813.0)</f>
        <v>45813</v>
      </c>
      <c r="U20" s="1" t="str">
        <f>IFERROR(__xludf.DUMMYFUNCTION("""COMPUTED_VALUE"""),"CARGO")</f>
        <v>CARGO</v>
      </c>
      <c r="V20" s="1" t="str">
        <f>IFERROR(__xludf.DUMMYFUNCTION("""COMPUTED_VALUE"""),"PAGO COMPLETO")</f>
        <v>PAGO COMPLETO</v>
      </c>
      <c r="W20" s="4">
        <f>IFERROR(__xludf.DUMMYFUNCTION("""COMPUTED_VALUE"""),0.0)</f>
        <v>0</v>
      </c>
      <c r="X20" s="1" t="str">
        <f>IFERROR(__xludf.DUMMYFUNCTION("""COMPUTED_VALUE"""),"-")</f>
        <v>-</v>
      </c>
      <c r="Y20" s="5">
        <f>IFERROR(__xludf.DUMMYFUNCTION("""COMPUTED_VALUE"""),45813.0)</f>
        <v>45813</v>
      </c>
      <c r="Z20" s="1" t="str">
        <f>IFERROR(__xludf.DUMMYFUNCTION("""COMPUTED_VALUE"""),"PAGO COMPLETO")</f>
        <v>PAGO COMPLETO</v>
      </c>
      <c r="AA20" s="1" t="str">
        <f>IFERROR(__xludf.DUMMYFUNCTION("""COMPUTED_VALUE"""),"#N/A")</f>
        <v>#N/A</v>
      </c>
      <c r="AB20" s="1" t="str">
        <f>IFERROR(__xludf.DUMMYFUNCTION("""COMPUTED_VALUE"""),"-")</f>
        <v>-</v>
      </c>
      <c r="AC20" s="4">
        <f>IFERROR(__xludf.DUMMYFUNCTION("""COMPUTED_VALUE"""),50.0)</f>
        <v>50</v>
      </c>
      <c r="AD20" s="4">
        <f>IFERROR(__xludf.DUMMYFUNCTION("""COMPUTED_VALUE"""),95.0)</f>
        <v>95</v>
      </c>
      <c r="AE20" s="4">
        <f>IFERROR(__xludf.DUMMYFUNCTION("""COMPUTED_VALUE"""),1600.0)</f>
        <v>1600</v>
      </c>
      <c r="AF20" s="4">
        <f>IFERROR(__xludf.DUMMYFUNCTION("""COMPUTED_VALUE"""),1440.0)</f>
        <v>1440</v>
      </c>
      <c r="AG20" s="1">
        <f>IFERROR(__xludf.DUMMYFUNCTION("""COMPUTED_VALUE"""),0.0)</f>
        <v>0</v>
      </c>
      <c r="AH20" s="1">
        <f>IFERROR(__xludf.DUMMYFUNCTION("""COMPUTED_VALUE"""),0.0)</f>
        <v>0</v>
      </c>
      <c r="AI20" s="1">
        <f>IFERROR(__xludf.DUMMYFUNCTION("""COMPUTED_VALUE"""),0.0)</f>
        <v>0</v>
      </c>
      <c r="AJ20" s="1">
        <f>IFERROR(__xludf.DUMMYFUNCTION("""COMPUTED_VALUE"""),588905.0)</f>
        <v>588905</v>
      </c>
      <c r="AK20" s="1" t="str">
        <f>IFERROR(__xludf.DUMMYFUNCTION("""COMPUTED_VALUE"""),"10 kms a 15 kms")</f>
        <v>10 kms a 15 kms</v>
      </c>
      <c r="AL20" s="1" t="str">
        <f>IFERROR(__xludf.DUMMYFUNCTION("""COMPUTED_VALUE"""),"06 551 a 800")</f>
        <v>06 551 a 800</v>
      </c>
      <c r="AM20" s="1" t="str">
        <f>IFERROR(__xludf.DUMMYFUNCTION("""COMPUTED_VALUE"""),"0")</f>
        <v>0</v>
      </c>
      <c r="AN20" s="1" t="str">
        <f>IFERROR(__xludf.DUMMYFUNCTION("""COMPUTED_VALUE""")," -")</f>
        <v> -</v>
      </c>
      <c r="AO20" s="1">
        <f>IFERROR(__xludf.DUMMYFUNCTION("""COMPUTED_VALUE"""),2025.0)</f>
        <v>2025</v>
      </c>
      <c r="AP20" s="3">
        <f>IFERROR(__xludf.DUMMYFUNCTION("""COMPUTED_VALUE"""),45809.0)</f>
        <v>45809</v>
      </c>
      <c r="AQ20" s="3">
        <f>IFERROR(__xludf.DUMMYFUNCTION("""COMPUTED_VALUE"""),45803.0)</f>
        <v>45803</v>
      </c>
      <c r="AR20" s="5">
        <f>IFERROR(__xludf.DUMMYFUNCTION("""COMPUTED_VALUE"""),45804.0)</f>
        <v>45804</v>
      </c>
      <c r="AS20" s="5">
        <f>IFERROR(__xludf.DUMMYFUNCTION("""COMPUTED_VALUE"""),45778.0)</f>
        <v>45778</v>
      </c>
      <c r="AT20" s="5">
        <f>IFERROR(__xludf.DUMMYFUNCTION("""COMPUTED_VALUE"""),45775.0)</f>
        <v>45775</v>
      </c>
      <c r="AU20" s="1">
        <f>IFERROR(__xludf.DUMMYFUNCTION("""COMPUTED_VALUE"""),9.0)</f>
        <v>9</v>
      </c>
      <c r="AV20" s="1" t="str">
        <f>IFERROR(__xludf.DUMMYFUNCTION("""COMPUTED_VALUE"""),"DIGITAL")</f>
        <v>DIGITAL</v>
      </c>
      <c r="AW20" s="1" t="str">
        <f>IFERROR(__xludf.DUMMYFUNCTION("""COMPUTED_VALUE"""),"BIDIRECCIONAL")</f>
        <v>BIDIRECCIONAL</v>
      </c>
      <c r="AX20" s="1" t="str">
        <f>IFERROR(__xludf.DUMMYFUNCTION("""COMPUTED_VALUE"""),"ORGANICO")</f>
        <v>ORGANICO</v>
      </c>
      <c r="AY20" s="1">
        <f>IFERROR(__xludf.DUMMYFUNCTION("""COMPUTED_VALUE"""),1.0)</f>
        <v>1</v>
      </c>
      <c r="AZ20" s="1" t="str">
        <f>IFERROR(__xludf.DUMMYFUNCTION("""COMPUTED_VALUE"""),"Cinthia Mariella Orosco")</f>
        <v>Cinthia Mariella Orosco</v>
      </c>
      <c r="BA20" s="6">
        <f>IFERROR(__xludf.DUMMYFUNCTION("""COMPUTED_VALUE"""),1.0)</f>
        <v>1</v>
      </c>
      <c r="BB20" s="7">
        <f>IFERROR(__xludf.DUMMYFUNCTION("""COMPUTED_VALUE"""),1440.0)</f>
        <v>1440</v>
      </c>
      <c r="BC20" s="1">
        <f>IFERROR(__xludf.DUMMYFUNCTION("""COMPUTED_VALUE"""),0.0)</f>
        <v>0</v>
      </c>
      <c r="BD20" s="1" t="str">
        <f>IFERROR(__xludf.DUMMYFUNCTION("""COMPUTED_VALUE""")," -")</f>
        <v> -</v>
      </c>
      <c r="BE20" s="1">
        <f>IFERROR(__xludf.DUMMYFUNCTION("""COMPUTED_VALUE"""),0.0)</f>
        <v>0</v>
      </c>
      <c r="BF20" s="1" t="str">
        <f>IFERROR(__xludf.DUMMYFUNCTION("""COMPUTED_VALUE"""),"N/A")</f>
        <v>N/A</v>
      </c>
      <c r="BG20" s="1"/>
      <c r="BH20" s="1"/>
      <c r="BI20" s="1" t="str">
        <f>IFERROR(__xludf.DUMMYFUNCTION("""COMPUTED_VALUE"""),"")</f>
        <v/>
      </c>
    </row>
    <row r="21">
      <c r="A21" s="1">
        <f>IFERROR(__xludf.DUMMYFUNCTION("""COMPUTED_VALUE"""),20.0)</f>
        <v>20</v>
      </c>
      <c r="B21" s="1">
        <f>IFERROR(__xludf.DUMMYFUNCTION("""COMPUTED_VALUE"""),4644125.0)</f>
        <v>4644125</v>
      </c>
      <c r="C21" s="1" t="str">
        <f>IFERROR(__xludf.DUMMYFUNCTION("""COMPUTED_VALUE"""),"0000428184")</f>
        <v>0000428184</v>
      </c>
      <c r="D21" s="1" t="str">
        <f>IFERROR(__xludf.DUMMYFUNCTION("""COMPUTED_VALUE"""),"ARIAN GABRIEL ")</f>
        <v>ARIAN GABRIEL </v>
      </c>
      <c r="E21" s="2" t="str">
        <f>IFERROR(__xludf.DUMMYFUNCTION("""COMPUTED_VALUE"""),"FRANCO ALARCON")</f>
        <v>FRANCO ALARCON</v>
      </c>
      <c r="F21" s="1">
        <f>IFERROR(__xludf.DUMMYFUNCTION("""COMPUTED_VALUE"""),7.2586436E7)</f>
        <v>72586436</v>
      </c>
      <c r="G21" s="1">
        <f>IFERROR(__xludf.DUMMYFUNCTION("""COMPUTED_VALUE"""),9.18246384E8)</f>
        <v>918246384</v>
      </c>
      <c r="H21" s="1" t="str">
        <f>IFERROR(__xludf.DUMMYFUNCTION("""COMPUTED_VALUE"""),"jennyalarcon183@gmail.com")</f>
        <v>jennyalarcon183@gmail.com</v>
      </c>
      <c r="I21" s="1" t="str">
        <f>IFERROR(__xludf.DUMMYFUNCTION("""COMPUTED_VALUE"""),"Comunicación Audiovisual y Cine")</f>
        <v>Comunicación Audiovisual y Cine</v>
      </c>
      <c r="J21" s="1" t="str">
        <f>IFERROR(__xludf.DUMMYFUNCTION("""COMPUTED_VALUE"""),"Comunicaciones")</f>
        <v>Comunicaciones</v>
      </c>
      <c r="K21" s="1" t="str">
        <f>IFERROR(__xludf.DUMMYFUNCTION("""COMPUTED_VALUE"""),"Antigua")</f>
        <v>Antigua</v>
      </c>
      <c r="L21" s="1" t="str">
        <f>IFERROR(__xludf.DUMMYFUNCTION("""COMPUTED_VALUE"""),"Admisión de Alto Rendimiento")</f>
        <v>Admisión de Alto Rendimiento</v>
      </c>
      <c r="M21" s="1" t="str">
        <f>IFERROR(__xludf.DUMMYFUNCTION("""COMPUTED_VALUE"""),"Semi-presencial")</f>
        <v>Semi-presencial</v>
      </c>
      <c r="N21" s="1" t="str">
        <f>IFERROR(__xludf.DUMMYFUNCTION("""COMPUTED_VALUE"""),"Diurno")</f>
        <v>Diurno</v>
      </c>
      <c r="O21" s="1" t="str">
        <f>IFERROR(__xludf.DUMMYFUNCTION("""COMPUTED_VALUE"""),"NUEVO")</f>
        <v>NUEVO</v>
      </c>
      <c r="P21" s="1" t="str">
        <f>IFERROR(__xludf.DUMMYFUNCTION("""COMPUTED_VALUE"""),"ESCALA REGULAR")</f>
        <v>ESCALA REGULAR</v>
      </c>
      <c r="Q21" s="1" t="str">
        <f>IFERROR(__xludf.DUMMYFUNCTION("""COMPUTED_VALUE"""),"NINGUNO")</f>
        <v>NINGUNO</v>
      </c>
      <c r="R21" s="1" t="str">
        <f>IFERROR(__xludf.DUMMYFUNCTION("""COMPUTED_VALUE"""),"50% DSCTO. PRIMERA BOLETA")</f>
        <v>50% DSCTO. PRIMERA BOLETA</v>
      </c>
      <c r="S21" s="1" t="str">
        <f>IFERROR(__xludf.DUMMYFUNCTION("""COMPUTED_VALUE"""),"-")</f>
        <v>-</v>
      </c>
      <c r="T21" s="3">
        <f>IFERROR(__xludf.DUMMYFUNCTION("""COMPUTED_VALUE"""),45814.0)</f>
        <v>45814</v>
      </c>
      <c r="U21" s="1" t="str">
        <f>IFERROR(__xludf.DUMMYFUNCTION("""COMPUTED_VALUE"""),"POS")</f>
        <v>POS</v>
      </c>
      <c r="V21" s="1" t="str">
        <f>IFERROR(__xludf.DUMMYFUNCTION("""COMPUTED_VALUE"""),"PAGO COMPLETO")</f>
        <v>PAGO COMPLETO</v>
      </c>
      <c r="W21" s="4">
        <f>IFERROR(__xludf.DUMMYFUNCTION("""COMPUTED_VALUE"""),0.0)</f>
        <v>0</v>
      </c>
      <c r="X21" s="1" t="str">
        <f>IFERROR(__xludf.DUMMYFUNCTION("""COMPUTED_VALUE"""),"-")</f>
        <v>-</v>
      </c>
      <c r="Y21" s="5">
        <f>IFERROR(__xludf.DUMMYFUNCTION("""COMPUTED_VALUE"""),45814.0)</f>
        <v>45814</v>
      </c>
      <c r="Z21" s="1" t="str">
        <f>IFERROR(__xludf.DUMMYFUNCTION("""COMPUTED_VALUE"""),"PAGO COMPLETO")</f>
        <v>PAGO COMPLETO</v>
      </c>
      <c r="AA21" s="1" t="str">
        <f>IFERROR(__xludf.DUMMYFUNCTION("""COMPUTED_VALUE"""),"#N/A")</f>
        <v>#N/A</v>
      </c>
      <c r="AB21" s="1" t="str">
        <f>IFERROR(__xludf.DUMMYFUNCTION("""COMPUTED_VALUE"""),"-")</f>
        <v>-</v>
      </c>
      <c r="AC21" s="4">
        <f>IFERROR(__xludf.DUMMYFUNCTION("""COMPUTED_VALUE"""),50.0)</f>
        <v>50</v>
      </c>
      <c r="AD21" s="4">
        <f>IFERROR(__xludf.DUMMYFUNCTION("""COMPUTED_VALUE"""),95.0)</f>
        <v>95</v>
      </c>
      <c r="AE21" s="4">
        <f>IFERROR(__xludf.DUMMYFUNCTION("""COMPUTED_VALUE"""),1500.0)</f>
        <v>1500</v>
      </c>
      <c r="AF21" s="4">
        <f>IFERROR(__xludf.DUMMYFUNCTION("""COMPUTED_VALUE"""),1500.0)</f>
        <v>1500</v>
      </c>
      <c r="AG21" s="1">
        <f>IFERROR(__xludf.DUMMYFUNCTION("""COMPUTED_VALUE"""),0.0)</f>
        <v>0</v>
      </c>
      <c r="AH21" s="1">
        <f>IFERROR(__xludf.DUMMYFUNCTION("""COMPUTED_VALUE"""),0.0)</f>
        <v>0</v>
      </c>
      <c r="AI21" s="1">
        <f>IFERROR(__xludf.DUMMYFUNCTION("""COMPUTED_VALUE"""),0.0)</f>
        <v>0</v>
      </c>
      <c r="AJ21" s="1">
        <f>IFERROR(__xludf.DUMMYFUNCTION("""COMPUTED_VALUE"""),1222355.0)</f>
        <v>1222355</v>
      </c>
      <c r="AK21" s="1" t="str">
        <f>IFERROR(__xludf.DUMMYFUNCTION("""COMPUTED_VALUE"""),"Más de 15 kms")</f>
        <v>Más de 15 kms</v>
      </c>
      <c r="AL21" s="1" t="str">
        <f>IFERROR(__xludf.DUMMYFUNCTION("""COMPUTED_VALUE"""),"05 301 a 550")</f>
        <v>05 301 a 550</v>
      </c>
      <c r="AM21" s="1" t="str">
        <f>IFERROR(__xludf.DUMMYFUNCTION("""COMPUTED_VALUE"""),"0")</f>
        <v>0</v>
      </c>
      <c r="AN21" s="1" t="str">
        <f>IFERROR(__xludf.DUMMYFUNCTION("""COMPUTED_VALUE""")," -")</f>
        <v> -</v>
      </c>
      <c r="AO21" s="1">
        <f>IFERROR(__xludf.DUMMYFUNCTION("""COMPUTED_VALUE"""),2025.0)</f>
        <v>2025</v>
      </c>
      <c r="AP21" s="3">
        <f>IFERROR(__xludf.DUMMYFUNCTION("""COMPUTED_VALUE"""),45809.0)</f>
        <v>45809</v>
      </c>
      <c r="AQ21" s="3">
        <f>IFERROR(__xludf.DUMMYFUNCTION("""COMPUTED_VALUE"""),45803.0)</f>
        <v>45803</v>
      </c>
      <c r="AR21" s="5">
        <f>IFERROR(__xludf.DUMMYFUNCTION("""COMPUTED_VALUE"""),45805.0)</f>
        <v>45805</v>
      </c>
      <c r="AS21" s="5">
        <f>IFERROR(__xludf.DUMMYFUNCTION("""COMPUTED_VALUE"""),45778.0)</f>
        <v>45778</v>
      </c>
      <c r="AT21" s="5">
        <f>IFERROR(__xludf.DUMMYFUNCTION("""COMPUTED_VALUE"""),45775.0)</f>
        <v>45775</v>
      </c>
      <c r="AU21" s="1">
        <f>IFERROR(__xludf.DUMMYFUNCTION("""COMPUTED_VALUE"""),9.0)</f>
        <v>9</v>
      </c>
      <c r="AV21" s="1" t="str">
        <f>IFERROR(__xludf.DUMMYFUNCTION("""COMPUTED_VALUE"""),"DIGITAL")</f>
        <v>DIGITAL</v>
      </c>
      <c r="AW21" s="1" t="str">
        <f>IFERROR(__xludf.DUMMYFUNCTION("""COMPUTED_VALUE"""),"BIDIRECCIONAL")</f>
        <v>BIDIRECCIONAL</v>
      </c>
      <c r="AX21" s="1" t="str">
        <f>IFERROR(__xludf.DUMMYFUNCTION("""COMPUTED_VALUE"""),"SEARCH CARRERA")</f>
        <v>SEARCH CARRERA</v>
      </c>
      <c r="AY21" s="1">
        <f>IFERROR(__xludf.DUMMYFUNCTION("""COMPUTED_VALUE"""),1.0)</f>
        <v>1</v>
      </c>
      <c r="AZ21" s="1" t="str">
        <f>IFERROR(__xludf.DUMMYFUNCTION("""COMPUTED_VALUE"""),"Daniel Zapata")</f>
        <v>Daniel Zapata</v>
      </c>
      <c r="BA21" s="6">
        <f>IFERROR(__xludf.DUMMYFUNCTION("""COMPUTED_VALUE"""),1.0)</f>
        <v>1</v>
      </c>
      <c r="BB21" s="7">
        <f>IFERROR(__xludf.DUMMYFUNCTION("""COMPUTED_VALUE"""),1350.0)</f>
        <v>1350</v>
      </c>
      <c r="BC21" s="1">
        <f>IFERROR(__xludf.DUMMYFUNCTION("""COMPUTED_VALUE"""),0.0)</f>
        <v>0</v>
      </c>
      <c r="BD21" s="1" t="str">
        <f>IFERROR(__xludf.DUMMYFUNCTION("""COMPUTED_VALUE""")," -")</f>
        <v> -</v>
      </c>
      <c r="BE21" s="1">
        <f>IFERROR(__xludf.DUMMYFUNCTION("""COMPUTED_VALUE"""),0.0)</f>
        <v>0</v>
      </c>
      <c r="BF21" s="1" t="str">
        <f>IFERROR(__xludf.DUMMYFUNCTION("""COMPUTED_VALUE"""),"N/A")</f>
        <v>N/A</v>
      </c>
      <c r="BG21" s="1"/>
      <c r="BH21" s="1"/>
      <c r="BI21" s="1" t="str">
        <f>IFERROR(__xludf.DUMMYFUNCTION("""COMPUTED_VALUE"""),"")</f>
        <v/>
      </c>
    </row>
    <row r="22">
      <c r="A22" s="1" t="str">
        <f>IFERROR(__xludf.DUMMYFUNCTION("""COMPUTED_VALUE"""),"")</f>
        <v/>
      </c>
      <c r="B22" s="1"/>
      <c r="C22" s="1" t="str">
        <f>IFERROR(__xludf.DUMMYFUNCTION("""COMPUTED_VALUE"""),"0000428503")</f>
        <v>0000428503</v>
      </c>
      <c r="D22" s="1" t="str">
        <f>IFERROR(__xludf.DUMMYFUNCTION("""COMPUTED_VALUE"""),"ANA LUCIA ")</f>
        <v>ANA LUCIA </v>
      </c>
      <c r="E22" s="2" t="str">
        <f>IFERROR(__xludf.DUMMYFUNCTION("""COMPUTED_VALUE"""),"QUIROZ FARIAS")</f>
        <v>QUIROZ FARIAS</v>
      </c>
      <c r="F22" s="1">
        <f>IFERROR(__xludf.DUMMYFUNCTION("""COMPUTED_VALUE"""),7.0734727E7)</f>
        <v>70734727</v>
      </c>
      <c r="G22" s="1">
        <f>IFERROR(__xludf.DUMMYFUNCTION("""COMPUTED_VALUE"""),9.72770086E8)</f>
        <v>972770086</v>
      </c>
      <c r="H22" s="1" t="str">
        <f>IFERROR(__xludf.DUMMYFUNCTION("""COMPUTED_VALUE"""),"analuquirozf@gmail.com")</f>
        <v>analuquirozf@gmail.com</v>
      </c>
      <c r="I22" s="1" t="str">
        <f>IFERROR(__xludf.DUMMYFUNCTION("""COMPUTED_VALUE"""),"Arquitectura de Interiores")</f>
        <v>Arquitectura de Interiores</v>
      </c>
      <c r="J22" s="1" t="str">
        <f>IFERROR(__xludf.DUMMYFUNCTION("""COMPUTED_VALUE"""),"Arquitecturas")</f>
        <v>Arquitecturas</v>
      </c>
      <c r="K22" s="1" t="str">
        <f>IFERROR(__xludf.DUMMYFUNCTION("""COMPUTED_VALUE"""),"Antigua")</f>
        <v>Antigua</v>
      </c>
      <c r="L22" s="1" t="str">
        <f>IFERROR(__xludf.DUMMYFUNCTION("""COMPUTED_VALUE"""),"Admisión Ordinaria")</f>
        <v>Admisión Ordinaria</v>
      </c>
      <c r="M22" s="1" t="str">
        <f>IFERROR(__xludf.DUMMYFUNCTION("""COMPUTED_VALUE"""),"Semi-presencial")</f>
        <v>Semi-presencial</v>
      </c>
      <c r="N22" s="1" t="str">
        <f>IFERROR(__xludf.DUMMYFUNCTION("""COMPUTED_VALUE"""),"Diurno")</f>
        <v>Diurno</v>
      </c>
      <c r="O22" s="1" t="str">
        <f>IFERROR(__xludf.DUMMYFUNCTION("""COMPUTED_VALUE"""),"NUEVO")</f>
        <v>NUEVO</v>
      </c>
      <c r="P22" s="1" t="str">
        <f>IFERROR(__xludf.DUMMYFUNCTION("""COMPUTED_VALUE"""),"BECA")</f>
        <v>BECA</v>
      </c>
      <c r="Q22" s="1" t="str">
        <f>IFERROR(__xludf.DUMMYFUNCTION("""COMPUTED_VALUE"""),"BECA CARRERAS CORE")</f>
        <v>BECA CARRERAS CORE</v>
      </c>
      <c r="R22" s="1" t="str">
        <f>IFERROR(__xludf.DUMMYFUNCTION("""COMPUTED_VALUE"""),"50% DSCTO. PRIMERA BOLETA")</f>
        <v>50% DSCTO. PRIMERA BOLETA</v>
      </c>
      <c r="S22" s="1" t="str">
        <f>IFERROR(__xludf.DUMMYFUNCTION("""COMPUTED_VALUE"""),"FABIOLA")</f>
        <v>FABIOLA</v>
      </c>
      <c r="T22" s="3">
        <f>IFERROR(__xludf.DUMMYFUNCTION("""COMPUTED_VALUE"""),45819.0)</f>
        <v>45819</v>
      </c>
      <c r="U22" s="1" t="str">
        <f>IFERROR(__xludf.DUMMYFUNCTION("""COMPUTED_VALUE"""),"POS")</f>
        <v>POS</v>
      </c>
      <c r="V22" s="1" t="str">
        <f>IFERROR(__xludf.DUMMYFUNCTION("""COMPUTED_VALUE"""),"PAGO COMPLETO")</f>
        <v>PAGO COMPLETO</v>
      </c>
      <c r="W22" s="4">
        <f>IFERROR(__xludf.DUMMYFUNCTION("""COMPUTED_VALUE"""),0.0)</f>
        <v>0</v>
      </c>
      <c r="X22" s="1" t="str">
        <f>IFERROR(__xludf.DUMMYFUNCTION("""COMPUTED_VALUE"""),"-")</f>
        <v>-</v>
      </c>
      <c r="Y22" s="5">
        <f>IFERROR(__xludf.DUMMYFUNCTION("""COMPUTED_VALUE"""),45819.0)</f>
        <v>45819</v>
      </c>
      <c r="Z22" s="1" t="str">
        <f>IFERROR(__xludf.DUMMYFUNCTION("""COMPUTED_VALUE"""),"PAGO COMPLETO")</f>
        <v>PAGO COMPLETO</v>
      </c>
      <c r="AA22" s="1" t="str">
        <f>IFERROR(__xludf.DUMMYFUNCTION("""COMPUTED_VALUE"""),"#N/A")</f>
        <v>#N/A</v>
      </c>
      <c r="AB22" s="1" t="str">
        <f>IFERROR(__xludf.DUMMYFUNCTION("""COMPUTED_VALUE"""),"-")</f>
        <v>-</v>
      </c>
      <c r="AC22" s="4">
        <f>IFERROR(__xludf.DUMMYFUNCTION("""COMPUTED_VALUE"""),50.0)</f>
        <v>50</v>
      </c>
      <c r="AD22" s="4">
        <f>IFERROR(__xludf.DUMMYFUNCTION("""COMPUTED_VALUE"""),95.0)</f>
        <v>95</v>
      </c>
      <c r="AE22" s="4">
        <f>IFERROR(__xludf.DUMMYFUNCTION("""COMPUTED_VALUE"""),1250.0)</f>
        <v>1250</v>
      </c>
      <c r="AF22" s="4">
        <f>IFERROR(__xludf.DUMMYFUNCTION("""COMPUTED_VALUE"""),1115.0)</f>
        <v>1115</v>
      </c>
      <c r="AG22" s="1">
        <f>IFERROR(__xludf.DUMMYFUNCTION("""COMPUTED_VALUE"""),0.0)</f>
        <v>0</v>
      </c>
      <c r="AH22" s="1">
        <f>IFERROR(__xludf.DUMMYFUNCTION("""COMPUTED_VALUE"""),0.0)</f>
        <v>0</v>
      </c>
      <c r="AI22" s="1">
        <f>IFERROR(__xludf.DUMMYFUNCTION("""COMPUTED_VALUE"""),0.0)</f>
        <v>0</v>
      </c>
      <c r="AJ22" s="1">
        <f>IFERROR(__xludf.DUMMYFUNCTION("""COMPUTED_VALUE"""),1242908.0)</f>
        <v>1242908</v>
      </c>
      <c r="AK22" s="1" t="str">
        <f>IFERROR(__xludf.DUMMYFUNCTION("""COMPUTED_VALUE"""),"-")</f>
        <v>-</v>
      </c>
      <c r="AL22" s="1"/>
      <c r="AM22" s="1" t="str">
        <f>IFERROR(__xludf.DUMMYFUNCTION("""COMPUTED_VALUE"""),"0")</f>
        <v>0</v>
      </c>
      <c r="AN22" s="1" t="str">
        <f>IFERROR(__xludf.DUMMYFUNCTION("""COMPUTED_VALUE""")," -")</f>
        <v> -</v>
      </c>
      <c r="AO22" s="1">
        <f>IFERROR(__xludf.DUMMYFUNCTION("""COMPUTED_VALUE"""),2025.0)</f>
        <v>2025</v>
      </c>
      <c r="AP22" s="3">
        <f>IFERROR(__xludf.DUMMYFUNCTION("""COMPUTED_VALUE"""),45809.0)</f>
        <v>45809</v>
      </c>
      <c r="AQ22" s="3">
        <f>IFERROR(__xludf.DUMMYFUNCTION("""COMPUTED_VALUE"""),45803.0)</f>
        <v>45803</v>
      </c>
      <c r="AR22" s="5">
        <f>IFERROR(__xludf.DUMMYFUNCTION("""COMPUTED_VALUE"""),45806.0)</f>
        <v>45806</v>
      </c>
      <c r="AS22" s="5">
        <f>IFERROR(__xludf.DUMMYFUNCTION("""COMPUTED_VALUE"""),45778.0)</f>
        <v>45778</v>
      </c>
      <c r="AT22" s="5">
        <f>IFERROR(__xludf.DUMMYFUNCTION("""COMPUTED_VALUE"""),45775.0)</f>
        <v>45775</v>
      </c>
      <c r="AU22" s="1">
        <f>IFERROR(__xludf.DUMMYFUNCTION("""COMPUTED_VALUE"""),13.0)</f>
        <v>13</v>
      </c>
      <c r="AV22" s="1"/>
      <c r="AW22" s="1"/>
      <c r="AX22" s="1"/>
      <c r="AY22" s="1">
        <f>IFERROR(__xludf.DUMMYFUNCTION("""COMPUTED_VALUE"""),1.0)</f>
        <v>1</v>
      </c>
      <c r="AZ22" s="1" t="str">
        <f>IFERROR(__xludf.DUMMYFUNCTION("""COMPUTED_VALUE"""),"Cinthia Mariella Orosco")</f>
        <v>Cinthia Mariella Orosco</v>
      </c>
      <c r="BA22" s="6">
        <f>IFERROR(__xludf.DUMMYFUNCTION("""COMPUTED_VALUE"""),1.0)</f>
        <v>1</v>
      </c>
      <c r="BB22" s="7">
        <f>IFERROR(__xludf.DUMMYFUNCTION("""COMPUTED_VALUE"""),1003.5)</f>
        <v>1003.5</v>
      </c>
      <c r="BC22" s="1">
        <f>IFERROR(__xludf.DUMMYFUNCTION("""COMPUTED_VALUE"""),0.0)</f>
        <v>0</v>
      </c>
      <c r="BD22" s="1" t="str">
        <f>IFERROR(__xludf.DUMMYFUNCTION("""COMPUTED_VALUE""")," -")</f>
        <v> -</v>
      </c>
      <c r="BE22" s="1">
        <f>IFERROR(__xludf.DUMMYFUNCTION("""COMPUTED_VALUE"""),0.0)</f>
        <v>0</v>
      </c>
      <c r="BF22" s="1" t="str">
        <f>IFERROR(__xludf.DUMMYFUNCTION("""COMPUTED_VALUE"""),"N/A")</f>
        <v>N/A</v>
      </c>
      <c r="BG22" s="1"/>
      <c r="BH22" s="1"/>
      <c r="BI22" s="1" t="str">
        <f>IFERROR(__xludf.DUMMYFUNCTION("""COMPUTED_VALUE"""),"")</f>
        <v/>
      </c>
    </row>
    <row r="23">
      <c r="A23" s="1" t="str">
        <f>IFERROR(__xludf.DUMMYFUNCTION("""COMPUTED_VALUE"""),"")</f>
        <v/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 t="str">
        <f>IFERROR(__xludf.DUMMYFUNCTION("""COMPUTED_VALUE"""),"")</f>
        <v/>
      </c>
    </row>
    <row r="24">
      <c r="A24" s="1" t="str">
        <f>IFERROR(__xludf.DUMMYFUNCTION("""COMPUTED_VALUE"""),"")</f>
        <v/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 t="str">
        <f>IFERROR(__xludf.DUMMYFUNCTION("""COMPUTED_VALUE"""),"")</f>
        <v/>
      </c>
    </row>
    <row r="25">
      <c r="A25" s="1" t="str">
        <f>IFERROR(__xludf.DUMMYFUNCTION("""COMPUTED_VALUE"""),"")</f>
        <v/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 t="str">
        <f>IFERROR(__xludf.DUMMYFUNCTION("""COMPUTED_VALUE"""),"")</f>
        <v/>
      </c>
    </row>
    <row r="26">
      <c r="A26" s="1" t="str">
        <f>IFERROR(__xludf.DUMMYFUNCTION("""COMPUTED_VALUE"""),"")</f>
        <v/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 t="str">
        <f>IFERROR(__xludf.DUMMYFUNCTION("""COMPUTED_VALUE"""),"")</f>
        <v/>
      </c>
    </row>
    <row r="27">
      <c r="A27" s="1" t="str">
        <f>IFERROR(__xludf.DUMMYFUNCTION("""COMPUTED_VALUE"""),"")</f>
        <v/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 t="str">
        <f>IFERROR(__xludf.DUMMYFUNCTION("""COMPUTED_VALUE"""),"")</f>
        <v/>
      </c>
    </row>
    <row r="28">
      <c r="A28" s="1" t="str">
        <f>IFERROR(__xludf.DUMMYFUNCTION("""COMPUTED_VALUE"""),"")</f>
        <v/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 t="str">
        <f>IFERROR(__xludf.DUMMYFUNCTION("""COMPUTED_VALUE"""),"")</f>
        <v/>
      </c>
    </row>
    <row r="29">
      <c r="A29" s="1" t="str">
        <f>IFERROR(__xludf.DUMMYFUNCTION("""COMPUTED_VALUE"""),"")</f>
        <v/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 t="str">
        <f>IFERROR(__xludf.DUMMYFUNCTION("""COMPUTED_VALUE"""),"")</f>
        <v/>
      </c>
    </row>
    <row r="30">
      <c r="A30" s="1" t="str">
        <f>IFERROR(__xludf.DUMMYFUNCTION("""COMPUTED_VALUE"""),"")</f>
        <v/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 t="str">
        <f>IFERROR(__xludf.DUMMYFUNCTION("""COMPUTED_VALUE"""),"")</f>
        <v/>
      </c>
    </row>
    <row r="31">
      <c r="A31" s="1" t="str">
        <f>IFERROR(__xludf.DUMMYFUNCTION("""COMPUTED_VALUE"""),"")</f>
        <v/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 t="str">
        <f>IFERROR(__xludf.DUMMYFUNCTION("""COMPUTED_VALUE"""),"")</f>
        <v/>
      </c>
    </row>
    <row r="32">
      <c r="A32" s="1" t="str">
        <f>IFERROR(__xludf.DUMMYFUNCTION("""COMPUTED_VALUE"""),"")</f>
        <v/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 t="str">
        <f>IFERROR(__xludf.DUMMYFUNCTION("""COMPUTED_VALUE"""),"")</f>
        <v/>
      </c>
    </row>
    <row r="33">
      <c r="A33" s="1" t="str">
        <f>IFERROR(__xludf.DUMMYFUNCTION("""COMPUTED_VALUE"""),"")</f>
        <v/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 t="str">
        <f>IFERROR(__xludf.DUMMYFUNCTION("""COMPUTED_VALUE"""),"")</f>
        <v/>
      </c>
    </row>
    <row r="34">
      <c r="A34" s="1" t="str">
        <f>IFERROR(__xludf.DUMMYFUNCTION("""COMPUTED_VALUE"""),"")</f>
        <v/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 t="str">
        <f>IFERROR(__xludf.DUMMYFUNCTION("""COMPUTED_VALUE"""),"")</f>
        <v/>
      </c>
    </row>
    <row r="35">
      <c r="A35" s="1" t="str">
        <f>IFERROR(__xludf.DUMMYFUNCTION("""COMPUTED_VALUE"""),"")</f>
        <v/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 t="str">
        <f>IFERROR(__xludf.DUMMYFUNCTION("""COMPUTED_VALUE"""),"")</f>
        <v/>
      </c>
    </row>
    <row r="36">
      <c r="A36" s="1" t="str">
        <f>IFERROR(__xludf.DUMMYFUNCTION("""COMPUTED_VALUE"""),"")</f>
        <v/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 t="str">
        <f>IFERROR(__xludf.DUMMYFUNCTION("""COMPUTED_VALUE"""),"")</f>
        <v/>
      </c>
    </row>
    <row r="37">
      <c r="A37" s="1" t="str">
        <f>IFERROR(__xludf.DUMMYFUNCTION("""COMPUTED_VALUE"""),"")</f>
        <v/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 t="str">
        <f>IFERROR(__xludf.DUMMYFUNCTION("""COMPUTED_VALUE"""),"")</f>
        <v/>
      </c>
    </row>
    <row r="38">
      <c r="A38" s="1" t="str">
        <f>IFERROR(__xludf.DUMMYFUNCTION("""COMPUTED_VALUE"""),"")</f>
        <v/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 t="str">
        <f>IFERROR(__xludf.DUMMYFUNCTION("""COMPUTED_VALUE"""),"")</f>
        <v/>
      </c>
    </row>
    <row r="39">
      <c r="A39" s="1" t="str">
        <f>IFERROR(__xludf.DUMMYFUNCTION("""COMPUTED_VALUE"""),"")</f>
        <v/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 t="str">
        <f>IFERROR(__xludf.DUMMYFUNCTION("""COMPUTED_VALUE"""),"")</f>
        <v/>
      </c>
    </row>
    <row r="40">
      <c r="A40" s="1" t="str">
        <f>IFERROR(__xludf.DUMMYFUNCTION("""COMPUTED_VALUE"""),"")</f>
        <v/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 t="str">
        <f>IFERROR(__xludf.DUMMYFUNCTION("""COMPUTED_VALUE"""),"")</f>
        <v/>
      </c>
    </row>
    <row r="41">
      <c r="A41" s="1" t="str">
        <f>IFERROR(__xludf.DUMMYFUNCTION("""COMPUTED_VALUE"""),"")</f>
        <v/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 t="str">
        <f>IFERROR(__xludf.DUMMYFUNCTION("""COMPUTED_VALUE"""),"")</f>
        <v/>
      </c>
    </row>
    <row r="42">
      <c r="A42" s="1" t="str">
        <f>IFERROR(__xludf.DUMMYFUNCTION("""COMPUTED_VALUE"""),"")</f>
        <v/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 t="str">
        <f>IFERROR(__xludf.DUMMYFUNCTION("""COMPUTED_VALUE"""),"")</f>
        <v/>
      </c>
    </row>
    <row r="43">
      <c r="A43" s="1" t="str">
        <f>IFERROR(__xludf.DUMMYFUNCTION("""COMPUTED_VALUE"""),"")</f>
        <v/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 t="str">
        <f>IFERROR(__xludf.DUMMYFUNCTION("""COMPUTED_VALUE"""),"")</f>
        <v/>
      </c>
    </row>
    <row r="44">
      <c r="A44" s="1" t="str">
        <f>IFERROR(__xludf.DUMMYFUNCTION("""COMPUTED_VALUE"""),"")</f>
        <v/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 t="str">
        <f>IFERROR(__xludf.DUMMYFUNCTION("""COMPUTED_VALUE"""),"")</f>
        <v/>
      </c>
    </row>
    <row r="45">
      <c r="A45" s="1" t="str">
        <f>IFERROR(__xludf.DUMMYFUNCTION("""COMPUTED_VALUE"""),"")</f>
        <v/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 t="str">
        <f>IFERROR(__xludf.DUMMYFUNCTION("""COMPUTED_VALUE"""),"")</f>
        <v/>
      </c>
    </row>
    <row r="46">
      <c r="A46" s="1" t="str">
        <f>IFERROR(__xludf.DUMMYFUNCTION("""COMPUTED_VALUE"""),"")</f>
        <v/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 t="str">
        <f>IFERROR(__xludf.DUMMYFUNCTION("""COMPUTED_VALUE"""),"")</f>
        <v/>
      </c>
    </row>
    <row r="47">
      <c r="A47" s="1" t="str">
        <f>IFERROR(__xludf.DUMMYFUNCTION("""COMPUTED_VALUE"""),"")</f>
        <v/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 t="str">
        <f>IFERROR(__xludf.DUMMYFUNCTION("""COMPUTED_VALUE"""),"")</f>
        <v/>
      </c>
    </row>
    <row r="48">
      <c r="A48" s="1" t="str">
        <f>IFERROR(__xludf.DUMMYFUNCTION("""COMPUTED_VALUE"""),"")</f>
        <v/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 t="str">
        <f>IFERROR(__xludf.DUMMYFUNCTION("""COMPUTED_VALUE"""),"")</f>
        <v/>
      </c>
    </row>
    <row r="49">
      <c r="A49" s="1" t="str">
        <f>IFERROR(__xludf.DUMMYFUNCTION("""COMPUTED_VALUE"""),"")</f>
        <v/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 t="str">
        <f>IFERROR(__xludf.DUMMYFUNCTION("""COMPUTED_VALUE"""),"")</f>
        <v/>
      </c>
    </row>
    <row r="50">
      <c r="A50" s="1" t="str">
        <f>IFERROR(__xludf.DUMMYFUNCTION("""COMPUTED_VALUE"""),"")</f>
        <v/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 t="str">
        <f>IFERROR(__xludf.DUMMYFUNCTION("""COMPUTED_VALUE"""),"")</f>
        <v/>
      </c>
    </row>
    <row r="51">
      <c r="A51" s="1" t="str">
        <f>IFERROR(__xludf.DUMMYFUNCTION("""COMPUTED_VALUE"""),"")</f>
        <v/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 t="str">
        <f>IFERROR(__xludf.DUMMYFUNCTION("""COMPUTED_VALUE"""),"")</f>
        <v/>
      </c>
    </row>
    <row r="52">
      <c r="A52" s="1" t="str">
        <f>IFERROR(__xludf.DUMMYFUNCTION("""COMPUTED_VALUE"""),"")</f>
        <v/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 t="str">
        <f>IFERROR(__xludf.DUMMYFUNCTION("""COMPUTED_VALUE"""),"")</f>
        <v/>
      </c>
    </row>
    <row r="53">
      <c r="A53" s="1" t="str">
        <f>IFERROR(__xludf.DUMMYFUNCTION("""COMPUTED_VALUE"""),"")</f>
        <v/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 t="str">
        <f>IFERROR(__xludf.DUMMYFUNCTION("""COMPUTED_VALUE"""),"")</f>
        <v/>
      </c>
    </row>
    <row r="54">
      <c r="A54" s="1" t="str">
        <f>IFERROR(__xludf.DUMMYFUNCTION("""COMPUTED_VALUE"""),"")</f>
        <v/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 t="str">
        <f>IFERROR(__xludf.DUMMYFUNCTION("""COMPUTED_VALUE"""),"")</f>
        <v/>
      </c>
    </row>
    <row r="55">
      <c r="A55" s="1" t="str">
        <f>IFERROR(__xludf.DUMMYFUNCTION("""COMPUTED_VALUE"""),"")</f>
        <v/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 t="str">
        <f>IFERROR(__xludf.DUMMYFUNCTION("""COMPUTED_VALUE"""),"")</f>
        <v/>
      </c>
    </row>
    <row r="56">
      <c r="A56" s="1" t="str">
        <f>IFERROR(__xludf.DUMMYFUNCTION("""COMPUTED_VALUE"""),"")</f>
        <v/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 t="str">
        <f>IFERROR(__xludf.DUMMYFUNCTION("""COMPUTED_VALUE"""),"")</f>
        <v/>
      </c>
    </row>
    <row r="57">
      <c r="A57" s="1" t="str">
        <f>IFERROR(__xludf.DUMMYFUNCTION("""COMPUTED_VALUE"""),"")</f>
        <v/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 t="str">
        <f>IFERROR(__xludf.DUMMYFUNCTION("""COMPUTED_VALUE"""),"")</f>
        <v/>
      </c>
    </row>
    <row r="58">
      <c r="A58" s="1" t="str">
        <f>IFERROR(__xludf.DUMMYFUNCTION("""COMPUTED_VALUE"""),"")</f>
        <v/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 t="str">
        <f>IFERROR(__xludf.DUMMYFUNCTION("""COMPUTED_VALUE"""),"")</f>
        <v/>
      </c>
    </row>
    <row r="59">
      <c r="A59" s="1" t="str">
        <f>IFERROR(__xludf.DUMMYFUNCTION("""COMPUTED_VALUE"""),"")</f>
        <v/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 t="str">
        <f>IFERROR(__xludf.DUMMYFUNCTION("""COMPUTED_VALUE"""),"")</f>
        <v/>
      </c>
    </row>
    <row r="60">
      <c r="A60" s="1" t="str">
        <f>IFERROR(__xludf.DUMMYFUNCTION("""COMPUTED_VALUE"""),"")</f>
        <v/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 t="str">
        <f>IFERROR(__xludf.DUMMYFUNCTION("""COMPUTED_VALUE"""),"")</f>
        <v/>
      </c>
    </row>
    <row r="61">
      <c r="A61" s="1" t="str">
        <f>IFERROR(__xludf.DUMMYFUNCTION("""COMPUTED_VALUE"""),"")</f>
        <v/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 t="str">
        <f>IFERROR(__xludf.DUMMYFUNCTION("""COMPUTED_VALUE"""),"")</f>
        <v/>
      </c>
    </row>
    <row r="62">
      <c r="A62" s="1" t="str">
        <f>IFERROR(__xludf.DUMMYFUNCTION("""COMPUTED_VALUE"""),"")</f>
        <v/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 t="str">
        <f>IFERROR(__xludf.DUMMYFUNCTION("""COMPUTED_VALUE"""),"")</f>
        <v/>
      </c>
    </row>
    <row r="63">
      <c r="A63" s="1" t="str">
        <f>IFERROR(__xludf.DUMMYFUNCTION("""COMPUTED_VALUE"""),"")</f>
        <v/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 t="str">
        <f>IFERROR(__xludf.DUMMYFUNCTION("""COMPUTED_VALUE"""),"")</f>
        <v/>
      </c>
    </row>
    <row r="64">
      <c r="A64" s="1" t="str">
        <f>IFERROR(__xludf.DUMMYFUNCTION("""COMPUTED_VALUE"""),"")</f>
        <v/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 t="str">
        <f>IFERROR(__xludf.DUMMYFUNCTION("""COMPUTED_VALUE"""),"")</f>
        <v/>
      </c>
    </row>
    <row r="65">
      <c r="A65" s="1" t="str">
        <f>IFERROR(__xludf.DUMMYFUNCTION("""COMPUTED_VALUE"""),"")</f>
        <v/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 t="str">
        <f>IFERROR(__xludf.DUMMYFUNCTION("""COMPUTED_VALUE"""),"")</f>
        <v/>
      </c>
    </row>
    <row r="66">
      <c r="A66" s="1" t="str">
        <f>IFERROR(__xludf.DUMMYFUNCTION("""COMPUTED_VALUE"""),"")</f>
        <v/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 t="str">
        <f>IFERROR(__xludf.DUMMYFUNCTION("""COMPUTED_VALUE"""),"")</f>
        <v/>
      </c>
    </row>
    <row r="67">
      <c r="A67" s="1" t="str">
        <f>IFERROR(__xludf.DUMMYFUNCTION("""COMPUTED_VALUE"""),"")</f>
        <v/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 t="str">
        <f>IFERROR(__xludf.DUMMYFUNCTION("""COMPUTED_VALUE"""),"")</f>
        <v/>
      </c>
    </row>
    <row r="68">
      <c r="A68" s="1" t="str">
        <f>IFERROR(__xludf.DUMMYFUNCTION("""COMPUTED_VALUE"""),"")</f>
        <v/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 t="str">
        <f>IFERROR(__xludf.DUMMYFUNCTION("""COMPUTED_VALUE"""),"")</f>
        <v/>
      </c>
    </row>
    <row r="69">
      <c r="A69" s="1" t="str">
        <f>IFERROR(__xludf.DUMMYFUNCTION("""COMPUTED_VALUE"""),"")</f>
        <v/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 t="str">
        <f>IFERROR(__xludf.DUMMYFUNCTION("""COMPUTED_VALUE"""),"")</f>
        <v/>
      </c>
    </row>
    <row r="70">
      <c r="A70" s="1" t="str">
        <f>IFERROR(__xludf.DUMMYFUNCTION("""COMPUTED_VALUE"""),"")</f>
        <v/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 t="str">
        <f>IFERROR(__xludf.DUMMYFUNCTION("""COMPUTED_VALUE"""),"")</f>
        <v/>
      </c>
    </row>
    <row r="71">
      <c r="A71" s="1" t="str">
        <f>IFERROR(__xludf.DUMMYFUNCTION("""COMPUTED_VALUE"""),"")</f>
        <v/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 t="str">
        <f>IFERROR(__xludf.DUMMYFUNCTION("""COMPUTED_VALUE"""),"")</f>
        <v/>
      </c>
    </row>
    <row r="72">
      <c r="A72" s="1" t="str">
        <f>IFERROR(__xludf.DUMMYFUNCTION("""COMPUTED_VALUE"""),"")</f>
        <v/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 t="str">
        <f>IFERROR(__xludf.DUMMYFUNCTION("""COMPUTED_VALUE"""),"")</f>
        <v/>
      </c>
    </row>
    <row r="73">
      <c r="A73" s="1" t="str">
        <f>IFERROR(__xludf.DUMMYFUNCTION("""COMPUTED_VALUE"""),"")</f>
        <v/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 t="str">
        <f>IFERROR(__xludf.DUMMYFUNCTION("""COMPUTED_VALUE"""),"")</f>
        <v/>
      </c>
    </row>
    <row r="74">
      <c r="A74" s="1" t="str">
        <f>IFERROR(__xludf.DUMMYFUNCTION("""COMPUTED_VALUE"""),"")</f>
        <v/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 t="str">
        <f>IFERROR(__xludf.DUMMYFUNCTION("""COMPUTED_VALUE"""),"")</f>
        <v/>
      </c>
    </row>
    <row r="75">
      <c r="A75" s="1" t="str">
        <f>IFERROR(__xludf.DUMMYFUNCTION("""COMPUTED_VALUE"""),"")</f>
        <v/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 t="str">
        <f>IFERROR(__xludf.DUMMYFUNCTION("""COMPUTED_VALUE"""),"")</f>
        <v/>
      </c>
    </row>
    <row r="76">
      <c r="A76" s="1" t="str">
        <f>IFERROR(__xludf.DUMMYFUNCTION("""COMPUTED_VALUE"""),"")</f>
        <v/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 t="str">
        <f>IFERROR(__xludf.DUMMYFUNCTION("""COMPUTED_VALUE"""),"")</f>
        <v/>
      </c>
    </row>
    <row r="77">
      <c r="A77" s="1" t="str">
        <f>IFERROR(__xludf.DUMMYFUNCTION("""COMPUTED_VALUE"""),"")</f>
        <v/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 t="str">
        <f>IFERROR(__xludf.DUMMYFUNCTION("""COMPUTED_VALUE"""),"")</f>
        <v/>
      </c>
    </row>
    <row r="78">
      <c r="A78" s="1" t="str">
        <f>IFERROR(__xludf.DUMMYFUNCTION("""COMPUTED_VALUE"""),"")</f>
        <v/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 t="str">
        <f>IFERROR(__xludf.DUMMYFUNCTION("""COMPUTED_VALUE"""),"")</f>
        <v/>
      </c>
    </row>
    <row r="79">
      <c r="A79" s="1" t="str">
        <f>IFERROR(__xludf.DUMMYFUNCTION("""COMPUTED_VALUE"""),"")</f>
        <v/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 t="str">
        <f>IFERROR(__xludf.DUMMYFUNCTION("""COMPUTED_VALUE"""),"")</f>
        <v/>
      </c>
    </row>
    <row r="80">
      <c r="A80" s="1" t="str">
        <f>IFERROR(__xludf.DUMMYFUNCTION("""COMPUTED_VALUE"""),"")</f>
        <v/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 t="str">
        <f>IFERROR(__xludf.DUMMYFUNCTION("""COMPUTED_VALUE"""),"")</f>
        <v/>
      </c>
    </row>
    <row r="81">
      <c r="A81" s="1" t="str">
        <f>IFERROR(__xludf.DUMMYFUNCTION("""COMPUTED_VALUE"""),"")</f>
        <v/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 t="str">
        <f>IFERROR(__xludf.DUMMYFUNCTION("""COMPUTED_VALUE"""),"")</f>
        <v/>
      </c>
    </row>
    <row r="82">
      <c r="A82" s="1" t="str">
        <f>IFERROR(__xludf.DUMMYFUNCTION("""COMPUTED_VALUE"""),"")</f>
        <v/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 t="str">
        <f>IFERROR(__xludf.DUMMYFUNCTION("""COMPUTED_VALUE"""),"")</f>
        <v/>
      </c>
    </row>
    <row r="83">
      <c r="A83" s="1" t="str">
        <f>IFERROR(__xludf.DUMMYFUNCTION("""COMPUTED_VALUE"""),"")</f>
        <v/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 t="str">
        <f>IFERROR(__xludf.DUMMYFUNCTION("""COMPUTED_VALUE"""),"")</f>
        <v/>
      </c>
    </row>
    <row r="84">
      <c r="A84" s="1" t="str">
        <f>IFERROR(__xludf.DUMMYFUNCTION("""COMPUTED_VALUE"""),"")</f>
        <v/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 t="str">
        <f>IFERROR(__xludf.DUMMYFUNCTION("""COMPUTED_VALUE"""),"")</f>
        <v/>
      </c>
    </row>
    <row r="85">
      <c r="A85" s="1" t="str">
        <f>IFERROR(__xludf.DUMMYFUNCTION("""COMPUTED_VALUE"""),"")</f>
        <v/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 t="str">
        <f>IFERROR(__xludf.DUMMYFUNCTION("""COMPUTED_VALUE"""),"")</f>
        <v/>
      </c>
    </row>
    <row r="86">
      <c r="A86" s="1" t="str">
        <f>IFERROR(__xludf.DUMMYFUNCTION("""COMPUTED_VALUE"""),"")</f>
        <v/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 t="str">
        <f>IFERROR(__xludf.DUMMYFUNCTION("""COMPUTED_VALUE"""),"")</f>
        <v/>
      </c>
    </row>
    <row r="87">
      <c r="A87" s="1" t="str">
        <f>IFERROR(__xludf.DUMMYFUNCTION("""COMPUTED_VALUE"""),"")</f>
        <v/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 t="str">
        <f>IFERROR(__xludf.DUMMYFUNCTION("""COMPUTED_VALUE"""),"")</f>
        <v/>
      </c>
    </row>
    <row r="88">
      <c r="A88" s="1" t="str">
        <f>IFERROR(__xludf.DUMMYFUNCTION("""COMPUTED_VALUE"""),"")</f>
        <v/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 t="str">
        <f>IFERROR(__xludf.DUMMYFUNCTION("""COMPUTED_VALUE"""),"")</f>
        <v/>
      </c>
    </row>
    <row r="89">
      <c r="A89" s="1" t="str">
        <f>IFERROR(__xludf.DUMMYFUNCTION("""COMPUTED_VALUE"""),"")</f>
        <v/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 t="str">
        <f>IFERROR(__xludf.DUMMYFUNCTION("""COMPUTED_VALUE"""),"")</f>
        <v/>
      </c>
    </row>
    <row r="90">
      <c r="A90" s="1" t="str">
        <f>IFERROR(__xludf.DUMMYFUNCTION("""COMPUTED_VALUE"""),"")</f>
        <v/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 t="str">
        <f>IFERROR(__xludf.DUMMYFUNCTION("""COMPUTED_VALUE"""),"")</f>
        <v/>
      </c>
    </row>
    <row r="91">
      <c r="A91" s="1" t="str">
        <f>IFERROR(__xludf.DUMMYFUNCTION("""COMPUTED_VALUE"""),"")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 t="str">
        <f>IFERROR(__xludf.DUMMYFUNCTION("""COMPUTED_VALUE"""),"")</f>
        <v/>
      </c>
    </row>
    <row r="92">
      <c r="A92" s="1" t="str">
        <f>IFERROR(__xludf.DUMMYFUNCTION("""COMPUTED_VALUE"""),"")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 t="str">
        <f>IFERROR(__xludf.DUMMYFUNCTION("""COMPUTED_VALUE"""),"")</f>
        <v/>
      </c>
    </row>
    <row r="93">
      <c r="A93" s="1" t="str">
        <f>IFERROR(__xludf.DUMMYFUNCTION("""COMPUTED_VALUE"""),"")</f>
        <v/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 t="str">
        <f>IFERROR(__xludf.DUMMYFUNCTION("""COMPUTED_VALUE"""),"")</f>
        <v/>
      </c>
    </row>
    <row r="94">
      <c r="A94" s="1" t="str">
        <f>IFERROR(__xludf.DUMMYFUNCTION("""COMPUTED_VALUE"""),"")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 t="str">
        <f>IFERROR(__xludf.DUMMYFUNCTION("""COMPUTED_VALUE"""),"")</f>
        <v/>
      </c>
    </row>
    <row r="95">
      <c r="A95" s="1" t="str">
        <f>IFERROR(__xludf.DUMMYFUNCTION("""COMPUTED_VALUE"""),"")</f>
        <v/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 t="str">
        <f>IFERROR(__xludf.DUMMYFUNCTION("""COMPUTED_VALUE"""),"")</f>
        <v/>
      </c>
    </row>
    <row r="96">
      <c r="A96" s="1" t="str">
        <f>IFERROR(__xludf.DUMMYFUNCTION("""COMPUTED_VALUE"""),"")</f>
        <v/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 t="str">
        <f>IFERROR(__xludf.DUMMYFUNCTION("""COMPUTED_VALUE"""),"")</f>
        <v/>
      </c>
    </row>
    <row r="97">
      <c r="A97" s="1" t="str">
        <f>IFERROR(__xludf.DUMMYFUNCTION("""COMPUTED_VALUE"""),"")</f>
        <v/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 t="str">
        <f>IFERROR(__xludf.DUMMYFUNCTION("""COMPUTED_VALUE"""),"")</f>
        <v/>
      </c>
    </row>
    <row r="98">
      <c r="A98" s="1" t="str">
        <f>IFERROR(__xludf.DUMMYFUNCTION("""COMPUTED_VALUE"""),"")</f>
        <v/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 t="str">
        <f>IFERROR(__xludf.DUMMYFUNCTION("""COMPUTED_VALUE"""),"")</f>
        <v/>
      </c>
    </row>
    <row r="99">
      <c r="A99" s="1" t="str">
        <f>IFERROR(__xludf.DUMMYFUNCTION("""COMPUTED_VALUE"""),"")</f>
        <v/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 t="str">
        <f>IFERROR(__xludf.DUMMYFUNCTION("""COMPUTED_VALUE"""),"")</f>
        <v/>
      </c>
    </row>
    <row r="100">
      <c r="A100" s="1" t="str">
        <f>IFERROR(__xludf.DUMMYFUNCTION("""COMPUTED_VALUE"""),"")</f>
        <v/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 t="str">
        <f>IFERROR(__xludf.DUMMYFUNCTION("""COMPUTED_VALUE"""),"")</f>
        <v/>
      </c>
    </row>
    <row r="101">
      <c r="A101" s="1" t="str">
        <f>IFERROR(__xludf.DUMMYFUNCTION("""COMPUTED_VALUE"""),"")</f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 t="str">
        <f>IFERROR(__xludf.DUMMYFUNCTION("""COMPUTED_VALUE"""),"")</f>
        <v/>
      </c>
    </row>
    <row r="102">
      <c r="A102" s="1" t="str">
        <f>IFERROR(__xludf.DUMMYFUNCTION("""COMPUTED_VALUE"""),"")</f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 t="str">
        <f>IFERROR(__xludf.DUMMYFUNCTION("""COMPUTED_VALUE"""),"")</f>
        <v/>
      </c>
    </row>
    <row r="103">
      <c r="A103" s="1" t="str">
        <f>IFERROR(__xludf.DUMMYFUNCTION("""COMPUTED_VALUE"""),"")</f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 t="str">
        <f>IFERROR(__xludf.DUMMYFUNCTION("""COMPUTED_VALUE"""),"")</f>
        <v/>
      </c>
    </row>
    <row r="104">
      <c r="A104" s="1" t="str">
        <f>IFERROR(__xludf.DUMMYFUNCTION("""COMPUTED_VALUE"""),"")</f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 t="str">
        <f>IFERROR(__xludf.DUMMYFUNCTION("""COMPUTED_VALUE"""),"")</f>
        <v/>
      </c>
    </row>
    <row r="105">
      <c r="A105" s="1" t="str">
        <f>IFERROR(__xludf.DUMMYFUNCTION("""COMPUTED_VALUE"""),"")</f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 t="str">
        <f>IFERROR(__xludf.DUMMYFUNCTION("""COMPUTED_VALUE"""),"")</f>
        <v/>
      </c>
    </row>
    <row r="106">
      <c r="A106" s="1" t="str">
        <f>IFERROR(__xludf.DUMMYFUNCTION("""COMPUTED_VALUE"""),"")</f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 t="str">
        <f>IFERROR(__xludf.DUMMYFUNCTION("""COMPUTED_VALUE"""),"")</f>
        <v/>
      </c>
    </row>
    <row r="107">
      <c r="A107" s="1" t="str">
        <f>IFERROR(__xludf.DUMMYFUNCTION("""COMPUTED_VALUE"""),"")</f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 t="str">
        <f>IFERROR(__xludf.DUMMYFUNCTION("""COMPUTED_VALUE"""),"")</f>
        <v/>
      </c>
    </row>
    <row r="108">
      <c r="A108" s="1" t="str">
        <f>IFERROR(__xludf.DUMMYFUNCTION("""COMPUTED_VALUE"""),"")</f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 t="str">
        <f>IFERROR(__xludf.DUMMYFUNCTION("""COMPUTED_VALUE"""),"")</f>
        <v/>
      </c>
    </row>
    <row r="109">
      <c r="A109" s="1" t="str">
        <f>IFERROR(__xludf.DUMMYFUNCTION("""COMPUTED_VALUE"""),"")</f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 t="str">
        <f>IFERROR(__xludf.DUMMYFUNCTION("""COMPUTED_VALUE"""),"")</f>
        <v/>
      </c>
    </row>
    <row r="110">
      <c r="A110" s="1" t="str">
        <f>IFERROR(__xludf.DUMMYFUNCTION("""COMPUTED_VALUE"""),"")</f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 t="str">
        <f>IFERROR(__xludf.DUMMYFUNCTION("""COMPUTED_VALUE"""),"")</f>
        <v/>
      </c>
    </row>
    <row r="111">
      <c r="A111" s="1" t="str">
        <f>IFERROR(__xludf.DUMMYFUNCTION("""COMPUTED_VALUE"""),"")</f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 t="str">
        <f>IFERROR(__xludf.DUMMYFUNCTION("""COMPUTED_VALUE"""),"")</f>
        <v/>
      </c>
    </row>
    <row r="112">
      <c r="A112" s="1" t="str">
        <f>IFERROR(__xludf.DUMMYFUNCTION("""COMPUTED_VALUE"""),"")</f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 t="str">
        <f>IFERROR(__xludf.DUMMYFUNCTION("""COMPUTED_VALUE"""),"")</f>
        <v/>
      </c>
    </row>
    <row r="113">
      <c r="A113" s="1" t="str">
        <f>IFERROR(__xludf.DUMMYFUNCTION("""COMPUTED_VALUE"""),"")</f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 t="str">
        <f>IFERROR(__xludf.DUMMYFUNCTION("""COMPUTED_VALUE"""),"")</f>
        <v/>
      </c>
    </row>
    <row r="114">
      <c r="A114" s="1" t="str">
        <f>IFERROR(__xludf.DUMMYFUNCTION("""COMPUTED_VALUE"""),"")</f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 t="str">
        <f>IFERROR(__xludf.DUMMYFUNCTION("""COMPUTED_VALUE"""),"")</f>
        <v/>
      </c>
    </row>
    <row r="115">
      <c r="A115" s="1" t="str">
        <f>IFERROR(__xludf.DUMMYFUNCTION("""COMPUTED_VALUE"""),"")</f>
        <v/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 t="str">
        <f>IFERROR(__xludf.DUMMYFUNCTION("""COMPUTED_VALUE"""),"")</f>
        <v/>
      </c>
    </row>
    <row r="116">
      <c r="A116" s="1" t="str">
        <f>IFERROR(__xludf.DUMMYFUNCTION("""COMPUTED_VALUE"""),"")</f>
        <v/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 t="str">
        <f>IFERROR(__xludf.DUMMYFUNCTION("""COMPUTED_VALUE"""),"")</f>
        <v/>
      </c>
    </row>
    <row r="117">
      <c r="A117" s="1" t="str">
        <f>IFERROR(__xludf.DUMMYFUNCTION("""COMPUTED_VALUE"""),"")</f>
        <v/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 t="str">
        <f>IFERROR(__xludf.DUMMYFUNCTION("""COMPUTED_VALUE"""),"")</f>
        <v/>
      </c>
    </row>
    <row r="118">
      <c r="A118" s="1" t="str">
        <f>IFERROR(__xludf.DUMMYFUNCTION("""COMPUTED_VALUE"""),"")</f>
        <v/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 t="str">
        <f>IFERROR(__xludf.DUMMYFUNCTION("""COMPUTED_VALUE"""),"")</f>
        <v/>
      </c>
    </row>
    <row r="119">
      <c r="A119" s="1" t="str">
        <f>IFERROR(__xludf.DUMMYFUNCTION("""COMPUTED_VALUE"""),"")</f>
        <v/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 t="str">
        <f>IFERROR(__xludf.DUMMYFUNCTION("""COMPUTED_VALUE"""),"")</f>
        <v/>
      </c>
    </row>
    <row r="120">
      <c r="A120" s="1" t="str">
        <f>IFERROR(__xludf.DUMMYFUNCTION("""COMPUTED_VALUE"""),"")</f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 t="str">
        <f>IFERROR(__xludf.DUMMYFUNCTION("""COMPUTED_VALUE"""),"")</f>
        <v/>
      </c>
    </row>
    <row r="121">
      <c r="A121" s="1" t="str">
        <f>IFERROR(__xludf.DUMMYFUNCTION("""COMPUTED_VALUE"""),"")</f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 t="str">
        <f>IFERROR(__xludf.DUMMYFUNCTION("""COMPUTED_VALUE"""),"")</f>
        <v/>
      </c>
    </row>
    <row r="122">
      <c r="A122" s="1" t="str">
        <f>IFERROR(__xludf.DUMMYFUNCTION("""COMPUTED_VALUE"""),"")</f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 t="str">
        <f>IFERROR(__xludf.DUMMYFUNCTION("""COMPUTED_VALUE"""),"")</f>
        <v/>
      </c>
    </row>
    <row r="123">
      <c r="A123" s="1" t="str">
        <f>IFERROR(__xludf.DUMMYFUNCTION("""COMPUTED_VALUE"""),"")</f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 t="str">
        <f>IFERROR(__xludf.DUMMYFUNCTION("""COMPUTED_VALUE"""),"")</f>
        <v/>
      </c>
    </row>
    <row r="124">
      <c r="A124" s="1" t="str">
        <f>IFERROR(__xludf.DUMMYFUNCTION("""COMPUTED_VALUE"""),"")</f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 t="str">
        <f>IFERROR(__xludf.DUMMYFUNCTION("""COMPUTED_VALUE"""),"")</f>
        <v/>
      </c>
    </row>
    <row r="125">
      <c r="A125" s="1" t="str">
        <f>IFERROR(__xludf.DUMMYFUNCTION("""COMPUTED_VALUE"""),"")</f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 t="str">
        <f>IFERROR(__xludf.DUMMYFUNCTION("""COMPUTED_VALUE"""),"")</f>
        <v/>
      </c>
    </row>
    <row r="126">
      <c r="A126" s="1" t="str">
        <f>IFERROR(__xludf.DUMMYFUNCTION("""COMPUTED_VALUE"""),"")</f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 t="str">
        <f>IFERROR(__xludf.DUMMYFUNCTION("""COMPUTED_VALUE"""),"")</f>
        <v/>
      </c>
    </row>
    <row r="127">
      <c r="A127" s="1" t="str">
        <f>IFERROR(__xludf.DUMMYFUNCTION("""COMPUTED_VALUE"""),"")</f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 t="str">
        <f>IFERROR(__xludf.DUMMYFUNCTION("""COMPUTED_VALUE"""),"")</f>
        <v/>
      </c>
    </row>
    <row r="128">
      <c r="A128" s="1" t="str">
        <f>IFERROR(__xludf.DUMMYFUNCTION("""COMPUTED_VALUE"""),"")</f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 t="str">
        <f>IFERROR(__xludf.DUMMYFUNCTION("""COMPUTED_VALUE"""),"")</f>
        <v/>
      </c>
    </row>
    <row r="129">
      <c r="A129" s="1" t="str">
        <f>IFERROR(__xludf.DUMMYFUNCTION("""COMPUTED_VALUE"""),"")</f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 t="str">
        <f>IFERROR(__xludf.DUMMYFUNCTION("""COMPUTED_VALUE"""),"")</f>
        <v/>
      </c>
    </row>
    <row r="130">
      <c r="A130" s="1" t="str">
        <f>IFERROR(__xludf.DUMMYFUNCTION("""COMPUTED_VALUE"""),"")</f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 t="str">
        <f>IFERROR(__xludf.DUMMYFUNCTION("""COMPUTED_VALUE"""),"")</f>
        <v/>
      </c>
    </row>
    <row r="131">
      <c r="A131" s="1" t="str">
        <f>IFERROR(__xludf.DUMMYFUNCTION("""COMPUTED_VALUE"""),"")</f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 t="str">
        <f>IFERROR(__xludf.DUMMYFUNCTION("""COMPUTED_VALUE"""),"")</f>
        <v/>
      </c>
    </row>
    <row r="132">
      <c r="A132" s="1" t="str">
        <f>IFERROR(__xludf.DUMMYFUNCTION("""COMPUTED_VALUE"""),"")</f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 t="str">
        <f>IFERROR(__xludf.DUMMYFUNCTION("""COMPUTED_VALUE"""),"")</f>
        <v/>
      </c>
    </row>
    <row r="133">
      <c r="A133" s="1" t="str">
        <f>IFERROR(__xludf.DUMMYFUNCTION("""COMPUTED_VALUE"""),"")</f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 t="str">
        <f>IFERROR(__xludf.DUMMYFUNCTION("""COMPUTED_VALUE"""),"")</f>
        <v/>
      </c>
    </row>
    <row r="134">
      <c r="A134" s="1" t="str">
        <f>IFERROR(__xludf.DUMMYFUNCTION("""COMPUTED_VALUE"""),"")</f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 t="str">
        <f>IFERROR(__xludf.DUMMYFUNCTION("""COMPUTED_VALUE"""),"")</f>
        <v/>
      </c>
    </row>
    <row r="135">
      <c r="A135" s="1" t="str">
        <f>IFERROR(__xludf.DUMMYFUNCTION("""COMPUTED_VALUE"""),"")</f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 t="str">
        <f>IFERROR(__xludf.DUMMYFUNCTION("""COMPUTED_VALUE"""),"")</f>
        <v/>
      </c>
    </row>
    <row r="136">
      <c r="A136" s="1" t="str">
        <f>IFERROR(__xludf.DUMMYFUNCTION("""COMPUTED_VALUE"""),"")</f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 t="str">
        <f>IFERROR(__xludf.DUMMYFUNCTION("""COMPUTED_VALUE"""),"")</f>
        <v/>
      </c>
    </row>
    <row r="137">
      <c r="A137" s="1" t="str">
        <f>IFERROR(__xludf.DUMMYFUNCTION("""COMPUTED_VALUE"""),"")</f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 t="str">
        <f>IFERROR(__xludf.DUMMYFUNCTION("""COMPUTED_VALUE"""),"")</f>
        <v/>
      </c>
    </row>
    <row r="138">
      <c r="A138" s="1" t="str">
        <f>IFERROR(__xludf.DUMMYFUNCTION("""COMPUTED_VALUE"""),"")</f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 t="str">
        <f>IFERROR(__xludf.DUMMYFUNCTION("""COMPUTED_VALUE"""),"")</f>
        <v/>
      </c>
    </row>
    <row r="139">
      <c r="A139" s="1" t="str">
        <f>IFERROR(__xludf.DUMMYFUNCTION("""COMPUTED_VALUE"""),"")</f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 t="str">
        <f>IFERROR(__xludf.DUMMYFUNCTION("""COMPUTED_VALUE"""),"")</f>
        <v/>
      </c>
    </row>
    <row r="140">
      <c r="A140" s="1" t="str">
        <f>IFERROR(__xludf.DUMMYFUNCTION("""COMPUTED_VALUE"""),"")</f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 t="str">
        <f>IFERROR(__xludf.DUMMYFUNCTION("""COMPUTED_VALUE"""),"")</f>
        <v/>
      </c>
    </row>
    <row r="141">
      <c r="A141" s="1" t="str">
        <f>IFERROR(__xludf.DUMMYFUNCTION("""COMPUTED_VALUE"""),"")</f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 t="str">
        <f>IFERROR(__xludf.DUMMYFUNCTION("""COMPUTED_VALUE"""),"")</f>
        <v/>
      </c>
    </row>
    <row r="142">
      <c r="A142" s="1" t="str">
        <f>IFERROR(__xludf.DUMMYFUNCTION("""COMPUTED_VALUE"""),"")</f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 t="str">
        <f>IFERROR(__xludf.DUMMYFUNCTION("""COMPUTED_VALUE"""),"")</f>
        <v/>
      </c>
    </row>
    <row r="143">
      <c r="A143" s="1" t="str">
        <f>IFERROR(__xludf.DUMMYFUNCTION("""COMPUTED_VALUE"""),"")</f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 t="str">
        <f>IFERROR(__xludf.DUMMYFUNCTION("""COMPUTED_VALUE"""),"")</f>
        <v/>
      </c>
    </row>
    <row r="144">
      <c r="A144" s="1" t="str">
        <f>IFERROR(__xludf.DUMMYFUNCTION("""COMPUTED_VALUE"""),"")</f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 t="str">
        <f>IFERROR(__xludf.DUMMYFUNCTION("""COMPUTED_VALUE"""),"")</f>
        <v/>
      </c>
    </row>
    <row r="145">
      <c r="A145" s="1" t="str">
        <f>IFERROR(__xludf.DUMMYFUNCTION("""COMPUTED_VALUE"""),"")</f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 t="str">
        <f>IFERROR(__xludf.DUMMYFUNCTION("""COMPUTED_VALUE"""),"")</f>
        <v/>
      </c>
    </row>
    <row r="146">
      <c r="A146" s="1" t="str">
        <f>IFERROR(__xludf.DUMMYFUNCTION("""COMPUTED_VALUE"""),"")</f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 t="str">
        <f>IFERROR(__xludf.DUMMYFUNCTION("""COMPUTED_VALUE"""),"")</f>
        <v/>
      </c>
    </row>
    <row r="147">
      <c r="A147" s="1" t="str">
        <f>IFERROR(__xludf.DUMMYFUNCTION("""COMPUTED_VALUE"""),"")</f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 t="str">
        <f>IFERROR(__xludf.DUMMYFUNCTION("""COMPUTED_VALUE"""),"")</f>
        <v/>
      </c>
    </row>
    <row r="148">
      <c r="A148" s="1" t="str">
        <f>IFERROR(__xludf.DUMMYFUNCTION("""COMPUTED_VALUE"""),"")</f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 t="str">
        <f>IFERROR(__xludf.DUMMYFUNCTION("""COMPUTED_VALUE"""),"")</f>
        <v/>
      </c>
    </row>
    <row r="149">
      <c r="A149" s="1" t="str">
        <f>IFERROR(__xludf.DUMMYFUNCTION("""COMPUTED_VALUE"""),"")</f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 t="str">
        <f>IFERROR(__xludf.DUMMYFUNCTION("""COMPUTED_VALUE"""),"")</f>
        <v/>
      </c>
    </row>
    <row r="150">
      <c r="A150" s="1" t="str">
        <f>IFERROR(__xludf.DUMMYFUNCTION("""COMPUTED_VALUE"""),"")</f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 t="str">
        <f>IFERROR(__xludf.DUMMYFUNCTION("""COMPUTED_VALUE"""),"")</f>
        <v/>
      </c>
    </row>
    <row r="151">
      <c r="A151" s="1" t="str">
        <f>IFERROR(__xludf.DUMMYFUNCTION("""COMPUTED_VALUE"""),"")</f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 t="str">
        <f>IFERROR(__xludf.DUMMYFUNCTION("""COMPUTED_VALUE"""),"")</f>
        <v/>
      </c>
    </row>
    <row r="152">
      <c r="A152" s="1" t="str">
        <f>IFERROR(__xludf.DUMMYFUNCTION("""COMPUTED_VALUE"""),"")</f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 t="str">
        <f>IFERROR(__xludf.DUMMYFUNCTION("""COMPUTED_VALUE"""),"")</f>
        <v/>
      </c>
    </row>
    <row r="153">
      <c r="A153" s="1" t="str">
        <f>IFERROR(__xludf.DUMMYFUNCTION("""COMPUTED_VALUE"""),"")</f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 t="str">
        <f>IFERROR(__xludf.DUMMYFUNCTION("""COMPUTED_VALUE"""),"")</f>
        <v/>
      </c>
    </row>
    <row r="154">
      <c r="A154" s="1" t="str">
        <f>IFERROR(__xludf.DUMMYFUNCTION("""COMPUTED_VALUE"""),"")</f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 t="str">
        <f>IFERROR(__xludf.DUMMYFUNCTION("""COMPUTED_VALUE"""),"")</f>
        <v/>
      </c>
    </row>
    <row r="155">
      <c r="A155" s="1" t="str">
        <f>IFERROR(__xludf.DUMMYFUNCTION("""COMPUTED_VALUE"""),"")</f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 t="str">
        <f>IFERROR(__xludf.DUMMYFUNCTION("""COMPUTED_VALUE"""),"")</f>
        <v/>
      </c>
    </row>
    <row r="156">
      <c r="A156" s="1" t="str">
        <f>IFERROR(__xludf.DUMMYFUNCTION("""COMPUTED_VALUE"""),"")</f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 t="str">
        <f>IFERROR(__xludf.DUMMYFUNCTION("""COMPUTED_VALUE"""),"")</f>
        <v/>
      </c>
    </row>
    <row r="157">
      <c r="A157" s="1" t="str">
        <f>IFERROR(__xludf.DUMMYFUNCTION("""COMPUTED_VALUE"""),"")</f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 t="str">
        <f>IFERROR(__xludf.DUMMYFUNCTION("""COMPUTED_VALUE"""),"")</f>
        <v/>
      </c>
    </row>
    <row r="158">
      <c r="A158" s="1" t="str">
        <f>IFERROR(__xludf.DUMMYFUNCTION("""COMPUTED_VALUE"""),"")</f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 t="str">
        <f>IFERROR(__xludf.DUMMYFUNCTION("""COMPUTED_VALUE"""),"")</f>
        <v/>
      </c>
    </row>
    <row r="159">
      <c r="A159" s="1" t="str">
        <f>IFERROR(__xludf.DUMMYFUNCTION("""COMPUTED_VALUE"""),"")</f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 t="str">
        <f>IFERROR(__xludf.DUMMYFUNCTION("""COMPUTED_VALUE"""),"")</f>
        <v/>
      </c>
    </row>
    <row r="160">
      <c r="A160" s="1" t="str">
        <f>IFERROR(__xludf.DUMMYFUNCTION("""COMPUTED_VALUE"""),"")</f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 t="str">
        <f>IFERROR(__xludf.DUMMYFUNCTION("""COMPUTED_VALUE"""),"")</f>
        <v/>
      </c>
    </row>
    <row r="161">
      <c r="A161" s="1" t="str">
        <f>IFERROR(__xludf.DUMMYFUNCTION("""COMPUTED_VALUE"""),"")</f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 t="str">
        <f>IFERROR(__xludf.DUMMYFUNCTION("""COMPUTED_VALUE"""),"")</f>
        <v/>
      </c>
    </row>
    <row r="162">
      <c r="A162" s="1" t="str">
        <f>IFERROR(__xludf.DUMMYFUNCTION("""COMPUTED_VALUE"""),"")</f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 t="str">
        <f>IFERROR(__xludf.DUMMYFUNCTION("""COMPUTED_VALUE"""),"")</f>
        <v/>
      </c>
    </row>
    <row r="163">
      <c r="A163" s="1" t="str">
        <f>IFERROR(__xludf.DUMMYFUNCTION("""COMPUTED_VALUE"""),"")</f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 t="str">
        <f>IFERROR(__xludf.DUMMYFUNCTION("""COMPUTED_VALUE"""),"")</f>
        <v/>
      </c>
    </row>
    <row r="164">
      <c r="A164" s="1" t="str">
        <f>IFERROR(__xludf.DUMMYFUNCTION("""COMPUTED_VALUE"""),"")</f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 t="str">
        <f>IFERROR(__xludf.DUMMYFUNCTION("""COMPUTED_VALUE"""),"")</f>
        <v/>
      </c>
    </row>
    <row r="165">
      <c r="A165" s="1" t="str">
        <f>IFERROR(__xludf.DUMMYFUNCTION("""COMPUTED_VALUE"""),"")</f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 t="str">
        <f>IFERROR(__xludf.DUMMYFUNCTION("""COMPUTED_VALUE"""),"")</f>
        <v/>
      </c>
    </row>
    <row r="166">
      <c r="A166" s="1" t="str">
        <f>IFERROR(__xludf.DUMMYFUNCTION("""COMPUTED_VALUE"""),"")</f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 t="str">
        <f>IFERROR(__xludf.DUMMYFUNCTION("""COMPUTED_VALUE"""),"")</f>
        <v/>
      </c>
    </row>
    <row r="167">
      <c r="A167" s="1" t="str">
        <f>IFERROR(__xludf.DUMMYFUNCTION("""COMPUTED_VALUE"""),"")</f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 t="str">
        <f>IFERROR(__xludf.DUMMYFUNCTION("""COMPUTED_VALUE"""),"")</f>
        <v/>
      </c>
    </row>
    <row r="168">
      <c r="A168" s="1" t="str">
        <f>IFERROR(__xludf.DUMMYFUNCTION("""COMPUTED_VALUE"""),"")</f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 t="str">
        <f>IFERROR(__xludf.DUMMYFUNCTION("""COMPUTED_VALUE"""),"")</f>
        <v/>
      </c>
    </row>
    <row r="169">
      <c r="A169" s="1" t="str">
        <f>IFERROR(__xludf.DUMMYFUNCTION("""COMPUTED_VALUE"""),"")</f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 t="str">
        <f>IFERROR(__xludf.DUMMYFUNCTION("""COMPUTED_VALUE"""),"")</f>
        <v/>
      </c>
    </row>
    <row r="170">
      <c r="A170" s="1" t="str">
        <f>IFERROR(__xludf.DUMMYFUNCTION("""COMPUTED_VALUE"""),"")</f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 t="str">
        <f>IFERROR(__xludf.DUMMYFUNCTION("""COMPUTED_VALUE"""),"")</f>
        <v/>
      </c>
    </row>
    <row r="171">
      <c r="A171" s="1" t="str">
        <f>IFERROR(__xludf.DUMMYFUNCTION("""COMPUTED_VALUE"""),"")</f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 t="str">
        <f>IFERROR(__xludf.DUMMYFUNCTION("""COMPUTED_VALUE"""),"")</f>
        <v/>
      </c>
    </row>
    <row r="172">
      <c r="A172" s="1" t="str">
        <f>IFERROR(__xludf.DUMMYFUNCTION("""COMPUTED_VALUE"""),"")</f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 t="str">
        <f>IFERROR(__xludf.DUMMYFUNCTION("""COMPUTED_VALUE"""),"")</f>
        <v/>
      </c>
    </row>
    <row r="173">
      <c r="A173" s="1" t="str">
        <f>IFERROR(__xludf.DUMMYFUNCTION("""COMPUTED_VALUE"""),"")</f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 t="str">
        <f>IFERROR(__xludf.DUMMYFUNCTION("""COMPUTED_VALUE"""),"")</f>
        <v/>
      </c>
    </row>
    <row r="174">
      <c r="A174" s="1" t="str">
        <f>IFERROR(__xludf.DUMMYFUNCTION("""COMPUTED_VALUE"""),"")</f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 t="str">
        <f>IFERROR(__xludf.DUMMYFUNCTION("""COMPUTED_VALUE"""),"")</f>
        <v/>
      </c>
    </row>
    <row r="175">
      <c r="A175" s="1" t="str">
        <f>IFERROR(__xludf.DUMMYFUNCTION("""COMPUTED_VALUE"""),"")</f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 t="str">
        <f>IFERROR(__xludf.DUMMYFUNCTION("""COMPUTED_VALUE"""),"")</f>
        <v/>
      </c>
    </row>
    <row r="176">
      <c r="A176" s="1" t="str">
        <f>IFERROR(__xludf.DUMMYFUNCTION("""COMPUTED_VALUE"""),"")</f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 t="str">
        <f>IFERROR(__xludf.DUMMYFUNCTION("""COMPUTED_VALUE"""),"")</f>
        <v/>
      </c>
    </row>
    <row r="177">
      <c r="A177" s="1" t="str">
        <f>IFERROR(__xludf.DUMMYFUNCTION("""COMPUTED_VALUE"""),"")</f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 t="str">
        <f>IFERROR(__xludf.DUMMYFUNCTION("""COMPUTED_VALUE"""),"")</f>
        <v/>
      </c>
    </row>
    <row r="178">
      <c r="A178" s="1" t="str">
        <f>IFERROR(__xludf.DUMMYFUNCTION("""COMPUTED_VALUE"""),"")</f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 t="str">
        <f>IFERROR(__xludf.DUMMYFUNCTION("""COMPUTED_VALUE"""),"")</f>
        <v/>
      </c>
    </row>
    <row r="179">
      <c r="A179" s="1" t="str">
        <f>IFERROR(__xludf.DUMMYFUNCTION("""COMPUTED_VALUE"""),"")</f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 t="str">
        <f>IFERROR(__xludf.DUMMYFUNCTION("""COMPUTED_VALUE"""),"")</f>
        <v/>
      </c>
    </row>
    <row r="180">
      <c r="A180" s="1" t="str">
        <f>IFERROR(__xludf.DUMMYFUNCTION("""COMPUTED_VALUE"""),"")</f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 t="str">
        <f>IFERROR(__xludf.DUMMYFUNCTION("""COMPUTED_VALUE"""),"")</f>
        <v/>
      </c>
    </row>
    <row r="181">
      <c r="A181" s="1" t="str">
        <f>IFERROR(__xludf.DUMMYFUNCTION("""COMPUTED_VALUE"""),"")</f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 t="str">
        <f>IFERROR(__xludf.DUMMYFUNCTION("""COMPUTED_VALUE"""),"")</f>
        <v/>
      </c>
    </row>
    <row r="182">
      <c r="A182" s="1" t="str">
        <f>IFERROR(__xludf.DUMMYFUNCTION("""COMPUTED_VALUE"""),"")</f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 t="str">
        <f>IFERROR(__xludf.DUMMYFUNCTION("""COMPUTED_VALUE"""),"")</f>
        <v/>
      </c>
    </row>
    <row r="183">
      <c r="A183" s="1" t="str">
        <f>IFERROR(__xludf.DUMMYFUNCTION("""COMPUTED_VALUE"""),"")</f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 t="str">
        <f>IFERROR(__xludf.DUMMYFUNCTION("""COMPUTED_VALUE"""),"")</f>
        <v/>
      </c>
    </row>
    <row r="184">
      <c r="A184" s="1" t="str">
        <f>IFERROR(__xludf.DUMMYFUNCTION("""COMPUTED_VALUE"""),"")</f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 t="str">
        <f>IFERROR(__xludf.DUMMYFUNCTION("""COMPUTED_VALUE"""),"")</f>
        <v/>
      </c>
    </row>
    <row r="185">
      <c r="A185" s="1" t="str">
        <f>IFERROR(__xludf.DUMMYFUNCTION("""COMPUTED_VALUE"""),"")</f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 t="str">
        <f>IFERROR(__xludf.DUMMYFUNCTION("""COMPUTED_VALUE"""),"")</f>
        <v/>
      </c>
    </row>
    <row r="186">
      <c r="A186" s="1" t="str">
        <f>IFERROR(__xludf.DUMMYFUNCTION("""COMPUTED_VALUE"""),"")</f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 t="str">
        <f>IFERROR(__xludf.DUMMYFUNCTION("""COMPUTED_VALUE"""),"")</f>
        <v/>
      </c>
    </row>
    <row r="187">
      <c r="A187" s="1" t="str">
        <f>IFERROR(__xludf.DUMMYFUNCTION("""COMPUTED_VALUE"""),"")</f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 t="str">
        <f>IFERROR(__xludf.DUMMYFUNCTION("""COMPUTED_VALUE"""),"")</f>
        <v/>
      </c>
    </row>
    <row r="188">
      <c r="A188" s="1" t="str">
        <f>IFERROR(__xludf.DUMMYFUNCTION("""COMPUTED_VALUE"""),"")</f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 t="str">
        <f>IFERROR(__xludf.DUMMYFUNCTION("""COMPUTED_VALUE"""),"")</f>
        <v/>
      </c>
    </row>
    <row r="189">
      <c r="A189" s="1" t="str">
        <f>IFERROR(__xludf.DUMMYFUNCTION("""COMPUTED_VALUE"""),"")</f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 t="str">
        <f>IFERROR(__xludf.DUMMYFUNCTION("""COMPUTED_VALUE"""),"")</f>
        <v/>
      </c>
    </row>
    <row r="190">
      <c r="A190" s="1" t="str">
        <f>IFERROR(__xludf.DUMMYFUNCTION("""COMPUTED_VALUE"""),"")</f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 t="str">
        <f>IFERROR(__xludf.DUMMYFUNCTION("""COMPUTED_VALUE"""),"")</f>
        <v/>
      </c>
    </row>
    <row r="191">
      <c r="A191" s="1" t="str">
        <f>IFERROR(__xludf.DUMMYFUNCTION("""COMPUTED_VALUE"""),"")</f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 t="str">
        <f>IFERROR(__xludf.DUMMYFUNCTION("""COMPUTED_VALUE"""),"")</f>
        <v/>
      </c>
    </row>
    <row r="192">
      <c r="A192" s="1" t="str">
        <f>IFERROR(__xludf.DUMMYFUNCTION("""COMPUTED_VALUE"""),"")</f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 t="str">
        <f>IFERROR(__xludf.DUMMYFUNCTION("""COMPUTED_VALUE"""),"")</f>
        <v/>
      </c>
    </row>
    <row r="193">
      <c r="A193" s="1" t="str">
        <f>IFERROR(__xludf.DUMMYFUNCTION("""COMPUTED_VALUE"""),"")</f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 t="str">
        <f>IFERROR(__xludf.DUMMYFUNCTION("""COMPUTED_VALUE"""),"")</f>
        <v/>
      </c>
    </row>
    <row r="194">
      <c r="A194" s="1" t="str">
        <f>IFERROR(__xludf.DUMMYFUNCTION("""COMPUTED_VALUE"""),"")</f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 t="str">
        <f>IFERROR(__xludf.DUMMYFUNCTION("""COMPUTED_VALUE"""),"")</f>
        <v/>
      </c>
    </row>
    <row r="195">
      <c r="A195" s="1" t="str">
        <f>IFERROR(__xludf.DUMMYFUNCTION("""COMPUTED_VALUE"""),"")</f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 t="str">
        <f>IFERROR(__xludf.DUMMYFUNCTION("""COMPUTED_VALUE"""),"")</f>
        <v/>
      </c>
    </row>
    <row r="196">
      <c r="A196" s="1" t="str">
        <f>IFERROR(__xludf.DUMMYFUNCTION("""COMPUTED_VALUE"""),"")</f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 t="str">
        <f>IFERROR(__xludf.DUMMYFUNCTION("""COMPUTED_VALUE"""),"")</f>
        <v/>
      </c>
    </row>
    <row r="197">
      <c r="A197" s="1" t="str">
        <f>IFERROR(__xludf.DUMMYFUNCTION("""COMPUTED_VALUE"""),"")</f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 t="str">
        <f>IFERROR(__xludf.DUMMYFUNCTION("""COMPUTED_VALUE"""),"")</f>
        <v/>
      </c>
    </row>
    <row r="198">
      <c r="A198" s="1" t="str">
        <f>IFERROR(__xludf.DUMMYFUNCTION("""COMPUTED_VALUE"""),"")</f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 t="str">
        <f>IFERROR(__xludf.DUMMYFUNCTION("""COMPUTED_VALUE"""),"")</f>
        <v/>
      </c>
    </row>
    <row r="199">
      <c r="A199" s="1" t="str">
        <f>IFERROR(__xludf.DUMMYFUNCTION("""COMPUTED_VALUE"""),"")</f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 t="str">
        <f>IFERROR(__xludf.DUMMYFUNCTION("""COMPUTED_VALUE"""),"")</f>
        <v/>
      </c>
    </row>
    <row r="200">
      <c r="A200" s="1" t="str">
        <f>IFERROR(__xludf.DUMMYFUNCTION("""COMPUTED_VALUE"""),"")</f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 t="str">
        <f>IFERROR(__xludf.DUMMYFUNCTION("""COMPUTED_VALUE"""),"")</f>
        <v/>
      </c>
    </row>
    <row r="201">
      <c r="A201" s="1" t="str">
        <f>IFERROR(__xludf.DUMMYFUNCTION("""COMPUTED_VALUE"""),"")</f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 t="str">
        <f>IFERROR(__xludf.DUMMYFUNCTION("""COMPUTED_VALUE"""),"")</f>
        <v/>
      </c>
    </row>
    <row r="202">
      <c r="A202" s="1" t="str">
        <f>IFERROR(__xludf.DUMMYFUNCTION("""COMPUTED_VALUE"""),"")</f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 t="str">
        <f>IFERROR(__xludf.DUMMYFUNCTION("""COMPUTED_VALUE"""),"")</f>
        <v/>
      </c>
    </row>
    <row r="203">
      <c r="A203" s="1" t="str">
        <f>IFERROR(__xludf.DUMMYFUNCTION("""COMPUTED_VALUE"""),"")</f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 t="str">
        <f>IFERROR(__xludf.DUMMYFUNCTION("""COMPUTED_VALUE"""),"")</f>
        <v/>
      </c>
    </row>
    <row r="204">
      <c r="A204" s="1" t="str">
        <f>IFERROR(__xludf.DUMMYFUNCTION("""COMPUTED_VALUE"""),"")</f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 t="str">
        <f>IFERROR(__xludf.DUMMYFUNCTION("""COMPUTED_VALUE"""),"")</f>
        <v/>
      </c>
    </row>
    <row r="205">
      <c r="A205" s="1" t="str">
        <f>IFERROR(__xludf.DUMMYFUNCTION("""COMPUTED_VALUE"""),"")</f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 t="str">
        <f>IFERROR(__xludf.DUMMYFUNCTION("""COMPUTED_VALUE"""),"")</f>
        <v/>
      </c>
    </row>
    <row r="206">
      <c r="A206" s="1" t="str">
        <f>IFERROR(__xludf.DUMMYFUNCTION("""COMPUTED_VALUE"""),"")</f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 t="str">
        <f>IFERROR(__xludf.DUMMYFUNCTION("""COMPUTED_VALUE"""),"")</f>
        <v/>
      </c>
    </row>
    <row r="207">
      <c r="A207" s="1" t="str">
        <f>IFERROR(__xludf.DUMMYFUNCTION("""COMPUTED_VALUE"""),"")</f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 t="str">
        <f>IFERROR(__xludf.DUMMYFUNCTION("""COMPUTED_VALUE"""),"")</f>
        <v/>
      </c>
    </row>
    <row r="208">
      <c r="A208" s="1" t="str">
        <f>IFERROR(__xludf.DUMMYFUNCTION("""COMPUTED_VALUE"""),"")</f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 t="str">
        <f>IFERROR(__xludf.DUMMYFUNCTION("""COMPUTED_VALUE"""),"")</f>
        <v/>
      </c>
    </row>
    <row r="209">
      <c r="A209" s="1" t="str">
        <f>IFERROR(__xludf.DUMMYFUNCTION("""COMPUTED_VALUE"""),"")</f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 t="str">
        <f>IFERROR(__xludf.DUMMYFUNCTION("""COMPUTED_VALUE"""),"")</f>
        <v/>
      </c>
    </row>
    <row r="210">
      <c r="A210" s="1" t="str">
        <f>IFERROR(__xludf.DUMMYFUNCTION("""COMPUTED_VALUE"""),"")</f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 t="str">
        <f>IFERROR(__xludf.DUMMYFUNCTION("""COMPUTED_VALUE"""),"")</f>
        <v/>
      </c>
    </row>
    <row r="211">
      <c r="A211" s="1" t="str">
        <f>IFERROR(__xludf.DUMMYFUNCTION("""COMPUTED_VALUE"""),"")</f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 t="str">
        <f>IFERROR(__xludf.DUMMYFUNCTION("""COMPUTED_VALUE"""),"")</f>
        <v/>
      </c>
    </row>
    <row r="212">
      <c r="A212" s="1" t="str">
        <f>IFERROR(__xludf.DUMMYFUNCTION("""COMPUTED_VALUE"""),"")</f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 t="str">
        <f>IFERROR(__xludf.DUMMYFUNCTION("""COMPUTED_VALUE"""),"")</f>
        <v/>
      </c>
    </row>
    <row r="213">
      <c r="A213" s="1" t="str">
        <f>IFERROR(__xludf.DUMMYFUNCTION("""COMPUTED_VALUE"""),"")</f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 t="str">
        <f>IFERROR(__xludf.DUMMYFUNCTION("""COMPUTED_VALUE"""),"")</f>
        <v/>
      </c>
    </row>
    <row r="214">
      <c r="A214" s="1" t="str">
        <f>IFERROR(__xludf.DUMMYFUNCTION("""COMPUTED_VALUE"""),"")</f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 t="str">
        <f>IFERROR(__xludf.DUMMYFUNCTION("""COMPUTED_VALUE"""),"")</f>
        <v/>
      </c>
    </row>
    <row r="215">
      <c r="A215" s="1" t="str">
        <f>IFERROR(__xludf.DUMMYFUNCTION("""COMPUTED_VALUE"""),"")</f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 t="str">
        <f>IFERROR(__xludf.DUMMYFUNCTION("""COMPUTED_VALUE"""),"")</f>
        <v/>
      </c>
    </row>
    <row r="216">
      <c r="A216" s="1" t="str">
        <f>IFERROR(__xludf.DUMMYFUNCTION("""COMPUTED_VALUE"""),"")</f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 t="str">
        <f>IFERROR(__xludf.DUMMYFUNCTION("""COMPUTED_VALUE"""),"")</f>
        <v/>
      </c>
    </row>
    <row r="217">
      <c r="A217" s="1" t="str">
        <f>IFERROR(__xludf.DUMMYFUNCTION("""COMPUTED_VALUE"""),"")</f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 t="str">
        <f>IFERROR(__xludf.DUMMYFUNCTION("""COMPUTED_VALUE"""),"")</f>
        <v/>
      </c>
    </row>
    <row r="218">
      <c r="A218" s="1" t="str">
        <f>IFERROR(__xludf.DUMMYFUNCTION("""COMPUTED_VALUE"""),"")</f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 t="str">
        <f>IFERROR(__xludf.DUMMYFUNCTION("""COMPUTED_VALUE"""),"")</f>
        <v/>
      </c>
    </row>
    <row r="219">
      <c r="A219" s="1" t="str">
        <f>IFERROR(__xludf.DUMMYFUNCTION("""COMPUTED_VALUE"""),"")</f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 t="str">
        <f>IFERROR(__xludf.DUMMYFUNCTION("""COMPUTED_VALUE"""),"")</f>
        <v/>
      </c>
    </row>
    <row r="220">
      <c r="A220" s="1" t="str">
        <f>IFERROR(__xludf.DUMMYFUNCTION("""COMPUTED_VALUE"""),"")</f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 t="str">
        <f>IFERROR(__xludf.DUMMYFUNCTION("""COMPUTED_VALUE"""),"")</f>
        <v/>
      </c>
    </row>
    <row r="221">
      <c r="A221" s="1" t="str">
        <f>IFERROR(__xludf.DUMMYFUNCTION("""COMPUTED_VALUE"""),"")</f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 t="str">
        <f>IFERROR(__xludf.DUMMYFUNCTION("""COMPUTED_VALUE"""),"")</f>
        <v/>
      </c>
    </row>
    <row r="222">
      <c r="A222" s="1" t="str">
        <f>IFERROR(__xludf.DUMMYFUNCTION("""COMPUTED_VALUE"""),"")</f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 t="str">
        <f>IFERROR(__xludf.DUMMYFUNCTION("""COMPUTED_VALUE"""),"")</f>
        <v/>
      </c>
    </row>
    <row r="223">
      <c r="A223" s="1" t="str">
        <f>IFERROR(__xludf.DUMMYFUNCTION("""COMPUTED_VALUE"""),"")</f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 t="str">
        <f>IFERROR(__xludf.DUMMYFUNCTION("""COMPUTED_VALUE"""),"")</f>
        <v/>
      </c>
    </row>
    <row r="224">
      <c r="A224" s="1" t="str">
        <f>IFERROR(__xludf.DUMMYFUNCTION("""COMPUTED_VALUE"""),"")</f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 t="str">
        <f>IFERROR(__xludf.DUMMYFUNCTION("""COMPUTED_VALUE"""),"")</f>
        <v/>
      </c>
    </row>
    <row r="225">
      <c r="A225" s="1" t="str">
        <f>IFERROR(__xludf.DUMMYFUNCTION("""COMPUTED_VALUE"""),"")</f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 t="str">
        <f>IFERROR(__xludf.DUMMYFUNCTION("""COMPUTED_VALUE"""),"")</f>
        <v/>
      </c>
    </row>
    <row r="226">
      <c r="A226" s="1" t="str">
        <f>IFERROR(__xludf.DUMMYFUNCTION("""COMPUTED_VALUE"""),"")</f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 t="str">
        <f>IFERROR(__xludf.DUMMYFUNCTION("""COMPUTED_VALUE"""),"")</f>
        <v/>
      </c>
    </row>
    <row r="227">
      <c r="A227" s="1" t="str">
        <f>IFERROR(__xludf.DUMMYFUNCTION("""COMPUTED_VALUE"""),"")</f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 t="str">
        <f>IFERROR(__xludf.DUMMYFUNCTION("""COMPUTED_VALUE"""),"")</f>
        <v/>
      </c>
    </row>
    <row r="228">
      <c r="A228" s="1" t="str">
        <f>IFERROR(__xludf.DUMMYFUNCTION("""COMPUTED_VALUE"""),"")</f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 t="str">
        <f>IFERROR(__xludf.DUMMYFUNCTION("""COMPUTED_VALUE"""),"")</f>
        <v/>
      </c>
    </row>
    <row r="229">
      <c r="A229" s="1" t="str">
        <f>IFERROR(__xludf.DUMMYFUNCTION("""COMPUTED_VALUE"""),"")</f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 t="str">
        <f>IFERROR(__xludf.DUMMYFUNCTION("""COMPUTED_VALUE"""),"")</f>
        <v/>
      </c>
    </row>
    <row r="230">
      <c r="A230" s="1" t="str">
        <f>IFERROR(__xludf.DUMMYFUNCTION("""COMPUTED_VALUE"""),"")</f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 t="str">
        <f>IFERROR(__xludf.DUMMYFUNCTION("""COMPUTED_VALUE"""),"")</f>
        <v/>
      </c>
    </row>
    <row r="231">
      <c r="A231" s="1" t="str">
        <f>IFERROR(__xludf.DUMMYFUNCTION("""COMPUTED_VALUE"""),"")</f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 t="str">
        <f>IFERROR(__xludf.DUMMYFUNCTION("""COMPUTED_VALUE"""),"")</f>
        <v/>
      </c>
    </row>
    <row r="232">
      <c r="A232" s="1" t="str">
        <f>IFERROR(__xludf.DUMMYFUNCTION("""COMPUTED_VALUE"""),"")</f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 t="str">
        <f>IFERROR(__xludf.DUMMYFUNCTION("""COMPUTED_VALUE"""),"")</f>
        <v/>
      </c>
    </row>
    <row r="233">
      <c r="A233" s="1" t="str">
        <f>IFERROR(__xludf.DUMMYFUNCTION("""COMPUTED_VALUE"""),"")</f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 t="str">
        <f>IFERROR(__xludf.DUMMYFUNCTION("""COMPUTED_VALUE"""),"")</f>
        <v/>
      </c>
    </row>
    <row r="234">
      <c r="A234" s="1" t="str">
        <f>IFERROR(__xludf.DUMMYFUNCTION("""COMPUTED_VALUE"""),"")</f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 t="str">
        <f>IFERROR(__xludf.DUMMYFUNCTION("""COMPUTED_VALUE"""),"")</f>
        <v/>
      </c>
    </row>
    <row r="235">
      <c r="A235" s="1" t="str">
        <f>IFERROR(__xludf.DUMMYFUNCTION("""COMPUTED_VALUE"""),"")</f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 t="str">
        <f>IFERROR(__xludf.DUMMYFUNCTION("""COMPUTED_VALUE"""),"")</f>
        <v/>
      </c>
    </row>
    <row r="236">
      <c r="A236" s="1" t="str">
        <f>IFERROR(__xludf.DUMMYFUNCTION("""COMPUTED_VALUE"""),"")</f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 t="str">
        <f>IFERROR(__xludf.DUMMYFUNCTION("""COMPUTED_VALUE"""),"")</f>
        <v/>
      </c>
    </row>
    <row r="237">
      <c r="A237" s="1" t="str">
        <f>IFERROR(__xludf.DUMMYFUNCTION("""COMPUTED_VALUE"""),"")</f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 t="str">
        <f>IFERROR(__xludf.DUMMYFUNCTION("""COMPUTED_VALUE"""),"")</f>
        <v/>
      </c>
    </row>
    <row r="238">
      <c r="A238" s="1" t="str">
        <f>IFERROR(__xludf.DUMMYFUNCTION("""COMPUTED_VALUE"""),"")</f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 t="str">
        <f>IFERROR(__xludf.DUMMYFUNCTION("""COMPUTED_VALUE"""),"")</f>
        <v/>
      </c>
    </row>
    <row r="239">
      <c r="A239" s="1" t="str">
        <f>IFERROR(__xludf.DUMMYFUNCTION("""COMPUTED_VALUE"""),"")</f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 t="str">
        <f>IFERROR(__xludf.DUMMYFUNCTION("""COMPUTED_VALUE"""),"")</f>
        <v/>
      </c>
    </row>
    <row r="240">
      <c r="A240" s="1" t="str">
        <f>IFERROR(__xludf.DUMMYFUNCTION("""COMPUTED_VALUE"""),"")</f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 t="str">
        <f>IFERROR(__xludf.DUMMYFUNCTION("""COMPUTED_VALUE"""),"")</f>
        <v/>
      </c>
    </row>
    <row r="241">
      <c r="A241" s="1" t="str">
        <f>IFERROR(__xludf.DUMMYFUNCTION("""COMPUTED_VALUE"""),"")</f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 t="str">
        <f>IFERROR(__xludf.DUMMYFUNCTION("""COMPUTED_VALUE"""),"")</f>
        <v/>
      </c>
    </row>
    <row r="242">
      <c r="A242" s="1" t="str">
        <f>IFERROR(__xludf.DUMMYFUNCTION("""COMPUTED_VALUE"""),"")</f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 t="str">
        <f>IFERROR(__xludf.DUMMYFUNCTION("""COMPUTED_VALUE"""),"")</f>
        <v/>
      </c>
    </row>
    <row r="243">
      <c r="A243" s="1" t="str">
        <f>IFERROR(__xludf.DUMMYFUNCTION("""COMPUTED_VALUE"""),"")</f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 t="str">
        <f>IFERROR(__xludf.DUMMYFUNCTION("""COMPUTED_VALUE"""),"")</f>
        <v/>
      </c>
    </row>
    <row r="244">
      <c r="A244" s="1" t="str">
        <f>IFERROR(__xludf.DUMMYFUNCTION("""COMPUTED_VALUE"""),"")</f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 t="str">
        <f>IFERROR(__xludf.DUMMYFUNCTION("""COMPUTED_VALUE"""),"")</f>
        <v/>
      </c>
    </row>
    <row r="245">
      <c r="A245" s="1" t="str">
        <f>IFERROR(__xludf.DUMMYFUNCTION("""COMPUTED_VALUE"""),"")</f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 t="str">
        <f>IFERROR(__xludf.DUMMYFUNCTION("""COMPUTED_VALUE"""),"")</f>
        <v/>
      </c>
    </row>
    <row r="246">
      <c r="A246" s="1" t="str">
        <f>IFERROR(__xludf.DUMMYFUNCTION("""COMPUTED_VALUE"""),"")</f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 t="str">
        <f>IFERROR(__xludf.DUMMYFUNCTION("""COMPUTED_VALUE"""),"")</f>
        <v/>
      </c>
    </row>
    <row r="247">
      <c r="A247" s="1" t="str">
        <f>IFERROR(__xludf.DUMMYFUNCTION("""COMPUTED_VALUE"""),"")</f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 t="str">
        <f>IFERROR(__xludf.DUMMYFUNCTION("""COMPUTED_VALUE"""),"")</f>
        <v/>
      </c>
    </row>
    <row r="248">
      <c r="A248" s="1" t="str">
        <f>IFERROR(__xludf.DUMMYFUNCTION("""COMPUTED_VALUE"""),"")</f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 t="str">
        <f>IFERROR(__xludf.DUMMYFUNCTION("""COMPUTED_VALUE"""),"")</f>
        <v/>
      </c>
    </row>
    <row r="249">
      <c r="A249" s="1" t="str">
        <f>IFERROR(__xludf.DUMMYFUNCTION("""COMPUTED_VALUE"""),"")</f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 t="str">
        <f>IFERROR(__xludf.DUMMYFUNCTION("""COMPUTED_VALUE"""),"")</f>
        <v/>
      </c>
    </row>
    <row r="250">
      <c r="A250" s="1" t="str">
        <f>IFERROR(__xludf.DUMMYFUNCTION("""COMPUTED_VALUE"""),"")</f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 t="str">
        <f>IFERROR(__xludf.DUMMYFUNCTION("""COMPUTED_VALUE"""),"")</f>
        <v/>
      </c>
    </row>
    <row r="251">
      <c r="A251" s="1" t="str">
        <f>IFERROR(__xludf.DUMMYFUNCTION("""COMPUTED_VALUE"""),"")</f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 t="str">
        <f>IFERROR(__xludf.DUMMYFUNCTION("""COMPUTED_VALUE"""),"")</f>
        <v/>
      </c>
    </row>
    <row r="252">
      <c r="A252" s="1" t="str">
        <f>IFERROR(__xludf.DUMMYFUNCTION("""COMPUTED_VALUE"""),"")</f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 t="str">
        <f>IFERROR(__xludf.DUMMYFUNCTION("""COMPUTED_VALUE"""),"")</f>
        <v/>
      </c>
    </row>
    <row r="253">
      <c r="A253" s="1" t="str">
        <f>IFERROR(__xludf.DUMMYFUNCTION("""COMPUTED_VALUE"""),"")</f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 t="str">
        <f>IFERROR(__xludf.DUMMYFUNCTION("""COMPUTED_VALUE"""),"")</f>
        <v/>
      </c>
    </row>
    <row r="254">
      <c r="A254" s="1" t="str">
        <f>IFERROR(__xludf.DUMMYFUNCTION("""COMPUTED_VALUE"""),"")</f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 t="str">
        <f>IFERROR(__xludf.DUMMYFUNCTION("""COMPUTED_VALUE"""),"")</f>
        <v/>
      </c>
    </row>
    <row r="255">
      <c r="A255" s="1" t="str">
        <f>IFERROR(__xludf.DUMMYFUNCTION("""COMPUTED_VALUE"""),"")</f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 t="str">
        <f>IFERROR(__xludf.DUMMYFUNCTION("""COMPUTED_VALUE"""),"")</f>
        <v/>
      </c>
    </row>
    <row r="256">
      <c r="A256" s="1" t="str">
        <f>IFERROR(__xludf.DUMMYFUNCTION("""COMPUTED_VALUE"""),"")</f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 t="str">
        <f>IFERROR(__xludf.DUMMYFUNCTION("""COMPUTED_VALUE"""),"")</f>
        <v/>
      </c>
    </row>
    <row r="257">
      <c r="A257" s="1" t="str">
        <f>IFERROR(__xludf.DUMMYFUNCTION("""COMPUTED_VALUE"""),"")</f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 t="str">
        <f>IFERROR(__xludf.DUMMYFUNCTION("""COMPUTED_VALUE"""),"")</f>
        <v/>
      </c>
    </row>
    <row r="258">
      <c r="A258" s="1" t="str">
        <f>IFERROR(__xludf.DUMMYFUNCTION("""COMPUTED_VALUE"""),"")</f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 t="str">
        <f>IFERROR(__xludf.DUMMYFUNCTION("""COMPUTED_VALUE"""),"")</f>
        <v/>
      </c>
    </row>
    <row r="259">
      <c r="A259" s="1" t="str">
        <f>IFERROR(__xludf.DUMMYFUNCTION("""COMPUTED_VALUE"""),"")</f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 t="str">
        <f>IFERROR(__xludf.DUMMYFUNCTION("""COMPUTED_VALUE"""),"")</f>
        <v/>
      </c>
    </row>
    <row r="260">
      <c r="A260" s="1" t="str">
        <f>IFERROR(__xludf.DUMMYFUNCTION("""COMPUTED_VALUE"""),"")</f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 t="str">
        <f>IFERROR(__xludf.DUMMYFUNCTION("""COMPUTED_VALUE"""),"")</f>
        <v/>
      </c>
    </row>
    <row r="261">
      <c r="A261" s="1" t="str">
        <f>IFERROR(__xludf.DUMMYFUNCTION("""COMPUTED_VALUE"""),"")</f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 t="str">
        <f>IFERROR(__xludf.DUMMYFUNCTION("""COMPUTED_VALUE"""),"")</f>
        <v/>
      </c>
    </row>
    <row r="262">
      <c r="A262" s="1" t="str">
        <f>IFERROR(__xludf.DUMMYFUNCTION("""COMPUTED_VALUE"""),"")</f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 t="str">
        <f>IFERROR(__xludf.DUMMYFUNCTION("""COMPUTED_VALUE"""),"")</f>
        <v/>
      </c>
    </row>
    <row r="263">
      <c r="A263" s="1" t="str">
        <f>IFERROR(__xludf.DUMMYFUNCTION("""COMPUTED_VALUE"""),"")</f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 t="str">
        <f>IFERROR(__xludf.DUMMYFUNCTION("""COMPUTED_VALUE"""),"")</f>
        <v/>
      </c>
    </row>
    <row r="264">
      <c r="A264" s="1" t="str">
        <f>IFERROR(__xludf.DUMMYFUNCTION("""COMPUTED_VALUE"""),"")</f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 t="str">
        <f>IFERROR(__xludf.DUMMYFUNCTION("""COMPUTED_VALUE"""),"")</f>
        <v/>
      </c>
    </row>
    <row r="265">
      <c r="A265" s="1" t="str">
        <f>IFERROR(__xludf.DUMMYFUNCTION("""COMPUTED_VALUE"""),"")</f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 t="str">
        <f>IFERROR(__xludf.DUMMYFUNCTION("""COMPUTED_VALUE"""),"")</f>
        <v/>
      </c>
    </row>
    <row r="266">
      <c r="A266" s="1" t="str">
        <f>IFERROR(__xludf.DUMMYFUNCTION("""COMPUTED_VALUE"""),"")</f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 t="str">
        <f>IFERROR(__xludf.DUMMYFUNCTION("""COMPUTED_VALUE"""),"")</f>
        <v/>
      </c>
    </row>
    <row r="267">
      <c r="A267" s="1" t="str">
        <f>IFERROR(__xludf.DUMMYFUNCTION("""COMPUTED_VALUE"""),"")</f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 t="str">
        <f>IFERROR(__xludf.DUMMYFUNCTION("""COMPUTED_VALUE"""),"")</f>
        <v/>
      </c>
    </row>
    <row r="268">
      <c r="A268" s="1" t="str">
        <f>IFERROR(__xludf.DUMMYFUNCTION("""COMPUTED_VALUE"""),"")</f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 t="str">
        <f>IFERROR(__xludf.DUMMYFUNCTION("""COMPUTED_VALUE"""),"")</f>
        <v/>
      </c>
    </row>
    <row r="269">
      <c r="A269" s="1" t="str">
        <f>IFERROR(__xludf.DUMMYFUNCTION("""COMPUTED_VALUE"""),"")</f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 t="str">
        <f>IFERROR(__xludf.DUMMYFUNCTION("""COMPUTED_VALUE"""),"")</f>
        <v/>
      </c>
    </row>
    <row r="270">
      <c r="A270" s="1" t="str">
        <f>IFERROR(__xludf.DUMMYFUNCTION("""COMPUTED_VALUE"""),"")</f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 t="str">
        <f>IFERROR(__xludf.DUMMYFUNCTION("""COMPUTED_VALUE"""),"")</f>
        <v/>
      </c>
    </row>
    <row r="271">
      <c r="A271" s="1" t="str">
        <f>IFERROR(__xludf.DUMMYFUNCTION("""COMPUTED_VALUE"""),"")</f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 t="str">
        <f>IFERROR(__xludf.DUMMYFUNCTION("""COMPUTED_VALUE"""),"")</f>
        <v/>
      </c>
    </row>
    <row r="272">
      <c r="A272" s="1" t="str">
        <f>IFERROR(__xludf.DUMMYFUNCTION("""COMPUTED_VALUE"""),"")</f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 t="str">
        <f>IFERROR(__xludf.DUMMYFUNCTION("""COMPUTED_VALUE"""),"")</f>
        <v/>
      </c>
    </row>
    <row r="273">
      <c r="A273" s="1" t="str">
        <f>IFERROR(__xludf.DUMMYFUNCTION("""COMPUTED_VALUE"""),"")</f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 t="str">
        <f>IFERROR(__xludf.DUMMYFUNCTION("""COMPUTED_VALUE"""),"")</f>
        <v/>
      </c>
    </row>
    <row r="274">
      <c r="A274" s="1" t="str">
        <f>IFERROR(__xludf.DUMMYFUNCTION("""COMPUTED_VALUE"""),"")</f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 t="str">
        <f>IFERROR(__xludf.DUMMYFUNCTION("""COMPUTED_VALUE"""),"")</f>
        <v/>
      </c>
    </row>
    <row r="275">
      <c r="A275" s="1" t="str">
        <f>IFERROR(__xludf.DUMMYFUNCTION("""COMPUTED_VALUE"""),"")</f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 t="str">
        <f>IFERROR(__xludf.DUMMYFUNCTION("""COMPUTED_VALUE"""),"")</f>
        <v/>
      </c>
    </row>
    <row r="276">
      <c r="A276" s="1" t="str">
        <f>IFERROR(__xludf.DUMMYFUNCTION("""COMPUTED_VALUE"""),"")</f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 t="str">
        <f>IFERROR(__xludf.DUMMYFUNCTION("""COMPUTED_VALUE"""),"")</f>
        <v/>
      </c>
    </row>
    <row r="277">
      <c r="A277" s="1" t="str">
        <f>IFERROR(__xludf.DUMMYFUNCTION("""COMPUTED_VALUE"""),"")</f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 t="str">
        <f>IFERROR(__xludf.DUMMYFUNCTION("""COMPUTED_VALUE"""),"")</f>
        <v/>
      </c>
    </row>
    <row r="278">
      <c r="A278" s="1" t="str">
        <f>IFERROR(__xludf.DUMMYFUNCTION("""COMPUTED_VALUE"""),"")</f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 t="str">
        <f>IFERROR(__xludf.DUMMYFUNCTION("""COMPUTED_VALUE"""),"")</f>
        <v/>
      </c>
    </row>
    <row r="279">
      <c r="A279" s="1" t="str">
        <f>IFERROR(__xludf.DUMMYFUNCTION("""COMPUTED_VALUE"""),"")</f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 t="str">
        <f>IFERROR(__xludf.DUMMYFUNCTION("""COMPUTED_VALUE"""),"")</f>
        <v/>
      </c>
    </row>
    <row r="280">
      <c r="A280" s="1" t="str">
        <f>IFERROR(__xludf.DUMMYFUNCTION("""COMPUTED_VALUE"""),"")</f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 t="str">
        <f>IFERROR(__xludf.DUMMYFUNCTION("""COMPUTED_VALUE"""),"")</f>
        <v/>
      </c>
    </row>
    <row r="281">
      <c r="A281" s="1" t="str">
        <f>IFERROR(__xludf.DUMMYFUNCTION("""COMPUTED_VALUE"""),"")</f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 t="str">
        <f>IFERROR(__xludf.DUMMYFUNCTION("""COMPUTED_VALUE"""),"")</f>
        <v/>
      </c>
    </row>
    <row r="282">
      <c r="A282" s="1" t="str">
        <f>IFERROR(__xludf.DUMMYFUNCTION("""COMPUTED_VALUE"""),"")</f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 t="str">
        <f>IFERROR(__xludf.DUMMYFUNCTION("""COMPUTED_VALUE"""),"")</f>
        <v/>
      </c>
    </row>
    <row r="283">
      <c r="A283" s="1" t="str">
        <f>IFERROR(__xludf.DUMMYFUNCTION("""COMPUTED_VALUE"""),"")</f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 t="str">
        <f>IFERROR(__xludf.DUMMYFUNCTION("""COMPUTED_VALUE"""),"")</f>
        <v/>
      </c>
    </row>
    <row r="284">
      <c r="A284" s="1" t="str">
        <f>IFERROR(__xludf.DUMMYFUNCTION("""COMPUTED_VALUE"""),"")</f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 t="str">
        <f>IFERROR(__xludf.DUMMYFUNCTION("""COMPUTED_VALUE"""),"")</f>
        <v/>
      </c>
    </row>
    <row r="285">
      <c r="A285" s="1" t="str">
        <f>IFERROR(__xludf.DUMMYFUNCTION("""COMPUTED_VALUE"""),"")</f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 t="str">
        <f>IFERROR(__xludf.DUMMYFUNCTION("""COMPUTED_VALUE"""),"")</f>
        <v/>
      </c>
    </row>
    <row r="286">
      <c r="A286" s="1" t="str">
        <f>IFERROR(__xludf.DUMMYFUNCTION("""COMPUTED_VALUE"""),"")</f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 t="str">
        <f>IFERROR(__xludf.DUMMYFUNCTION("""COMPUTED_VALUE"""),"")</f>
        <v/>
      </c>
    </row>
    <row r="287">
      <c r="A287" s="1" t="str">
        <f>IFERROR(__xludf.DUMMYFUNCTION("""COMPUTED_VALUE"""),"")</f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 t="str">
        <f>IFERROR(__xludf.DUMMYFUNCTION("""COMPUTED_VALUE"""),"")</f>
        <v/>
      </c>
    </row>
    <row r="288">
      <c r="A288" s="1" t="str">
        <f>IFERROR(__xludf.DUMMYFUNCTION("""COMPUTED_VALUE"""),"")</f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 t="str">
        <f>IFERROR(__xludf.DUMMYFUNCTION("""COMPUTED_VALUE"""),"")</f>
        <v/>
      </c>
    </row>
    <row r="289">
      <c r="A289" s="1" t="str">
        <f>IFERROR(__xludf.DUMMYFUNCTION("""COMPUTED_VALUE"""),"")</f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 t="str">
        <f>IFERROR(__xludf.DUMMYFUNCTION("""COMPUTED_VALUE"""),"")</f>
        <v/>
      </c>
    </row>
    <row r="290">
      <c r="A290" s="1" t="str">
        <f>IFERROR(__xludf.DUMMYFUNCTION("""COMPUTED_VALUE"""),"")</f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 t="str">
        <f>IFERROR(__xludf.DUMMYFUNCTION("""COMPUTED_VALUE"""),"")</f>
        <v/>
      </c>
    </row>
    <row r="291">
      <c r="A291" s="1" t="str">
        <f>IFERROR(__xludf.DUMMYFUNCTION("""COMPUTED_VALUE"""),"")</f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 t="str">
        <f>IFERROR(__xludf.DUMMYFUNCTION("""COMPUTED_VALUE"""),"")</f>
        <v/>
      </c>
    </row>
    <row r="292">
      <c r="A292" s="1" t="str">
        <f>IFERROR(__xludf.DUMMYFUNCTION("""COMPUTED_VALUE"""),"")</f>
        <v/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 t="str">
        <f>IFERROR(__xludf.DUMMYFUNCTION("""COMPUTED_VALUE"""),"")</f>
        <v/>
      </c>
    </row>
    <row r="293">
      <c r="A293" s="1" t="str">
        <f>IFERROR(__xludf.DUMMYFUNCTION("""COMPUTED_VALUE"""),"")</f>
        <v/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 t="str">
        <f>IFERROR(__xludf.DUMMYFUNCTION("""COMPUTED_VALUE"""),"")</f>
        <v/>
      </c>
    </row>
    <row r="294">
      <c r="A294" s="1" t="str">
        <f>IFERROR(__xludf.DUMMYFUNCTION("""COMPUTED_VALUE"""),"")</f>
        <v/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 t="str">
        <f>IFERROR(__xludf.DUMMYFUNCTION("""COMPUTED_VALUE"""),"")</f>
        <v/>
      </c>
    </row>
    <row r="295">
      <c r="A295" s="1" t="str">
        <f>IFERROR(__xludf.DUMMYFUNCTION("""COMPUTED_VALUE"""),"")</f>
        <v/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 t="str">
        <f>IFERROR(__xludf.DUMMYFUNCTION("""COMPUTED_VALUE"""),"")</f>
        <v/>
      </c>
    </row>
    <row r="296">
      <c r="A296" s="1" t="str">
        <f>IFERROR(__xludf.DUMMYFUNCTION("""COMPUTED_VALUE"""),"")</f>
        <v/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 t="str">
        <f>IFERROR(__xludf.DUMMYFUNCTION("""COMPUTED_VALUE"""),"")</f>
        <v/>
      </c>
    </row>
    <row r="297">
      <c r="A297" s="1" t="str">
        <f>IFERROR(__xludf.DUMMYFUNCTION("""COMPUTED_VALUE"""),"")</f>
        <v/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 t="str">
        <f>IFERROR(__xludf.DUMMYFUNCTION("""COMPUTED_VALUE"""),"")</f>
        <v/>
      </c>
    </row>
    <row r="298">
      <c r="A298" s="1" t="str">
        <f>IFERROR(__xludf.DUMMYFUNCTION("""COMPUTED_VALUE"""),"")</f>
        <v/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 t="str">
        <f>IFERROR(__xludf.DUMMYFUNCTION("""COMPUTED_VALUE"""),"")</f>
        <v/>
      </c>
    </row>
    <row r="299">
      <c r="A299" s="1" t="str">
        <f>IFERROR(__xludf.DUMMYFUNCTION("""COMPUTED_VALUE"""),"")</f>
        <v/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 t="str">
        <f>IFERROR(__xludf.DUMMYFUNCTION("""COMPUTED_VALUE"""),"")</f>
        <v/>
      </c>
    </row>
    <row r="300">
      <c r="A300" s="1" t="str">
        <f>IFERROR(__xludf.DUMMYFUNCTION("""COMPUTED_VALUE"""),"")</f>
        <v/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 t="str">
        <f>IFERROR(__xludf.DUMMYFUNCTION("""COMPUTED_VALUE"""),"")</f>
        <v/>
      </c>
    </row>
    <row r="301">
      <c r="A301" s="1" t="str">
        <f>IFERROR(__xludf.DUMMYFUNCTION("""COMPUTED_VALUE"""),"")</f>
        <v/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 t="str">
        <f>IFERROR(__xludf.DUMMYFUNCTION("""COMPUTED_VALUE"""),"")</f>
        <v/>
      </c>
    </row>
    <row r="302">
      <c r="A302" s="1" t="str">
        <f>IFERROR(__xludf.DUMMYFUNCTION("""COMPUTED_VALUE"""),"")</f>
        <v/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 t="str">
        <f>IFERROR(__xludf.DUMMYFUNCTION("""COMPUTED_VALUE"""),"")</f>
        <v/>
      </c>
    </row>
    <row r="303">
      <c r="A303" s="1" t="str">
        <f>IFERROR(__xludf.DUMMYFUNCTION("""COMPUTED_VALUE"""),"")</f>
        <v/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 t="str">
        <f>IFERROR(__xludf.DUMMYFUNCTION("""COMPUTED_VALUE"""),"")</f>
        <v/>
      </c>
    </row>
    <row r="304">
      <c r="A304" s="1" t="str">
        <f>IFERROR(__xludf.DUMMYFUNCTION("""COMPUTED_VALUE"""),"")</f>
        <v/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 t="str">
        <f>IFERROR(__xludf.DUMMYFUNCTION("""COMPUTED_VALUE"""),"")</f>
        <v/>
      </c>
    </row>
    <row r="305">
      <c r="A305" s="1" t="str">
        <f>IFERROR(__xludf.DUMMYFUNCTION("""COMPUTED_VALUE"""),"")</f>
        <v/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 t="str">
        <f>IFERROR(__xludf.DUMMYFUNCTION("""COMPUTED_VALUE"""),"")</f>
        <v/>
      </c>
    </row>
    <row r="306">
      <c r="A306" s="1" t="str">
        <f>IFERROR(__xludf.DUMMYFUNCTION("""COMPUTED_VALUE"""),"")</f>
        <v/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 t="str">
        <f>IFERROR(__xludf.DUMMYFUNCTION("""COMPUTED_VALUE"""),"")</f>
        <v/>
      </c>
    </row>
    <row r="307">
      <c r="A307" s="1" t="str">
        <f>IFERROR(__xludf.DUMMYFUNCTION("""COMPUTED_VALUE"""),"")</f>
        <v/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 t="str">
        <f>IFERROR(__xludf.DUMMYFUNCTION("""COMPUTED_VALUE"""),"")</f>
        <v/>
      </c>
    </row>
    <row r="308">
      <c r="A308" s="1" t="str">
        <f>IFERROR(__xludf.DUMMYFUNCTION("""COMPUTED_VALUE"""),"")</f>
        <v/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 t="str">
        <f>IFERROR(__xludf.DUMMYFUNCTION("""COMPUTED_VALUE"""),"")</f>
        <v/>
      </c>
    </row>
    <row r="309">
      <c r="A309" s="1" t="str">
        <f>IFERROR(__xludf.DUMMYFUNCTION("""COMPUTED_VALUE"""),"")</f>
        <v/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 t="str">
        <f>IFERROR(__xludf.DUMMYFUNCTION("""COMPUTED_VALUE"""),"")</f>
        <v/>
      </c>
    </row>
    <row r="310">
      <c r="A310" s="1" t="str">
        <f>IFERROR(__xludf.DUMMYFUNCTION("""COMPUTED_VALUE"""),"")</f>
        <v/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 t="str">
        <f>IFERROR(__xludf.DUMMYFUNCTION("""COMPUTED_VALUE"""),"")</f>
        <v/>
      </c>
    </row>
    <row r="311">
      <c r="A311" s="1" t="str">
        <f>IFERROR(__xludf.DUMMYFUNCTION("""COMPUTED_VALUE"""),"")</f>
        <v/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 t="str">
        <f>IFERROR(__xludf.DUMMYFUNCTION("""COMPUTED_VALUE"""),"")</f>
        <v/>
      </c>
    </row>
    <row r="312">
      <c r="A312" s="1" t="str">
        <f>IFERROR(__xludf.DUMMYFUNCTION("""COMPUTED_VALUE"""),"")</f>
        <v/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 t="str">
        <f>IFERROR(__xludf.DUMMYFUNCTION("""COMPUTED_VALUE"""),"")</f>
        <v/>
      </c>
    </row>
    <row r="313">
      <c r="A313" s="1" t="str">
        <f>IFERROR(__xludf.DUMMYFUNCTION("""COMPUTED_VALUE"""),"")</f>
        <v/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 t="str">
        <f>IFERROR(__xludf.DUMMYFUNCTION("""COMPUTED_VALUE"""),"")</f>
        <v/>
      </c>
    </row>
    <row r="314">
      <c r="A314" s="1" t="str">
        <f>IFERROR(__xludf.DUMMYFUNCTION("""COMPUTED_VALUE"""),"")</f>
        <v/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 t="str">
        <f>IFERROR(__xludf.DUMMYFUNCTION("""COMPUTED_VALUE"""),"")</f>
        <v/>
      </c>
    </row>
    <row r="315">
      <c r="A315" s="1" t="str">
        <f>IFERROR(__xludf.DUMMYFUNCTION("""COMPUTED_VALUE"""),"")</f>
        <v/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 t="str">
        <f>IFERROR(__xludf.DUMMYFUNCTION("""COMPUTED_VALUE"""),"")</f>
        <v/>
      </c>
    </row>
    <row r="316">
      <c r="A316" s="1" t="str">
        <f>IFERROR(__xludf.DUMMYFUNCTION("""COMPUTED_VALUE"""),"")</f>
        <v/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 t="str">
        <f>IFERROR(__xludf.DUMMYFUNCTION("""COMPUTED_VALUE"""),"")</f>
        <v/>
      </c>
    </row>
    <row r="317">
      <c r="A317" s="1" t="str">
        <f>IFERROR(__xludf.DUMMYFUNCTION("""COMPUTED_VALUE"""),"")</f>
        <v/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 t="str">
        <f>IFERROR(__xludf.DUMMYFUNCTION("""COMPUTED_VALUE"""),"")</f>
        <v/>
      </c>
    </row>
    <row r="318">
      <c r="A318" s="1" t="str">
        <f>IFERROR(__xludf.DUMMYFUNCTION("""COMPUTED_VALUE"""),"")</f>
        <v/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 t="str">
        <f>IFERROR(__xludf.DUMMYFUNCTION("""COMPUTED_VALUE"""),"")</f>
        <v/>
      </c>
    </row>
    <row r="319">
      <c r="A319" s="1" t="str">
        <f>IFERROR(__xludf.DUMMYFUNCTION("""COMPUTED_VALUE"""),"")</f>
        <v/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 t="str">
        <f>IFERROR(__xludf.DUMMYFUNCTION("""COMPUTED_VALUE"""),"")</f>
        <v/>
      </c>
    </row>
    <row r="320">
      <c r="A320" s="1" t="str">
        <f>IFERROR(__xludf.DUMMYFUNCTION("""COMPUTED_VALUE"""),"")</f>
        <v/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 t="str">
        <f>IFERROR(__xludf.DUMMYFUNCTION("""COMPUTED_VALUE"""),"")</f>
        <v/>
      </c>
    </row>
    <row r="321">
      <c r="A321" s="1" t="str">
        <f>IFERROR(__xludf.DUMMYFUNCTION("""COMPUTED_VALUE"""),"")</f>
        <v/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 t="str">
        <f>IFERROR(__xludf.DUMMYFUNCTION("""COMPUTED_VALUE"""),"")</f>
        <v/>
      </c>
    </row>
    <row r="322">
      <c r="A322" s="1" t="str">
        <f>IFERROR(__xludf.DUMMYFUNCTION("""COMPUTED_VALUE"""),"")</f>
        <v/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 t="str">
        <f>IFERROR(__xludf.DUMMYFUNCTION("""COMPUTED_VALUE"""),"")</f>
        <v/>
      </c>
    </row>
    <row r="323">
      <c r="A323" s="1" t="str">
        <f>IFERROR(__xludf.DUMMYFUNCTION("""COMPUTED_VALUE"""),"")</f>
        <v/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 t="str">
        <f>IFERROR(__xludf.DUMMYFUNCTION("""COMPUTED_VALUE"""),"")</f>
        <v/>
      </c>
    </row>
    <row r="324">
      <c r="A324" s="1" t="str">
        <f>IFERROR(__xludf.DUMMYFUNCTION("""COMPUTED_VALUE"""),"")</f>
        <v/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 t="str">
        <f>IFERROR(__xludf.DUMMYFUNCTION("""COMPUTED_VALUE"""),"")</f>
        <v/>
      </c>
    </row>
    <row r="325">
      <c r="A325" s="1" t="str">
        <f>IFERROR(__xludf.DUMMYFUNCTION("""COMPUTED_VALUE"""),"")</f>
        <v/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 t="str">
        <f>IFERROR(__xludf.DUMMYFUNCTION("""COMPUTED_VALUE"""),"")</f>
        <v/>
      </c>
    </row>
    <row r="326">
      <c r="A326" s="1" t="str">
        <f>IFERROR(__xludf.DUMMYFUNCTION("""COMPUTED_VALUE"""),"")</f>
        <v/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 t="str">
        <f>IFERROR(__xludf.DUMMYFUNCTION("""COMPUTED_VALUE"""),"")</f>
        <v/>
      </c>
    </row>
    <row r="327">
      <c r="A327" s="1" t="str">
        <f>IFERROR(__xludf.DUMMYFUNCTION("""COMPUTED_VALUE"""),"")</f>
        <v/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 t="str">
        <f>IFERROR(__xludf.DUMMYFUNCTION("""COMPUTED_VALUE"""),"")</f>
        <v/>
      </c>
    </row>
    <row r="328">
      <c r="A328" s="1" t="str">
        <f>IFERROR(__xludf.DUMMYFUNCTION("""COMPUTED_VALUE"""),"")</f>
        <v/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 t="str">
        <f>IFERROR(__xludf.DUMMYFUNCTION("""COMPUTED_VALUE"""),"")</f>
        <v/>
      </c>
    </row>
    <row r="329">
      <c r="A329" s="1" t="str">
        <f>IFERROR(__xludf.DUMMYFUNCTION("""COMPUTED_VALUE"""),"")</f>
        <v/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 t="str">
        <f>IFERROR(__xludf.DUMMYFUNCTION("""COMPUTED_VALUE"""),"")</f>
        <v/>
      </c>
    </row>
    <row r="330">
      <c r="A330" s="1" t="str">
        <f>IFERROR(__xludf.DUMMYFUNCTION("""COMPUTED_VALUE"""),"")</f>
        <v/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 t="str">
        <f>IFERROR(__xludf.DUMMYFUNCTION("""COMPUTED_VALUE"""),"")</f>
        <v/>
      </c>
    </row>
    <row r="331">
      <c r="A331" s="1" t="str">
        <f>IFERROR(__xludf.DUMMYFUNCTION("""COMPUTED_VALUE"""),"")</f>
        <v/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 t="str">
        <f>IFERROR(__xludf.DUMMYFUNCTION("""COMPUTED_VALUE"""),"")</f>
        <v/>
      </c>
    </row>
    <row r="332">
      <c r="A332" s="1" t="str">
        <f>IFERROR(__xludf.DUMMYFUNCTION("""COMPUTED_VALUE"""),"")</f>
        <v/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 t="str">
        <f>IFERROR(__xludf.DUMMYFUNCTION("""COMPUTED_VALUE"""),"")</f>
        <v/>
      </c>
    </row>
    <row r="333">
      <c r="A333" s="1" t="str">
        <f>IFERROR(__xludf.DUMMYFUNCTION("""COMPUTED_VALUE"""),"")</f>
        <v/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 t="str">
        <f>IFERROR(__xludf.DUMMYFUNCTION("""COMPUTED_VALUE"""),"")</f>
        <v/>
      </c>
    </row>
    <row r="334">
      <c r="A334" s="1" t="str">
        <f>IFERROR(__xludf.DUMMYFUNCTION("""COMPUTED_VALUE"""),"")</f>
        <v/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 t="str">
        <f>IFERROR(__xludf.DUMMYFUNCTION("""COMPUTED_VALUE"""),"")</f>
        <v/>
      </c>
    </row>
    <row r="335">
      <c r="A335" s="1" t="str">
        <f>IFERROR(__xludf.DUMMYFUNCTION("""COMPUTED_VALUE"""),"")</f>
        <v/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 t="str">
        <f>IFERROR(__xludf.DUMMYFUNCTION("""COMPUTED_VALUE"""),"")</f>
        <v/>
      </c>
    </row>
    <row r="336">
      <c r="A336" s="1" t="str">
        <f>IFERROR(__xludf.DUMMYFUNCTION("""COMPUTED_VALUE"""),"")</f>
        <v/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 t="str">
        <f>IFERROR(__xludf.DUMMYFUNCTION("""COMPUTED_VALUE"""),"")</f>
        <v/>
      </c>
    </row>
    <row r="337">
      <c r="A337" s="1" t="str">
        <f>IFERROR(__xludf.DUMMYFUNCTION("""COMPUTED_VALUE"""),"")</f>
        <v/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 t="str">
        <f>IFERROR(__xludf.DUMMYFUNCTION("""COMPUTED_VALUE"""),"")</f>
        <v/>
      </c>
    </row>
    <row r="338">
      <c r="A338" s="1" t="str">
        <f>IFERROR(__xludf.DUMMYFUNCTION("""COMPUTED_VALUE"""),"")</f>
        <v/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 t="str">
        <f>IFERROR(__xludf.DUMMYFUNCTION("""COMPUTED_VALUE"""),"")</f>
        <v/>
      </c>
    </row>
    <row r="339">
      <c r="A339" s="1" t="str">
        <f>IFERROR(__xludf.DUMMYFUNCTION("""COMPUTED_VALUE"""),"")</f>
        <v/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 t="str">
        <f>IFERROR(__xludf.DUMMYFUNCTION("""COMPUTED_VALUE"""),"")</f>
        <v/>
      </c>
    </row>
    <row r="340">
      <c r="A340" s="1" t="str">
        <f>IFERROR(__xludf.DUMMYFUNCTION("""COMPUTED_VALUE"""),"")</f>
        <v/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 t="str">
        <f>IFERROR(__xludf.DUMMYFUNCTION("""COMPUTED_VALUE"""),"")</f>
        <v/>
      </c>
    </row>
    <row r="341">
      <c r="A341" s="1" t="str">
        <f>IFERROR(__xludf.DUMMYFUNCTION("""COMPUTED_VALUE"""),"")</f>
        <v/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 t="str">
        <f>IFERROR(__xludf.DUMMYFUNCTION("""COMPUTED_VALUE"""),"")</f>
        <v/>
      </c>
    </row>
    <row r="342">
      <c r="A342" s="1" t="str">
        <f>IFERROR(__xludf.DUMMYFUNCTION("""COMPUTED_VALUE"""),"")</f>
        <v/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 t="str">
        <f>IFERROR(__xludf.DUMMYFUNCTION("""COMPUTED_VALUE"""),"")</f>
        <v/>
      </c>
    </row>
    <row r="343">
      <c r="A343" s="1" t="str">
        <f>IFERROR(__xludf.DUMMYFUNCTION("""COMPUTED_VALUE"""),"")</f>
        <v/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 t="str">
        <f>IFERROR(__xludf.DUMMYFUNCTION("""COMPUTED_VALUE"""),"")</f>
        <v/>
      </c>
    </row>
    <row r="344">
      <c r="A344" s="1" t="str">
        <f>IFERROR(__xludf.DUMMYFUNCTION("""COMPUTED_VALUE"""),"")</f>
        <v/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 t="str">
        <f>IFERROR(__xludf.DUMMYFUNCTION("""COMPUTED_VALUE"""),"")</f>
        <v/>
      </c>
    </row>
    <row r="345">
      <c r="A345" s="1" t="str">
        <f>IFERROR(__xludf.DUMMYFUNCTION("""COMPUTED_VALUE"""),"")</f>
        <v/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 t="str">
        <f>IFERROR(__xludf.DUMMYFUNCTION("""COMPUTED_VALUE"""),"")</f>
        <v/>
      </c>
    </row>
    <row r="346">
      <c r="A346" s="1" t="str">
        <f>IFERROR(__xludf.DUMMYFUNCTION("""COMPUTED_VALUE"""),"")</f>
        <v/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 t="str">
        <f>IFERROR(__xludf.DUMMYFUNCTION("""COMPUTED_VALUE"""),"")</f>
        <v/>
      </c>
    </row>
    <row r="347">
      <c r="A347" s="1" t="str">
        <f>IFERROR(__xludf.DUMMYFUNCTION("""COMPUTED_VALUE"""),"")</f>
        <v/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 t="str">
        <f>IFERROR(__xludf.DUMMYFUNCTION("""COMPUTED_VALUE"""),"")</f>
        <v/>
      </c>
    </row>
    <row r="348">
      <c r="A348" s="1" t="str">
        <f>IFERROR(__xludf.DUMMYFUNCTION("""COMPUTED_VALUE"""),"")</f>
        <v/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 t="str">
        <f>IFERROR(__xludf.DUMMYFUNCTION("""COMPUTED_VALUE"""),"")</f>
        <v/>
      </c>
    </row>
    <row r="349">
      <c r="A349" s="1" t="str">
        <f>IFERROR(__xludf.DUMMYFUNCTION("""COMPUTED_VALUE"""),"")</f>
        <v/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 t="str">
        <f>IFERROR(__xludf.DUMMYFUNCTION("""COMPUTED_VALUE"""),"")</f>
        <v/>
      </c>
    </row>
    <row r="350">
      <c r="A350" s="1" t="str">
        <f>IFERROR(__xludf.DUMMYFUNCTION("""COMPUTED_VALUE"""),"")</f>
        <v/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 t="str">
        <f>IFERROR(__xludf.DUMMYFUNCTION("""COMPUTED_VALUE"""),"")</f>
        <v/>
      </c>
    </row>
    <row r="351">
      <c r="A351" s="1" t="str">
        <f>IFERROR(__xludf.DUMMYFUNCTION("""COMPUTED_VALUE"""),"")</f>
        <v/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 t="str">
        <f>IFERROR(__xludf.DUMMYFUNCTION("""COMPUTED_VALUE"""),"")</f>
        <v/>
      </c>
    </row>
    <row r="352">
      <c r="A352" s="1" t="str">
        <f>IFERROR(__xludf.DUMMYFUNCTION("""COMPUTED_VALUE"""),"")</f>
        <v/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 t="str">
        <f>IFERROR(__xludf.DUMMYFUNCTION("""COMPUTED_VALUE"""),"")</f>
        <v/>
      </c>
    </row>
    <row r="353">
      <c r="A353" s="1" t="str">
        <f>IFERROR(__xludf.DUMMYFUNCTION("""COMPUTED_VALUE"""),"")</f>
        <v/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 t="str">
        <f>IFERROR(__xludf.DUMMYFUNCTION("""COMPUTED_VALUE"""),"")</f>
        <v/>
      </c>
    </row>
    <row r="354">
      <c r="A354" s="1" t="str">
        <f>IFERROR(__xludf.DUMMYFUNCTION("""COMPUTED_VALUE"""),"")</f>
        <v/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 t="str">
        <f>IFERROR(__xludf.DUMMYFUNCTION("""COMPUTED_VALUE"""),"")</f>
        <v/>
      </c>
    </row>
    <row r="355">
      <c r="A355" s="1" t="str">
        <f>IFERROR(__xludf.DUMMYFUNCTION("""COMPUTED_VALUE"""),"")</f>
        <v/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 t="str">
        <f>IFERROR(__xludf.DUMMYFUNCTION("""COMPUTED_VALUE"""),"")</f>
        <v/>
      </c>
    </row>
    <row r="356">
      <c r="A356" s="1" t="str">
        <f>IFERROR(__xludf.DUMMYFUNCTION("""COMPUTED_VALUE"""),"")</f>
        <v/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 t="str">
        <f>IFERROR(__xludf.DUMMYFUNCTION("""COMPUTED_VALUE"""),"")</f>
        <v/>
      </c>
    </row>
    <row r="357">
      <c r="A357" s="1" t="str">
        <f>IFERROR(__xludf.DUMMYFUNCTION("""COMPUTED_VALUE"""),"")</f>
        <v/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 t="str">
        <f>IFERROR(__xludf.DUMMYFUNCTION("""COMPUTED_VALUE"""),"")</f>
        <v/>
      </c>
    </row>
    <row r="358">
      <c r="A358" s="1" t="str">
        <f>IFERROR(__xludf.DUMMYFUNCTION("""COMPUTED_VALUE"""),"")</f>
        <v/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 t="str">
        <f>IFERROR(__xludf.DUMMYFUNCTION("""COMPUTED_VALUE"""),"")</f>
        <v/>
      </c>
    </row>
    <row r="359">
      <c r="A359" s="1" t="str">
        <f>IFERROR(__xludf.DUMMYFUNCTION("""COMPUTED_VALUE"""),"")</f>
        <v/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 t="str">
        <f>IFERROR(__xludf.DUMMYFUNCTION("""COMPUTED_VALUE"""),"")</f>
        <v/>
      </c>
    </row>
    <row r="360">
      <c r="A360" s="1" t="str">
        <f>IFERROR(__xludf.DUMMYFUNCTION("""COMPUTED_VALUE"""),"")</f>
        <v/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 t="str">
        <f>IFERROR(__xludf.DUMMYFUNCTION("""COMPUTED_VALUE"""),"")</f>
        <v/>
      </c>
    </row>
    <row r="361">
      <c r="A361" s="1" t="str">
        <f>IFERROR(__xludf.DUMMYFUNCTION("""COMPUTED_VALUE"""),"")</f>
        <v/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 t="str">
        <f>IFERROR(__xludf.DUMMYFUNCTION("""COMPUTED_VALUE"""),"")</f>
        <v/>
      </c>
    </row>
    <row r="362">
      <c r="A362" s="1" t="str">
        <f>IFERROR(__xludf.DUMMYFUNCTION("""COMPUTED_VALUE"""),"")</f>
        <v/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 t="str">
        <f>IFERROR(__xludf.DUMMYFUNCTION("""COMPUTED_VALUE"""),"")</f>
        <v/>
      </c>
    </row>
    <row r="363">
      <c r="A363" s="1" t="str">
        <f>IFERROR(__xludf.DUMMYFUNCTION("""COMPUTED_VALUE"""),"")</f>
        <v/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 t="str">
        <f>IFERROR(__xludf.DUMMYFUNCTION("""COMPUTED_VALUE"""),"")</f>
        <v/>
      </c>
    </row>
    <row r="364">
      <c r="A364" s="1" t="str">
        <f>IFERROR(__xludf.DUMMYFUNCTION("""COMPUTED_VALUE"""),"")</f>
        <v/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 t="str">
        <f>IFERROR(__xludf.DUMMYFUNCTION("""COMPUTED_VALUE"""),"")</f>
        <v/>
      </c>
    </row>
    <row r="365">
      <c r="A365" s="1" t="str">
        <f>IFERROR(__xludf.DUMMYFUNCTION("""COMPUTED_VALUE"""),"")</f>
        <v/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 t="str">
        <f>IFERROR(__xludf.DUMMYFUNCTION("""COMPUTED_VALUE"""),"")</f>
        <v/>
      </c>
    </row>
    <row r="366">
      <c r="A366" s="1" t="str">
        <f>IFERROR(__xludf.DUMMYFUNCTION("""COMPUTED_VALUE"""),"")</f>
        <v/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 t="str">
        <f>IFERROR(__xludf.DUMMYFUNCTION("""COMPUTED_VALUE"""),"")</f>
        <v/>
      </c>
    </row>
    <row r="367">
      <c r="A367" s="1" t="str">
        <f>IFERROR(__xludf.DUMMYFUNCTION("""COMPUTED_VALUE"""),"")</f>
        <v/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 t="str">
        <f>IFERROR(__xludf.DUMMYFUNCTION("""COMPUTED_VALUE"""),"")</f>
        <v/>
      </c>
    </row>
    <row r="368">
      <c r="A368" s="1" t="str">
        <f>IFERROR(__xludf.DUMMYFUNCTION("""COMPUTED_VALUE"""),"")</f>
        <v/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 t="str">
        <f>IFERROR(__xludf.DUMMYFUNCTION("""COMPUTED_VALUE"""),"")</f>
        <v/>
      </c>
    </row>
    <row r="369">
      <c r="A369" s="1" t="str">
        <f>IFERROR(__xludf.DUMMYFUNCTION("""COMPUTED_VALUE"""),"")</f>
        <v/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 t="str">
        <f>IFERROR(__xludf.DUMMYFUNCTION("""COMPUTED_VALUE"""),"")</f>
        <v/>
      </c>
    </row>
    <row r="370">
      <c r="A370" s="1" t="str">
        <f>IFERROR(__xludf.DUMMYFUNCTION("""COMPUTED_VALUE"""),"")</f>
        <v/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 t="str">
        <f>IFERROR(__xludf.DUMMYFUNCTION("""COMPUTED_VALUE"""),"")</f>
        <v/>
      </c>
    </row>
    <row r="371">
      <c r="A371" s="1" t="str">
        <f>IFERROR(__xludf.DUMMYFUNCTION("""COMPUTED_VALUE"""),"")</f>
        <v/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 t="str">
        <f>IFERROR(__xludf.DUMMYFUNCTION("""COMPUTED_VALUE"""),"")</f>
        <v/>
      </c>
    </row>
    <row r="372">
      <c r="A372" s="1" t="str">
        <f>IFERROR(__xludf.DUMMYFUNCTION("""COMPUTED_VALUE"""),"")</f>
        <v/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 t="str">
        <f>IFERROR(__xludf.DUMMYFUNCTION("""COMPUTED_VALUE"""),"")</f>
        <v/>
      </c>
    </row>
    <row r="373">
      <c r="A373" s="1" t="str">
        <f>IFERROR(__xludf.DUMMYFUNCTION("""COMPUTED_VALUE"""),"")</f>
        <v/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 t="str">
        <f>IFERROR(__xludf.DUMMYFUNCTION("""COMPUTED_VALUE"""),"")</f>
        <v/>
      </c>
    </row>
    <row r="374">
      <c r="A374" s="1" t="str">
        <f>IFERROR(__xludf.DUMMYFUNCTION("""COMPUTED_VALUE"""),"")</f>
        <v/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 t="str">
        <f>IFERROR(__xludf.DUMMYFUNCTION("""COMPUTED_VALUE"""),"")</f>
        <v/>
      </c>
    </row>
    <row r="375">
      <c r="A375" s="1" t="str">
        <f>IFERROR(__xludf.DUMMYFUNCTION("""COMPUTED_VALUE"""),"")</f>
        <v/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 t="str">
        <f>IFERROR(__xludf.DUMMYFUNCTION("""COMPUTED_VALUE"""),"")</f>
        <v/>
      </c>
    </row>
    <row r="376">
      <c r="A376" s="1" t="str">
        <f>IFERROR(__xludf.DUMMYFUNCTION("""COMPUTED_VALUE"""),"")</f>
        <v/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 t="str">
        <f>IFERROR(__xludf.DUMMYFUNCTION("""COMPUTED_VALUE"""),"")</f>
        <v/>
      </c>
    </row>
    <row r="377">
      <c r="A377" s="1" t="str">
        <f>IFERROR(__xludf.DUMMYFUNCTION("""COMPUTED_VALUE"""),"")</f>
        <v/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 t="str">
        <f>IFERROR(__xludf.DUMMYFUNCTION("""COMPUTED_VALUE"""),"")</f>
        <v/>
      </c>
    </row>
    <row r="378">
      <c r="A378" s="1" t="str">
        <f>IFERROR(__xludf.DUMMYFUNCTION("""COMPUTED_VALUE"""),"")</f>
        <v/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 t="str">
        <f>IFERROR(__xludf.DUMMYFUNCTION("""COMPUTED_VALUE"""),"")</f>
        <v/>
      </c>
    </row>
    <row r="379">
      <c r="A379" s="1" t="str">
        <f>IFERROR(__xludf.DUMMYFUNCTION("""COMPUTED_VALUE"""),"")</f>
        <v/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 t="str">
        <f>IFERROR(__xludf.DUMMYFUNCTION("""COMPUTED_VALUE"""),"")</f>
        <v/>
      </c>
    </row>
    <row r="380">
      <c r="A380" s="1" t="str">
        <f>IFERROR(__xludf.DUMMYFUNCTION("""COMPUTED_VALUE"""),"")</f>
        <v/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 t="str">
        <f>IFERROR(__xludf.DUMMYFUNCTION("""COMPUTED_VALUE"""),"")</f>
        <v/>
      </c>
    </row>
    <row r="381">
      <c r="A381" s="1" t="str">
        <f>IFERROR(__xludf.DUMMYFUNCTION("""COMPUTED_VALUE"""),"")</f>
        <v/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 t="str">
        <f>IFERROR(__xludf.DUMMYFUNCTION("""COMPUTED_VALUE"""),"")</f>
        <v/>
      </c>
    </row>
    <row r="382">
      <c r="A382" s="1" t="str">
        <f>IFERROR(__xludf.DUMMYFUNCTION("""COMPUTED_VALUE"""),"")</f>
        <v/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 t="str">
        <f>IFERROR(__xludf.DUMMYFUNCTION("""COMPUTED_VALUE"""),"")</f>
        <v/>
      </c>
    </row>
    <row r="383">
      <c r="A383" s="1" t="str">
        <f>IFERROR(__xludf.DUMMYFUNCTION("""COMPUTED_VALUE"""),"")</f>
        <v/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 t="str">
        <f>IFERROR(__xludf.DUMMYFUNCTION("""COMPUTED_VALUE"""),"")</f>
        <v/>
      </c>
    </row>
    <row r="384">
      <c r="A384" s="1" t="str">
        <f>IFERROR(__xludf.DUMMYFUNCTION("""COMPUTED_VALUE"""),"")</f>
        <v/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 t="str">
        <f>IFERROR(__xludf.DUMMYFUNCTION("""COMPUTED_VALUE"""),"")</f>
        <v/>
      </c>
    </row>
    <row r="385">
      <c r="A385" s="1" t="str">
        <f>IFERROR(__xludf.DUMMYFUNCTION("""COMPUTED_VALUE"""),"")</f>
        <v/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 t="str">
        <f>IFERROR(__xludf.DUMMYFUNCTION("""COMPUTED_VALUE"""),"")</f>
        <v/>
      </c>
    </row>
    <row r="386">
      <c r="A386" s="1" t="str">
        <f>IFERROR(__xludf.DUMMYFUNCTION("""COMPUTED_VALUE"""),"")</f>
        <v/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 t="str">
        <f>IFERROR(__xludf.DUMMYFUNCTION("""COMPUTED_VALUE"""),"")</f>
        <v/>
      </c>
    </row>
    <row r="387">
      <c r="A387" s="1" t="str">
        <f>IFERROR(__xludf.DUMMYFUNCTION("""COMPUTED_VALUE"""),"")</f>
        <v/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 t="str">
        <f>IFERROR(__xludf.DUMMYFUNCTION("""COMPUTED_VALUE"""),"")</f>
        <v/>
      </c>
    </row>
    <row r="388">
      <c r="A388" s="1" t="str">
        <f>IFERROR(__xludf.DUMMYFUNCTION("""COMPUTED_VALUE"""),"")</f>
        <v/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 t="str">
        <f>IFERROR(__xludf.DUMMYFUNCTION("""COMPUTED_VALUE"""),"")</f>
        <v/>
      </c>
    </row>
    <row r="389">
      <c r="A389" s="1" t="str">
        <f>IFERROR(__xludf.DUMMYFUNCTION("""COMPUTED_VALUE"""),"")</f>
        <v/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 t="str">
        <f>IFERROR(__xludf.DUMMYFUNCTION("""COMPUTED_VALUE"""),"")</f>
        <v/>
      </c>
    </row>
    <row r="390">
      <c r="A390" s="1" t="str">
        <f>IFERROR(__xludf.DUMMYFUNCTION("""COMPUTED_VALUE"""),"")</f>
        <v/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 t="str">
        <f>IFERROR(__xludf.DUMMYFUNCTION("""COMPUTED_VALUE"""),"")</f>
        <v/>
      </c>
    </row>
    <row r="391">
      <c r="A391" s="1" t="str">
        <f>IFERROR(__xludf.DUMMYFUNCTION("""COMPUTED_VALUE"""),"")</f>
        <v/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 t="str">
        <f>IFERROR(__xludf.DUMMYFUNCTION("""COMPUTED_VALUE"""),"")</f>
        <v/>
      </c>
    </row>
    <row r="392">
      <c r="A392" s="1" t="str">
        <f>IFERROR(__xludf.DUMMYFUNCTION("""COMPUTED_VALUE"""),"")</f>
        <v/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 t="str">
        <f>IFERROR(__xludf.DUMMYFUNCTION("""COMPUTED_VALUE"""),"")</f>
        <v/>
      </c>
    </row>
    <row r="393">
      <c r="A393" s="1" t="str">
        <f>IFERROR(__xludf.DUMMYFUNCTION("""COMPUTED_VALUE"""),"")</f>
        <v/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 t="str">
        <f>IFERROR(__xludf.DUMMYFUNCTION("""COMPUTED_VALUE"""),"")</f>
        <v/>
      </c>
    </row>
    <row r="394">
      <c r="A394" s="1" t="str">
        <f>IFERROR(__xludf.DUMMYFUNCTION("""COMPUTED_VALUE"""),"")</f>
        <v/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 t="str">
        <f>IFERROR(__xludf.DUMMYFUNCTION("""COMPUTED_VALUE"""),"")</f>
        <v/>
      </c>
    </row>
    <row r="395">
      <c r="A395" s="1" t="str">
        <f>IFERROR(__xludf.DUMMYFUNCTION("""COMPUTED_VALUE"""),"")</f>
        <v/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 t="str">
        <f>IFERROR(__xludf.DUMMYFUNCTION("""COMPUTED_VALUE"""),"")</f>
        <v/>
      </c>
    </row>
    <row r="396">
      <c r="A396" s="1" t="str">
        <f>IFERROR(__xludf.DUMMYFUNCTION("""COMPUTED_VALUE"""),"")</f>
        <v/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 t="str">
        <f>IFERROR(__xludf.DUMMYFUNCTION("""COMPUTED_VALUE"""),"")</f>
        <v/>
      </c>
    </row>
    <row r="397">
      <c r="A397" s="1" t="str">
        <f>IFERROR(__xludf.DUMMYFUNCTION("""COMPUTED_VALUE"""),"")</f>
        <v/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 t="str">
        <f>IFERROR(__xludf.DUMMYFUNCTION("""COMPUTED_VALUE"""),"")</f>
        <v/>
      </c>
    </row>
    <row r="398">
      <c r="A398" s="1" t="str">
        <f>IFERROR(__xludf.DUMMYFUNCTION("""COMPUTED_VALUE"""),"")</f>
        <v/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 t="str">
        <f>IFERROR(__xludf.DUMMYFUNCTION("""COMPUTED_VALUE"""),"")</f>
        <v/>
      </c>
    </row>
    <row r="399">
      <c r="A399" s="1" t="str">
        <f>IFERROR(__xludf.DUMMYFUNCTION("""COMPUTED_VALUE"""),"")</f>
        <v/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 t="str">
        <f>IFERROR(__xludf.DUMMYFUNCTION("""COMPUTED_VALUE"""),"")</f>
        <v/>
      </c>
    </row>
    <row r="400">
      <c r="A400" s="1" t="str">
        <f>IFERROR(__xludf.DUMMYFUNCTION("""COMPUTED_VALUE"""),"")</f>
        <v/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 t="str">
        <f>IFERROR(__xludf.DUMMYFUNCTION("""COMPUTED_VALUE"""),"")</f>
        <v/>
      </c>
    </row>
    <row r="401">
      <c r="A401" s="1" t="str">
        <f>IFERROR(__xludf.DUMMYFUNCTION("""COMPUTED_VALUE"""),"")</f>
        <v/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 t="str">
        <f>IFERROR(__xludf.DUMMYFUNCTION("""COMPUTED_VALUE"""),"")</f>
        <v/>
      </c>
    </row>
    <row r="402">
      <c r="A402" s="1" t="str">
        <f>IFERROR(__xludf.DUMMYFUNCTION("""COMPUTED_VALUE"""),"")</f>
        <v/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 t="str">
        <f>IFERROR(__xludf.DUMMYFUNCTION("""COMPUTED_VALUE"""),"")</f>
        <v/>
      </c>
    </row>
    <row r="403">
      <c r="A403" s="1" t="str">
        <f>IFERROR(__xludf.DUMMYFUNCTION("""COMPUTED_VALUE"""),"")</f>
        <v/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 t="str">
        <f>IFERROR(__xludf.DUMMYFUNCTION("""COMPUTED_VALUE"""),"")</f>
        <v/>
      </c>
    </row>
    <row r="404">
      <c r="A404" s="1" t="str">
        <f>IFERROR(__xludf.DUMMYFUNCTION("""COMPUTED_VALUE"""),"")</f>
        <v/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 t="str">
        <f>IFERROR(__xludf.DUMMYFUNCTION("""COMPUTED_VALUE"""),"")</f>
        <v/>
      </c>
    </row>
    <row r="405">
      <c r="A405" s="1" t="str">
        <f>IFERROR(__xludf.DUMMYFUNCTION("""COMPUTED_VALUE"""),"")</f>
        <v/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 t="str">
        <f>IFERROR(__xludf.DUMMYFUNCTION("""COMPUTED_VALUE"""),"")</f>
        <v/>
      </c>
    </row>
    <row r="406">
      <c r="A406" s="1" t="str">
        <f>IFERROR(__xludf.DUMMYFUNCTION("""COMPUTED_VALUE"""),"")</f>
        <v/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 t="str">
        <f>IFERROR(__xludf.DUMMYFUNCTION("""COMPUTED_VALUE"""),"")</f>
        <v/>
      </c>
    </row>
    <row r="407">
      <c r="A407" s="1" t="str">
        <f>IFERROR(__xludf.DUMMYFUNCTION("""COMPUTED_VALUE"""),"")</f>
        <v/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 t="str">
        <f>IFERROR(__xludf.DUMMYFUNCTION("""COMPUTED_VALUE"""),"")</f>
        <v/>
      </c>
    </row>
    <row r="408">
      <c r="A408" s="1" t="str">
        <f>IFERROR(__xludf.DUMMYFUNCTION("""COMPUTED_VALUE"""),"")</f>
        <v/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 t="str">
        <f>IFERROR(__xludf.DUMMYFUNCTION("""COMPUTED_VALUE"""),"")</f>
        <v/>
      </c>
    </row>
    <row r="409">
      <c r="A409" s="1" t="str">
        <f>IFERROR(__xludf.DUMMYFUNCTION("""COMPUTED_VALUE"""),"")</f>
        <v/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 t="str">
        <f>IFERROR(__xludf.DUMMYFUNCTION("""COMPUTED_VALUE"""),"")</f>
        <v/>
      </c>
    </row>
    <row r="410">
      <c r="A410" s="1" t="str">
        <f>IFERROR(__xludf.DUMMYFUNCTION("""COMPUTED_VALUE"""),"")</f>
        <v/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 t="str">
        <f>IFERROR(__xludf.DUMMYFUNCTION("""COMPUTED_VALUE"""),"")</f>
        <v/>
      </c>
    </row>
    <row r="411">
      <c r="A411" s="1" t="str">
        <f>IFERROR(__xludf.DUMMYFUNCTION("""COMPUTED_VALUE"""),"")</f>
        <v/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 t="str">
        <f>IFERROR(__xludf.DUMMYFUNCTION("""COMPUTED_VALUE"""),"")</f>
        <v/>
      </c>
    </row>
    <row r="412">
      <c r="A412" s="1" t="str">
        <f>IFERROR(__xludf.DUMMYFUNCTION("""COMPUTED_VALUE"""),"")</f>
        <v/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 t="str">
        <f>IFERROR(__xludf.DUMMYFUNCTION("""COMPUTED_VALUE"""),"")</f>
        <v/>
      </c>
    </row>
    <row r="413">
      <c r="A413" s="1" t="str">
        <f>IFERROR(__xludf.DUMMYFUNCTION("""COMPUTED_VALUE"""),"")</f>
        <v/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 t="str">
        <f>IFERROR(__xludf.DUMMYFUNCTION("""COMPUTED_VALUE"""),"")</f>
        <v/>
      </c>
    </row>
    <row r="414">
      <c r="A414" s="1" t="str">
        <f>IFERROR(__xludf.DUMMYFUNCTION("""COMPUTED_VALUE"""),"")</f>
        <v/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 t="str">
        <f>IFERROR(__xludf.DUMMYFUNCTION("""COMPUTED_VALUE"""),"")</f>
        <v/>
      </c>
    </row>
    <row r="415">
      <c r="A415" s="1" t="str">
        <f>IFERROR(__xludf.DUMMYFUNCTION("""COMPUTED_VALUE"""),"")</f>
        <v/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 t="str">
        <f>IFERROR(__xludf.DUMMYFUNCTION("""COMPUTED_VALUE"""),"")</f>
        <v/>
      </c>
    </row>
    <row r="416">
      <c r="A416" s="1" t="str">
        <f>IFERROR(__xludf.DUMMYFUNCTION("""COMPUTED_VALUE"""),"")</f>
        <v/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 t="str">
        <f>IFERROR(__xludf.DUMMYFUNCTION("""COMPUTED_VALUE"""),"")</f>
        <v/>
      </c>
    </row>
    <row r="417">
      <c r="A417" s="1" t="str">
        <f>IFERROR(__xludf.DUMMYFUNCTION("""COMPUTED_VALUE"""),"")</f>
        <v/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 t="str">
        <f>IFERROR(__xludf.DUMMYFUNCTION("""COMPUTED_VALUE"""),"")</f>
        <v/>
      </c>
    </row>
    <row r="418">
      <c r="A418" s="1" t="str">
        <f>IFERROR(__xludf.DUMMYFUNCTION("""COMPUTED_VALUE"""),"")</f>
        <v/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 t="str">
        <f>IFERROR(__xludf.DUMMYFUNCTION("""COMPUTED_VALUE"""),"")</f>
        <v/>
      </c>
    </row>
    <row r="419">
      <c r="A419" s="1" t="str">
        <f>IFERROR(__xludf.DUMMYFUNCTION("""COMPUTED_VALUE"""),"")</f>
        <v/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 t="str">
        <f>IFERROR(__xludf.DUMMYFUNCTION("""COMPUTED_VALUE"""),"")</f>
        <v/>
      </c>
    </row>
    <row r="420">
      <c r="A420" s="1" t="str">
        <f>IFERROR(__xludf.DUMMYFUNCTION("""COMPUTED_VALUE"""),"")</f>
        <v/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 t="str">
        <f>IFERROR(__xludf.DUMMYFUNCTION("""COMPUTED_VALUE"""),"")</f>
        <v/>
      </c>
    </row>
    <row r="421">
      <c r="A421" s="1" t="str">
        <f>IFERROR(__xludf.DUMMYFUNCTION("""COMPUTED_VALUE"""),"")</f>
        <v/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 t="str">
        <f>IFERROR(__xludf.DUMMYFUNCTION("""COMPUTED_VALUE"""),"")</f>
        <v/>
      </c>
    </row>
    <row r="422">
      <c r="A422" s="1" t="str">
        <f>IFERROR(__xludf.DUMMYFUNCTION("""COMPUTED_VALUE"""),"")</f>
        <v/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 t="str">
        <f>IFERROR(__xludf.DUMMYFUNCTION("""COMPUTED_VALUE"""),"")</f>
        <v/>
      </c>
    </row>
    <row r="423">
      <c r="A423" s="1" t="str">
        <f>IFERROR(__xludf.DUMMYFUNCTION("""COMPUTED_VALUE"""),"")</f>
        <v/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 t="str">
        <f>IFERROR(__xludf.DUMMYFUNCTION("""COMPUTED_VALUE"""),"")</f>
        <v/>
      </c>
    </row>
    <row r="424">
      <c r="A424" s="1" t="str">
        <f>IFERROR(__xludf.DUMMYFUNCTION("""COMPUTED_VALUE"""),"")</f>
        <v/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 t="str">
        <f>IFERROR(__xludf.DUMMYFUNCTION("""COMPUTED_VALUE"""),"")</f>
        <v/>
      </c>
    </row>
    <row r="425">
      <c r="A425" s="1" t="str">
        <f>IFERROR(__xludf.DUMMYFUNCTION("""COMPUTED_VALUE"""),"")</f>
        <v/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 t="str">
        <f>IFERROR(__xludf.DUMMYFUNCTION("""COMPUTED_VALUE"""),"")</f>
        <v/>
      </c>
    </row>
    <row r="426">
      <c r="A426" s="1" t="str">
        <f>IFERROR(__xludf.DUMMYFUNCTION("""COMPUTED_VALUE"""),"")</f>
        <v/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 t="str">
        <f>IFERROR(__xludf.DUMMYFUNCTION("""COMPUTED_VALUE"""),"")</f>
        <v/>
      </c>
    </row>
    <row r="427">
      <c r="A427" s="1" t="str">
        <f>IFERROR(__xludf.DUMMYFUNCTION("""COMPUTED_VALUE"""),"")</f>
        <v/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 t="str">
        <f>IFERROR(__xludf.DUMMYFUNCTION("""COMPUTED_VALUE"""),"")</f>
        <v/>
      </c>
    </row>
    <row r="428">
      <c r="A428" s="1" t="str">
        <f>IFERROR(__xludf.DUMMYFUNCTION("""COMPUTED_VALUE"""),"")</f>
        <v/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 t="str">
        <f>IFERROR(__xludf.DUMMYFUNCTION("""COMPUTED_VALUE"""),"")</f>
        <v/>
      </c>
    </row>
    <row r="429">
      <c r="A429" s="1" t="str">
        <f>IFERROR(__xludf.DUMMYFUNCTION("""COMPUTED_VALUE"""),"")</f>
        <v/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 t="str">
        <f>IFERROR(__xludf.DUMMYFUNCTION("""COMPUTED_VALUE"""),"")</f>
        <v/>
      </c>
    </row>
    <row r="430">
      <c r="A430" s="1" t="str">
        <f>IFERROR(__xludf.DUMMYFUNCTION("""COMPUTED_VALUE"""),"")</f>
        <v/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 t="str">
        <f>IFERROR(__xludf.DUMMYFUNCTION("""COMPUTED_VALUE"""),"")</f>
        <v/>
      </c>
    </row>
    <row r="431">
      <c r="A431" s="1" t="str">
        <f>IFERROR(__xludf.DUMMYFUNCTION("""COMPUTED_VALUE"""),"")</f>
        <v/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 t="str">
        <f>IFERROR(__xludf.DUMMYFUNCTION("""COMPUTED_VALUE"""),"")</f>
        <v/>
      </c>
    </row>
    <row r="432">
      <c r="A432" s="1" t="str">
        <f>IFERROR(__xludf.DUMMYFUNCTION("""COMPUTED_VALUE"""),"")</f>
        <v/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 t="str">
        <f>IFERROR(__xludf.DUMMYFUNCTION("""COMPUTED_VALUE"""),"")</f>
        <v/>
      </c>
    </row>
    <row r="433">
      <c r="A433" s="1" t="str">
        <f>IFERROR(__xludf.DUMMYFUNCTION("""COMPUTED_VALUE"""),"")</f>
        <v/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 t="str">
        <f>IFERROR(__xludf.DUMMYFUNCTION("""COMPUTED_VALUE"""),"")</f>
        <v/>
      </c>
    </row>
    <row r="434">
      <c r="A434" s="1" t="str">
        <f>IFERROR(__xludf.DUMMYFUNCTION("""COMPUTED_VALUE"""),"")</f>
        <v/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 t="str">
        <f>IFERROR(__xludf.DUMMYFUNCTION("""COMPUTED_VALUE"""),"")</f>
        <v/>
      </c>
    </row>
    <row r="435">
      <c r="A435" s="1" t="str">
        <f>IFERROR(__xludf.DUMMYFUNCTION("""COMPUTED_VALUE"""),"")</f>
        <v/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 t="str">
        <f>IFERROR(__xludf.DUMMYFUNCTION("""COMPUTED_VALUE"""),"")</f>
        <v/>
      </c>
    </row>
    <row r="436">
      <c r="A436" s="1" t="str">
        <f>IFERROR(__xludf.DUMMYFUNCTION("""COMPUTED_VALUE"""),"")</f>
        <v/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 t="str">
        <f>IFERROR(__xludf.DUMMYFUNCTION("""COMPUTED_VALUE"""),"")</f>
        <v/>
      </c>
    </row>
    <row r="437">
      <c r="A437" s="1" t="str">
        <f>IFERROR(__xludf.DUMMYFUNCTION("""COMPUTED_VALUE"""),"")</f>
        <v/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 t="str">
        <f>IFERROR(__xludf.DUMMYFUNCTION("""COMPUTED_VALUE"""),"")</f>
        <v/>
      </c>
    </row>
    <row r="438">
      <c r="A438" s="1" t="str">
        <f>IFERROR(__xludf.DUMMYFUNCTION("""COMPUTED_VALUE"""),"")</f>
        <v/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 t="str">
        <f>IFERROR(__xludf.DUMMYFUNCTION("""COMPUTED_VALUE"""),"")</f>
        <v/>
      </c>
    </row>
    <row r="439">
      <c r="A439" s="1" t="str">
        <f>IFERROR(__xludf.DUMMYFUNCTION("""COMPUTED_VALUE"""),"")</f>
        <v/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 t="str">
        <f>IFERROR(__xludf.DUMMYFUNCTION("""COMPUTED_VALUE"""),"")</f>
        <v/>
      </c>
    </row>
    <row r="440">
      <c r="A440" s="1" t="str">
        <f>IFERROR(__xludf.DUMMYFUNCTION("""COMPUTED_VALUE"""),"")</f>
        <v/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 t="str">
        <f>IFERROR(__xludf.DUMMYFUNCTION("""COMPUTED_VALUE"""),"")</f>
        <v/>
      </c>
    </row>
    <row r="441">
      <c r="A441" s="1" t="str">
        <f>IFERROR(__xludf.DUMMYFUNCTION("""COMPUTED_VALUE"""),"")</f>
        <v/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 t="str">
        <f>IFERROR(__xludf.DUMMYFUNCTION("""COMPUTED_VALUE"""),"")</f>
        <v/>
      </c>
    </row>
    <row r="442">
      <c r="A442" s="1" t="str">
        <f>IFERROR(__xludf.DUMMYFUNCTION("""COMPUTED_VALUE"""),"")</f>
        <v/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 t="str">
        <f>IFERROR(__xludf.DUMMYFUNCTION("""COMPUTED_VALUE"""),"")</f>
        <v/>
      </c>
    </row>
    <row r="443">
      <c r="A443" s="1" t="str">
        <f>IFERROR(__xludf.DUMMYFUNCTION("""COMPUTED_VALUE"""),"")</f>
        <v/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 t="str">
        <f>IFERROR(__xludf.DUMMYFUNCTION("""COMPUTED_VALUE"""),"")</f>
        <v/>
      </c>
    </row>
    <row r="444">
      <c r="A444" s="1" t="str">
        <f>IFERROR(__xludf.DUMMYFUNCTION("""COMPUTED_VALUE"""),"")</f>
        <v/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 t="str">
        <f>IFERROR(__xludf.DUMMYFUNCTION("""COMPUTED_VALUE"""),"")</f>
        <v/>
      </c>
    </row>
    <row r="445">
      <c r="A445" s="1" t="str">
        <f>IFERROR(__xludf.DUMMYFUNCTION("""COMPUTED_VALUE"""),"")</f>
        <v/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 t="str">
        <f>IFERROR(__xludf.DUMMYFUNCTION("""COMPUTED_VALUE"""),"")</f>
        <v/>
      </c>
    </row>
    <row r="446">
      <c r="A446" s="1" t="str">
        <f>IFERROR(__xludf.DUMMYFUNCTION("""COMPUTED_VALUE"""),"")</f>
        <v/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 t="str">
        <f>IFERROR(__xludf.DUMMYFUNCTION("""COMPUTED_VALUE"""),"")</f>
        <v/>
      </c>
    </row>
    <row r="447">
      <c r="A447" s="1" t="str">
        <f>IFERROR(__xludf.DUMMYFUNCTION("""COMPUTED_VALUE"""),"")</f>
        <v/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 t="str">
        <f>IFERROR(__xludf.DUMMYFUNCTION("""COMPUTED_VALUE"""),"")</f>
        <v/>
      </c>
    </row>
    <row r="448">
      <c r="A448" s="1" t="str">
        <f>IFERROR(__xludf.DUMMYFUNCTION("""COMPUTED_VALUE"""),"")</f>
        <v/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 t="str">
        <f>IFERROR(__xludf.DUMMYFUNCTION("""COMPUTED_VALUE"""),"")</f>
        <v/>
      </c>
    </row>
    <row r="449">
      <c r="A449" s="1" t="str">
        <f>IFERROR(__xludf.DUMMYFUNCTION("""COMPUTED_VALUE"""),"")</f>
        <v/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 t="str">
        <f>IFERROR(__xludf.DUMMYFUNCTION("""COMPUTED_VALUE"""),"")</f>
        <v/>
      </c>
    </row>
    <row r="450">
      <c r="A450" s="1" t="str">
        <f>IFERROR(__xludf.DUMMYFUNCTION("""COMPUTED_VALUE"""),"")</f>
        <v/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 t="str">
        <f>IFERROR(__xludf.DUMMYFUNCTION("""COMPUTED_VALUE"""),"")</f>
        <v/>
      </c>
    </row>
    <row r="451">
      <c r="A451" s="1" t="str">
        <f>IFERROR(__xludf.DUMMYFUNCTION("""COMPUTED_VALUE"""),"")</f>
        <v/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 t="str">
        <f>IFERROR(__xludf.DUMMYFUNCTION("""COMPUTED_VALUE"""),"")</f>
        <v/>
      </c>
    </row>
    <row r="452">
      <c r="A452" s="1" t="str">
        <f>IFERROR(__xludf.DUMMYFUNCTION("""COMPUTED_VALUE"""),"")</f>
        <v/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 t="str">
        <f>IFERROR(__xludf.DUMMYFUNCTION("""COMPUTED_VALUE"""),"")</f>
        <v/>
      </c>
    </row>
    <row r="453">
      <c r="A453" s="1" t="str">
        <f>IFERROR(__xludf.DUMMYFUNCTION("""COMPUTED_VALUE"""),"")</f>
        <v/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 t="str">
        <f>IFERROR(__xludf.DUMMYFUNCTION("""COMPUTED_VALUE"""),"")</f>
        <v/>
      </c>
    </row>
    <row r="454">
      <c r="A454" s="1" t="str">
        <f>IFERROR(__xludf.DUMMYFUNCTION("""COMPUTED_VALUE"""),"")</f>
        <v/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 t="str">
        <f>IFERROR(__xludf.DUMMYFUNCTION("""COMPUTED_VALUE"""),"")</f>
        <v/>
      </c>
    </row>
    <row r="455">
      <c r="A455" s="1" t="str">
        <f>IFERROR(__xludf.DUMMYFUNCTION("""COMPUTED_VALUE"""),"")</f>
        <v/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 t="str">
        <f>IFERROR(__xludf.DUMMYFUNCTION("""COMPUTED_VALUE"""),"")</f>
        <v/>
      </c>
    </row>
    <row r="456">
      <c r="A456" s="1" t="str">
        <f>IFERROR(__xludf.DUMMYFUNCTION("""COMPUTED_VALUE"""),"")</f>
        <v/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 t="str">
        <f>IFERROR(__xludf.DUMMYFUNCTION("""COMPUTED_VALUE"""),"")</f>
        <v/>
      </c>
    </row>
    <row r="457">
      <c r="A457" s="1" t="str">
        <f>IFERROR(__xludf.DUMMYFUNCTION("""COMPUTED_VALUE"""),"")</f>
        <v/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 t="str">
        <f>IFERROR(__xludf.DUMMYFUNCTION("""COMPUTED_VALUE"""),"")</f>
        <v/>
      </c>
    </row>
    <row r="458">
      <c r="A458" s="1" t="str">
        <f>IFERROR(__xludf.DUMMYFUNCTION("""COMPUTED_VALUE"""),"")</f>
        <v/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 t="str">
        <f>IFERROR(__xludf.DUMMYFUNCTION("""COMPUTED_VALUE"""),"")</f>
        <v/>
      </c>
    </row>
    <row r="459">
      <c r="A459" s="1" t="str">
        <f>IFERROR(__xludf.DUMMYFUNCTION("""COMPUTED_VALUE"""),"")</f>
        <v/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 t="str">
        <f>IFERROR(__xludf.DUMMYFUNCTION("""COMPUTED_VALUE"""),"")</f>
        <v/>
      </c>
    </row>
    <row r="460">
      <c r="A460" s="1" t="str">
        <f>IFERROR(__xludf.DUMMYFUNCTION("""COMPUTED_VALUE"""),"")</f>
        <v/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 t="str">
        <f>IFERROR(__xludf.DUMMYFUNCTION("""COMPUTED_VALUE"""),"")</f>
        <v/>
      </c>
    </row>
    <row r="461">
      <c r="A461" s="1" t="str">
        <f>IFERROR(__xludf.DUMMYFUNCTION("""COMPUTED_VALUE"""),"")</f>
        <v/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 t="str">
        <f>IFERROR(__xludf.DUMMYFUNCTION("""COMPUTED_VALUE"""),"")</f>
        <v/>
      </c>
    </row>
    <row r="462">
      <c r="A462" s="1" t="str">
        <f>IFERROR(__xludf.DUMMYFUNCTION("""COMPUTED_VALUE"""),"")</f>
        <v/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 t="str">
        <f>IFERROR(__xludf.DUMMYFUNCTION("""COMPUTED_VALUE"""),"")</f>
        <v/>
      </c>
    </row>
    <row r="463">
      <c r="A463" s="1" t="str">
        <f>IFERROR(__xludf.DUMMYFUNCTION("""COMPUTED_VALUE"""),"")</f>
        <v/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 t="str">
        <f>IFERROR(__xludf.DUMMYFUNCTION("""COMPUTED_VALUE"""),"")</f>
        <v/>
      </c>
    </row>
    <row r="464">
      <c r="A464" s="1" t="str">
        <f>IFERROR(__xludf.DUMMYFUNCTION("""COMPUTED_VALUE"""),"")</f>
        <v/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 t="str">
        <f>IFERROR(__xludf.DUMMYFUNCTION("""COMPUTED_VALUE"""),"")</f>
        <v/>
      </c>
    </row>
    <row r="465">
      <c r="A465" s="1" t="str">
        <f>IFERROR(__xludf.DUMMYFUNCTION("""COMPUTED_VALUE"""),"")</f>
        <v/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 t="str">
        <f>IFERROR(__xludf.DUMMYFUNCTION("""COMPUTED_VALUE"""),"")</f>
        <v/>
      </c>
    </row>
    <row r="466">
      <c r="A466" s="1" t="str">
        <f>IFERROR(__xludf.DUMMYFUNCTION("""COMPUTED_VALUE"""),"")</f>
        <v/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 t="str">
        <f>IFERROR(__xludf.DUMMYFUNCTION("""COMPUTED_VALUE"""),"")</f>
        <v/>
      </c>
    </row>
    <row r="467">
      <c r="A467" s="1" t="str">
        <f>IFERROR(__xludf.DUMMYFUNCTION("""COMPUTED_VALUE"""),"")</f>
        <v/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 t="str">
        <f>IFERROR(__xludf.DUMMYFUNCTION("""COMPUTED_VALUE"""),"")</f>
        <v/>
      </c>
    </row>
    <row r="468">
      <c r="A468" s="1" t="str">
        <f>IFERROR(__xludf.DUMMYFUNCTION("""COMPUTED_VALUE"""),"")</f>
        <v/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 t="str">
        <f>IFERROR(__xludf.DUMMYFUNCTION("""COMPUTED_VALUE"""),"")</f>
        <v/>
      </c>
    </row>
    <row r="469">
      <c r="A469" s="1" t="str">
        <f>IFERROR(__xludf.DUMMYFUNCTION("""COMPUTED_VALUE"""),"")</f>
        <v/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 t="str">
        <f>IFERROR(__xludf.DUMMYFUNCTION("""COMPUTED_VALUE"""),"")</f>
        <v/>
      </c>
    </row>
    <row r="470">
      <c r="A470" s="1" t="str">
        <f>IFERROR(__xludf.DUMMYFUNCTION("""COMPUTED_VALUE"""),"")</f>
        <v/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 t="str">
        <f>IFERROR(__xludf.DUMMYFUNCTION("""COMPUTED_VALUE"""),"")</f>
        <v/>
      </c>
    </row>
    <row r="471">
      <c r="A471" s="1" t="str">
        <f>IFERROR(__xludf.DUMMYFUNCTION("""COMPUTED_VALUE"""),"")</f>
        <v/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 t="str">
        <f>IFERROR(__xludf.DUMMYFUNCTION("""COMPUTED_VALUE"""),"")</f>
        <v/>
      </c>
    </row>
    <row r="472">
      <c r="A472" s="1" t="str">
        <f>IFERROR(__xludf.DUMMYFUNCTION("""COMPUTED_VALUE"""),"")</f>
        <v/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 t="str">
        <f>IFERROR(__xludf.DUMMYFUNCTION("""COMPUTED_VALUE"""),"")</f>
        <v/>
      </c>
    </row>
    <row r="473">
      <c r="A473" s="1" t="str">
        <f>IFERROR(__xludf.DUMMYFUNCTION("""COMPUTED_VALUE"""),"")</f>
        <v/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 t="str">
        <f>IFERROR(__xludf.DUMMYFUNCTION("""COMPUTED_VALUE"""),"")</f>
        <v/>
      </c>
    </row>
    <row r="474">
      <c r="A474" s="1" t="str">
        <f>IFERROR(__xludf.DUMMYFUNCTION("""COMPUTED_VALUE"""),"")</f>
        <v/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 t="str">
        <f>IFERROR(__xludf.DUMMYFUNCTION("""COMPUTED_VALUE"""),"")</f>
        <v/>
      </c>
    </row>
    <row r="475">
      <c r="A475" s="1" t="str">
        <f>IFERROR(__xludf.DUMMYFUNCTION("""COMPUTED_VALUE"""),"")</f>
        <v/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 t="str">
        <f>IFERROR(__xludf.DUMMYFUNCTION("""COMPUTED_VALUE"""),"")</f>
        <v/>
      </c>
    </row>
    <row r="476">
      <c r="A476" s="1" t="str">
        <f>IFERROR(__xludf.DUMMYFUNCTION("""COMPUTED_VALUE"""),"")</f>
        <v/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 t="str">
        <f>IFERROR(__xludf.DUMMYFUNCTION("""COMPUTED_VALUE"""),"")</f>
        <v/>
      </c>
    </row>
    <row r="477">
      <c r="A477" s="1" t="str">
        <f>IFERROR(__xludf.DUMMYFUNCTION("""COMPUTED_VALUE"""),"")</f>
        <v/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 t="str">
        <f>IFERROR(__xludf.DUMMYFUNCTION("""COMPUTED_VALUE"""),"")</f>
        <v/>
      </c>
    </row>
    <row r="478">
      <c r="A478" s="1" t="str">
        <f>IFERROR(__xludf.DUMMYFUNCTION("""COMPUTED_VALUE"""),"")</f>
        <v/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 t="str">
        <f>IFERROR(__xludf.DUMMYFUNCTION("""COMPUTED_VALUE"""),"")</f>
        <v/>
      </c>
    </row>
    <row r="479">
      <c r="A479" s="1" t="str">
        <f>IFERROR(__xludf.DUMMYFUNCTION("""COMPUTED_VALUE"""),"")</f>
        <v/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 t="str">
        <f>IFERROR(__xludf.DUMMYFUNCTION("""COMPUTED_VALUE"""),"")</f>
        <v/>
      </c>
    </row>
    <row r="480">
      <c r="A480" s="1" t="str">
        <f>IFERROR(__xludf.DUMMYFUNCTION("""COMPUTED_VALUE"""),"")</f>
        <v/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 t="str">
        <f>IFERROR(__xludf.DUMMYFUNCTION("""COMPUTED_VALUE"""),"")</f>
        <v/>
      </c>
    </row>
    <row r="481">
      <c r="A481" s="1" t="str">
        <f>IFERROR(__xludf.DUMMYFUNCTION("""COMPUTED_VALUE"""),"")</f>
        <v/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 t="str">
        <f>IFERROR(__xludf.DUMMYFUNCTION("""COMPUTED_VALUE"""),"")</f>
        <v/>
      </c>
    </row>
    <row r="482">
      <c r="A482" s="1" t="str">
        <f>IFERROR(__xludf.DUMMYFUNCTION("""COMPUTED_VALUE"""),"")</f>
        <v/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 t="str">
        <f>IFERROR(__xludf.DUMMYFUNCTION("""COMPUTED_VALUE"""),"")</f>
        <v/>
      </c>
    </row>
    <row r="483">
      <c r="A483" s="1" t="str">
        <f>IFERROR(__xludf.DUMMYFUNCTION("""COMPUTED_VALUE"""),"")</f>
        <v/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 t="str">
        <f>IFERROR(__xludf.DUMMYFUNCTION("""COMPUTED_VALUE"""),"")</f>
        <v/>
      </c>
    </row>
    <row r="484">
      <c r="A484" s="1" t="str">
        <f>IFERROR(__xludf.DUMMYFUNCTION("""COMPUTED_VALUE"""),"")</f>
        <v/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 t="str">
        <f>IFERROR(__xludf.DUMMYFUNCTION("""COMPUTED_VALUE"""),"")</f>
        <v/>
      </c>
    </row>
    <row r="485">
      <c r="A485" s="1" t="str">
        <f>IFERROR(__xludf.DUMMYFUNCTION("""COMPUTED_VALUE"""),"")</f>
        <v/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 t="str">
        <f>IFERROR(__xludf.DUMMYFUNCTION("""COMPUTED_VALUE"""),"")</f>
        <v/>
      </c>
    </row>
    <row r="486">
      <c r="A486" s="1" t="str">
        <f>IFERROR(__xludf.DUMMYFUNCTION("""COMPUTED_VALUE"""),"")</f>
        <v/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 t="str">
        <f>IFERROR(__xludf.DUMMYFUNCTION("""COMPUTED_VALUE"""),"")</f>
        <v/>
      </c>
    </row>
    <row r="487">
      <c r="A487" s="1" t="str">
        <f>IFERROR(__xludf.DUMMYFUNCTION("""COMPUTED_VALUE"""),"")</f>
        <v/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 t="str">
        <f>IFERROR(__xludf.DUMMYFUNCTION("""COMPUTED_VALUE"""),"")</f>
        <v/>
      </c>
    </row>
    <row r="488">
      <c r="A488" s="1" t="str">
        <f>IFERROR(__xludf.DUMMYFUNCTION("""COMPUTED_VALUE"""),"")</f>
        <v/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 t="str">
        <f>IFERROR(__xludf.DUMMYFUNCTION("""COMPUTED_VALUE"""),"")</f>
        <v/>
      </c>
    </row>
    <row r="489">
      <c r="A489" s="1" t="str">
        <f>IFERROR(__xludf.DUMMYFUNCTION("""COMPUTED_VALUE"""),"")</f>
        <v/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 t="str">
        <f>IFERROR(__xludf.DUMMYFUNCTION("""COMPUTED_VALUE"""),"")</f>
        <v/>
      </c>
    </row>
    <row r="490">
      <c r="A490" s="1" t="str">
        <f>IFERROR(__xludf.DUMMYFUNCTION("""COMPUTED_VALUE"""),"")</f>
        <v/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 t="str">
        <f>IFERROR(__xludf.DUMMYFUNCTION("""COMPUTED_VALUE"""),"")</f>
        <v/>
      </c>
    </row>
    <row r="491">
      <c r="A491" s="1" t="str">
        <f>IFERROR(__xludf.DUMMYFUNCTION("""COMPUTED_VALUE"""),"")</f>
        <v/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 t="str">
        <f>IFERROR(__xludf.DUMMYFUNCTION("""COMPUTED_VALUE"""),"")</f>
        <v/>
      </c>
    </row>
    <row r="492">
      <c r="A492" s="1" t="str">
        <f>IFERROR(__xludf.DUMMYFUNCTION("""COMPUTED_VALUE"""),"")</f>
        <v/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 t="str">
        <f>IFERROR(__xludf.DUMMYFUNCTION("""COMPUTED_VALUE"""),"")</f>
        <v/>
      </c>
    </row>
    <row r="493">
      <c r="A493" s="1" t="str">
        <f>IFERROR(__xludf.DUMMYFUNCTION("""COMPUTED_VALUE"""),"")</f>
        <v/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 t="str">
        <f>IFERROR(__xludf.DUMMYFUNCTION("""COMPUTED_VALUE"""),"")</f>
        <v/>
      </c>
    </row>
    <row r="494">
      <c r="A494" s="1" t="str">
        <f>IFERROR(__xludf.DUMMYFUNCTION("""COMPUTED_VALUE"""),"")</f>
        <v/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 t="str">
        <f>IFERROR(__xludf.DUMMYFUNCTION("""COMPUTED_VALUE"""),"")</f>
        <v/>
      </c>
    </row>
    <row r="495">
      <c r="A495" s="1" t="str">
        <f>IFERROR(__xludf.DUMMYFUNCTION("""COMPUTED_VALUE"""),"")</f>
        <v/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 t="str">
        <f>IFERROR(__xludf.DUMMYFUNCTION("""COMPUTED_VALUE"""),"")</f>
        <v/>
      </c>
    </row>
    <row r="496">
      <c r="A496" s="1" t="str">
        <f>IFERROR(__xludf.DUMMYFUNCTION("""COMPUTED_VALUE"""),"")</f>
        <v/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 t="str">
        <f>IFERROR(__xludf.DUMMYFUNCTION("""COMPUTED_VALUE"""),"")</f>
        <v/>
      </c>
    </row>
    <row r="497">
      <c r="A497" s="1" t="str">
        <f>IFERROR(__xludf.DUMMYFUNCTION("""COMPUTED_VALUE"""),"")</f>
        <v/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 t="str">
        <f>IFERROR(__xludf.DUMMYFUNCTION("""COMPUTED_VALUE"""),"")</f>
        <v/>
      </c>
    </row>
    <row r="498">
      <c r="A498" s="1" t="str">
        <f>IFERROR(__xludf.DUMMYFUNCTION("""COMPUTED_VALUE"""),"")</f>
        <v/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 t="str">
        <f>IFERROR(__xludf.DUMMYFUNCTION("""COMPUTED_VALUE"""),"")</f>
        <v/>
      </c>
    </row>
    <row r="499">
      <c r="A499" s="1" t="str">
        <f>IFERROR(__xludf.DUMMYFUNCTION("""COMPUTED_VALUE"""),"")</f>
        <v/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 t="str">
        <f>IFERROR(__xludf.DUMMYFUNCTION("""COMPUTED_VALUE"""),"")</f>
        <v/>
      </c>
    </row>
    <row r="500">
      <c r="A500" s="1" t="str">
        <f>IFERROR(__xludf.DUMMYFUNCTION("""COMPUTED_VALUE"""),"")</f>
        <v/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 t="str">
        <f>IFERROR(__xludf.DUMMYFUNCTION("""COMPUTED_VALUE"""),"")</f>
        <v/>
      </c>
    </row>
    <row r="501">
      <c r="A501" s="1" t="str">
        <f>IFERROR(__xludf.DUMMYFUNCTION("""COMPUTED_VALUE"""),"")</f>
        <v/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 t="str">
        <f>IFERROR(__xludf.DUMMYFUNCTION("""COMPUTED_VALUE"""),"")</f>
        <v/>
      </c>
    </row>
    <row r="502">
      <c r="A502" s="1" t="str">
        <f>IFERROR(__xludf.DUMMYFUNCTION("""COMPUTED_VALUE"""),"")</f>
        <v/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 t="str">
        <f>IFERROR(__xludf.DUMMYFUNCTION("""COMPUTED_VALUE"""),"")</f>
        <v/>
      </c>
    </row>
    <row r="503">
      <c r="A503" s="1" t="str">
        <f>IFERROR(__xludf.DUMMYFUNCTION("""COMPUTED_VALUE"""),"")</f>
        <v/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 t="str">
        <f>IFERROR(__xludf.DUMMYFUNCTION("""COMPUTED_VALUE"""),"")</f>
        <v/>
      </c>
    </row>
    <row r="504">
      <c r="A504" s="1" t="str">
        <f>IFERROR(__xludf.DUMMYFUNCTION("""COMPUTED_VALUE"""),"")</f>
        <v/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 t="str">
        <f>IFERROR(__xludf.DUMMYFUNCTION("""COMPUTED_VALUE"""),"")</f>
        <v/>
      </c>
    </row>
    <row r="505">
      <c r="A505" s="1" t="str">
        <f>IFERROR(__xludf.DUMMYFUNCTION("""COMPUTED_VALUE"""),"")</f>
        <v/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 t="str">
        <f>IFERROR(__xludf.DUMMYFUNCTION("""COMPUTED_VALUE"""),"")</f>
        <v/>
      </c>
    </row>
    <row r="506">
      <c r="A506" s="1" t="str">
        <f>IFERROR(__xludf.DUMMYFUNCTION("""COMPUTED_VALUE"""),"")</f>
        <v/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 t="str">
        <f>IFERROR(__xludf.DUMMYFUNCTION("""COMPUTED_VALUE"""),"")</f>
        <v/>
      </c>
    </row>
    <row r="507">
      <c r="A507" s="1" t="str">
        <f>IFERROR(__xludf.DUMMYFUNCTION("""COMPUTED_VALUE"""),"")</f>
        <v/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 t="str">
        <f>IFERROR(__xludf.DUMMYFUNCTION("""COMPUTED_VALUE"""),"")</f>
        <v/>
      </c>
    </row>
    <row r="508">
      <c r="A508" s="1" t="str">
        <f>IFERROR(__xludf.DUMMYFUNCTION("""COMPUTED_VALUE"""),"")</f>
        <v/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 t="str">
        <f>IFERROR(__xludf.DUMMYFUNCTION("""COMPUTED_VALUE"""),"")</f>
        <v/>
      </c>
    </row>
    <row r="509">
      <c r="A509" s="1" t="str">
        <f>IFERROR(__xludf.DUMMYFUNCTION("""COMPUTED_VALUE"""),"")</f>
        <v/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 t="str">
        <f>IFERROR(__xludf.DUMMYFUNCTION("""COMPUTED_VALUE"""),"")</f>
        <v/>
      </c>
    </row>
    <row r="510">
      <c r="A510" s="1" t="str">
        <f>IFERROR(__xludf.DUMMYFUNCTION("""COMPUTED_VALUE"""),"")</f>
        <v/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 t="str">
        <f>IFERROR(__xludf.DUMMYFUNCTION("""COMPUTED_VALUE"""),"")</f>
        <v/>
      </c>
    </row>
    <row r="511">
      <c r="A511" s="1" t="str">
        <f>IFERROR(__xludf.DUMMYFUNCTION("""COMPUTED_VALUE"""),"")</f>
        <v/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 t="str">
        <f>IFERROR(__xludf.DUMMYFUNCTION("""COMPUTED_VALUE"""),"")</f>
        <v/>
      </c>
    </row>
    <row r="512">
      <c r="A512" s="1" t="str">
        <f>IFERROR(__xludf.DUMMYFUNCTION("""COMPUTED_VALUE"""),"")</f>
        <v/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 t="str">
        <f>IFERROR(__xludf.DUMMYFUNCTION("""COMPUTED_VALUE"""),"")</f>
        <v/>
      </c>
    </row>
    <row r="513">
      <c r="A513" s="1" t="str">
        <f>IFERROR(__xludf.DUMMYFUNCTION("""COMPUTED_VALUE"""),"")</f>
        <v/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 t="str">
        <f>IFERROR(__xludf.DUMMYFUNCTION("""COMPUTED_VALUE"""),"")</f>
        <v/>
      </c>
    </row>
    <row r="514">
      <c r="A514" s="1" t="str">
        <f>IFERROR(__xludf.DUMMYFUNCTION("""COMPUTED_VALUE"""),"")</f>
        <v/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 t="str">
        <f>IFERROR(__xludf.DUMMYFUNCTION("""COMPUTED_VALUE"""),"")</f>
        <v/>
      </c>
    </row>
    <row r="515">
      <c r="A515" s="1" t="str">
        <f>IFERROR(__xludf.DUMMYFUNCTION("""COMPUTED_VALUE"""),"")</f>
        <v/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 t="str">
        <f>IFERROR(__xludf.DUMMYFUNCTION("""COMPUTED_VALUE"""),"")</f>
        <v/>
      </c>
    </row>
    <row r="516">
      <c r="A516" s="1" t="str">
        <f>IFERROR(__xludf.DUMMYFUNCTION("""COMPUTED_VALUE"""),"")</f>
        <v/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 t="str">
        <f>IFERROR(__xludf.DUMMYFUNCTION("""COMPUTED_VALUE"""),"")</f>
        <v/>
      </c>
    </row>
    <row r="517">
      <c r="A517" s="1" t="str">
        <f>IFERROR(__xludf.DUMMYFUNCTION("""COMPUTED_VALUE"""),"")</f>
        <v/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 t="str">
        <f>IFERROR(__xludf.DUMMYFUNCTION("""COMPUTED_VALUE"""),"")</f>
        <v/>
      </c>
    </row>
    <row r="518">
      <c r="A518" s="1" t="str">
        <f>IFERROR(__xludf.DUMMYFUNCTION("""COMPUTED_VALUE"""),"")</f>
        <v/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 t="str">
        <f>IFERROR(__xludf.DUMMYFUNCTION("""COMPUTED_VALUE"""),"")</f>
        <v/>
      </c>
    </row>
    <row r="519">
      <c r="A519" s="1" t="str">
        <f>IFERROR(__xludf.DUMMYFUNCTION("""COMPUTED_VALUE"""),"")</f>
        <v/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 t="str">
        <f>IFERROR(__xludf.DUMMYFUNCTION("""COMPUTED_VALUE"""),"")</f>
        <v/>
      </c>
    </row>
    <row r="520">
      <c r="A520" s="1" t="str">
        <f>IFERROR(__xludf.DUMMYFUNCTION("""COMPUTED_VALUE"""),"")</f>
        <v/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 t="str">
        <f>IFERROR(__xludf.DUMMYFUNCTION("""COMPUTED_VALUE"""),"")</f>
        <v/>
      </c>
    </row>
    <row r="521">
      <c r="A521" s="1" t="str">
        <f>IFERROR(__xludf.DUMMYFUNCTION("""COMPUTED_VALUE"""),"")</f>
        <v/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 t="str">
        <f>IFERROR(__xludf.DUMMYFUNCTION("""COMPUTED_VALUE"""),"")</f>
        <v/>
      </c>
    </row>
    <row r="522">
      <c r="A522" s="1" t="str">
        <f>IFERROR(__xludf.DUMMYFUNCTION("""COMPUTED_VALUE"""),"")</f>
        <v/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 t="str">
        <f>IFERROR(__xludf.DUMMYFUNCTION("""COMPUTED_VALUE"""),"")</f>
        <v/>
      </c>
    </row>
    <row r="523">
      <c r="A523" s="1" t="str">
        <f>IFERROR(__xludf.DUMMYFUNCTION("""COMPUTED_VALUE"""),"")</f>
        <v/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 t="str">
        <f>IFERROR(__xludf.DUMMYFUNCTION("""COMPUTED_VALUE"""),"")</f>
        <v/>
      </c>
    </row>
    <row r="524">
      <c r="A524" s="1" t="str">
        <f>IFERROR(__xludf.DUMMYFUNCTION("""COMPUTED_VALUE"""),"")</f>
        <v/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 t="str">
        <f>IFERROR(__xludf.DUMMYFUNCTION("""COMPUTED_VALUE"""),"")</f>
        <v/>
      </c>
    </row>
    <row r="525">
      <c r="A525" s="1" t="str">
        <f>IFERROR(__xludf.DUMMYFUNCTION("""COMPUTED_VALUE"""),"")</f>
        <v/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 t="str">
        <f>IFERROR(__xludf.DUMMYFUNCTION("""COMPUTED_VALUE"""),"")</f>
        <v/>
      </c>
    </row>
    <row r="526">
      <c r="A526" s="1" t="str">
        <f>IFERROR(__xludf.DUMMYFUNCTION("""COMPUTED_VALUE"""),"")</f>
        <v/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 t="str">
        <f>IFERROR(__xludf.DUMMYFUNCTION("""COMPUTED_VALUE"""),"")</f>
        <v/>
      </c>
    </row>
    <row r="527">
      <c r="A527" s="1" t="str">
        <f>IFERROR(__xludf.DUMMYFUNCTION("""COMPUTED_VALUE"""),"")</f>
        <v/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 t="str">
        <f>IFERROR(__xludf.DUMMYFUNCTION("""COMPUTED_VALUE"""),"")</f>
        <v/>
      </c>
    </row>
    <row r="528">
      <c r="A528" s="1" t="str">
        <f>IFERROR(__xludf.DUMMYFUNCTION("""COMPUTED_VALUE"""),"")</f>
        <v/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 t="str">
        <f>IFERROR(__xludf.DUMMYFUNCTION("""COMPUTED_VALUE"""),"")</f>
        <v/>
      </c>
    </row>
    <row r="529">
      <c r="A529" s="1" t="str">
        <f>IFERROR(__xludf.DUMMYFUNCTION("""COMPUTED_VALUE"""),"")</f>
        <v/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 t="str">
        <f>IFERROR(__xludf.DUMMYFUNCTION("""COMPUTED_VALUE"""),"")</f>
        <v/>
      </c>
    </row>
    <row r="530">
      <c r="A530" s="1" t="str">
        <f>IFERROR(__xludf.DUMMYFUNCTION("""COMPUTED_VALUE"""),"")</f>
        <v/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 t="str">
        <f>IFERROR(__xludf.DUMMYFUNCTION("""COMPUTED_VALUE"""),"")</f>
        <v/>
      </c>
    </row>
    <row r="531">
      <c r="A531" s="1" t="str">
        <f>IFERROR(__xludf.DUMMYFUNCTION("""COMPUTED_VALUE"""),"")</f>
        <v/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 t="str">
        <f>IFERROR(__xludf.DUMMYFUNCTION("""COMPUTED_VALUE"""),"")</f>
        <v/>
      </c>
    </row>
    <row r="532">
      <c r="A532" s="1" t="str">
        <f>IFERROR(__xludf.DUMMYFUNCTION("""COMPUTED_VALUE"""),"")</f>
        <v/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 t="str">
        <f>IFERROR(__xludf.DUMMYFUNCTION("""COMPUTED_VALUE"""),"")</f>
        <v/>
      </c>
    </row>
    <row r="533">
      <c r="A533" s="1" t="str">
        <f>IFERROR(__xludf.DUMMYFUNCTION("""COMPUTED_VALUE"""),"")</f>
        <v/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 t="str">
        <f>IFERROR(__xludf.DUMMYFUNCTION("""COMPUTED_VALUE"""),"")</f>
        <v/>
      </c>
    </row>
    <row r="534">
      <c r="A534" s="1" t="str">
        <f>IFERROR(__xludf.DUMMYFUNCTION("""COMPUTED_VALUE"""),"")</f>
        <v/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 t="str">
        <f>IFERROR(__xludf.DUMMYFUNCTION("""COMPUTED_VALUE"""),"")</f>
        <v/>
      </c>
    </row>
    <row r="535">
      <c r="A535" s="1" t="str">
        <f>IFERROR(__xludf.DUMMYFUNCTION("""COMPUTED_VALUE"""),"")</f>
        <v/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 t="str">
        <f>IFERROR(__xludf.DUMMYFUNCTION("""COMPUTED_VALUE"""),"")</f>
        <v/>
      </c>
    </row>
    <row r="536">
      <c r="A536" s="1" t="str">
        <f>IFERROR(__xludf.DUMMYFUNCTION("""COMPUTED_VALUE"""),"")</f>
        <v/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 t="str">
        <f>IFERROR(__xludf.DUMMYFUNCTION("""COMPUTED_VALUE"""),"")</f>
        <v/>
      </c>
    </row>
    <row r="537">
      <c r="A537" s="1" t="str">
        <f>IFERROR(__xludf.DUMMYFUNCTION("""COMPUTED_VALUE"""),"")</f>
        <v/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 t="str">
        <f>IFERROR(__xludf.DUMMYFUNCTION("""COMPUTED_VALUE"""),"")</f>
        <v/>
      </c>
    </row>
    <row r="538">
      <c r="A538" s="1" t="str">
        <f>IFERROR(__xludf.DUMMYFUNCTION("""COMPUTED_VALUE"""),"")</f>
        <v/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 t="str">
        <f>IFERROR(__xludf.DUMMYFUNCTION("""COMPUTED_VALUE"""),"")</f>
        <v/>
      </c>
    </row>
    <row r="539">
      <c r="A539" s="1" t="str">
        <f>IFERROR(__xludf.DUMMYFUNCTION("""COMPUTED_VALUE"""),"")</f>
        <v/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 t="str">
        <f>IFERROR(__xludf.DUMMYFUNCTION("""COMPUTED_VALUE"""),"")</f>
        <v/>
      </c>
    </row>
    <row r="540">
      <c r="A540" s="1" t="str">
        <f>IFERROR(__xludf.DUMMYFUNCTION("""COMPUTED_VALUE"""),"")</f>
        <v/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 t="str">
        <f>IFERROR(__xludf.DUMMYFUNCTION("""COMPUTED_VALUE"""),"")</f>
        <v/>
      </c>
    </row>
    <row r="541">
      <c r="A541" s="1" t="str">
        <f>IFERROR(__xludf.DUMMYFUNCTION("""COMPUTED_VALUE"""),"")</f>
        <v/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 t="str">
        <f>IFERROR(__xludf.DUMMYFUNCTION("""COMPUTED_VALUE"""),"")</f>
        <v/>
      </c>
    </row>
    <row r="542">
      <c r="A542" s="1" t="str">
        <f>IFERROR(__xludf.DUMMYFUNCTION("""COMPUTED_VALUE"""),"")</f>
        <v/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 t="str">
        <f>IFERROR(__xludf.DUMMYFUNCTION("""COMPUTED_VALUE"""),"")</f>
        <v/>
      </c>
    </row>
    <row r="543">
      <c r="A543" s="1" t="str">
        <f>IFERROR(__xludf.DUMMYFUNCTION("""COMPUTED_VALUE"""),"")</f>
        <v/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 t="str">
        <f>IFERROR(__xludf.DUMMYFUNCTION("""COMPUTED_VALUE"""),"")</f>
        <v/>
      </c>
    </row>
    <row r="544">
      <c r="A544" s="1" t="str">
        <f>IFERROR(__xludf.DUMMYFUNCTION("""COMPUTED_VALUE"""),"")</f>
        <v/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 t="str">
        <f>IFERROR(__xludf.DUMMYFUNCTION("""COMPUTED_VALUE"""),"")</f>
        <v/>
      </c>
    </row>
    <row r="545">
      <c r="A545" s="1" t="str">
        <f>IFERROR(__xludf.DUMMYFUNCTION("""COMPUTED_VALUE"""),"")</f>
        <v/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 t="str">
        <f>IFERROR(__xludf.DUMMYFUNCTION("""COMPUTED_VALUE"""),"")</f>
        <v/>
      </c>
    </row>
    <row r="546">
      <c r="A546" s="1" t="str">
        <f>IFERROR(__xludf.DUMMYFUNCTION("""COMPUTED_VALUE"""),"")</f>
        <v/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 t="str">
        <f>IFERROR(__xludf.DUMMYFUNCTION("""COMPUTED_VALUE"""),"")</f>
        <v/>
      </c>
    </row>
    <row r="547">
      <c r="A547" s="1" t="str">
        <f>IFERROR(__xludf.DUMMYFUNCTION("""COMPUTED_VALUE"""),"")</f>
        <v/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 t="str">
        <f>IFERROR(__xludf.DUMMYFUNCTION("""COMPUTED_VALUE"""),"")</f>
        <v/>
      </c>
    </row>
    <row r="548">
      <c r="A548" s="1" t="str">
        <f>IFERROR(__xludf.DUMMYFUNCTION("""COMPUTED_VALUE"""),"")</f>
        <v/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 t="str">
        <f>IFERROR(__xludf.DUMMYFUNCTION("""COMPUTED_VALUE"""),"")</f>
        <v/>
      </c>
    </row>
    <row r="549">
      <c r="A549" s="1" t="str">
        <f>IFERROR(__xludf.DUMMYFUNCTION("""COMPUTED_VALUE"""),"")</f>
        <v/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 t="str">
        <f>IFERROR(__xludf.DUMMYFUNCTION("""COMPUTED_VALUE"""),"")</f>
        <v/>
      </c>
    </row>
    <row r="550">
      <c r="A550" s="1" t="str">
        <f>IFERROR(__xludf.DUMMYFUNCTION("""COMPUTED_VALUE"""),"")</f>
        <v/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 t="str">
        <f>IFERROR(__xludf.DUMMYFUNCTION("""COMPUTED_VALUE"""),"")</f>
        <v/>
      </c>
    </row>
    <row r="551">
      <c r="A551" s="1" t="str">
        <f>IFERROR(__xludf.DUMMYFUNCTION("""COMPUTED_VALUE"""),"")</f>
        <v/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 t="str">
        <f>IFERROR(__xludf.DUMMYFUNCTION("""COMPUTED_VALUE"""),"")</f>
        <v/>
      </c>
    </row>
    <row r="552">
      <c r="A552" s="1" t="str">
        <f>IFERROR(__xludf.DUMMYFUNCTION("""COMPUTED_VALUE"""),"")</f>
        <v/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 t="str">
        <f>IFERROR(__xludf.DUMMYFUNCTION("""COMPUTED_VALUE"""),"")</f>
        <v/>
      </c>
    </row>
    <row r="553">
      <c r="A553" s="1" t="str">
        <f>IFERROR(__xludf.DUMMYFUNCTION("""COMPUTED_VALUE"""),"")</f>
        <v/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 t="str">
        <f>IFERROR(__xludf.DUMMYFUNCTION("""COMPUTED_VALUE"""),"")</f>
        <v/>
      </c>
    </row>
    <row r="554">
      <c r="A554" s="1" t="str">
        <f>IFERROR(__xludf.DUMMYFUNCTION("""COMPUTED_VALUE"""),"")</f>
        <v/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 t="str">
        <f>IFERROR(__xludf.DUMMYFUNCTION("""COMPUTED_VALUE"""),"")</f>
        <v/>
      </c>
    </row>
    <row r="555">
      <c r="A555" s="1" t="str">
        <f>IFERROR(__xludf.DUMMYFUNCTION("""COMPUTED_VALUE"""),"")</f>
        <v/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 t="str">
        <f>IFERROR(__xludf.DUMMYFUNCTION("""COMPUTED_VALUE"""),"")</f>
        <v/>
      </c>
    </row>
    <row r="556">
      <c r="A556" s="1" t="str">
        <f>IFERROR(__xludf.DUMMYFUNCTION("""COMPUTED_VALUE"""),"")</f>
        <v/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 t="str">
        <f>IFERROR(__xludf.DUMMYFUNCTION("""COMPUTED_VALUE"""),"")</f>
        <v/>
      </c>
    </row>
    <row r="557">
      <c r="A557" s="1" t="str">
        <f>IFERROR(__xludf.DUMMYFUNCTION("""COMPUTED_VALUE"""),"")</f>
        <v/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 t="str">
        <f>IFERROR(__xludf.DUMMYFUNCTION("""COMPUTED_VALUE"""),"")</f>
        <v/>
      </c>
    </row>
    <row r="558">
      <c r="A558" s="1" t="str">
        <f>IFERROR(__xludf.DUMMYFUNCTION("""COMPUTED_VALUE"""),"")</f>
        <v/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 t="str">
        <f>IFERROR(__xludf.DUMMYFUNCTION("""COMPUTED_VALUE"""),"")</f>
        <v/>
      </c>
    </row>
    <row r="559">
      <c r="A559" s="1" t="str">
        <f>IFERROR(__xludf.DUMMYFUNCTION("""COMPUTED_VALUE"""),"")</f>
        <v/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 t="str">
        <f>IFERROR(__xludf.DUMMYFUNCTION("""COMPUTED_VALUE"""),"")</f>
        <v/>
      </c>
    </row>
    <row r="560">
      <c r="A560" s="1" t="str">
        <f>IFERROR(__xludf.DUMMYFUNCTION("""COMPUTED_VALUE"""),"")</f>
        <v/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 t="str">
        <f>IFERROR(__xludf.DUMMYFUNCTION("""COMPUTED_VALUE"""),"")</f>
        <v/>
      </c>
    </row>
    <row r="561">
      <c r="A561" s="1" t="str">
        <f>IFERROR(__xludf.DUMMYFUNCTION("""COMPUTED_VALUE"""),"")</f>
        <v/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 t="str">
        <f>IFERROR(__xludf.DUMMYFUNCTION("""COMPUTED_VALUE"""),"")</f>
        <v/>
      </c>
    </row>
    <row r="562">
      <c r="A562" s="1" t="str">
        <f>IFERROR(__xludf.DUMMYFUNCTION("""COMPUTED_VALUE"""),"")</f>
        <v/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 t="str">
        <f>IFERROR(__xludf.DUMMYFUNCTION("""COMPUTED_VALUE"""),"")</f>
        <v/>
      </c>
    </row>
    <row r="563">
      <c r="A563" s="1" t="str">
        <f>IFERROR(__xludf.DUMMYFUNCTION("""COMPUTED_VALUE"""),"")</f>
        <v/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 t="str">
        <f>IFERROR(__xludf.DUMMYFUNCTION("""COMPUTED_VALUE"""),"")</f>
        <v/>
      </c>
    </row>
    <row r="564">
      <c r="A564" s="1" t="str">
        <f>IFERROR(__xludf.DUMMYFUNCTION("""COMPUTED_VALUE"""),"")</f>
        <v/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 t="str">
        <f>IFERROR(__xludf.DUMMYFUNCTION("""COMPUTED_VALUE"""),"")</f>
        <v/>
      </c>
    </row>
    <row r="565">
      <c r="A565" s="1" t="str">
        <f>IFERROR(__xludf.DUMMYFUNCTION("""COMPUTED_VALUE"""),"")</f>
        <v/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 t="str">
        <f>IFERROR(__xludf.DUMMYFUNCTION("""COMPUTED_VALUE"""),"")</f>
        <v/>
      </c>
    </row>
    <row r="566">
      <c r="A566" s="1" t="str">
        <f>IFERROR(__xludf.DUMMYFUNCTION("""COMPUTED_VALUE"""),"")</f>
        <v/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 t="str">
        <f>IFERROR(__xludf.DUMMYFUNCTION("""COMPUTED_VALUE"""),"")</f>
        <v/>
      </c>
    </row>
    <row r="567">
      <c r="A567" s="1" t="str">
        <f>IFERROR(__xludf.DUMMYFUNCTION("""COMPUTED_VALUE"""),"")</f>
        <v/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 t="str">
        <f>IFERROR(__xludf.DUMMYFUNCTION("""COMPUTED_VALUE"""),"")</f>
        <v/>
      </c>
    </row>
    <row r="568">
      <c r="A568" s="1" t="str">
        <f>IFERROR(__xludf.DUMMYFUNCTION("""COMPUTED_VALUE"""),"")</f>
        <v/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 t="str">
        <f>IFERROR(__xludf.DUMMYFUNCTION("""COMPUTED_VALUE"""),"")</f>
        <v/>
      </c>
    </row>
    <row r="569">
      <c r="A569" s="1" t="str">
        <f>IFERROR(__xludf.DUMMYFUNCTION("""COMPUTED_VALUE"""),"")</f>
        <v/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 t="str">
        <f>IFERROR(__xludf.DUMMYFUNCTION("""COMPUTED_VALUE"""),"")</f>
        <v/>
      </c>
    </row>
    <row r="570">
      <c r="A570" s="1" t="str">
        <f>IFERROR(__xludf.DUMMYFUNCTION("""COMPUTED_VALUE"""),"")</f>
        <v/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 t="str">
        <f>IFERROR(__xludf.DUMMYFUNCTION("""COMPUTED_VALUE"""),"")</f>
        <v/>
      </c>
    </row>
    <row r="571">
      <c r="A571" s="1" t="str">
        <f>IFERROR(__xludf.DUMMYFUNCTION("""COMPUTED_VALUE"""),"")</f>
        <v/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 t="str">
        <f>IFERROR(__xludf.DUMMYFUNCTION("""COMPUTED_VALUE"""),"")</f>
        <v/>
      </c>
    </row>
    <row r="572">
      <c r="A572" s="1" t="str">
        <f>IFERROR(__xludf.DUMMYFUNCTION("""COMPUTED_VALUE"""),"")</f>
        <v/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 t="str">
        <f>IFERROR(__xludf.DUMMYFUNCTION("""COMPUTED_VALUE"""),"")</f>
        <v/>
      </c>
    </row>
    <row r="573">
      <c r="A573" s="1" t="str">
        <f>IFERROR(__xludf.DUMMYFUNCTION("""COMPUTED_VALUE"""),"")</f>
        <v/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 t="str">
        <f>IFERROR(__xludf.DUMMYFUNCTION("""COMPUTED_VALUE"""),"")</f>
        <v/>
      </c>
    </row>
    <row r="574">
      <c r="A574" s="1" t="str">
        <f>IFERROR(__xludf.DUMMYFUNCTION("""COMPUTED_VALUE"""),"")</f>
        <v/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 t="str">
        <f>IFERROR(__xludf.DUMMYFUNCTION("""COMPUTED_VALUE"""),"")</f>
        <v/>
      </c>
    </row>
    <row r="575">
      <c r="A575" s="1" t="str">
        <f>IFERROR(__xludf.DUMMYFUNCTION("""COMPUTED_VALUE"""),"")</f>
        <v/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 t="str">
        <f>IFERROR(__xludf.DUMMYFUNCTION("""COMPUTED_VALUE"""),"")</f>
        <v/>
      </c>
    </row>
    <row r="576">
      <c r="A576" s="1" t="str">
        <f>IFERROR(__xludf.DUMMYFUNCTION("""COMPUTED_VALUE"""),"")</f>
        <v/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 t="str">
        <f>IFERROR(__xludf.DUMMYFUNCTION("""COMPUTED_VALUE"""),"")</f>
        <v/>
      </c>
    </row>
    <row r="577">
      <c r="A577" s="1" t="str">
        <f>IFERROR(__xludf.DUMMYFUNCTION("""COMPUTED_VALUE"""),"")</f>
        <v/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 t="str">
        <f>IFERROR(__xludf.DUMMYFUNCTION("""COMPUTED_VALUE"""),"")</f>
        <v/>
      </c>
    </row>
    <row r="578">
      <c r="A578" s="1" t="str">
        <f>IFERROR(__xludf.DUMMYFUNCTION("""COMPUTED_VALUE"""),"")</f>
        <v/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 t="str">
        <f>IFERROR(__xludf.DUMMYFUNCTION("""COMPUTED_VALUE"""),"")</f>
        <v/>
      </c>
    </row>
    <row r="579">
      <c r="A579" s="1" t="str">
        <f>IFERROR(__xludf.DUMMYFUNCTION("""COMPUTED_VALUE"""),"")</f>
        <v/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 t="str">
        <f>IFERROR(__xludf.DUMMYFUNCTION("""COMPUTED_VALUE"""),"")</f>
        <v/>
      </c>
    </row>
    <row r="580">
      <c r="A580" s="1" t="str">
        <f>IFERROR(__xludf.DUMMYFUNCTION("""COMPUTED_VALUE"""),"")</f>
        <v/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 t="str">
        <f>IFERROR(__xludf.DUMMYFUNCTION("""COMPUTED_VALUE"""),"")</f>
        <v/>
      </c>
    </row>
    <row r="581">
      <c r="A581" s="1" t="str">
        <f>IFERROR(__xludf.DUMMYFUNCTION("""COMPUTED_VALUE"""),"")</f>
        <v/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 t="str">
        <f>IFERROR(__xludf.DUMMYFUNCTION("""COMPUTED_VALUE"""),"")</f>
        <v/>
      </c>
    </row>
    <row r="582">
      <c r="A582" s="1" t="str">
        <f>IFERROR(__xludf.DUMMYFUNCTION("""COMPUTED_VALUE"""),"")</f>
        <v/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 t="str">
        <f>IFERROR(__xludf.DUMMYFUNCTION("""COMPUTED_VALUE"""),"")</f>
        <v/>
      </c>
    </row>
    <row r="583">
      <c r="A583" s="1" t="str">
        <f>IFERROR(__xludf.DUMMYFUNCTION("""COMPUTED_VALUE"""),"")</f>
        <v/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 t="str">
        <f>IFERROR(__xludf.DUMMYFUNCTION("""COMPUTED_VALUE"""),"")</f>
        <v/>
      </c>
    </row>
    <row r="584">
      <c r="A584" s="1" t="str">
        <f>IFERROR(__xludf.DUMMYFUNCTION("""COMPUTED_VALUE"""),"")</f>
        <v/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 t="str">
        <f>IFERROR(__xludf.DUMMYFUNCTION("""COMPUTED_VALUE"""),"")</f>
        <v/>
      </c>
    </row>
    <row r="585">
      <c r="A585" s="1" t="str">
        <f>IFERROR(__xludf.DUMMYFUNCTION("""COMPUTED_VALUE"""),"")</f>
        <v/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 t="str">
        <f>IFERROR(__xludf.DUMMYFUNCTION("""COMPUTED_VALUE"""),"")</f>
        <v/>
      </c>
    </row>
    <row r="586">
      <c r="A586" s="1" t="str">
        <f>IFERROR(__xludf.DUMMYFUNCTION("""COMPUTED_VALUE"""),"")</f>
        <v/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 t="str">
        <f>IFERROR(__xludf.DUMMYFUNCTION("""COMPUTED_VALUE"""),"")</f>
        <v/>
      </c>
    </row>
    <row r="587">
      <c r="A587" s="1" t="str">
        <f>IFERROR(__xludf.DUMMYFUNCTION("""COMPUTED_VALUE"""),"")</f>
        <v/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 t="str">
        <f>IFERROR(__xludf.DUMMYFUNCTION("""COMPUTED_VALUE"""),"")</f>
        <v/>
      </c>
    </row>
    <row r="588">
      <c r="A588" s="1" t="str">
        <f>IFERROR(__xludf.DUMMYFUNCTION("""COMPUTED_VALUE"""),"")</f>
        <v/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 t="str">
        <f>IFERROR(__xludf.DUMMYFUNCTION("""COMPUTED_VALUE"""),"")</f>
        <v/>
      </c>
    </row>
    <row r="589">
      <c r="A589" s="1" t="str">
        <f>IFERROR(__xludf.DUMMYFUNCTION("""COMPUTED_VALUE"""),"")</f>
        <v/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 t="str">
        <f>IFERROR(__xludf.DUMMYFUNCTION("""COMPUTED_VALUE"""),"")</f>
        <v/>
      </c>
    </row>
    <row r="590">
      <c r="A590" s="1" t="str">
        <f>IFERROR(__xludf.DUMMYFUNCTION("""COMPUTED_VALUE"""),"")</f>
        <v/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 t="str">
        <f>IFERROR(__xludf.DUMMYFUNCTION("""COMPUTED_VALUE"""),"")</f>
        <v/>
      </c>
    </row>
    <row r="591">
      <c r="A591" s="1" t="str">
        <f>IFERROR(__xludf.DUMMYFUNCTION("""COMPUTED_VALUE"""),"")</f>
        <v/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 t="str">
        <f>IFERROR(__xludf.DUMMYFUNCTION("""COMPUTED_VALUE"""),"")</f>
        <v/>
      </c>
    </row>
    <row r="592">
      <c r="A592" s="1" t="str">
        <f>IFERROR(__xludf.DUMMYFUNCTION("""COMPUTED_VALUE"""),"")</f>
        <v/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 t="str">
        <f>IFERROR(__xludf.DUMMYFUNCTION("""COMPUTED_VALUE"""),"")</f>
        <v/>
      </c>
    </row>
    <row r="593">
      <c r="A593" s="1" t="str">
        <f>IFERROR(__xludf.DUMMYFUNCTION("""COMPUTED_VALUE"""),"")</f>
        <v/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 t="str">
        <f>IFERROR(__xludf.DUMMYFUNCTION("""COMPUTED_VALUE"""),"")</f>
        <v/>
      </c>
    </row>
    <row r="594">
      <c r="A594" s="1" t="str">
        <f>IFERROR(__xludf.DUMMYFUNCTION("""COMPUTED_VALUE"""),"")</f>
        <v/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 t="str">
        <f>IFERROR(__xludf.DUMMYFUNCTION("""COMPUTED_VALUE"""),"")</f>
        <v/>
      </c>
    </row>
    <row r="595">
      <c r="A595" s="1" t="str">
        <f>IFERROR(__xludf.DUMMYFUNCTION("""COMPUTED_VALUE"""),"")</f>
        <v/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 t="str">
        <f>IFERROR(__xludf.DUMMYFUNCTION("""COMPUTED_VALUE"""),"")</f>
        <v/>
      </c>
    </row>
    <row r="596">
      <c r="A596" s="1" t="str">
        <f>IFERROR(__xludf.DUMMYFUNCTION("""COMPUTED_VALUE"""),"")</f>
        <v/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 t="str">
        <f>IFERROR(__xludf.DUMMYFUNCTION("""COMPUTED_VALUE"""),"")</f>
        <v/>
      </c>
    </row>
    <row r="597">
      <c r="A597" s="1" t="str">
        <f>IFERROR(__xludf.DUMMYFUNCTION("""COMPUTED_VALUE"""),"")</f>
        <v/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 t="str">
        <f>IFERROR(__xludf.DUMMYFUNCTION("""COMPUTED_VALUE"""),"")</f>
        <v/>
      </c>
    </row>
    <row r="598">
      <c r="A598" s="1" t="str">
        <f>IFERROR(__xludf.DUMMYFUNCTION("""COMPUTED_VALUE"""),"")</f>
        <v/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 t="str">
        <f>IFERROR(__xludf.DUMMYFUNCTION("""COMPUTED_VALUE"""),"")</f>
        <v/>
      </c>
    </row>
    <row r="599">
      <c r="A599" s="1" t="str">
        <f>IFERROR(__xludf.DUMMYFUNCTION("""COMPUTED_VALUE"""),"")</f>
        <v/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 t="str">
        <f>IFERROR(__xludf.DUMMYFUNCTION("""COMPUTED_VALUE"""),"")</f>
        <v/>
      </c>
    </row>
    <row r="600">
      <c r="A600" s="1" t="str">
        <f>IFERROR(__xludf.DUMMYFUNCTION("""COMPUTED_VALUE"""),"")</f>
        <v/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 t="str">
        <f>IFERROR(__xludf.DUMMYFUNCTION("""COMPUTED_VALUE"""),"")</f>
        <v/>
      </c>
    </row>
    <row r="601">
      <c r="A601" s="1" t="str">
        <f>IFERROR(__xludf.DUMMYFUNCTION("""COMPUTED_VALUE"""),"")</f>
        <v/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 t="str">
        <f>IFERROR(__xludf.DUMMYFUNCTION("""COMPUTED_VALUE"""),"")</f>
        <v/>
      </c>
    </row>
    <row r="602">
      <c r="A602" s="1" t="str">
        <f>IFERROR(__xludf.DUMMYFUNCTION("""COMPUTED_VALUE"""),"")</f>
        <v/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 t="str">
        <f>IFERROR(__xludf.DUMMYFUNCTION("""COMPUTED_VALUE"""),"")</f>
        <v/>
      </c>
    </row>
    <row r="603">
      <c r="A603" s="1" t="str">
        <f>IFERROR(__xludf.DUMMYFUNCTION("""COMPUTED_VALUE"""),"")</f>
        <v/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 t="str">
        <f>IFERROR(__xludf.DUMMYFUNCTION("""COMPUTED_VALUE"""),"")</f>
        <v/>
      </c>
    </row>
    <row r="604">
      <c r="A604" s="1" t="str">
        <f>IFERROR(__xludf.DUMMYFUNCTION("""COMPUTED_VALUE"""),"")</f>
        <v/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 t="str">
        <f>IFERROR(__xludf.DUMMYFUNCTION("""COMPUTED_VALUE"""),"")</f>
        <v/>
      </c>
    </row>
    <row r="605">
      <c r="A605" s="1" t="str">
        <f>IFERROR(__xludf.DUMMYFUNCTION("""COMPUTED_VALUE"""),"")</f>
        <v/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 t="str">
        <f>IFERROR(__xludf.DUMMYFUNCTION("""COMPUTED_VALUE"""),"")</f>
        <v/>
      </c>
    </row>
    <row r="606">
      <c r="A606" s="1" t="str">
        <f>IFERROR(__xludf.DUMMYFUNCTION("""COMPUTED_VALUE"""),"")</f>
        <v/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 t="str">
        <f>IFERROR(__xludf.DUMMYFUNCTION("""COMPUTED_VALUE"""),"")</f>
        <v/>
      </c>
    </row>
    <row r="607">
      <c r="A607" s="1" t="str">
        <f>IFERROR(__xludf.DUMMYFUNCTION("""COMPUTED_VALUE"""),"")</f>
        <v/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 t="str">
        <f>IFERROR(__xludf.DUMMYFUNCTION("""COMPUTED_VALUE"""),"")</f>
        <v/>
      </c>
    </row>
    <row r="608">
      <c r="A608" s="1" t="str">
        <f>IFERROR(__xludf.DUMMYFUNCTION("""COMPUTED_VALUE"""),"")</f>
        <v/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 t="str">
        <f>IFERROR(__xludf.DUMMYFUNCTION("""COMPUTED_VALUE"""),"")</f>
        <v/>
      </c>
    </row>
    <row r="609">
      <c r="A609" s="1" t="str">
        <f>IFERROR(__xludf.DUMMYFUNCTION("""COMPUTED_VALUE"""),"")</f>
        <v/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 t="str">
        <f>IFERROR(__xludf.DUMMYFUNCTION("""COMPUTED_VALUE"""),"")</f>
        <v/>
      </c>
    </row>
    <row r="610">
      <c r="A610" s="1" t="str">
        <f>IFERROR(__xludf.DUMMYFUNCTION("""COMPUTED_VALUE"""),"")</f>
        <v/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 t="str">
        <f>IFERROR(__xludf.DUMMYFUNCTION("""COMPUTED_VALUE"""),"")</f>
        <v/>
      </c>
    </row>
    <row r="611">
      <c r="A611" s="1" t="str">
        <f>IFERROR(__xludf.DUMMYFUNCTION("""COMPUTED_VALUE"""),"")</f>
        <v/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 t="str">
        <f>IFERROR(__xludf.DUMMYFUNCTION("""COMPUTED_VALUE"""),"")</f>
        <v/>
      </c>
    </row>
    <row r="612">
      <c r="A612" s="1" t="str">
        <f>IFERROR(__xludf.DUMMYFUNCTION("""COMPUTED_VALUE"""),"")</f>
        <v/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 t="str">
        <f>IFERROR(__xludf.DUMMYFUNCTION("""COMPUTED_VALUE"""),"")</f>
        <v/>
      </c>
    </row>
    <row r="613">
      <c r="A613" s="1" t="str">
        <f>IFERROR(__xludf.DUMMYFUNCTION("""COMPUTED_VALUE"""),"")</f>
        <v/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 t="str">
        <f>IFERROR(__xludf.DUMMYFUNCTION("""COMPUTED_VALUE"""),"")</f>
        <v/>
      </c>
    </row>
    <row r="614">
      <c r="A614" s="1" t="str">
        <f>IFERROR(__xludf.DUMMYFUNCTION("""COMPUTED_VALUE"""),"")</f>
        <v/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 t="str">
        <f>IFERROR(__xludf.DUMMYFUNCTION("""COMPUTED_VALUE"""),"")</f>
        <v/>
      </c>
    </row>
    <row r="615">
      <c r="A615" s="1" t="str">
        <f>IFERROR(__xludf.DUMMYFUNCTION("""COMPUTED_VALUE"""),"")</f>
        <v/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 t="str">
        <f>IFERROR(__xludf.DUMMYFUNCTION("""COMPUTED_VALUE"""),"")</f>
        <v/>
      </c>
    </row>
    <row r="616">
      <c r="A616" s="1" t="str">
        <f>IFERROR(__xludf.DUMMYFUNCTION("""COMPUTED_VALUE"""),"")</f>
        <v/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 t="str">
        <f>IFERROR(__xludf.DUMMYFUNCTION("""COMPUTED_VALUE"""),"")</f>
        <v/>
      </c>
    </row>
    <row r="617">
      <c r="A617" s="1" t="str">
        <f>IFERROR(__xludf.DUMMYFUNCTION("""COMPUTED_VALUE"""),"")</f>
        <v/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 t="str">
        <f>IFERROR(__xludf.DUMMYFUNCTION("""COMPUTED_VALUE"""),"")</f>
        <v/>
      </c>
    </row>
    <row r="618">
      <c r="A618" s="1" t="str">
        <f>IFERROR(__xludf.DUMMYFUNCTION("""COMPUTED_VALUE"""),"")</f>
        <v/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 t="str">
        <f>IFERROR(__xludf.DUMMYFUNCTION("""COMPUTED_VALUE"""),"")</f>
        <v/>
      </c>
    </row>
    <row r="619">
      <c r="A619" s="1" t="str">
        <f>IFERROR(__xludf.DUMMYFUNCTION("""COMPUTED_VALUE"""),"")</f>
        <v/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 t="str">
        <f>IFERROR(__xludf.DUMMYFUNCTION("""COMPUTED_VALUE"""),"")</f>
        <v/>
      </c>
    </row>
    <row r="620">
      <c r="A620" s="1" t="str">
        <f>IFERROR(__xludf.DUMMYFUNCTION("""COMPUTED_VALUE"""),"")</f>
        <v/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 t="str">
        <f>IFERROR(__xludf.DUMMYFUNCTION("""COMPUTED_VALUE"""),"")</f>
        <v/>
      </c>
    </row>
    <row r="621">
      <c r="A621" s="1" t="str">
        <f>IFERROR(__xludf.DUMMYFUNCTION("""COMPUTED_VALUE"""),"")</f>
        <v/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 t="str">
        <f>IFERROR(__xludf.DUMMYFUNCTION("""COMPUTED_VALUE"""),"")</f>
        <v/>
      </c>
    </row>
    <row r="622">
      <c r="A622" s="1" t="str">
        <f>IFERROR(__xludf.DUMMYFUNCTION("""COMPUTED_VALUE"""),"")</f>
        <v/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 t="str">
        <f>IFERROR(__xludf.DUMMYFUNCTION("""COMPUTED_VALUE"""),"")</f>
        <v/>
      </c>
    </row>
    <row r="623">
      <c r="A623" s="1" t="str">
        <f>IFERROR(__xludf.DUMMYFUNCTION("""COMPUTED_VALUE"""),"")</f>
        <v/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 t="str">
        <f>IFERROR(__xludf.DUMMYFUNCTION("""COMPUTED_VALUE"""),"")</f>
        <v/>
      </c>
    </row>
    <row r="624">
      <c r="A624" s="1" t="str">
        <f>IFERROR(__xludf.DUMMYFUNCTION("""COMPUTED_VALUE"""),"")</f>
        <v/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 t="str">
        <f>IFERROR(__xludf.DUMMYFUNCTION("""COMPUTED_VALUE"""),"")</f>
        <v/>
      </c>
    </row>
    <row r="625">
      <c r="A625" s="1" t="str">
        <f>IFERROR(__xludf.DUMMYFUNCTION("""COMPUTED_VALUE"""),"")</f>
        <v/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 t="str">
        <f>IFERROR(__xludf.DUMMYFUNCTION("""COMPUTED_VALUE"""),"")</f>
        <v/>
      </c>
    </row>
    <row r="626">
      <c r="A626" s="1" t="str">
        <f>IFERROR(__xludf.DUMMYFUNCTION("""COMPUTED_VALUE"""),"")</f>
        <v/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 t="str">
        <f>IFERROR(__xludf.DUMMYFUNCTION("""COMPUTED_VALUE"""),"")</f>
        <v/>
      </c>
    </row>
    <row r="627">
      <c r="A627" s="1" t="str">
        <f>IFERROR(__xludf.DUMMYFUNCTION("""COMPUTED_VALUE"""),"")</f>
        <v/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 t="str">
        <f>IFERROR(__xludf.DUMMYFUNCTION("""COMPUTED_VALUE"""),"")</f>
        <v/>
      </c>
    </row>
    <row r="628">
      <c r="A628" s="1" t="str">
        <f>IFERROR(__xludf.DUMMYFUNCTION("""COMPUTED_VALUE"""),"")</f>
        <v/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 t="str">
        <f>IFERROR(__xludf.DUMMYFUNCTION("""COMPUTED_VALUE"""),"")</f>
        <v/>
      </c>
    </row>
    <row r="629">
      <c r="A629" s="1" t="str">
        <f>IFERROR(__xludf.DUMMYFUNCTION("""COMPUTED_VALUE"""),"")</f>
        <v/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 t="str">
        <f>IFERROR(__xludf.DUMMYFUNCTION("""COMPUTED_VALUE"""),"")</f>
        <v/>
      </c>
    </row>
    <row r="630">
      <c r="A630" s="1" t="str">
        <f>IFERROR(__xludf.DUMMYFUNCTION("""COMPUTED_VALUE"""),"")</f>
        <v/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 t="str">
        <f>IFERROR(__xludf.DUMMYFUNCTION("""COMPUTED_VALUE"""),"")</f>
        <v/>
      </c>
    </row>
    <row r="631">
      <c r="A631" s="1" t="str">
        <f>IFERROR(__xludf.DUMMYFUNCTION("""COMPUTED_VALUE"""),"")</f>
        <v/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 t="str">
        <f>IFERROR(__xludf.DUMMYFUNCTION("""COMPUTED_VALUE"""),"")</f>
        <v/>
      </c>
    </row>
    <row r="632">
      <c r="A632" s="1" t="str">
        <f>IFERROR(__xludf.DUMMYFUNCTION("""COMPUTED_VALUE"""),"")</f>
        <v/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 t="str">
        <f>IFERROR(__xludf.DUMMYFUNCTION("""COMPUTED_VALUE"""),"")</f>
        <v/>
      </c>
    </row>
    <row r="633">
      <c r="A633" s="1" t="str">
        <f>IFERROR(__xludf.DUMMYFUNCTION("""COMPUTED_VALUE"""),"")</f>
        <v/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 t="str">
        <f>IFERROR(__xludf.DUMMYFUNCTION("""COMPUTED_VALUE"""),"")</f>
        <v/>
      </c>
    </row>
    <row r="634">
      <c r="A634" s="1" t="str">
        <f>IFERROR(__xludf.DUMMYFUNCTION("""COMPUTED_VALUE"""),"")</f>
        <v/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 t="str">
        <f>IFERROR(__xludf.DUMMYFUNCTION("""COMPUTED_VALUE"""),"")</f>
        <v/>
      </c>
    </row>
    <row r="635">
      <c r="A635" s="1" t="str">
        <f>IFERROR(__xludf.DUMMYFUNCTION("""COMPUTED_VALUE"""),"")</f>
        <v/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 t="str">
        <f>IFERROR(__xludf.DUMMYFUNCTION("""COMPUTED_VALUE"""),"")</f>
        <v/>
      </c>
    </row>
    <row r="636">
      <c r="A636" s="1" t="str">
        <f>IFERROR(__xludf.DUMMYFUNCTION("""COMPUTED_VALUE"""),"")</f>
        <v/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 t="str">
        <f>IFERROR(__xludf.DUMMYFUNCTION("""COMPUTED_VALUE"""),"")</f>
        <v/>
      </c>
    </row>
    <row r="637">
      <c r="A637" s="1" t="str">
        <f>IFERROR(__xludf.DUMMYFUNCTION("""COMPUTED_VALUE"""),"")</f>
        <v/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 t="str">
        <f>IFERROR(__xludf.DUMMYFUNCTION("""COMPUTED_VALUE"""),"")</f>
        <v/>
      </c>
    </row>
    <row r="638">
      <c r="A638" s="1" t="str">
        <f>IFERROR(__xludf.DUMMYFUNCTION("""COMPUTED_VALUE"""),"")</f>
        <v/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 t="str">
        <f>IFERROR(__xludf.DUMMYFUNCTION("""COMPUTED_VALUE"""),"")</f>
        <v/>
      </c>
    </row>
    <row r="639">
      <c r="A639" s="1" t="str">
        <f>IFERROR(__xludf.DUMMYFUNCTION("""COMPUTED_VALUE"""),"")</f>
        <v/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 t="str">
        <f>IFERROR(__xludf.DUMMYFUNCTION("""COMPUTED_VALUE"""),"")</f>
        <v/>
      </c>
    </row>
    <row r="640">
      <c r="A640" s="1" t="str">
        <f>IFERROR(__xludf.DUMMYFUNCTION("""COMPUTED_VALUE"""),"")</f>
        <v/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 t="str">
        <f>IFERROR(__xludf.DUMMYFUNCTION("""COMPUTED_VALUE"""),"")</f>
        <v/>
      </c>
    </row>
    <row r="641">
      <c r="A641" s="1" t="str">
        <f>IFERROR(__xludf.DUMMYFUNCTION("""COMPUTED_VALUE"""),"")</f>
        <v/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 t="str">
        <f>IFERROR(__xludf.DUMMYFUNCTION("""COMPUTED_VALUE"""),"")</f>
        <v/>
      </c>
    </row>
    <row r="642">
      <c r="A642" s="1" t="str">
        <f>IFERROR(__xludf.DUMMYFUNCTION("""COMPUTED_VALUE"""),"")</f>
        <v/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 t="str">
        <f>IFERROR(__xludf.DUMMYFUNCTION("""COMPUTED_VALUE"""),"")</f>
        <v/>
      </c>
    </row>
    <row r="643">
      <c r="A643" s="1" t="str">
        <f>IFERROR(__xludf.DUMMYFUNCTION("""COMPUTED_VALUE"""),"")</f>
        <v/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 t="str">
        <f>IFERROR(__xludf.DUMMYFUNCTION("""COMPUTED_VALUE"""),"")</f>
        <v/>
      </c>
    </row>
    <row r="644">
      <c r="A644" s="1" t="str">
        <f>IFERROR(__xludf.DUMMYFUNCTION("""COMPUTED_VALUE"""),"")</f>
        <v/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 t="str">
        <f>IFERROR(__xludf.DUMMYFUNCTION("""COMPUTED_VALUE"""),"")</f>
        <v/>
      </c>
    </row>
    <row r="645">
      <c r="A645" s="1" t="str">
        <f>IFERROR(__xludf.DUMMYFUNCTION("""COMPUTED_VALUE"""),"")</f>
        <v/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 t="str">
        <f>IFERROR(__xludf.DUMMYFUNCTION("""COMPUTED_VALUE"""),"")</f>
        <v/>
      </c>
    </row>
    <row r="646">
      <c r="A646" s="1" t="str">
        <f>IFERROR(__xludf.DUMMYFUNCTION("""COMPUTED_VALUE"""),"")</f>
        <v/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 t="str">
        <f>IFERROR(__xludf.DUMMYFUNCTION("""COMPUTED_VALUE"""),"")</f>
        <v/>
      </c>
    </row>
    <row r="647">
      <c r="A647" s="1" t="str">
        <f>IFERROR(__xludf.DUMMYFUNCTION("""COMPUTED_VALUE"""),"")</f>
        <v/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 t="str">
        <f>IFERROR(__xludf.DUMMYFUNCTION("""COMPUTED_VALUE"""),"")</f>
        <v/>
      </c>
    </row>
    <row r="648">
      <c r="A648" s="1" t="str">
        <f>IFERROR(__xludf.DUMMYFUNCTION("""COMPUTED_VALUE"""),"")</f>
        <v/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 t="str">
        <f>IFERROR(__xludf.DUMMYFUNCTION("""COMPUTED_VALUE"""),"")</f>
        <v/>
      </c>
    </row>
    <row r="649">
      <c r="A649" s="1" t="str">
        <f>IFERROR(__xludf.DUMMYFUNCTION("""COMPUTED_VALUE"""),"")</f>
        <v/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 t="str">
        <f>IFERROR(__xludf.DUMMYFUNCTION("""COMPUTED_VALUE"""),"")</f>
        <v/>
      </c>
    </row>
    <row r="650">
      <c r="A650" s="1" t="str">
        <f>IFERROR(__xludf.DUMMYFUNCTION("""COMPUTED_VALUE"""),"")</f>
        <v/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 t="str">
        <f>IFERROR(__xludf.DUMMYFUNCTION("""COMPUTED_VALUE"""),"")</f>
        <v/>
      </c>
    </row>
    <row r="651">
      <c r="A651" s="1" t="str">
        <f>IFERROR(__xludf.DUMMYFUNCTION("""COMPUTED_VALUE"""),"")</f>
        <v/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 t="str">
        <f>IFERROR(__xludf.DUMMYFUNCTION("""COMPUTED_VALUE"""),"")</f>
        <v/>
      </c>
    </row>
    <row r="652">
      <c r="A652" s="1" t="str">
        <f>IFERROR(__xludf.DUMMYFUNCTION("""COMPUTED_VALUE"""),"")</f>
        <v/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 t="str">
        <f>IFERROR(__xludf.DUMMYFUNCTION("""COMPUTED_VALUE"""),"")</f>
        <v/>
      </c>
    </row>
    <row r="653">
      <c r="A653" s="1" t="str">
        <f>IFERROR(__xludf.DUMMYFUNCTION("""COMPUTED_VALUE"""),"")</f>
        <v/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 t="str">
        <f>IFERROR(__xludf.DUMMYFUNCTION("""COMPUTED_VALUE"""),"")</f>
        <v/>
      </c>
    </row>
    <row r="654">
      <c r="A654" s="1" t="str">
        <f>IFERROR(__xludf.DUMMYFUNCTION("""COMPUTED_VALUE"""),"")</f>
        <v/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 t="str">
        <f>IFERROR(__xludf.DUMMYFUNCTION("""COMPUTED_VALUE"""),"")</f>
        <v/>
      </c>
    </row>
    <row r="655">
      <c r="A655" s="1" t="str">
        <f>IFERROR(__xludf.DUMMYFUNCTION("""COMPUTED_VALUE"""),"")</f>
        <v/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 t="str">
        <f>IFERROR(__xludf.DUMMYFUNCTION("""COMPUTED_VALUE"""),"")</f>
        <v/>
      </c>
    </row>
    <row r="656">
      <c r="A656" s="1" t="str">
        <f>IFERROR(__xludf.DUMMYFUNCTION("""COMPUTED_VALUE"""),"")</f>
        <v/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 t="str">
        <f>IFERROR(__xludf.DUMMYFUNCTION("""COMPUTED_VALUE"""),"")</f>
        <v/>
      </c>
    </row>
    <row r="657">
      <c r="A657" s="1" t="str">
        <f>IFERROR(__xludf.DUMMYFUNCTION("""COMPUTED_VALUE"""),"")</f>
        <v/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 t="str">
        <f>IFERROR(__xludf.DUMMYFUNCTION("""COMPUTED_VALUE"""),"")</f>
        <v/>
      </c>
    </row>
    <row r="658">
      <c r="A658" s="1" t="str">
        <f>IFERROR(__xludf.DUMMYFUNCTION("""COMPUTED_VALUE"""),"")</f>
        <v/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 t="str">
        <f>IFERROR(__xludf.DUMMYFUNCTION("""COMPUTED_VALUE"""),"")</f>
        <v/>
      </c>
    </row>
    <row r="659">
      <c r="A659" s="1" t="str">
        <f>IFERROR(__xludf.DUMMYFUNCTION("""COMPUTED_VALUE"""),"")</f>
        <v/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 t="str">
        <f>IFERROR(__xludf.DUMMYFUNCTION("""COMPUTED_VALUE"""),"")</f>
        <v/>
      </c>
    </row>
    <row r="660">
      <c r="A660" s="1" t="str">
        <f>IFERROR(__xludf.DUMMYFUNCTION("""COMPUTED_VALUE"""),"")</f>
        <v/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 t="str">
        <f>IFERROR(__xludf.DUMMYFUNCTION("""COMPUTED_VALUE"""),"")</f>
        <v/>
      </c>
    </row>
    <row r="661">
      <c r="A661" s="1" t="str">
        <f>IFERROR(__xludf.DUMMYFUNCTION("""COMPUTED_VALUE"""),"")</f>
        <v/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 t="str">
        <f>IFERROR(__xludf.DUMMYFUNCTION("""COMPUTED_VALUE"""),"")</f>
        <v/>
      </c>
    </row>
    <row r="662">
      <c r="A662" s="1" t="str">
        <f>IFERROR(__xludf.DUMMYFUNCTION("""COMPUTED_VALUE"""),"")</f>
        <v/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 t="str">
        <f>IFERROR(__xludf.DUMMYFUNCTION("""COMPUTED_VALUE"""),"")</f>
        <v/>
      </c>
    </row>
    <row r="663">
      <c r="A663" s="1" t="str">
        <f>IFERROR(__xludf.DUMMYFUNCTION("""COMPUTED_VALUE"""),"")</f>
        <v/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 t="str">
        <f>IFERROR(__xludf.DUMMYFUNCTION("""COMPUTED_VALUE"""),"")</f>
        <v/>
      </c>
    </row>
    <row r="664">
      <c r="A664" s="1" t="str">
        <f>IFERROR(__xludf.DUMMYFUNCTION("""COMPUTED_VALUE"""),"")</f>
        <v/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 t="str">
        <f>IFERROR(__xludf.DUMMYFUNCTION("""COMPUTED_VALUE"""),"")</f>
        <v/>
      </c>
    </row>
    <row r="665">
      <c r="A665" s="1" t="str">
        <f>IFERROR(__xludf.DUMMYFUNCTION("""COMPUTED_VALUE"""),"")</f>
        <v/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 t="str">
        <f>IFERROR(__xludf.DUMMYFUNCTION("""COMPUTED_VALUE"""),"")</f>
        <v/>
      </c>
    </row>
    <row r="666">
      <c r="A666" s="1" t="str">
        <f>IFERROR(__xludf.DUMMYFUNCTION("""COMPUTED_VALUE"""),"")</f>
        <v/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 t="str">
        <f>IFERROR(__xludf.DUMMYFUNCTION("""COMPUTED_VALUE"""),"")</f>
        <v/>
      </c>
    </row>
    <row r="667">
      <c r="A667" s="1" t="str">
        <f>IFERROR(__xludf.DUMMYFUNCTION("""COMPUTED_VALUE"""),"")</f>
        <v/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 t="str">
        <f>IFERROR(__xludf.DUMMYFUNCTION("""COMPUTED_VALUE"""),"")</f>
        <v/>
      </c>
    </row>
    <row r="668">
      <c r="A668" s="1" t="str">
        <f>IFERROR(__xludf.DUMMYFUNCTION("""COMPUTED_VALUE"""),"")</f>
        <v/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 t="str">
        <f>IFERROR(__xludf.DUMMYFUNCTION("""COMPUTED_VALUE"""),"")</f>
        <v/>
      </c>
    </row>
    <row r="669">
      <c r="A669" s="1" t="str">
        <f>IFERROR(__xludf.DUMMYFUNCTION("""COMPUTED_VALUE"""),"")</f>
        <v/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 t="str">
        <f>IFERROR(__xludf.DUMMYFUNCTION("""COMPUTED_VALUE"""),"")</f>
        <v/>
      </c>
    </row>
    <row r="670">
      <c r="A670" s="1" t="str">
        <f>IFERROR(__xludf.DUMMYFUNCTION("""COMPUTED_VALUE"""),"")</f>
        <v/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 t="str">
        <f>IFERROR(__xludf.DUMMYFUNCTION("""COMPUTED_VALUE"""),"")</f>
        <v/>
      </c>
    </row>
    <row r="671">
      <c r="A671" s="1" t="str">
        <f>IFERROR(__xludf.DUMMYFUNCTION("""COMPUTED_VALUE"""),"")</f>
        <v/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 t="str">
        <f>IFERROR(__xludf.DUMMYFUNCTION("""COMPUTED_VALUE"""),"")</f>
        <v/>
      </c>
    </row>
    <row r="672">
      <c r="A672" s="1" t="str">
        <f>IFERROR(__xludf.DUMMYFUNCTION("""COMPUTED_VALUE"""),"")</f>
        <v/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 t="str">
        <f>IFERROR(__xludf.DUMMYFUNCTION("""COMPUTED_VALUE"""),"")</f>
        <v/>
      </c>
    </row>
    <row r="673">
      <c r="A673" s="1" t="str">
        <f>IFERROR(__xludf.DUMMYFUNCTION("""COMPUTED_VALUE"""),"")</f>
        <v/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 t="str">
        <f>IFERROR(__xludf.DUMMYFUNCTION("""COMPUTED_VALUE"""),"")</f>
        <v/>
      </c>
    </row>
    <row r="674">
      <c r="A674" s="1" t="str">
        <f>IFERROR(__xludf.DUMMYFUNCTION("""COMPUTED_VALUE"""),"")</f>
        <v/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 t="str">
        <f>IFERROR(__xludf.DUMMYFUNCTION("""COMPUTED_VALUE"""),"")</f>
        <v/>
      </c>
    </row>
    <row r="675">
      <c r="A675" s="1" t="str">
        <f>IFERROR(__xludf.DUMMYFUNCTION("""COMPUTED_VALUE"""),"")</f>
        <v/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 t="str">
        <f>IFERROR(__xludf.DUMMYFUNCTION("""COMPUTED_VALUE"""),"")</f>
        <v/>
      </c>
    </row>
    <row r="676">
      <c r="A676" s="1" t="str">
        <f>IFERROR(__xludf.DUMMYFUNCTION("""COMPUTED_VALUE"""),"")</f>
        <v/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 t="str">
        <f>IFERROR(__xludf.DUMMYFUNCTION("""COMPUTED_VALUE"""),"")</f>
        <v/>
      </c>
    </row>
    <row r="677">
      <c r="A677" s="1" t="str">
        <f>IFERROR(__xludf.DUMMYFUNCTION("""COMPUTED_VALUE"""),"")</f>
        <v/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 t="str">
        <f>IFERROR(__xludf.DUMMYFUNCTION("""COMPUTED_VALUE"""),"")</f>
        <v/>
      </c>
    </row>
    <row r="678">
      <c r="A678" s="1" t="str">
        <f>IFERROR(__xludf.DUMMYFUNCTION("""COMPUTED_VALUE"""),"")</f>
        <v/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 t="str">
        <f>IFERROR(__xludf.DUMMYFUNCTION("""COMPUTED_VALUE"""),"")</f>
        <v/>
      </c>
    </row>
    <row r="679">
      <c r="A679" s="1" t="str">
        <f>IFERROR(__xludf.DUMMYFUNCTION("""COMPUTED_VALUE"""),"")</f>
        <v/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 t="str">
        <f>IFERROR(__xludf.DUMMYFUNCTION("""COMPUTED_VALUE"""),"")</f>
        <v/>
      </c>
    </row>
    <row r="680">
      <c r="A680" s="1" t="str">
        <f>IFERROR(__xludf.DUMMYFUNCTION("""COMPUTED_VALUE"""),"")</f>
        <v/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 t="str">
        <f>IFERROR(__xludf.DUMMYFUNCTION("""COMPUTED_VALUE"""),"")</f>
        <v/>
      </c>
    </row>
    <row r="681">
      <c r="A681" s="1" t="str">
        <f>IFERROR(__xludf.DUMMYFUNCTION("""COMPUTED_VALUE"""),"")</f>
        <v/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 t="str">
        <f>IFERROR(__xludf.DUMMYFUNCTION("""COMPUTED_VALUE"""),"")</f>
        <v/>
      </c>
    </row>
    <row r="682">
      <c r="A682" s="1" t="str">
        <f>IFERROR(__xludf.DUMMYFUNCTION("""COMPUTED_VALUE"""),"")</f>
        <v/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 t="str">
        <f>IFERROR(__xludf.DUMMYFUNCTION("""COMPUTED_VALUE"""),"")</f>
        <v/>
      </c>
    </row>
    <row r="683">
      <c r="A683" s="1" t="str">
        <f>IFERROR(__xludf.DUMMYFUNCTION("""COMPUTED_VALUE"""),"")</f>
        <v/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 t="str">
        <f>IFERROR(__xludf.DUMMYFUNCTION("""COMPUTED_VALUE"""),"")</f>
        <v/>
      </c>
    </row>
    <row r="684">
      <c r="A684" s="1" t="str">
        <f>IFERROR(__xludf.DUMMYFUNCTION("""COMPUTED_VALUE"""),"")</f>
        <v/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 t="str">
        <f>IFERROR(__xludf.DUMMYFUNCTION("""COMPUTED_VALUE"""),"")</f>
        <v/>
      </c>
    </row>
    <row r="685">
      <c r="A685" s="1" t="str">
        <f>IFERROR(__xludf.DUMMYFUNCTION("""COMPUTED_VALUE"""),"")</f>
        <v/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 t="str">
        <f>IFERROR(__xludf.DUMMYFUNCTION("""COMPUTED_VALUE"""),"")</f>
        <v/>
      </c>
    </row>
    <row r="686">
      <c r="A686" s="1" t="str">
        <f>IFERROR(__xludf.DUMMYFUNCTION("""COMPUTED_VALUE"""),"")</f>
        <v/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 t="str">
        <f>IFERROR(__xludf.DUMMYFUNCTION("""COMPUTED_VALUE"""),"")</f>
        <v/>
      </c>
    </row>
    <row r="687">
      <c r="A687" s="1" t="str">
        <f>IFERROR(__xludf.DUMMYFUNCTION("""COMPUTED_VALUE"""),"")</f>
        <v/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 t="str">
        <f>IFERROR(__xludf.DUMMYFUNCTION("""COMPUTED_VALUE"""),"")</f>
        <v/>
      </c>
    </row>
    <row r="688">
      <c r="A688" s="1" t="str">
        <f>IFERROR(__xludf.DUMMYFUNCTION("""COMPUTED_VALUE"""),"")</f>
        <v/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 t="str">
        <f>IFERROR(__xludf.DUMMYFUNCTION("""COMPUTED_VALUE"""),"")</f>
        <v/>
      </c>
    </row>
    <row r="689">
      <c r="A689" s="1" t="str">
        <f>IFERROR(__xludf.DUMMYFUNCTION("""COMPUTED_VALUE"""),"")</f>
        <v/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 t="str">
        <f>IFERROR(__xludf.DUMMYFUNCTION("""COMPUTED_VALUE"""),"")</f>
        <v/>
      </c>
    </row>
    <row r="690">
      <c r="A690" s="1" t="str">
        <f>IFERROR(__xludf.DUMMYFUNCTION("""COMPUTED_VALUE"""),"")</f>
        <v/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 t="str">
        <f>IFERROR(__xludf.DUMMYFUNCTION("""COMPUTED_VALUE"""),"")</f>
        <v/>
      </c>
    </row>
    <row r="691">
      <c r="A691" s="1" t="str">
        <f>IFERROR(__xludf.DUMMYFUNCTION("""COMPUTED_VALUE"""),"")</f>
        <v/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 t="str">
        <f>IFERROR(__xludf.DUMMYFUNCTION("""COMPUTED_VALUE"""),"")</f>
        <v/>
      </c>
    </row>
    <row r="692">
      <c r="A692" s="1" t="str">
        <f>IFERROR(__xludf.DUMMYFUNCTION("""COMPUTED_VALUE"""),"")</f>
        <v/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 t="str">
        <f>IFERROR(__xludf.DUMMYFUNCTION("""COMPUTED_VALUE"""),"")</f>
        <v/>
      </c>
    </row>
    <row r="693">
      <c r="A693" s="1" t="str">
        <f>IFERROR(__xludf.DUMMYFUNCTION("""COMPUTED_VALUE"""),"")</f>
        <v/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 t="str">
        <f>IFERROR(__xludf.DUMMYFUNCTION("""COMPUTED_VALUE"""),"")</f>
        <v/>
      </c>
    </row>
    <row r="694">
      <c r="A694" s="1" t="str">
        <f>IFERROR(__xludf.DUMMYFUNCTION("""COMPUTED_VALUE"""),"")</f>
        <v/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 t="str">
        <f>IFERROR(__xludf.DUMMYFUNCTION("""COMPUTED_VALUE"""),"")</f>
        <v/>
      </c>
    </row>
    <row r="695">
      <c r="A695" s="1" t="str">
        <f>IFERROR(__xludf.DUMMYFUNCTION("""COMPUTED_VALUE"""),"")</f>
        <v/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 t="str">
        <f>IFERROR(__xludf.DUMMYFUNCTION("""COMPUTED_VALUE"""),"")</f>
        <v/>
      </c>
    </row>
    <row r="696">
      <c r="A696" s="1" t="str">
        <f>IFERROR(__xludf.DUMMYFUNCTION("""COMPUTED_VALUE"""),"")</f>
        <v/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 t="str">
        <f>IFERROR(__xludf.DUMMYFUNCTION("""COMPUTED_VALUE"""),"")</f>
        <v/>
      </c>
    </row>
    <row r="697">
      <c r="A697" s="1" t="str">
        <f>IFERROR(__xludf.DUMMYFUNCTION("""COMPUTED_VALUE"""),"")</f>
        <v/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 t="str">
        <f>IFERROR(__xludf.DUMMYFUNCTION("""COMPUTED_VALUE"""),"")</f>
        <v/>
      </c>
    </row>
    <row r="698">
      <c r="A698" s="1" t="str">
        <f>IFERROR(__xludf.DUMMYFUNCTION("""COMPUTED_VALUE"""),"")</f>
        <v/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 t="str">
        <f>IFERROR(__xludf.DUMMYFUNCTION("""COMPUTED_VALUE"""),"")</f>
        <v/>
      </c>
    </row>
    <row r="699">
      <c r="A699" s="1" t="str">
        <f>IFERROR(__xludf.DUMMYFUNCTION("""COMPUTED_VALUE"""),"")</f>
        <v/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 t="str">
        <f>IFERROR(__xludf.DUMMYFUNCTION("""COMPUTED_VALUE"""),"")</f>
        <v/>
      </c>
    </row>
    <row r="700">
      <c r="A700" s="1" t="str">
        <f>IFERROR(__xludf.DUMMYFUNCTION("""COMPUTED_VALUE"""),"")</f>
        <v/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 t="str">
        <f>IFERROR(__xludf.DUMMYFUNCTION("""COMPUTED_VALUE"""),"")</f>
        <v/>
      </c>
    </row>
  </sheetData>
  <drawing r:id="rId1"/>
</worksheet>
</file>