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mura01\Google ドライブ\PIC24F\20190829_USBMSCtest\"/>
    </mc:Choice>
  </mc:AlternateContent>
  <xr:revisionPtr revIDLastSave="0" documentId="13_ncr:1_{BEAD4E13-9F12-4A65-AE28-39E521A7173A}" xr6:coauthVersionLast="43" xr6:coauthVersionMax="43" xr10:uidLastSave="{00000000-0000-0000-0000-000000000000}"/>
  <bookViews>
    <workbookView xWindow="1305" yWindow="480" windowWidth="24900" windowHeight="15120" tabRatio="500" firstSheet="6" activeTab="7" xr2:uid="{00000000-000D-0000-FFFF-FFFF00000000}"/>
  </bookViews>
  <sheets>
    <sheet name="CPU" sheetId="1" r:id="rId1"/>
    <sheet name="Oscillator Control" sheetId="2" r:id="rId2"/>
    <sheet name="Config" sheetId="3" r:id="rId3"/>
    <sheet name="参考回路図" sheetId="4" r:id="rId4"/>
    <sheet name="USB概要" sheetId="5" r:id="rId5"/>
    <sheet name="USB通信ディスクリプタ＆初期化" sheetId="6" r:id="rId6"/>
    <sheet name="USBレジスタ" sheetId="7" r:id="rId7"/>
    <sheet name="USB通信と各種設定概要" sheetId="8" r:id="rId8"/>
    <sheet name="Amp" sheetId="9" state="hidden" r:id="rId9"/>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6">#REF!</definedName>
    <definedName name="a" localSheetId="4">#REF!</definedName>
    <definedName name="a">#REF!</definedName>
    <definedName name="data10" localSheetId="1">#REF!</definedName>
    <definedName name="data10" localSheetId="6">#REF!</definedName>
    <definedName name="data10" localSheetId="4">#REF!</definedName>
    <definedName name="data10">#REF!</definedName>
    <definedName name="data4" localSheetId="1">#REF!</definedName>
    <definedName name="data4" localSheetId="6">#REF!</definedName>
    <definedName name="data4" localSheetId="4">#REF!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6">#REF!</definedName>
    <definedName name="WRK_ITKB0020R" localSheetId="4">#REF!</definedName>
    <definedName name="WRK_ITKB0020R">#REF!</definedName>
    <definedName name="zz" localSheetId="1">#REF!</definedName>
    <definedName name="zz" localSheetId="6">#REF!</definedName>
    <definedName name="zz" localSheetId="4">#REF!</definedName>
    <definedName name="zz">#REF!</definedName>
  </definedName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7" i="8" l="1"/>
  <c r="E88" i="8" s="1"/>
  <c r="E81" i="8"/>
  <c r="E82" i="8" s="1"/>
  <c r="E83" i="8" s="1"/>
  <c r="R206" i="9"/>
  <c r="R209" i="9" s="1"/>
  <c r="R198" i="9"/>
  <c r="T198" i="9" s="1"/>
  <c r="U163" i="9"/>
  <c r="W163" i="9" s="1"/>
  <c r="U161" i="9"/>
  <c r="V164" i="9" s="1"/>
  <c r="U157" i="9"/>
  <c r="U158" i="9" s="1"/>
  <c r="V143" i="9"/>
  <c r="V145" i="9" s="1"/>
  <c r="V133" i="9"/>
  <c r="V135" i="9" s="1"/>
  <c r="Q54" i="9"/>
  <c r="Q55" i="9" s="1"/>
  <c r="V51" i="9"/>
  <c r="Y48" i="9"/>
  <c r="V48" i="9"/>
  <c r="X48" i="9" s="1"/>
  <c r="V37" i="9"/>
  <c r="Y37" i="9" s="1"/>
  <c r="V27" i="9"/>
  <c r="V30" i="9" s="1"/>
  <c r="V20" i="9"/>
  <c r="Y20" i="9" s="1"/>
  <c r="V12" i="9"/>
  <c r="U23" i="9" s="1"/>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X37" i="9" l="1"/>
  <c r="V136" i="9"/>
  <c r="U198" i="9"/>
  <c r="V21" i="9"/>
  <c r="R201"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800-000001000000}">
      <text>
        <r>
          <rPr>
            <b/>
            <sz val="9"/>
            <color rgb="FF000000"/>
            <rFont val="ＭＳ Ｐゴシック"/>
            <family val="3"/>
            <charset val="128"/>
          </rPr>
          <t>周波数を設定</t>
        </r>
      </text>
    </comment>
    <comment ref="V14" authorId="0" shapeId="0" xr:uid="{00000000-0006-0000-0800-000002000000}">
      <text>
        <r>
          <rPr>
            <b/>
            <sz val="9"/>
            <color rgb="FF000000"/>
            <rFont val="ＭＳ Ｐゴシック"/>
            <family val="3"/>
            <charset val="128"/>
          </rPr>
          <t>抵抗値を設定</t>
        </r>
      </text>
    </comment>
    <comment ref="W20" authorId="0" shapeId="0" xr:uid="{00000000-0006-0000-0800-000003000000}">
      <text>
        <r>
          <rPr>
            <b/>
            <sz val="9"/>
            <color rgb="FF000000"/>
            <rFont val="ＭＳ Ｐゴシック"/>
            <family val="3"/>
            <charset val="128"/>
          </rPr>
          <t>キャパシタを設定</t>
        </r>
      </text>
    </comment>
    <comment ref="W27" authorId="0" shapeId="0" xr:uid="{00000000-0006-0000-0800-000004000000}">
      <text>
        <r>
          <rPr>
            <b/>
            <sz val="9"/>
            <color rgb="FF000000"/>
            <rFont val="ＭＳ Ｐゴシック"/>
            <family val="3"/>
            <charset val="128"/>
          </rPr>
          <t>キャパシタを設定</t>
        </r>
      </text>
    </comment>
    <comment ref="V28" authorId="0" shapeId="0" xr:uid="{00000000-0006-0000-0800-000005000000}">
      <text>
        <r>
          <rPr>
            <b/>
            <sz val="9"/>
            <color rgb="FF000000"/>
            <rFont val="ＭＳ Ｐゴシック"/>
            <family val="3"/>
            <charset val="128"/>
          </rPr>
          <t>抵抗値を設定</t>
        </r>
      </text>
    </comment>
    <comment ref="W37" authorId="0" shapeId="0" xr:uid="{00000000-0006-0000-0800-000006000000}">
      <text>
        <r>
          <rPr>
            <b/>
            <sz val="9"/>
            <color rgb="FF000000"/>
            <rFont val="ＭＳ Ｐゴシック"/>
            <family val="3"/>
            <charset val="128"/>
          </rPr>
          <t>キャパシタを設定</t>
        </r>
      </text>
    </comment>
    <comment ref="V38" authorId="0" shapeId="0" xr:uid="{00000000-0006-0000-0800-000007000000}">
      <text>
        <r>
          <rPr>
            <b/>
            <sz val="9"/>
            <color rgb="FF000000"/>
            <rFont val="ＭＳ Ｐゴシック"/>
            <family val="3"/>
            <charset val="128"/>
          </rPr>
          <t>抵抗値を設定</t>
        </r>
      </text>
    </comment>
    <comment ref="W48" authorId="0" shapeId="0" xr:uid="{00000000-0006-0000-0800-000008000000}">
      <text>
        <r>
          <rPr>
            <b/>
            <sz val="9"/>
            <color rgb="FF000000"/>
            <rFont val="ＭＳ Ｐゴシック"/>
            <family val="3"/>
            <charset val="128"/>
          </rPr>
          <t>キャパシタを設定</t>
        </r>
      </text>
    </comment>
    <comment ref="V49" authorId="0" shapeId="0" xr:uid="{00000000-0006-0000-0800-000009000000}">
      <text>
        <r>
          <rPr>
            <b/>
            <sz val="9"/>
            <color rgb="FF000000"/>
            <rFont val="ＭＳ Ｐゴシック"/>
            <family val="3"/>
            <charset val="128"/>
          </rPr>
          <t>抵抗値を設定</t>
        </r>
      </text>
    </comment>
    <comment ref="S198" authorId="0" shapeId="0" xr:uid="{00000000-0006-0000-0800-00000A000000}">
      <text>
        <r>
          <rPr>
            <b/>
            <sz val="9"/>
            <color rgb="FF000000"/>
            <rFont val="ＭＳ Ｐゴシック"/>
            <family val="3"/>
            <charset val="128"/>
          </rPr>
          <t>キャパシタを設定</t>
        </r>
      </text>
    </comment>
    <comment ref="R199" authorId="0" shapeId="0" xr:uid="{00000000-0006-0000-0800-00000B000000}">
      <text>
        <r>
          <rPr>
            <b/>
            <sz val="9"/>
            <color rgb="FF000000"/>
            <rFont val="ＭＳ Ｐゴシック"/>
            <family val="3"/>
            <charset val="128"/>
          </rPr>
          <t>抵抗値を設定</t>
        </r>
      </text>
    </comment>
    <comment ref="S206" authorId="0" shapeId="0" xr:uid="{00000000-0006-0000-0800-00000C000000}">
      <text>
        <r>
          <rPr>
            <b/>
            <sz val="9"/>
            <color rgb="FF000000"/>
            <rFont val="ＭＳ Ｐゴシック"/>
            <family val="3"/>
            <charset val="128"/>
          </rPr>
          <t>キャパシタを設定</t>
        </r>
      </text>
    </comment>
    <comment ref="R207" authorId="0" shapeId="0" xr:uid="{00000000-0006-0000-08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<sst xmlns="http://schemas.openxmlformats.org/spreadsheetml/2006/main" count="1432" uniqueCount="946">
  <si>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</si>
  <si>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</si>
  <si>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</si>
  <si>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</si>
  <si>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</si>
  <si>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</si>
  <si>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</si>
  <si>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</si>
  <si>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</si>
  <si>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</si>
  <si>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</si>
  <si>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</si>
  <si>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</si>
  <si>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</si>
  <si>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</si>
  <si>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</si>
  <si>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</si>
  <si>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</si>
  <si>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</si>
  <si>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</si>
  <si>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</si>
  <si>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</si>
  <si>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</si>
  <si>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</si>
  <si>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</si>
  <si>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</si>
  <si>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</si>
  <si>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</si>
  <si>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</si>
  <si>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</si>
  <si>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</si>
  <si>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</si>
  <si>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</si>
  <si>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</si>
  <si>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</si>
  <si>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</si>
  <si>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</si>
  <si>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</si>
  <si>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</si>
  <si>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</si>
  <si>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</si>
  <si>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</si>
  <si>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</si>
  <si>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</si>
  <si>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</si>
  <si>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</si>
  <si>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</si>
  <si>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</si>
  <si>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</si>
  <si>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</si>
  <si>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</si>
  <si>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</si>
  <si>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</si>
  <si>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</si>
  <si>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</si>
  <si>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</si>
  <si>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</si>
  <si>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</si>
  <si>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</si>
  <si>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</si>
  <si>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</si>
  <si>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</si>
  <si>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</si>
  <si>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</si>
  <si>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</si>
  <si>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</si>
  <si>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</si>
  <si>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</si>
  <si>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</si>
  <si>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</si>
  <si>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</si>
  <si>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</si>
  <si>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</si>
  <si>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</si>
  <si>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</si>
  <si>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</si>
  <si>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</si>
  <si>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</si>
  <si>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</si>
  <si>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</si>
  <si>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</si>
  <si>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</si>
  <si>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</si>
  <si>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</si>
  <si>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</si>
  <si>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</si>
  <si>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</si>
  <si>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</si>
  <si>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</si>
  <si>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</si>
  <si>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</si>
  <si>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</si>
  <si>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</si>
  <si>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</si>
  <si>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</si>
  <si>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</si>
  <si>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</si>
  <si>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</si>
  <si>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</si>
  <si>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</si>
  <si>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</si>
  <si>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</si>
  <si>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</si>
  <si>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</si>
  <si>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</si>
  <si>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</si>
  <si>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</si>
  <si>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</si>
  <si>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</si>
  <si>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</si>
  <si>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</si>
  <si>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</si>
  <si>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</si>
  <si>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</si>
  <si>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</si>
  <si>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</si>
  <si>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</si>
  <si>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</si>
  <si>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</si>
  <si>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</si>
  <si>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</si>
  <si>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</si>
  <si>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</si>
  <si>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</si>
  <si>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</si>
  <si>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</si>
  <si>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</si>
  <si>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</si>
  <si>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</si>
  <si>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</si>
  <si>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</si>
  <si>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</si>
  <si>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</si>
  <si>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</si>
  <si>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</si>
  <si>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</si>
  <si>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</si>
  <si>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</si>
  <si>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</si>
  <si>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</si>
  <si>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</si>
  <si>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</si>
  <si>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</si>
  <si>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</si>
  <si>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</si>
  <si>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</si>
  <si>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</si>
  <si>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</si>
  <si>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</si>
  <si>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</si>
  <si>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</si>
  <si>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</si>
  <si>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</si>
  <si>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</si>
  <si>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</si>
  <si>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</si>
  <si>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</si>
  <si>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</si>
  <si>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</si>
  <si>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</si>
  <si>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</si>
  <si>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</si>
  <si>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</si>
  <si>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</si>
  <si>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</si>
  <si>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</si>
  <si>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</si>
  <si>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</si>
  <si>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</si>
  <si>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</si>
  <si>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</si>
  <si>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</si>
  <si>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</si>
  <si>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</si>
  <si>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</si>
  <si>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</si>
  <si>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</si>
  <si>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</si>
  <si>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</si>
  <si>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</si>
  <si>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</si>
  <si>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</si>
  <si>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</si>
  <si>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</si>
  <si>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</si>
  <si>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</si>
  <si>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</si>
  <si>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</si>
  <si>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</si>
  <si>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</si>
  <si>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</si>
  <si>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</si>
  <si>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</si>
  <si>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</si>
  <si>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</si>
  <si>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MCCでは、mcc.cファイルにconfigの設定が pragma で記述される。</t>
  </si>
  <si>
    <t>_CONFIG1</t>
  </si>
  <si>
    <t>( OPT1_ON &amp; OPT2_OFF &amp; OPT3_PLL )</t>
  </si>
  <si>
    <t>WDTPS_PS1</t>
  </si>
  <si>
    <t>Watchdog Timer Postscaler Select bits</t>
  </si>
  <si>
    <t>0000 = 1:1</t>
  </si>
  <si>
    <t>FWPSA_PR32</t>
  </si>
  <si>
    <t>WDT Prescaler Ratio Select bit</t>
  </si>
  <si>
    <t>0 = Prescaler ratio of 1:32</t>
  </si>
  <si>
    <t>WINDIS_OFF</t>
  </si>
  <si>
    <t>Windowed Watchdog Timer Disable bit</t>
  </si>
  <si>
    <t>0 = Windowed Watchdog Timer is enabled; FWDTEN must be ‘1’</t>
  </si>
  <si>
    <t>FWDTEN_OFF</t>
  </si>
  <si>
    <t>Watchdog Timer Enable bit</t>
  </si>
  <si>
    <t>0 = Watchdog Timer is disabled</t>
  </si>
  <si>
    <t>ICS_PGx1</t>
  </si>
  <si>
    <t>Emulator Pin Placement Select bits</t>
  </si>
  <si>
    <t>11 = Emulator functions are shared with PGEC1/PGED1</t>
  </si>
  <si>
    <t>~DEBUG</t>
  </si>
  <si>
    <t>Background Debugger Enable bit</t>
  </si>
  <si>
    <t>GWRP_OFF</t>
  </si>
  <si>
    <t>General Segment Code Flash Write Protection bit</t>
  </si>
  <si>
    <t>0 = Writes to program memory are disabled</t>
  </si>
  <si>
    <t>GCP_OFF</t>
  </si>
  <si>
    <t>General Segment Program Memory Code Protection bit</t>
  </si>
  <si>
    <t>Code protection is disabled</t>
  </si>
  <si>
    <t>JTAGEN_OFF</t>
  </si>
  <si>
    <t>JTAG Port Enable bit</t>
  </si>
  <si>
    <t>0 = JTAG port is disabled</t>
  </si>
  <si>
    <t>Watchdog Timer Postscaler:</t>
  </si>
  <si>
    <t>1:1</t>
  </si>
  <si>
    <t>WDTPS_PS2</t>
  </si>
  <si>
    <t>1:2</t>
  </si>
  <si>
    <t>WDTPS_PS4</t>
  </si>
  <si>
    <t>1:4</t>
  </si>
  <si>
    <t>WDTPS_PS8</t>
  </si>
  <si>
    <t>1:8</t>
  </si>
  <si>
    <t>WDTPS_PS16</t>
  </si>
  <si>
    <t>1:16</t>
  </si>
  <si>
    <t>WDTPS_PS32</t>
  </si>
  <si>
    <t>1:32</t>
  </si>
  <si>
    <t>WDTPS_PS64</t>
  </si>
  <si>
    <t>1:64</t>
  </si>
  <si>
    <t>WDTPS_PS128</t>
  </si>
  <si>
    <t>1:128</t>
  </si>
  <si>
    <t>WDTPS_PS256</t>
  </si>
  <si>
    <t>1:256</t>
  </si>
  <si>
    <t>WDTPS_PS512</t>
  </si>
  <si>
    <t>1:512</t>
  </si>
  <si>
    <t>WDTPS_PS1024</t>
  </si>
  <si>
    <t>1:1,024</t>
  </si>
  <si>
    <t>WDTPS_PS2048</t>
  </si>
  <si>
    <t>1:2,048</t>
  </si>
  <si>
    <t>WDTPS_PS4096</t>
  </si>
  <si>
    <t>1:4,096</t>
  </si>
  <si>
    <t>WDTPS_PS8192</t>
  </si>
  <si>
    <t>1:8,192</t>
  </si>
  <si>
    <t>WDTPS_PS16384</t>
  </si>
  <si>
    <t>1:16,384</t>
  </si>
  <si>
    <t>WDTPS_PS32768</t>
  </si>
  <si>
    <t>1:32,768</t>
  </si>
  <si>
    <t>WDT Prescaler:</t>
  </si>
  <si>
    <t>Prescaler ratio of 1:32</t>
  </si>
  <si>
    <t>FWPSA_PR128</t>
  </si>
  <si>
    <t>Prescaler ratio of 1:128</t>
  </si>
  <si>
    <t>Windowed WDT:</t>
  </si>
  <si>
    <t>WINDIS_ON</t>
  </si>
  <si>
    <t>Windowed Watchdog Timer enabled; FWDTEN must be 1</t>
  </si>
  <si>
    <t>Standard Watchdog Timer enabled,(Windowed-mode is disabled)</t>
  </si>
  <si>
    <t>Watchdog Timer:</t>
  </si>
  <si>
    <t>Watchdog Timer is disabled</t>
  </si>
  <si>
    <t>FWDTEN_ON</t>
  </si>
  <si>
    <t>Watchdog Timer is enabled</t>
  </si>
  <si>
    <t>Emulator Pin Placement Select bits:</t>
  </si>
  <si>
    <t>ICS_PGx3</t>
  </si>
  <si>
    <t>Emulator functions are shared with PGEC3/PGED3</t>
  </si>
  <si>
    <t>ICS_PGx2</t>
  </si>
  <si>
    <t>Emulator functions are shared with PGEC2/PGED2</t>
  </si>
  <si>
    <t>Emulator functions are shared with PGEC1/PGED1</t>
  </si>
  <si>
    <t>General Segment Write Protect:</t>
  </si>
  <si>
    <t>GWRP_ON</t>
  </si>
  <si>
    <t>Writes to program memory are disabled</t>
  </si>
  <si>
    <t>Writes to program memory are allowed</t>
  </si>
  <si>
    <t>General Segment Code Protect:</t>
  </si>
  <si>
    <t>GCP_ON</t>
  </si>
  <si>
    <t>Code protection is enabled for the entire program memory space</t>
  </si>
  <si>
    <t>JTAG Port Enable:</t>
  </si>
  <si>
    <t>JTAG port is disabled</t>
  </si>
  <si>
    <t>JTAGEN_ON</t>
  </si>
  <si>
    <t>JTAG port is enabled</t>
  </si>
  <si>
    <t>_CONFIG2</t>
  </si>
  <si>
    <t>POSCMOD_XT</t>
  </si>
  <si>
    <t>Primary Oscillator Select:</t>
  </si>
  <si>
    <t>XT Oscillator mode selected</t>
  </si>
  <si>
    <t>I2C1SEL_PRI</t>
  </si>
  <si>
    <t>I2C1 Pin Select bit:</t>
  </si>
  <si>
    <t xml:space="preserve">Use default SCL1/SDA1 pins for I2C1 </t>
  </si>
  <si>
    <t>IOL1WAY_OFF</t>
  </si>
  <si>
    <t>IOLOCK One-Way Set Enable:</t>
  </si>
  <si>
    <t>The IOLOCK bit can be set and cleared using the unlock sequence</t>
  </si>
  <si>
    <t>OSCIOFNC_ON</t>
  </si>
  <si>
    <t>OSCO Pin Configuration:</t>
  </si>
  <si>
    <t>OSCO pin functions as port I/O (RA3)</t>
  </si>
  <si>
    <t>FCKSM_CSDCMD</t>
  </si>
  <si>
    <t>Clock Switching and Fail-Safe Clock Monitor:</t>
  </si>
  <si>
    <t>Sw Disabled, Mon Disabled</t>
  </si>
  <si>
    <t>FNOSC_PRIPLL</t>
  </si>
  <si>
    <t>Initial Oscillator Select:</t>
  </si>
  <si>
    <t>Primary Oscillator with PLL module (XTPLL, HSPLL, ECPLL)</t>
  </si>
  <si>
    <t>PLL96MHZ_ON</t>
  </si>
  <si>
    <t>USB 96 MHz PLL Start-up Enable bit</t>
  </si>
  <si>
    <t>96 MHz PLL Startup is enabled automatically on start-up</t>
  </si>
  <si>
    <t>PLLDIV_NODIV</t>
  </si>
  <si>
    <t>USB 96 MHz PLL Prescaler Select:</t>
  </si>
  <si>
    <t>Oscillator input used directly (4 MHz input)</t>
  </si>
  <si>
    <t>IESO_ON</t>
  </si>
  <si>
    <t>Internal External Switchover:</t>
  </si>
  <si>
    <t>IESO mode (Two-Speed Start-up) enabled</t>
  </si>
  <si>
    <t>POSCMOD_EC</t>
  </si>
  <si>
    <t>EC Oscillator mode selected</t>
  </si>
  <si>
    <t>POSCMOD_HS</t>
  </si>
  <si>
    <t>HS Oscillator mode selected</t>
  </si>
  <si>
    <t>POSCMOD_NONE</t>
  </si>
  <si>
    <t>Primary Oscillator disabled</t>
  </si>
  <si>
    <t>I2C1SEL_SEC</t>
  </si>
  <si>
    <t>Use alternate SCL1/SDA1 pins for I2C1</t>
  </si>
  <si>
    <t>IOL1WAY_ON</t>
  </si>
  <si>
    <t>Once set, the IOLOCK bit cannot be cleared</t>
  </si>
  <si>
    <t>OSCIOFNC_OFF</t>
  </si>
  <si>
    <t>OSCO pin functions as clock output (CLKO)</t>
  </si>
  <si>
    <t>FCKSM_CSECME</t>
  </si>
  <si>
    <t>Sw Enabled, Mon Enabled</t>
  </si>
  <si>
    <t>FCKSM_CSECMD</t>
  </si>
  <si>
    <t>Sw Enabled, Mon Disabled</t>
  </si>
  <si>
    <t>FNOSC_FRC</t>
  </si>
  <si>
    <t>Fast RC Oscillator (FRC)</t>
  </si>
  <si>
    <t>FNOSC_FRCPLL</t>
  </si>
  <si>
    <t>Fast RC Oscillator with Postscaler and PLL module (FRCPLL)</t>
  </si>
  <si>
    <t>FNOSC_PRI</t>
  </si>
  <si>
    <t>Primary Oscillator (XT, HS, EC)</t>
  </si>
  <si>
    <t>FNOSC_SOSC</t>
  </si>
  <si>
    <t>Secondary Oscillator (SOSC)</t>
  </si>
  <si>
    <t>FNOSC_LPRC</t>
  </si>
  <si>
    <t>Low-Power RC Oscillator (LPRC)</t>
  </si>
  <si>
    <t>FNOSC_FRCDIV</t>
  </si>
  <si>
    <t>Fast RC Oscillator with Postscaler (FRCDIV)</t>
  </si>
  <si>
    <t>USB 96MHz PLL Startup Select:</t>
  </si>
  <si>
    <t>PLL96MHZ_OFF</t>
  </si>
  <si>
    <t>96 MHz PLL Startup is enabled by user in software( controlled with the PLLEN bit)</t>
  </si>
  <si>
    <t>PLLDIV_DIV2</t>
  </si>
  <si>
    <t>Oscillator input divided by 2 (8 MHz input)</t>
  </si>
  <si>
    <t>PLLDIV_DIV3</t>
  </si>
  <si>
    <t>Oscillator input divided by 3 (12 MHz input)</t>
  </si>
  <si>
    <t>PLLDIV_DIV4</t>
  </si>
  <si>
    <t>Oscillator input divided by 4 (16 MHz input)</t>
  </si>
  <si>
    <t>PLLDIV_DIV5</t>
  </si>
  <si>
    <t>Oscillator input divided by 5 (20 MHz input)</t>
  </si>
  <si>
    <t>PLLDIV_DIV6</t>
  </si>
  <si>
    <t>Oscillator input divided by 6 (24 MHz input)</t>
  </si>
  <si>
    <t>PLLDIV_DIV8</t>
  </si>
  <si>
    <t>Oscillator input divided by 8 (32 MHz input)</t>
  </si>
  <si>
    <t>PLLDIV_DIV12</t>
  </si>
  <si>
    <t>Oscillator input divided by 12 (48 MHz input)</t>
  </si>
  <si>
    <t>IESO_OFF</t>
  </si>
  <si>
    <t>IESO mode (Two-Speed Start-up) disabled</t>
  </si>
  <si>
    <t>_CONFIG3</t>
  </si>
  <si>
    <t>WPFP_WPFP0</t>
  </si>
  <si>
    <t>Write Protection Flash Page Segment Boundary:</t>
  </si>
  <si>
    <t xml:space="preserve">  Page 0 (0x0)</t>
  </si>
  <si>
    <t>SOSCSEL_SOSC</t>
  </si>
  <si>
    <t>Secondary Oscillator Pin Mode Select:</t>
  </si>
  <si>
    <t>SOSC pins in Default (high drive-strength) Oscillator Mode</t>
  </si>
  <si>
    <t>WUTSEL_LEG</t>
  </si>
  <si>
    <t>Voltage Regulator Wake-up Time Select:</t>
  </si>
  <si>
    <t>Default regulator start-up time used</t>
  </si>
  <si>
    <t>WPDIS_WPDIS</t>
  </si>
  <si>
    <t>Segment Write Protection Disable:</t>
  </si>
  <si>
    <t>Segmented code protection disabled</t>
  </si>
  <si>
    <t>WPCFG_WPCFGDIS</t>
  </si>
  <si>
    <t>Write Protect Configuration Page Select:</t>
  </si>
  <si>
    <t>Last page and Flash Configuration words are unprotected</t>
  </si>
  <si>
    <t>WPEND_WPENDMEM</t>
  </si>
  <si>
    <t>Segment Write Protection End Page Select:</t>
  </si>
  <si>
    <t>Write Protect from WPFP to the last page of memory</t>
  </si>
  <si>
    <t>Page 0 (0x0)</t>
  </si>
  <si>
    <t>WPFP_WPFP1</t>
  </si>
  <si>
    <t>Page 1 (0x400)</t>
  </si>
  <si>
    <t>WPFP_WPFP2</t>
  </si>
  <si>
    <t>Page 2 (0x800)</t>
  </si>
  <si>
    <t>WPFP_WPFP3</t>
  </si>
  <si>
    <t>Page 3 (0xC00)</t>
  </si>
  <si>
    <t>WPFP_WPFP4</t>
  </si>
  <si>
    <t>Page 4 (0x1000)</t>
  </si>
  <si>
    <t>WPFP_WPFP5</t>
  </si>
  <si>
    <t>Page 5 (0x1400)</t>
  </si>
  <si>
    <t>WPFP_WPFP6</t>
  </si>
  <si>
    <t>Page 6 (0x1800)</t>
  </si>
  <si>
    <t>WPFP_WPFP7</t>
  </si>
  <si>
    <t>Page 7 (0x1C00)</t>
  </si>
  <si>
    <t>WPFP_WPFP8</t>
  </si>
  <si>
    <t>Page 8 (0x2000)</t>
  </si>
  <si>
    <t>WPFP_WPFP9</t>
  </si>
  <si>
    <t>Page 9 (0x2400)</t>
  </si>
  <si>
    <t>WPFP_WPFP10</t>
  </si>
  <si>
    <t>Page 10 (0x2800)</t>
  </si>
  <si>
    <t>WPFP_WPFP11</t>
  </si>
  <si>
    <t>Page 11 (0x2C00)</t>
  </si>
  <si>
    <t>WPFP_WPFP12</t>
  </si>
  <si>
    <t>Page 12 (0x3000)</t>
  </si>
  <si>
    <t>WPFP_WPFP13</t>
  </si>
  <si>
    <t>Page 13 (0x3400)</t>
  </si>
  <si>
    <t>WPFP_WPFP14</t>
  </si>
  <si>
    <t>Page 14 (0x3800)</t>
  </si>
  <si>
    <t>WPFP_WPFP15</t>
  </si>
  <si>
    <t>Page 15 (0x3C00)</t>
  </si>
  <si>
    <t>WPFP_WPFP16</t>
  </si>
  <si>
    <t>Page 16 (0x4000)</t>
  </si>
  <si>
    <t>WPFP_WPFP17</t>
  </si>
  <si>
    <t>Page 17 (0x4400)</t>
  </si>
  <si>
    <t>WPFP_WPFP18</t>
  </si>
  <si>
    <t>Page 18 (0x4800)</t>
  </si>
  <si>
    <t>WPFP_WPFP19</t>
  </si>
  <si>
    <t>Page 19 (0x4C00)</t>
  </si>
  <si>
    <t>WPFP_WPFP20</t>
  </si>
  <si>
    <t>Page 20 (0x5000)</t>
  </si>
  <si>
    <t>WPFP_WPFP21</t>
  </si>
  <si>
    <t>Page 21 (0x5400)</t>
  </si>
  <si>
    <t>WPFP_WPFP22</t>
  </si>
  <si>
    <t>Page 22 (0x5800)</t>
  </si>
  <si>
    <t>WPFP_WPFP23</t>
  </si>
  <si>
    <t>Page 23 (0x5C00)</t>
  </si>
  <si>
    <t>WPFP_WPFP24</t>
  </si>
  <si>
    <t>Page 24 (0x6000)</t>
  </si>
  <si>
    <t>WPFP_WPFP25</t>
  </si>
  <si>
    <t>Page 25 (0x6400)</t>
  </si>
  <si>
    <t>WPFP_WPFP26</t>
  </si>
  <si>
    <t>Page 26 (0x6800)</t>
  </si>
  <si>
    <t>WPFP_WPFP27</t>
  </si>
  <si>
    <t>Page 27 (0x6C00)</t>
  </si>
  <si>
    <t>WPFP_WPFP28</t>
  </si>
  <si>
    <t>Page 28 (0x7000)</t>
  </si>
  <si>
    <t>WPFP_WPFP29</t>
  </si>
  <si>
    <t>Page 29 (0x7400)</t>
  </si>
  <si>
    <t>WPFP_WPFP30</t>
  </si>
  <si>
    <t>Page 30 (0x7800)</t>
  </si>
  <si>
    <t>WPFP_WPFP31</t>
  </si>
  <si>
    <t>Page 31 (0x7C00)</t>
  </si>
  <si>
    <t>WPFP_WPFP32</t>
  </si>
  <si>
    <t>Page 32 (0x8000)</t>
  </si>
  <si>
    <t>WPFP_WPFP33</t>
  </si>
  <si>
    <t>Page 33 (0x8400)</t>
  </si>
  <si>
    <t>WPFP_WPFP34</t>
  </si>
  <si>
    <t>Page 34 (0x8800)</t>
  </si>
  <si>
    <t>WPFP_WPFP35</t>
  </si>
  <si>
    <t>Page 35 (0x8C00)</t>
  </si>
  <si>
    <t>WPFP_WPFP36</t>
  </si>
  <si>
    <t>Page 36 (0x9000)</t>
  </si>
  <si>
    <t>WPFP_WPFP37</t>
  </si>
  <si>
    <t>Page 37 (0x9400)</t>
  </si>
  <si>
    <t>WPFP_WPFP38</t>
  </si>
  <si>
    <t>Page 38 (0x9800)</t>
  </si>
  <si>
    <t>WPFP_WPFP39</t>
  </si>
  <si>
    <t>Page 39 (0x9C00)</t>
  </si>
  <si>
    <t>WPFP_WPFP40</t>
  </si>
  <si>
    <t>Page 40 (0xA000)</t>
  </si>
  <si>
    <t>WPFP_WPFP41</t>
  </si>
  <si>
    <t>Page 41 (0xA400)</t>
  </si>
  <si>
    <t>WPFP_WPFP42</t>
  </si>
  <si>
    <t>Page 42 (0xA800)</t>
  </si>
  <si>
    <t>WPFP_WPFP63</t>
  </si>
  <si>
    <t>Highest Page (same as page 42)</t>
  </si>
  <si>
    <t>SOSCSEL_IO</t>
  </si>
  <si>
    <t>SOSC pins have digital I/O functions (RA4, RB4)</t>
  </si>
  <si>
    <t xml:space="preserve">SOSCSEL_LPSOSC       </t>
  </si>
  <si>
    <t>SOSC pins in Low-Power (low drive-strength) Oscillator Mode</t>
  </si>
  <si>
    <t>WUTSEL_FST</t>
  </si>
  <si>
    <t>Fast regulator start-up time used</t>
  </si>
  <si>
    <t>WPDIS_WPEN</t>
  </si>
  <si>
    <t>Segmented code protection enabled</t>
  </si>
  <si>
    <t>WPCFG_WPCFGEN</t>
  </si>
  <si>
    <t>Last page and Flash Configuration words are code-protected</t>
  </si>
  <si>
    <t xml:space="preserve">WPEND_WPSTARTMEM     </t>
  </si>
  <si>
    <t>Write Protect from page 0 to WPFP</t>
  </si>
  <si>
    <t>_CONFIG4</t>
  </si>
  <si>
    <t>DSWDTPS_DSWDTPS3</t>
  </si>
  <si>
    <t>DSWDT Postscale Select:</t>
  </si>
  <si>
    <t>1:128 (132 ms)</t>
  </si>
  <si>
    <t>DSWDTOSC_LPRC</t>
  </si>
  <si>
    <t>Deep Sleep Watchdog Timer Oscillator Select:</t>
  </si>
  <si>
    <t>DSWDT uses Low Power RC Oscillator (LPRC)</t>
  </si>
  <si>
    <t>RTCOSC_SOSC</t>
  </si>
  <si>
    <t>RTCC Reference Oscillator  Select:</t>
  </si>
  <si>
    <t>RTCC uses Secondary Oscillator (SOSC)</t>
  </si>
  <si>
    <t>DSBOREN_OFF</t>
  </si>
  <si>
    <t>Deep Sleep BOR Enable bit:</t>
  </si>
  <si>
    <t>BOR disabled in Deep Sleep</t>
  </si>
  <si>
    <t>DSWDTEN_OFF</t>
  </si>
  <si>
    <t>Deep Sleep Watchdog Timer:</t>
  </si>
  <si>
    <t>DSWDT disabled</t>
  </si>
  <si>
    <t>DSWDTPS_DSWDTPS0</t>
  </si>
  <si>
    <t>1:2 (2.1 ms)</t>
  </si>
  <si>
    <t>DSWDTPS_DSWDTPS1</t>
  </si>
  <si>
    <t>1:8 (8.3 ms)</t>
  </si>
  <si>
    <t>DSWDTPS_DSWDTPS2</t>
  </si>
  <si>
    <t>1:32 (33 ms)</t>
  </si>
  <si>
    <t>DSWDTPS_DSWDTPS4</t>
  </si>
  <si>
    <t>1:512 (528 ms)</t>
  </si>
  <si>
    <t>DSWDTPS_DSWDTPS5</t>
  </si>
  <si>
    <t>1:2,048 (2.1 seconds)</t>
  </si>
  <si>
    <t>DSWDTPS_DSWDTPS6</t>
  </si>
  <si>
    <t>1:8,192 (8.5 seconds)</t>
  </si>
  <si>
    <t>DSWDTPS_DSWDTPS7</t>
  </si>
  <si>
    <t>1:32,768 (34 seconds)</t>
  </si>
  <si>
    <t>DSWDTPS_DSWDTPS8</t>
  </si>
  <si>
    <t>1:131,072 (135 seconds)</t>
  </si>
  <si>
    <t>DSWDTPS_DSWDTPS9</t>
  </si>
  <si>
    <t>1:524,288 (9 minutes)</t>
  </si>
  <si>
    <t>DSWDTPS_DSWDTPSA</t>
  </si>
  <si>
    <t>1:2,097,152 (36 minutes)</t>
  </si>
  <si>
    <t>DSWDTPS_DSWDTPSB</t>
  </si>
  <si>
    <t>1:8,388,608 (2.4 hours)</t>
  </si>
  <si>
    <t>DSWDTPS_DSWDTPSC</t>
  </si>
  <si>
    <t>1:33,554,432 (9.6 hours)</t>
  </si>
  <si>
    <t>DSWDTPS_DSWDTPSD</t>
  </si>
  <si>
    <t>1:134,217,728 (38.5 hours)</t>
  </si>
  <si>
    <t>DSWDTPS_DSWDTPSE</t>
  </si>
  <si>
    <t>1:536,870,912 (6.4 days)</t>
  </si>
  <si>
    <t>DSWDTPS_DSWDTPSF</t>
  </si>
  <si>
    <t>1:2,147,483,648 (25.7 days)</t>
  </si>
  <si>
    <t>DSWDTOSC_SOSC</t>
  </si>
  <si>
    <t>DSWDT uses Secondary Oscillator (SOSC)</t>
  </si>
  <si>
    <t>RTCOSC_LPRC</t>
  </si>
  <si>
    <t>RTCC uses Low Power RC Oscillator (LPRC)</t>
  </si>
  <si>
    <t>DSBOREN_ON</t>
  </si>
  <si>
    <t>BOR enabled in Deep Sleep</t>
  </si>
  <si>
    <t>DSWDTEN_ON</t>
  </si>
  <si>
    <t>DSWDT enabled</t>
  </si>
  <si>
    <t>CONTROL REGISTER</t>
  </si>
  <si>
    <r>
      <rPr>
        <sz val="11"/>
        <rFont val="ＭＳ Ｐゴシック"/>
        <family val="3"/>
        <charset val="128"/>
      </rPr>
      <t xml:space="preserve">The </t>
    </r>
    <r>
      <rPr>
        <b/>
        <sz val="11"/>
        <rFont val="ＭＳ Ｐゴシック"/>
        <family val="3"/>
        <charset val="128"/>
      </rPr>
      <t>OSCCON</t>
    </r>
    <r>
      <rPr>
        <sz val="11"/>
        <rFont val="ＭＳ Ｐゴシック"/>
        <family val="3"/>
        <charset val="128"/>
      </rPr>
      <t xml:space="preserve"> register (Register 8-1) is the main control</t>
    </r>
  </si>
  <si>
    <t>register for the oscillator. It controls clock source</t>
  </si>
  <si>
    <t>switching and allows the monitoring of clock sources.</t>
  </si>
  <si>
    <r>
      <rPr>
        <sz val="11"/>
        <rFont val="ＭＳ Ｐゴシック"/>
        <family val="3"/>
        <charset val="128"/>
      </rPr>
      <t xml:space="preserve">The </t>
    </r>
    <r>
      <rPr>
        <b/>
        <sz val="11"/>
        <rFont val="ＭＳ Ｐゴシック"/>
        <family val="3"/>
        <charset val="128"/>
      </rPr>
      <t>CLKDIV</t>
    </r>
    <r>
      <rPr>
        <sz val="11"/>
        <rFont val="ＭＳ Ｐゴシック"/>
        <family val="3"/>
        <charset val="128"/>
      </rPr>
      <t xml:space="preserve"> register (Register 8-2) controls the</t>
    </r>
  </si>
  <si>
    <t>features associated with Doze mode, as well as the</t>
  </si>
  <si>
    <t xml:space="preserve">postscaler for the FRC Oscillator. </t>
  </si>
  <si>
    <r>
      <rPr>
        <sz val="11"/>
        <rFont val="ＭＳ Ｐゴシック"/>
        <family val="3"/>
        <charset val="128"/>
      </rPr>
      <t xml:space="preserve">The </t>
    </r>
    <r>
      <rPr>
        <b/>
        <sz val="11"/>
        <rFont val="ＭＳ Ｐゴシック"/>
        <family val="3"/>
        <charset val="128"/>
      </rPr>
      <t>OSCTUN</t>
    </r>
    <r>
      <rPr>
        <sz val="11"/>
        <rFont val="ＭＳ Ｐゴシック"/>
        <family val="3"/>
        <charset val="128"/>
      </rPr>
      <t xml:space="preserve"> register (Register 8-3) allows the user to fine tune the</t>
    </r>
  </si>
  <si>
    <t>FRC Oscillator over a range of approximately ±12%.</t>
  </si>
  <si>
    <t>OSCCON</t>
  </si>
  <si>
    <t>OSCILLATOR CONTROL REGISTER</t>
  </si>
  <si>
    <t>bit 15 Unimplemented: Read as ‘0’</t>
  </si>
  <si>
    <r>
      <rPr>
        <sz val="11"/>
        <rFont val="ＭＳ Ｐゴシック"/>
        <family val="3"/>
        <charset val="128"/>
      </rPr>
      <t>bit 14-12</t>
    </r>
    <r>
      <rPr>
        <b/>
        <sz val="11"/>
        <rFont val="ＭＳ Ｐゴシック"/>
        <family val="3"/>
        <charset val="128"/>
      </rPr>
      <t xml:space="preserve"> COSC</t>
    </r>
    <r>
      <rPr>
        <sz val="11"/>
        <rFont val="ＭＳ Ｐゴシック"/>
        <family val="3"/>
        <charset val="128"/>
      </rPr>
      <t>&lt;2:0&gt;: Current Oscillator Selection bits</t>
    </r>
  </si>
  <si>
    <t xml:space="preserve">→while (OSCCONbits.COSC != 0x3); // Wait for Clock switch complete
</t>
  </si>
  <si>
    <t>111 = Fast RC Oscillator with Postscaler (FRCDIV)</t>
  </si>
  <si>
    <t>110 = Reserved</t>
  </si>
  <si>
    <t>101 = Low-Power RC Oscillator (LPRC)</t>
  </si>
  <si>
    <t>100 = Secondary Oscillator (SOSC)</t>
  </si>
  <si>
    <t>011 = Primary Oscillator with PLL module (XTPLL, HSPLL, ECPLL)</t>
  </si>
  <si>
    <t>010 = Primary Oscillator (XT, HS, EC)</t>
  </si>
  <si>
    <t>001 = Fast RC Oscillator with Postscaler and PLL module (FRCPLL)</t>
  </si>
  <si>
    <t>000 = Fast RC Oscillator (FRC)</t>
  </si>
  <si>
    <t>bit 11 Unimplemented: Read as ‘0’</t>
  </si>
  <si>
    <r>
      <rPr>
        <sz val="11"/>
        <rFont val="ＭＳ Ｐゴシック"/>
        <family val="3"/>
        <charset val="128"/>
      </rPr>
      <t xml:space="preserve">bit 10-8 </t>
    </r>
    <r>
      <rPr>
        <b/>
        <sz val="11"/>
        <rFont val="ＭＳ Ｐゴシック"/>
        <family val="3"/>
        <charset val="128"/>
      </rPr>
      <t>NOSC&lt;2:0&gt;: New Oscillator Selection bits(1)</t>
    </r>
  </si>
  <si>
    <t>→__builtin_write_OSCCONH(0x03);  // Initiate XTPLL</t>
  </si>
  <si>
    <t>bit 7 CLKLOCK: Clock Selection Lock Enabled bit</t>
  </si>
  <si>
    <t>If FSCM is enabled (FCKSM1 = 1):</t>
  </si>
  <si>
    <t>1 = Clock and PLL selections are locked</t>
  </si>
  <si>
    <t>0 = Clock and PLL selections are not locked and may be modified by setting the OSWEN bit</t>
  </si>
  <si>
    <t>If FSCM is disabled (FCKSM1 = 0):</t>
  </si>
  <si>
    <t>Clock and PLL selections are never locked and may be modified by setting the OSWEN bit.</t>
  </si>
  <si>
    <t>bit 6 IOLOCK: I/O Lock Enable bit(2)</t>
  </si>
  <si>
    <t>1 = I/O lock is active</t>
  </si>
  <si>
    <t>0 = I/O lock is not active</t>
  </si>
  <si>
    <r>
      <rPr>
        <sz val="11"/>
        <rFont val="ＭＳ Ｐゴシック"/>
        <family val="3"/>
        <charset val="128"/>
      </rPr>
      <t xml:space="preserve">bit 5 </t>
    </r>
    <r>
      <rPr>
        <b/>
        <sz val="11"/>
        <rFont val="ＭＳ Ｐゴシック"/>
        <family val="3"/>
        <charset val="128"/>
      </rPr>
      <t>LOCK</t>
    </r>
    <r>
      <rPr>
        <sz val="11"/>
        <rFont val="ＭＳ Ｐゴシック"/>
        <family val="3"/>
        <charset val="128"/>
      </rPr>
      <t>: PLL Lock Status bit(3)</t>
    </r>
  </si>
  <si>
    <t>→while(!OSCCONbits.LOCK); // Wait for PLL lock and BUSCLK is 16MHz</t>
  </si>
  <si>
    <t>1 = PLL module is in lock or PLL module start-up timer is satisfied</t>
  </si>
  <si>
    <r>
      <rPr>
        <b/>
        <sz val="11"/>
        <rFont val="ＭＳ Ｐゴシック"/>
        <family val="3"/>
        <charset val="128"/>
      </rPr>
      <t>0 = PLL module is out of lock, PLL start-up timer is running</t>
    </r>
    <r>
      <rPr>
        <sz val="11"/>
        <rFont val="ＭＳ Ｐゴシック"/>
        <family val="3"/>
        <charset val="128"/>
      </rPr>
      <t xml:space="preserve"> or PLL is disabled</t>
    </r>
  </si>
  <si>
    <t>bit 4 Unimplemented: Read as ‘0’</t>
  </si>
  <si>
    <t>bit 3 CF: Clock Fail Detect bit</t>
  </si>
  <si>
    <t>1 = FSCM has detected a clock failure</t>
  </si>
  <si>
    <t>0 = No clock failure has been detected</t>
  </si>
  <si>
    <t>bit 2 POSCEN: Primary Oscillator Sleep Enable bit</t>
  </si>
  <si>
    <t>1 = Primary oscillator continues to operate during Sleep mode</t>
  </si>
  <si>
    <t>0 = Primary oscillator disabled during Sleep mode</t>
  </si>
  <si>
    <t>bit 1 SOSCEN: 32 kHz Secondary Oscillator (SOSC) Enable bit</t>
  </si>
  <si>
    <t>1 = Enable secondary oscillator</t>
  </si>
  <si>
    <t>0 = Disable secondary oscillator</t>
  </si>
  <si>
    <r>
      <rPr>
        <sz val="11"/>
        <rFont val="ＭＳ Ｐゴシック"/>
        <family val="3"/>
        <charset val="128"/>
      </rPr>
      <t xml:space="preserve">bit 0 </t>
    </r>
    <r>
      <rPr>
        <b/>
        <sz val="11"/>
        <rFont val="ＭＳ Ｐゴシック"/>
        <family val="3"/>
        <charset val="128"/>
      </rPr>
      <t>OSWEN</t>
    </r>
    <r>
      <rPr>
        <sz val="11"/>
        <rFont val="ＭＳ Ｐゴシック"/>
        <family val="3"/>
        <charset val="128"/>
      </rPr>
      <t>: Oscillator Switch Enable bit</t>
    </r>
  </si>
  <si>
    <t>→__builtin_write_OSCCONL(0x01);  // Request clock change</t>
  </si>
  <si>
    <t>1 = Initiate an oscillator switch to the clock source specified by the NOSC&lt;2:0&gt; bits</t>
  </si>
  <si>
    <t>0 = Oscillator switch is complete</t>
  </si>
  <si>
    <t>CLKDIV</t>
  </si>
  <si>
    <t xml:space="preserve"> CLKDIV: CLOCK DIVIDER REGISTER</t>
  </si>
  <si>
    <t>bit 15 ROI: Recover on Interrupt bit</t>
  </si>
  <si>
    <t>1 = Interrupts clear the DOZEN bit and reset the CPU peripheral clock ratio to 1:1</t>
  </si>
  <si>
    <t>0 = Interrupts have no effect on the DOZEN bit</t>
  </si>
  <si>
    <r>
      <rPr>
        <sz val="11"/>
        <rFont val="ＭＳ Ｐゴシック"/>
        <family val="3"/>
        <charset val="128"/>
      </rPr>
      <t xml:space="preserve">bit 14-12 </t>
    </r>
    <r>
      <rPr>
        <b/>
        <sz val="11"/>
        <rFont val="ＭＳ Ｐゴシック"/>
        <family val="3"/>
        <charset val="128"/>
      </rPr>
      <t>DOZE</t>
    </r>
    <r>
      <rPr>
        <sz val="11"/>
        <rFont val="ＭＳ Ｐゴシック"/>
        <family val="3"/>
        <charset val="128"/>
      </rPr>
      <t>&lt;2:0&gt;: CPU Peripheral Clock Ratio Select bits</t>
    </r>
  </si>
  <si>
    <t>111 = 1:128</t>
  </si>
  <si>
    <t>110 = 1:64</t>
  </si>
  <si>
    <t>101 = 1:32</t>
  </si>
  <si>
    <t>100 = 1:16</t>
  </si>
  <si>
    <t>011 = 1:8</t>
  </si>
  <si>
    <t>010 = 1:4</t>
  </si>
  <si>
    <t>001 = 1:2</t>
  </si>
  <si>
    <t>000 = 1:1</t>
  </si>
  <si>
    <t>bit 11 DOZEN: DOZE Enable bit(1)</t>
  </si>
  <si>
    <t>1 = DOZE&lt;2:0&gt; bits specify the CPU peripheral clock ratio</t>
  </si>
  <si>
    <t>0 = CPU peripheral clock ratio is set to 1:1</t>
  </si>
  <si>
    <t>bit 10-8 RCDIV&lt;2:0&gt;: FRC Postscaler Select bits</t>
  </si>
  <si>
    <t>111 = 31.25 kHz (divide-by-256)</t>
  </si>
  <si>
    <t>110 = 125 kHz (divide-by-64)</t>
  </si>
  <si>
    <t>101 = 250 kHz (divide-by-32)</t>
  </si>
  <si>
    <t>100 = 500 kHz (divide-by-16)</t>
  </si>
  <si>
    <t>011 = 1 MHz (divide-by-8)</t>
  </si>
  <si>
    <t>010 = 2 MHz (divide-by-4)</t>
  </si>
  <si>
    <t>001 = 4 MHz (divide-by-2)</t>
  </si>
  <si>
    <t>000 = 8 MHz (divide-by-1)</t>
  </si>
  <si>
    <r>
      <rPr>
        <sz val="11"/>
        <rFont val="ＭＳ Ｐゴシック"/>
        <family val="3"/>
        <charset val="128"/>
      </rPr>
      <t>bit 7-6</t>
    </r>
    <r>
      <rPr>
        <b/>
        <sz val="11"/>
        <rFont val="ＭＳ Ｐゴシック"/>
        <family val="3"/>
        <charset val="128"/>
      </rPr>
      <t xml:space="preserve"> </t>
    </r>
    <r>
      <rPr>
        <b/>
        <sz val="11"/>
        <color rgb="FFFF0000"/>
        <rFont val="ＭＳ Ｐゴシック"/>
        <family val="3"/>
        <charset val="128"/>
      </rPr>
      <t>CPDIV</t>
    </r>
    <r>
      <rPr>
        <sz val="11"/>
        <rFont val="ＭＳ Ｐゴシック"/>
        <family val="3"/>
        <charset val="128"/>
      </rPr>
      <t>&lt;1:0&gt;: USB System Clock Select bits (postscaler select from 32 MHz clock branch)</t>
    </r>
  </si>
  <si>
    <t>11 = 4 MHz (divide-by-8)(2)</t>
  </si>
  <si>
    <t>10 = 8 MHz (divide-by-4)(2)</t>
  </si>
  <si>
    <t>01 = 16 MHz (divide-by-2)</t>
  </si>
  <si>
    <t>00 = 32 MHz (divide-by-1)</t>
  </si>
  <si>
    <r>
      <rPr>
        <sz val="11"/>
        <rFont val="ＭＳ Ｐゴシック"/>
        <family val="3"/>
        <charset val="128"/>
      </rPr>
      <t xml:space="preserve">bit 5 </t>
    </r>
    <r>
      <rPr>
        <b/>
        <sz val="11"/>
        <rFont val="ＭＳ Ｐゴシック"/>
        <family val="3"/>
        <charset val="128"/>
      </rPr>
      <t>PLLEN</t>
    </r>
    <r>
      <rPr>
        <sz val="11"/>
        <rFont val="ＭＳ Ｐゴシック"/>
        <family val="3"/>
        <charset val="128"/>
      </rPr>
      <t>: 96 MHz PLL Enable bit</t>
    </r>
  </si>
  <si>
    <t>1 = Enable PLL</t>
  </si>
  <si>
    <t>0 = Disable PLL</t>
  </si>
  <si>
    <t>bit 4-0 Unimplemented: Read as ‘0’</t>
  </si>
  <si>
    <t>OSCTUN</t>
  </si>
  <si>
    <t>FRC OSCILLATOR TUNE REGISTER</t>
  </si>
  <si>
    <t>bit 15-6 Unimplemented: Read as ‘0’</t>
  </si>
  <si>
    <t>bit 5-0 TUN&lt;5:0&gt;: FRC Oscillator Tuning bits(1)</t>
  </si>
  <si>
    <t>011111 = Maximum frequency deviation</t>
  </si>
  <si>
    <t>011110 =</t>
  </si>
  <si>
    <t></t>
  </si>
  <si>
    <t>000001 =</t>
  </si>
  <si>
    <t>000000 = Center frequency, oscillator is running at factory calibrated frequency</t>
  </si>
  <si>
    <t>111111 =</t>
  </si>
  <si>
    <t>100001 =</t>
  </si>
  <si>
    <t>100000 = Minimum frequency deviation</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</si>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</sst>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9"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000"/>
        <bgColor rgb="FFFFCC00"/>
      </patternFill>
    </fill>
    <fill>
      <patternFill patternType="solid">
        <fgColor rgb="FFFF0000"/>
        <bgColor rgb="FF993300"/>
      </patternFill>
    </fill>
    <fill>
      <patternFill patternType="solid">
        <fgColor rgb="FFFFCC00"/>
        <bgColor rgb="FFFFC000"/>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101">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3" fillId="0" borderId="1" xfId="0" applyFont="1" applyBorder="1"/>
    <xf numFmtId="0" fontId="3" fillId="0" borderId="2" xfId="0" applyFont="1" applyBorder="1"/>
    <xf numFmtId="0" fontId="0" fillId="0" borderId="2" xfId="0" applyBorder="1"/>
    <xf numFmtId="0" fontId="0" fillId="0" borderId="3" xfId="0" applyBorder="1"/>
    <xf numFmtId="0" fontId="0" fillId="0" borderId="15" xfId="0" applyFont="1" applyBorder="1"/>
    <xf numFmtId="0" fontId="0" fillId="7" borderId="15" xfId="0" applyFont="1" applyFill="1" applyBorder="1"/>
    <xf numFmtId="0" fontId="0" fillId="0" borderId="4" xfId="0" applyFont="1" applyBorder="1"/>
    <xf numFmtId="0" fontId="0" fillId="7" borderId="4" xfId="0" applyFont="1" applyFill="1" applyBorder="1"/>
    <xf numFmtId="0" fontId="0" fillId="8" borderId="4" xfId="0" applyFont="1" applyFill="1" applyBorder="1"/>
    <xf numFmtId="0" fontId="0" fillId="4" borderId="4" xfId="0" applyFont="1" applyFill="1" applyBorder="1"/>
    <xf numFmtId="0" fontId="0" fillId="7" borderId="0" xfId="0" applyFont="1" applyFill="1"/>
    <xf numFmtId="49" fontId="0" fillId="7" borderId="0" xfId="0" applyNumberFormat="1" applyFont="1" applyFill="1"/>
    <xf numFmtId="49" fontId="0" fillId="0" borderId="0" xfId="0" applyNumberFormat="1" applyFont="1"/>
    <xf numFmtId="0" fontId="0" fillId="9" borderId="0" xfId="0" applyFont="1" applyFill="1"/>
    <xf numFmtId="49" fontId="0" fillId="9" borderId="0" xfId="0" applyNumberFormat="1" applyFont="1" applyFill="1"/>
    <xf numFmtId="0" fontId="0" fillId="8" borderId="15" xfId="0" applyFont="1" applyFill="1" applyBorder="1"/>
    <xf numFmtId="0" fontId="3" fillId="0" borderId="0" xfId="0" applyFont="1"/>
    <xf numFmtId="0" fontId="0" fillId="5" borderId="0" xfId="0" applyFont="1" applyFill="1"/>
    <xf numFmtId="0" fontId="3" fillId="0" borderId="3" xfId="0" applyFont="1" applyBorder="1"/>
    <xf numFmtId="0" fontId="0" fillId="0" borderId="0" xfId="0" applyFont="1"/>
    <xf numFmtId="0" fontId="0" fillId="0" borderId="0" xfId="0" applyAlignment="1"/>
    <xf numFmtId="0" fontId="0" fillId="0" borderId="0" xfId="0" applyFont="1" applyAlignment="1">
      <alignment wrapText="1"/>
    </xf>
    <xf numFmtId="0" fontId="3" fillId="7" borderId="0" xfId="0" applyFont="1" applyFill="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10" borderId="17" xfId="0" applyNumberFormat="1" applyFill="1" applyBorder="1"/>
    <xf numFmtId="176" fontId="0" fillId="10" borderId="24" xfId="0" applyNumberFormat="1" applyFill="1" applyBorder="1"/>
    <xf numFmtId="176" fontId="0" fillId="0" borderId="24" xfId="0" applyNumberFormat="1" applyBorder="1"/>
    <xf numFmtId="179" fontId="0" fillId="10"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0" fillId="2" borderId="4" xfId="0" applyFont="1" applyFill="1" applyBorder="1" applyAlignment="1">
      <alignment horizontal="center" vertical="center"/>
    </xf>
    <xf numFmtId="0" fontId="0" fillId="3" borderId="4" xfId="0" applyFont="1" applyFill="1" applyBorder="1" applyAlignment="1">
      <alignment horizontal="left" vertical="center"/>
    </xf>
    <xf numFmtId="0" fontId="0" fillId="5" borderId="4"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7.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8.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7.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6.png"/><Relationship Id="rId5" Type="http://schemas.openxmlformats.org/officeDocument/2006/relationships/image" Target="../media/image41.png"/><Relationship Id="rId10" Type="http://schemas.openxmlformats.org/officeDocument/2006/relationships/image" Target="../media/image21.png"/><Relationship Id="rId4" Type="http://schemas.openxmlformats.org/officeDocument/2006/relationships/image" Target="../media/image40.png"/><Relationship Id="rId9" Type="http://schemas.openxmlformats.org/officeDocument/2006/relationships/image" Target="../media/image4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 Id="rId5" Type="http://schemas.openxmlformats.org/officeDocument/2006/relationships/image" Target="../media/image53.png"/><Relationship Id="rId4"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264</xdr:row>
      <xdr:rowOff>0</xdr:rowOff>
    </xdr:from>
    <xdr:to>
      <xdr:col>1</xdr:col>
      <xdr:colOff>297720</xdr:colOff>
      <xdr:row>265</xdr:row>
      <xdr:rowOff>131760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314280</xdr:colOff>
      <xdr:row>264</xdr:row>
      <xdr:rowOff>0</xdr:rowOff>
    </xdr:from>
    <xdr:to>
      <xdr:col>1</xdr:col>
      <xdr:colOff>621360</xdr:colOff>
      <xdr:row>265</xdr:row>
      <xdr:rowOff>131760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0</xdr:col>
      <xdr:colOff>297720</xdr:colOff>
      <xdr:row>265</xdr:row>
      <xdr:rowOff>122400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314280</xdr:colOff>
      <xdr:row>264</xdr:row>
      <xdr:rowOff>0</xdr:rowOff>
    </xdr:from>
    <xdr:to>
      <xdr:col>0</xdr:col>
      <xdr:colOff>612000</xdr:colOff>
      <xdr:row>265</xdr:row>
      <xdr:rowOff>122400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6</xdr:col>
      <xdr:colOff>284760</xdr:colOff>
      <xdr:row>264</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234</xdr:row>
      <xdr:rowOff>0</xdr:rowOff>
    </xdr:from>
    <xdr:to>
      <xdr:col>3</xdr:col>
      <xdr:colOff>1541160</xdr:colOff>
      <xdr:row>243</xdr:row>
      <xdr:rowOff>47880</xdr:rowOff>
    </xdr:to>
    <xdr:pic>
      <xdr:nvPicPr>
        <xdr:cNvPr id="52" name="図 2">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690120" y="27946080"/>
          <a:ext cx="5556960" cy="1591200"/>
        </a:xfrm>
        <a:prstGeom prst="rect">
          <a:avLst/>
        </a:prstGeom>
        <a:ln>
          <a:noFill/>
        </a:ln>
      </xdr:spPr>
    </xdr:pic>
    <xdr:clientData/>
  </xdr:twoCellAnchor>
  <xdr:twoCellAnchor editAs="oneCell">
    <xdr:from>
      <xdr:col>1</xdr:col>
      <xdr:colOff>0</xdr:colOff>
      <xdr:row>292</xdr:row>
      <xdr:rowOff>0</xdr:rowOff>
    </xdr:from>
    <xdr:to>
      <xdr:col>3</xdr:col>
      <xdr:colOff>1531800</xdr:colOff>
      <xdr:row>301</xdr:row>
      <xdr:rowOff>29160</xdr:rowOff>
    </xdr:to>
    <xdr:pic>
      <xdr:nvPicPr>
        <xdr:cNvPr id="53" name="図 3">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690120" y="38233080"/>
          <a:ext cx="5547600" cy="1572480"/>
        </a:xfrm>
        <a:prstGeom prst="rect">
          <a:avLst/>
        </a:prstGeom>
        <a:ln>
          <a:noFill/>
        </a:ln>
      </xdr:spPr>
    </xdr:pic>
    <xdr:clientData/>
  </xdr:twoCellAnchor>
  <xdr:twoCellAnchor editAs="oneCell">
    <xdr:from>
      <xdr:col>1</xdr:col>
      <xdr:colOff>0</xdr:colOff>
      <xdr:row>339</xdr:row>
      <xdr:rowOff>0</xdr:rowOff>
    </xdr:from>
    <xdr:to>
      <xdr:col>3</xdr:col>
      <xdr:colOff>1531800</xdr:colOff>
      <xdr:row>348</xdr:row>
      <xdr:rowOff>19440</xdr:rowOff>
    </xdr:to>
    <xdr:pic>
      <xdr:nvPicPr>
        <xdr:cNvPr id="54" name="図 4">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3"/>
        <a:stretch/>
      </xdr:blipFill>
      <xdr:spPr>
        <a:xfrm>
          <a:off x="690120" y="46291320"/>
          <a:ext cx="5547600" cy="1562400"/>
        </a:xfrm>
        <a:prstGeom prst="rect">
          <a:avLst/>
        </a:prstGeom>
        <a:ln>
          <a:noFill/>
        </a:ln>
      </xdr:spPr>
    </xdr:pic>
    <xdr:clientData/>
  </xdr:twoCellAnchor>
  <xdr:twoCellAnchor editAs="oneCell">
    <xdr:from>
      <xdr:col>5</xdr:col>
      <xdr:colOff>22320</xdr:colOff>
      <xdr:row>253</xdr:row>
      <xdr:rowOff>100800</xdr:rowOff>
    </xdr:from>
    <xdr:to>
      <xdr:col>13</xdr:col>
      <xdr:colOff>236880</xdr:colOff>
      <xdr:row>274</xdr:row>
      <xdr:rowOff>46080</xdr:rowOff>
    </xdr:to>
    <xdr:pic>
      <xdr:nvPicPr>
        <xdr:cNvPr id="55" name="図 5">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4"/>
        <a:stretch/>
      </xdr:blipFill>
      <xdr:spPr>
        <a:xfrm>
          <a:off x="7582320" y="31647600"/>
          <a:ext cx="5030640" cy="3545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529166</xdr:colOff>
      <xdr:row>48</xdr:row>
      <xdr:rowOff>141112</xdr:rowOff>
    </xdr:from>
    <xdr:to>
      <xdr:col>15</xdr:col>
      <xdr:colOff>153728</xdr:colOff>
      <xdr:row>57</xdr:row>
      <xdr:rowOff>26643</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21110" y="8607779"/>
          <a:ext cx="4986785" cy="1473031"/>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100" b="0" strike="noStrike" spc="-1">
              <a:latin typeface="Arial" panose="020B0604020202020204" pitchFamily="34" charset="0"/>
              <a:cs typeface="Arial" panose="020B0604020202020204" pitchFamily="34" charset="0"/>
            </a:rPr>
            <a:t>　U1ADDR</a:t>
          </a:r>
        </a:p>
        <a:p>
          <a:r>
            <a:rPr lang="en-US" sz="1100" b="0" strike="noStrike" spc="-1">
              <a:latin typeface="Arial" panose="020B0604020202020204" pitchFamily="34" charset="0"/>
              <a:cs typeface="Arial" panose="020B0604020202020204" pitchFamily="34" charset="0"/>
            </a:rPr>
            <a:t>　　USB</a:t>
          </a:r>
          <a:r>
            <a:rPr lang="ja-JP" altLang="en-US" sz="1100" b="0" strike="noStrike" spc="-1">
              <a:latin typeface="Arial" panose="020B0604020202020204" pitchFamily="34" charset="0"/>
              <a:cs typeface="Arial" panose="020B0604020202020204" pitchFamily="34" charset="0"/>
            </a:rPr>
            <a:t>デバイスに割振ったアドレスを指定 </a:t>
          </a:r>
          <a:r>
            <a:rPr lang="en-US" altLang="ja-JP" sz="1100" b="0" strike="noStrike" spc="-1">
              <a:latin typeface="Arial" panose="020B0604020202020204" pitchFamily="34" charset="0"/>
              <a:cs typeface="Arial" panose="020B0604020202020204" pitchFamily="34" charset="0"/>
            </a:rPr>
            <a:t>= 1</a:t>
          </a:r>
        </a:p>
        <a:p>
          <a:r>
            <a:rPr lang="ja-JP" altLang="en-US" sz="1100" b="0" strike="noStrike" spc="-1">
              <a:latin typeface="Arial" panose="020B0604020202020204" pitchFamily="34" charset="0"/>
              <a:cs typeface="Arial" panose="020B0604020202020204" pitchFamily="34" charset="0"/>
            </a:rPr>
            <a:t>　</a:t>
          </a:r>
          <a:r>
            <a:rPr lang="en-US" altLang="ja-JP" sz="1100" b="0" strike="noStrike" spc="-1">
              <a:latin typeface="Arial" panose="020B0604020202020204" pitchFamily="34" charset="0"/>
              <a:cs typeface="Arial" panose="020B0604020202020204" pitchFamily="34" charset="0"/>
            </a:rPr>
            <a:t>U1BDTP1</a:t>
          </a:r>
        </a:p>
        <a:p>
          <a:r>
            <a:rPr lang="en-US" altLang="ja-JP" sz="1100" b="0" strike="noStrike" spc="-1">
              <a:latin typeface="Arial" panose="020B0604020202020204" pitchFamily="34" charset="0"/>
              <a:cs typeface="Arial" panose="020B0604020202020204" pitchFamily="34" charset="0"/>
            </a:rPr>
            <a:t> </a:t>
          </a:r>
          <a:r>
            <a:rPr lang="en-US" altLang="ja-JP" sz="1100" b="0">
              <a:effectLst/>
              <a:latin typeface="Arial" panose="020B0604020202020204" pitchFamily="34" charset="0"/>
              <a:ea typeface="+mn-ea"/>
              <a:cs typeface="Arial" panose="020B0604020202020204" pitchFamily="34" charset="0"/>
            </a:rPr>
            <a:t>　　BDT</a:t>
          </a:r>
          <a:r>
            <a:rPr lang="ja-JP" altLang="en-US" sz="1100" b="0">
              <a:effectLst/>
              <a:latin typeface="Arial" panose="020B0604020202020204" pitchFamily="34" charset="0"/>
              <a:ea typeface="+mn-ea"/>
              <a:cs typeface="Arial" panose="020B0604020202020204" pitchFamily="34" charset="0"/>
            </a:rPr>
            <a:t>テーブルの上位</a:t>
          </a:r>
          <a:r>
            <a:rPr lang="en-US" altLang="ja-JP" sz="1100" b="0">
              <a:effectLst/>
              <a:latin typeface="Arial" panose="020B0604020202020204" pitchFamily="34" charset="0"/>
              <a:ea typeface="+mn-ea"/>
              <a:cs typeface="Arial" panose="020B0604020202020204" pitchFamily="34" charset="0"/>
            </a:rPr>
            <a:t>7BITS</a:t>
          </a:r>
          <a:r>
            <a:rPr lang="ja-JP" altLang="en-US" sz="1100" b="0">
              <a:effectLst/>
              <a:latin typeface="Arial" panose="020B0604020202020204" pitchFamily="34" charset="0"/>
              <a:ea typeface="+mn-ea"/>
              <a:cs typeface="Arial" panose="020B0604020202020204" pitchFamily="34" charset="0"/>
            </a:rPr>
            <a:t>のアドレスを格納</a:t>
          </a:r>
          <a:endParaRPr lang="en-US" altLang="ja-JP" sz="1100" b="0" strike="noStrike" spc="-1">
            <a:latin typeface="Arial" panose="020B0604020202020204" pitchFamily="34" charset="0"/>
            <a:cs typeface="Arial" panose="020B0604020202020204" pitchFamily="34" charset="0"/>
          </a:endParaRPr>
        </a:p>
        <a:p>
          <a:endParaRPr lang="en-US" sz="1200" b="0" strike="noStrike" spc="-1">
            <a:latin typeface="Times New Roman"/>
          </a:endParaRPr>
        </a:p>
      </xdr:txBody>
    </xdr:sp>
    <xdr:clientData/>
  </xdr:twoCellAnchor>
  <xdr:twoCellAnchor editAs="oneCell">
    <xdr:from>
      <xdr:col>16</xdr:col>
      <xdr:colOff>87840</xdr:colOff>
      <xdr:row>27</xdr:row>
      <xdr:rowOff>88200</xdr:rowOff>
    </xdr:from>
    <xdr:to>
      <xdr:col>23</xdr:col>
      <xdr:colOff>371520</xdr:colOff>
      <xdr:row>38</xdr:row>
      <xdr:rowOff>100800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9871920" y="4820040"/>
          <a:ext cx="4564080" cy="194040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U1TOK ※通信開始のトリガー</a:t>
          </a:r>
        </a:p>
        <a:p>
          <a:r>
            <a:rPr lang="en-US" sz="1200" b="0" strike="noStrike" spc="-1">
              <a:latin typeface="Times New Roman"/>
            </a:rPr>
            <a:t>　　PID</a:t>
          </a:r>
        </a:p>
        <a:p>
          <a:r>
            <a:rPr lang="en-US" sz="1200" b="0" strike="noStrike" spc="-1">
              <a:latin typeface="Times New Roman"/>
            </a:rPr>
            <a:t>　　　1101:SETUP(TX)トークン</a:t>
          </a:r>
        </a:p>
        <a:p>
          <a:r>
            <a:rPr lang="en-US" sz="1200" b="0" strike="noStrike" spc="-1">
              <a:latin typeface="Times New Roman"/>
            </a:rPr>
            <a:t>　　　1001:IN(RX)トークン</a:t>
          </a:r>
        </a:p>
        <a:p>
          <a:r>
            <a:rPr lang="en-US" sz="1200" b="0" strike="noStrike" spc="-1">
              <a:latin typeface="Times New Roman"/>
            </a:rPr>
            <a:t>　　　0001:OUT(TX)トークン</a:t>
          </a:r>
        </a:p>
        <a:p>
          <a:r>
            <a:rPr lang="en-US" sz="1200" b="0" strike="noStrike" spc="-1">
              <a:latin typeface="Times New Roman"/>
            </a:rPr>
            <a:t>　　EP:通信するEPナンバーを指定</a:t>
          </a:r>
        </a:p>
        <a:p>
          <a:r>
            <a:rPr lang="en-US" sz="1200" b="0" strike="noStrike" spc="-1">
              <a:latin typeface="Times New Roman"/>
            </a:rPr>
            <a:t>　　　0000:EP0(SETUP)</a:t>
          </a:r>
        </a:p>
        <a:p>
          <a:r>
            <a:rPr lang="en-US" sz="1200" b="0" strike="noStrike" spc="-1">
              <a:latin typeface="Times New Roman"/>
            </a:rPr>
            <a:t>　　　0001:EP1(IN)</a:t>
          </a:r>
        </a:p>
        <a:p>
          <a:r>
            <a:rPr lang="en-US" sz="1200" b="0" strike="noStrike" spc="-1">
              <a:latin typeface="Times New Roman"/>
            </a:rPr>
            <a:t>　　　0002:EP2(OUT)</a:t>
          </a:r>
        </a:p>
      </xdr:txBody>
    </xdr:sp>
    <xdr:clientData/>
  </xdr:twoCellAnchor>
  <xdr:twoCellAnchor editAs="oneCell">
    <xdr:from>
      <xdr:col>16</xdr:col>
      <xdr:colOff>87480</xdr:colOff>
      <xdr:row>39</xdr:row>
      <xdr:rowOff>38160</xdr:rowOff>
    </xdr:from>
    <xdr:to>
      <xdr:col>23</xdr:col>
      <xdr:colOff>382320</xdr:colOff>
      <xdr:row>47</xdr:row>
      <xdr:rowOff>100080</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9871560" y="6873120"/>
          <a:ext cx="4575240" cy="146412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U1EP0</a:t>
          </a:r>
        </a:p>
        <a:p>
          <a:r>
            <a:rPr lang="en-US" sz="1200" b="0" strike="noStrike" spc="-1">
              <a:latin typeface="Times New Roman"/>
            </a:rPr>
            <a:t>　　LSPD=0,1:ロースピード無効(0)、有効(1)</a:t>
          </a:r>
        </a:p>
        <a:p>
          <a:r>
            <a:rPr lang="en-US" sz="1200" b="0" strike="noStrike" spc="-1">
              <a:latin typeface="Times New Roman"/>
            </a:rPr>
            <a:t>　　BETRYDIS=1:NAKトランザクションのリトライ無効</a:t>
          </a:r>
        </a:p>
        <a:p>
          <a:r>
            <a:rPr lang="en-US" sz="1200" b="0" strike="noStrike" spc="-1">
              <a:latin typeface="Times New Roman"/>
            </a:rPr>
            <a:t>　　EPRXEN=1:このU1EP0の受信を有効</a:t>
          </a:r>
        </a:p>
        <a:p>
          <a:r>
            <a:rPr lang="en-US" sz="1200" b="0" strike="noStrike" spc="-1">
              <a:latin typeface="Times New Roman"/>
            </a:rPr>
            <a:t>　　EPTXEN=1:このU1EP0の送信を有効</a:t>
          </a:r>
        </a:p>
        <a:p>
          <a:r>
            <a:rPr lang="en-US" sz="1200" b="0" strike="noStrike" spc="-1">
              <a:latin typeface="Times New Roman"/>
            </a:rPr>
            <a:t>　　EPHSHK=1:自動ハンドシェイクを有効</a:t>
          </a:r>
        </a:p>
        <a:p>
          <a:endParaRPr lang="en-US" sz="1200" b="0" strike="noStrike" spc="-1">
            <a:latin typeface="Times New Roman"/>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61193" y="5265758"/>
          <a:ext cx="7235176" cy="2381964"/>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Times New Roman"/>
              </a:rPr>
              <a:t>　USBメモリ</a:t>
            </a:r>
          </a:p>
          <a:p>
            <a:r>
              <a:rPr lang="en-US" sz="1200" b="0" strike="noStrike" spc="-1">
                <a:latin typeface="Times New Roman"/>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Times New Roman"/>
              </a:rPr>
              <a:t>　PIC</a:t>
            </a:r>
          </a:p>
          <a:p>
            <a:r>
              <a:rPr lang="en-US" sz="1200" b="0" strike="noStrike" spc="-1">
                <a:latin typeface="Times New Roman"/>
              </a:rPr>
              <a:t>　USB</a:t>
            </a:r>
          </a:p>
          <a:p>
            <a:r>
              <a:rPr lang="en-US" sz="1200" b="0" strike="noStrike" spc="-1">
                <a:latin typeface="Times New Roman"/>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EP2 (OUT デバイス←ホスト)</a:t>
            </a:r>
          </a:p>
        </xdr:txBody>
      </xdr:sp>
    </xdr:grpSp>
    <xdr:clientData/>
  </xdr:twoCellAnchor>
  <xdr:twoCellAnchor editAs="absolute">
    <xdr:from>
      <xdr:col>16</xdr:col>
      <xdr:colOff>90720</xdr:colOff>
      <xdr:row>15</xdr:row>
      <xdr:rowOff>66240</xdr:rowOff>
    </xdr:from>
    <xdr:to>
      <xdr:col>23</xdr:col>
      <xdr:colOff>393480</xdr:colOff>
      <xdr:row>25</xdr:row>
      <xdr:rowOff>124920</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58720" y="2606240"/>
          <a:ext cx="4970010" cy="1752013"/>
        </a:xfrm>
        <a:prstGeom prst="borderCallout2">
          <a:avLst>
            <a:gd name="adj1" fmla="val 10897"/>
            <a:gd name="adj2" fmla="val -454"/>
            <a:gd name="adj3" fmla="val 11504"/>
            <a:gd name="adj4" fmla="val -33888"/>
            <a:gd name="adj5" fmla="val 137277"/>
            <a:gd name="adj6" fmla="val -34134"/>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Times New Roman"/>
          </a:endParaRPr>
        </a:p>
        <a:p>
          <a:r>
            <a:rPr lang="en-US" sz="1200" b="0" strike="noStrike" spc="-1">
              <a:latin typeface="Times New Roman"/>
            </a:rPr>
            <a:t>割り込み関係</a:t>
          </a:r>
        </a:p>
        <a:p>
          <a:r>
            <a:rPr lang="en-US" sz="1200" b="0" strike="noStrike" spc="-1">
              <a:latin typeface="Times New Roman"/>
            </a:rPr>
            <a:t>　U1Ebits.ATTACHIE=1,0:Enable,disEnable ATTACH interrupt</a:t>
          </a:r>
        </a:p>
        <a:p>
          <a:r>
            <a:rPr lang="en-US" sz="1200" b="0" strike="noStrike" spc="-1">
              <a:latin typeface="Times New Roman"/>
            </a:rPr>
            <a:t>　U1Ebits.DETACHIE=1,0:Enable,disEnable DETACH interrupt</a:t>
          </a:r>
        </a:p>
        <a:p>
          <a:r>
            <a:rPr lang="en-US" sz="1200" b="0" strike="noStrike" spc="-1">
              <a:latin typeface="Times New Roman"/>
            </a:rPr>
            <a:t>　U1Ebits.SOFIE=1:Enable SOF interrupt</a:t>
          </a:r>
        </a:p>
        <a:p>
          <a:r>
            <a:rPr lang="en-US" sz="1200" b="0" strike="noStrike" spc="-1">
              <a:latin typeface="Times New Roman"/>
            </a:rPr>
            <a:t>　U1EIE:Enable All Error Interrupts </a:t>
          </a:r>
        </a:p>
        <a:p>
          <a:endParaRPr lang="en-US" sz="1200" b="0" strike="noStrike" spc="-1">
            <a:latin typeface="Times New Roman"/>
          </a:endParaRPr>
        </a:p>
        <a:p>
          <a:r>
            <a:rPr lang="en-US" sz="1200" b="0" strike="noStrike" spc="-1">
              <a:latin typeface="Times New Roman"/>
            </a:rPr>
            <a:t>その他</a:t>
          </a:r>
        </a:p>
        <a:p>
          <a:r>
            <a:rPr lang="en-US" sz="1200" b="0" strike="noStrike" spc="-1">
              <a:latin typeface="Times New Roman"/>
            </a:rPr>
            <a:t>　U1CONbits.SOFEN=1:SOF packet の自動1ms送信スタート</a:t>
          </a:r>
        </a:p>
        <a:p>
          <a:endParaRPr lang="en-US" sz="1200" b="0" strike="noStrike" spc="-1">
            <a:latin typeface="Times New Roman"/>
          </a:endParaRPr>
        </a:p>
      </xdr:txBody>
    </xdr:sp>
    <xdr:clientData/>
  </xdr:twoCellAnchor>
  <xdr:twoCellAnchor>
    <xdr:from>
      <xdr:col>16</xdr:col>
      <xdr:colOff>90000</xdr:colOff>
      <xdr:row>48</xdr:row>
      <xdr:rowOff>74083</xdr:rowOff>
    </xdr:from>
    <xdr:to>
      <xdr:col>27</xdr:col>
      <xdr:colOff>388620</xdr:colOff>
      <xdr:row>70</xdr:row>
      <xdr:rowOff>159717</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814444" y="8540750"/>
          <a:ext cx="7671676" cy="3966189"/>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BDT0 (EP0_RX, IN)</a:t>
            </a:r>
          </a:p>
          <a:p>
            <a:endParaRPr lang="en-US" sz="1200" b="0" strike="noStrike" spc="-1">
              <a:latin typeface="Times New Roman"/>
            </a:endParaRPr>
          </a:p>
          <a:p>
            <a:r>
              <a:rPr lang="en-US" sz="1200" b="0" strike="noStrike" spc="-1">
                <a:latin typeface="Times New Roman"/>
              </a:rPr>
              <a:t>　　UOWN=1:USBモジュールが制御 0:ソフトウェアが制御</a:t>
            </a:r>
          </a:p>
          <a:p>
            <a:r>
              <a:rPr lang="en-US" sz="1200" b="0" strike="noStrike" spc="-1">
                <a:latin typeface="Times New Roman"/>
              </a:rPr>
              <a:t>　　DTS=0:DATA0/1:DATA1</a:t>
            </a:r>
          </a:p>
          <a:p>
            <a:r>
              <a:rPr lang="en-US" sz="1200" b="0" strike="noStrike" spc="-1">
                <a:latin typeface="Times New Roman"/>
              </a:rPr>
              <a:t>　　COUNTER:送受信バイト数</a:t>
            </a:r>
          </a:p>
          <a:p>
            <a:endParaRPr lang="en-US" sz="1200" b="0" strike="noStrike" spc="-1">
              <a:latin typeface="Times New Roman"/>
            </a:endParaRPr>
          </a:p>
          <a:p>
            <a:r>
              <a:rPr lang="en-US" sz="1200" b="0" strike="noStrike" spc="-1">
                <a:latin typeface="Times New Roman"/>
              </a:rPr>
              <a:t>　　ADDRESS:バッファアドレス(DMA転送元先)</a:t>
            </a:r>
          </a:p>
          <a:p>
            <a:endParaRPr lang="en-US" sz="1200" b="0" strike="noStrike" spc="-1">
              <a:latin typeface="Times New Roman"/>
            </a:endParaRPr>
          </a:p>
          <a:p>
            <a:r>
              <a:rPr lang="en-US" sz="1200" b="0" strike="noStrike" spc="-1">
                <a:latin typeface="Times New Roman"/>
              </a:rPr>
              <a:t>　　PID:ハンドシェイクのPIDがリターン</a:t>
            </a:r>
          </a:p>
          <a:p>
            <a:endParaRPr lang="en-US" sz="1200" b="0" strike="noStrike" spc="-1">
              <a:latin typeface="Times New Roman"/>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BDT1 (EP0_TX, OUT)</a:t>
            </a:r>
          </a:p>
          <a:p>
            <a:endParaRPr lang="en-US" sz="1200" b="0" strike="noStrike" spc="-1">
              <a:latin typeface="Times New Roman"/>
            </a:endParaRPr>
          </a:p>
          <a:p>
            <a:r>
              <a:rPr lang="en-US" sz="1200" b="0" strike="noStrike" spc="-1">
                <a:latin typeface="Times New Roman"/>
              </a:rPr>
              <a:t>　　UOWN=1:USBモジュールが制御 0:ソフトウェアが制御</a:t>
            </a:r>
          </a:p>
          <a:p>
            <a:r>
              <a:rPr lang="en-US" sz="1200" b="0" strike="noStrike" spc="-1">
                <a:latin typeface="Times New Roman"/>
              </a:rPr>
              <a:t>　　DTS=0:DATA0/1:DATA1</a:t>
            </a:r>
          </a:p>
          <a:p>
            <a:r>
              <a:rPr lang="en-US" sz="1200" b="0" strike="noStrike" spc="-1">
                <a:latin typeface="Times New Roman"/>
              </a:rPr>
              <a:t>　　COUNTER:送受信バイト数</a:t>
            </a:r>
          </a:p>
          <a:p>
            <a:endParaRPr lang="en-US" sz="1200" b="0" strike="noStrike" spc="-1">
              <a:latin typeface="Times New Roman"/>
            </a:endParaRPr>
          </a:p>
          <a:p>
            <a:r>
              <a:rPr lang="en-US" sz="1200" b="0" strike="noStrike" spc="-1">
                <a:latin typeface="Times New Roman"/>
              </a:rPr>
              <a:t>　　ADDRESS:バッファアドレス(DMA転送元先)</a:t>
            </a:r>
          </a:p>
          <a:p>
            <a:endParaRPr lang="en-US" sz="1200" b="0" strike="noStrike" spc="-1">
              <a:latin typeface="Times New Roman"/>
            </a:endParaRPr>
          </a:p>
          <a:p>
            <a:r>
              <a:rPr lang="en-US" sz="1200" b="0" strike="noStrike" spc="-1">
                <a:latin typeface="Times New Roman"/>
              </a:rPr>
              <a:t>　　PID:ハンドシェイクのPIDがリターン</a:t>
            </a:r>
          </a:p>
          <a:p>
            <a:endParaRPr lang="en-US" sz="1200" b="0" strike="noStrike" spc="-1">
              <a:latin typeface="Times New Roman"/>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DATA buffer</a:t>
            </a:r>
          </a:p>
        </xdr:txBody>
      </xdr:sp>
    </xdr:grpSp>
    <xdr:clientData/>
  </xdr:twoCellAnchor>
  <xdr:twoCellAnchor>
    <xdr:from>
      <xdr:col>24</xdr:col>
      <xdr:colOff>188149</xdr:colOff>
      <xdr:row>49</xdr:row>
      <xdr:rowOff>23519</xdr:rowOff>
    </xdr:from>
    <xdr:to>
      <xdr:col>28</xdr:col>
      <xdr:colOff>188149</xdr:colOff>
      <xdr:row>53</xdr:row>
      <xdr:rowOff>152872</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274816" y="8666575"/>
          <a:ext cx="2681111" cy="834908"/>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 </a:t>
          </a:r>
          <a:r>
            <a:rPr kumimoji="1" lang="en-US" altLang="ja-JP" sz="1100"/>
            <a:t>DATA0/1</a:t>
          </a:r>
          <a:r>
            <a:rPr kumimoji="1" lang="ja-JP" altLang="en-US" sz="1100"/>
            <a:t>は、通信しているそれぞれの</a:t>
          </a:r>
          <a:r>
            <a:rPr kumimoji="1" lang="en-US" altLang="ja-JP" sz="1100"/>
            <a:t>EP0,EP1,EP2 </a:t>
          </a:r>
          <a:r>
            <a:rPr kumimoji="1" lang="ja-JP" altLang="en-US" sz="1100"/>
            <a:t>ごとに、</a:t>
          </a:r>
          <a:r>
            <a:rPr kumimoji="1" lang="en-US" altLang="ja-JP" sz="1100"/>
            <a:t>0,1</a:t>
          </a:r>
          <a:r>
            <a:rPr kumimoji="1" lang="ja-JP" altLang="en-US" sz="1100"/>
            <a:t>をフリップフロップする必要あり</a:t>
          </a:r>
        </a:p>
      </xdr:txBody>
    </xdr:sp>
    <xdr:clientData/>
  </xdr:twoCellAnchor>
  <xdr:twoCellAnchor>
    <xdr:from>
      <xdr:col>24</xdr:col>
      <xdr:colOff>175920</xdr:colOff>
      <xdr:row>60</xdr:row>
      <xdr:rowOff>58327</xdr:rowOff>
    </xdr:from>
    <xdr:to>
      <xdr:col>28</xdr:col>
      <xdr:colOff>175920</xdr:colOff>
      <xdr:row>65</xdr:row>
      <xdr:rowOff>11290</xdr:rowOff>
    </xdr:to>
    <xdr:sp macro="" textlink="">
      <xdr:nvSpPr>
        <xdr:cNvPr id="23" name="線吹き出し 1 (枠付き) 22">
          <a:extLst>
            <a:ext uri="{FF2B5EF4-FFF2-40B4-BE49-F238E27FC236}">
              <a16:creationId xmlns:a16="http://schemas.microsoft.com/office/drawing/2014/main" id="{00000000-0008-0000-0700-000017000000}"/>
            </a:ext>
          </a:extLst>
        </xdr:cNvPr>
        <xdr:cNvSpPr/>
      </xdr:nvSpPr>
      <xdr:spPr>
        <a:xfrm>
          <a:off x="16262587" y="10641660"/>
          <a:ext cx="2681111" cy="834908"/>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 </a:t>
          </a:r>
          <a:r>
            <a:rPr kumimoji="1" lang="en-US" altLang="ja-JP" sz="1100"/>
            <a:t>DATA0/1</a:t>
          </a:r>
          <a:r>
            <a:rPr kumimoji="1" lang="ja-JP" altLang="en-US" sz="1100"/>
            <a:t>は、通信しているそれぞれの</a:t>
          </a:r>
          <a:r>
            <a:rPr kumimoji="1" lang="en-US" altLang="ja-JP" sz="1100"/>
            <a:t>EP0,EP1,EP2 </a:t>
          </a:r>
          <a:r>
            <a:rPr kumimoji="1" lang="ja-JP" altLang="en-US" sz="1100"/>
            <a:t>ごとに、</a:t>
          </a:r>
          <a:r>
            <a:rPr kumimoji="1" lang="en-US" altLang="ja-JP" sz="1100"/>
            <a:t>0,1</a:t>
          </a:r>
          <a:r>
            <a:rPr kumimoji="1" lang="ja-JP" altLang="en-US" sz="1100"/>
            <a:t>をフリップフロップする必要あり</a:t>
          </a:r>
        </a:p>
      </xdr:txBody>
    </xdr:sp>
    <xdr:clientData/>
  </xdr:twoCellAnchor>
  <xdr:twoCellAnchor>
    <xdr:from>
      <xdr:col>11</xdr:col>
      <xdr:colOff>470370</xdr:colOff>
      <xdr:row>59</xdr:row>
      <xdr:rowOff>164630</xdr:rowOff>
    </xdr:from>
    <xdr:to>
      <xdr:col>15</xdr:col>
      <xdr:colOff>470370</xdr:colOff>
      <xdr:row>64</xdr:row>
      <xdr:rowOff>117593</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7843426" y="10571574"/>
          <a:ext cx="2681111" cy="834908"/>
        </a:xfrm>
        <a:prstGeom prst="borderCallout1">
          <a:avLst>
            <a:gd name="adj1" fmla="val 1848"/>
            <a:gd name="adj2" fmla="val 99123"/>
            <a:gd name="adj3" fmla="val -239612"/>
            <a:gd name="adj4" fmla="val 111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 </a:t>
          </a:r>
          <a:r>
            <a:rPr kumimoji="1" lang="en-US" altLang="ja-JP" sz="1100"/>
            <a:t>BDT</a:t>
          </a:r>
          <a:r>
            <a:rPr kumimoji="1" lang="ja-JP" altLang="en-US" sz="1100"/>
            <a:t>テーブルの開始位置は、メモリアドレスの</a:t>
          </a:r>
          <a:r>
            <a:rPr kumimoji="1" lang="en-US" altLang="ja-JP" sz="1100"/>
            <a:t>512BYTE</a:t>
          </a:r>
          <a:r>
            <a:rPr kumimoji="1" lang="ja-JP" altLang="en-US" sz="1100"/>
            <a:t>境界に合わせるひつよう必要あり。</a:t>
          </a:r>
          <a:endParaRPr kumimoji="1" lang="en-US" altLang="ja-JP" sz="1100"/>
        </a:p>
      </xdr:txBody>
    </xdr:sp>
    <xdr:clientData/>
  </xdr:twoCellAnchor>
  <xdr:twoCellAnchor>
    <xdr:from>
      <xdr:col>24</xdr:col>
      <xdr:colOff>199438</xdr:colOff>
      <xdr:row>39</xdr:row>
      <xdr:rowOff>23048</xdr:rowOff>
    </xdr:from>
    <xdr:to>
      <xdr:col>28</xdr:col>
      <xdr:colOff>199438</xdr:colOff>
      <xdr:row>43</xdr:row>
      <xdr:rowOff>152401</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16286105" y="6902215"/>
          <a:ext cx="2681111" cy="834908"/>
        </a:xfrm>
        <a:prstGeom prst="borderCallout1">
          <a:avLst>
            <a:gd name="adj1" fmla="val 46918"/>
            <a:gd name="adj2" fmla="val -438"/>
            <a:gd name="adj3" fmla="val 2641"/>
            <a:gd name="adj4" fmla="val -185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 ホストモードでは、</a:t>
          </a:r>
          <a:r>
            <a:rPr kumimoji="1" lang="en-US" altLang="ja-JP" sz="1100"/>
            <a:t>U1EP0</a:t>
          </a:r>
          <a:r>
            <a:rPr kumimoji="1" lang="ja-JP" altLang="en-US" sz="1100"/>
            <a:t>のレジスタのみ実行。</a:t>
          </a:r>
        </a:p>
      </xdr:txBody>
    </xdr:sp>
    <xdr:clientData/>
  </xdr:twoCellAnchor>
  <xdr:twoCellAnchor>
    <xdr:from>
      <xdr:col>12</xdr:col>
      <xdr:colOff>376297</xdr:colOff>
      <xdr:row>49</xdr:row>
      <xdr:rowOff>82314</xdr:rowOff>
    </xdr:from>
    <xdr:to>
      <xdr:col>16</xdr:col>
      <xdr:colOff>258704</xdr:colOff>
      <xdr:row>54</xdr:row>
      <xdr:rowOff>84550</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419630" y="8725370"/>
          <a:ext cx="2563518" cy="88418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1.microchip.com/downloads/jp/DeviceDoc/39721B_JP.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topLeftCell="A28" zoomScale="90" zoomScaleNormal="90" workbookViewId="0">
      <selection activeCell="V54" sqref="V54"/>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c r="F3" s="11" t="s">
        <v>8</v>
      </c>
      <c r="G3" s="9"/>
      <c r="H3" s="9"/>
      <c r="O3" s="12">
        <v>2</v>
      </c>
      <c r="P3" s="11" t="s">
        <v>9</v>
      </c>
    </row>
    <row r="4" spans="1:26" x14ac:dyDescent="0.15">
      <c r="A4" s="2"/>
      <c r="B4" s="3"/>
      <c r="C4" s="4" t="s">
        <v>10</v>
      </c>
      <c r="D4" s="6">
        <v>50</v>
      </c>
      <c r="E4" s="6">
        <v>48</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152</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167</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98" t="s">
        <v>182</v>
      </c>
      <c r="R26" s="98"/>
      <c r="S26" s="98"/>
      <c r="T26" s="98"/>
      <c r="U26" s="98"/>
      <c r="V26" s="33" t="s">
        <v>183</v>
      </c>
    </row>
    <row r="27" spans="1:26" x14ac:dyDescent="0.15">
      <c r="A27" s="34">
        <v>1</v>
      </c>
      <c r="B27" s="35" t="s">
        <v>184</v>
      </c>
      <c r="C27" s="36"/>
      <c r="D27" s="36"/>
      <c r="E27" s="36"/>
      <c r="F27" s="36"/>
      <c r="G27" s="36"/>
      <c r="H27" s="36"/>
      <c r="I27" s="36"/>
      <c r="J27" s="36"/>
      <c r="K27" s="36"/>
      <c r="L27" s="36"/>
      <c r="M27" s="36"/>
      <c r="N27" s="36"/>
      <c r="O27" s="36"/>
      <c r="P27" s="37" t="s">
        <v>20</v>
      </c>
      <c r="Q27" s="99" t="s">
        <v>23</v>
      </c>
      <c r="R27" s="99"/>
      <c r="S27" s="99"/>
      <c r="T27" s="99"/>
      <c r="U27" s="99"/>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100"/>
      <c r="R28" s="100"/>
      <c r="S28" s="100"/>
      <c r="T28" s="100"/>
      <c r="U28" s="100"/>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100"/>
      <c r="R29" s="100"/>
      <c r="S29" s="100"/>
      <c r="T29" s="100"/>
      <c r="U29" s="100"/>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100" t="s">
        <v>186</v>
      </c>
      <c r="R30" s="100"/>
      <c r="S30" s="100"/>
      <c r="T30" s="100"/>
      <c r="U30" s="100"/>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100" t="s">
        <v>187</v>
      </c>
      <c r="R31" s="100"/>
      <c r="S31" s="100"/>
      <c r="T31" s="100"/>
      <c r="U31" s="100"/>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100"/>
      <c r="R32" s="100"/>
      <c r="S32" s="100"/>
      <c r="T32" s="100"/>
      <c r="U32" s="100"/>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100"/>
      <c r="R33" s="100"/>
      <c r="S33" s="100"/>
      <c r="T33" s="100"/>
      <c r="U33" s="100"/>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99" t="s">
        <v>12</v>
      </c>
      <c r="R34" s="99"/>
      <c r="S34" s="99"/>
      <c r="T34" s="99"/>
      <c r="U34" s="99"/>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100" t="s">
        <v>188</v>
      </c>
      <c r="R35" s="100"/>
      <c r="S35" s="100"/>
      <c r="T35" s="100"/>
      <c r="U35" s="100"/>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100" t="s">
        <v>188</v>
      </c>
      <c r="R36" s="100"/>
      <c r="S36" s="100"/>
      <c r="T36" s="100"/>
      <c r="U36" s="100"/>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100" t="s">
        <v>105</v>
      </c>
      <c r="R37" s="100"/>
      <c r="S37" s="100"/>
      <c r="T37" s="100"/>
      <c r="U37" s="100"/>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100" t="s">
        <v>105</v>
      </c>
      <c r="R38" s="100"/>
      <c r="S38" s="100"/>
      <c r="T38" s="100"/>
      <c r="U38" s="100"/>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99"/>
      <c r="R39" s="99"/>
      <c r="S39" s="99"/>
      <c r="T39" s="99"/>
      <c r="U39" s="99"/>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100" t="s">
        <v>178</v>
      </c>
      <c r="R40" s="100"/>
      <c r="S40" s="100"/>
      <c r="T40" s="100"/>
      <c r="U40" s="100"/>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99"/>
      <c r="R41" s="99"/>
      <c r="S41" s="99"/>
      <c r="T41" s="99"/>
      <c r="U41" s="99"/>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100"/>
      <c r="R42" s="100"/>
      <c r="S42" s="100"/>
      <c r="T42" s="100"/>
      <c r="U42" s="100"/>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100" t="s">
        <v>190</v>
      </c>
      <c r="R43" s="100"/>
      <c r="S43" s="100"/>
      <c r="T43" s="100"/>
      <c r="U43" s="100"/>
      <c r="V43" s="43" t="str">
        <f>Z21</f>
        <v>TX(→RX)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100" t="s">
        <v>190</v>
      </c>
      <c r="R44" s="100"/>
      <c r="S44" s="100"/>
      <c r="T44" s="100"/>
      <c r="U44" s="100"/>
      <c r="V44" s="43" t="str">
        <f>Z20</f>
        <v>RX(→TX)</v>
      </c>
    </row>
    <row r="45" spans="1:22" x14ac:dyDescent="0.15">
      <c r="A45" s="34">
        <v>19</v>
      </c>
      <c r="B45" s="35" t="s">
        <v>138</v>
      </c>
      <c r="C45" s="36"/>
      <c r="D45" s="36"/>
      <c r="E45" s="36"/>
      <c r="F45" s="36"/>
      <c r="G45" s="36"/>
      <c r="H45" s="36"/>
      <c r="I45" s="36"/>
      <c r="J45" s="36"/>
      <c r="K45" s="36"/>
      <c r="L45" s="36"/>
      <c r="M45" s="36"/>
      <c r="N45" s="36"/>
      <c r="O45" s="36"/>
      <c r="P45" s="37" t="s">
        <v>20</v>
      </c>
      <c r="Q45" s="99" t="s">
        <v>192</v>
      </c>
      <c r="R45" s="99"/>
      <c r="S45" s="99"/>
      <c r="T45" s="99"/>
      <c r="U45" s="99"/>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99" t="s">
        <v>193</v>
      </c>
      <c r="R46" s="99"/>
      <c r="S46" s="99"/>
      <c r="T46" s="99"/>
      <c r="U46" s="99"/>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100" t="s">
        <v>194</v>
      </c>
      <c r="R48" s="100"/>
      <c r="S48" s="100"/>
      <c r="T48" s="100"/>
      <c r="U48" s="100"/>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99"/>
      <c r="R49" s="99"/>
      <c r="S49" s="99"/>
      <c r="T49" s="99"/>
      <c r="U49" s="99"/>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100"/>
      <c r="R50" s="100"/>
      <c r="S50" s="100"/>
      <c r="T50" s="100"/>
      <c r="U50" s="100"/>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100"/>
      <c r="R51" s="100"/>
      <c r="S51" s="100"/>
      <c r="T51" s="100"/>
      <c r="U51" s="100"/>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100"/>
      <c r="R52" s="100"/>
      <c r="S52" s="100"/>
      <c r="T52" s="100"/>
      <c r="U52" s="100"/>
      <c r="V52" s="43">
        <f>Z12</f>
        <v>0</v>
      </c>
    </row>
    <row r="53" spans="1:22" x14ac:dyDescent="0.15">
      <c r="A53" s="34">
        <v>27</v>
      </c>
      <c r="B53" s="35" t="s">
        <v>38</v>
      </c>
      <c r="C53" s="36"/>
      <c r="D53" s="36"/>
      <c r="E53" s="36"/>
      <c r="F53" s="36"/>
      <c r="G53" s="36"/>
      <c r="H53" s="36"/>
      <c r="I53" s="36"/>
      <c r="J53" s="36"/>
      <c r="K53" s="36"/>
      <c r="L53" s="36"/>
      <c r="M53" s="36"/>
      <c r="N53" s="36"/>
      <c r="O53" s="36"/>
      <c r="P53" s="37" t="s">
        <v>20</v>
      </c>
      <c r="Q53" s="99" t="s">
        <v>12</v>
      </c>
      <c r="R53" s="99"/>
      <c r="S53" s="99"/>
      <c r="T53" s="99"/>
      <c r="U53" s="99"/>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99" t="s">
        <v>25</v>
      </c>
      <c r="R54" s="99"/>
      <c r="S54" s="99"/>
      <c r="T54" s="99"/>
      <c r="U54" s="99"/>
      <c r="V54" s="38" t="str">
        <f>Z10</f>
        <v>+3.3V</v>
      </c>
    </row>
  </sheetData>
  <mergeCells count="28">
    <mergeCell ref="Q52:U52"/>
    <mergeCell ref="Q53:U53"/>
    <mergeCell ref="Q54:U54"/>
    <mergeCell ref="Q46:U46"/>
    <mergeCell ref="Q48:U48"/>
    <mergeCell ref="Q49:U49"/>
    <mergeCell ref="Q50:U50"/>
    <mergeCell ref="Q51:U51"/>
    <mergeCell ref="Q41:U41"/>
    <mergeCell ref="Q42:U42"/>
    <mergeCell ref="Q43:U43"/>
    <mergeCell ref="Q44:U44"/>
    <mergeCell ref="Q45:U45"/>
    <mergeCell ref="Q36:U36"/>
    <mergeCell ref="Q37:U37"/>
    <mergeCell ref="Q38:U38"/>
    <mergeCell ref="Q39:U39"/>
    <mergeCell ref="Q40:U40"/>
    <mergeCell ref="Q31:U31"/>
    <mergeCell ref="Q32:U32"/>
    <mergeCell ref="Q33:U33"/>
    <mergeCell ref="Q34:U34"/>
    <mergeCell ref="Q35:U35"/>
    <mergeCell ref="Q26:U26"/>
    <mergeCell ref="Q27:U27"/>
    <mergeCell ref="Q28:U28"/>
    <mergeCell ref="Q29:U29"/>
    <mergeCell ref="Q30:U30"/>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0"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64"/>
  <sheetViews>
    <sheetView topLeftCell="A51" zoomScale="90" zoomScaleNormal="90" workbookViewId="0">
      <selection activeCell="D61" sqref="D61"/>
    </sheetView>
  </sheetViews>
  <sheetFormatPr defaultRowHeight="13.5" outlineLevelRow="1" x14ac:dyDescent="0.15"/>
  <cols>
    <col min="1" max="1" width="9.875" customWidth="1"/>
    <col min="2" max="2" width="18.625" customWidth="1"/>
    <col min="3" max="3" width="38.875" customWidth="1"/>
    <col min="4" max="4" width="32.25" customWidth="1"/>
    <col min="5" max="1025" width="8.625" customWidth="1"/>
  </cols>
  <sheetData>
    <row r="2" spans="1:4" x14ac:dyDescent="0.15">
      <c r="A2" t="s">
        <v>195</v>
      </c>
    </row>
    <row r="6" spans="1:4" x14ac:dyDescent="0.15">
      <c r="A6" s="49" t="s">
        <v>196</v>
      </c>
      <c r="B6" s="50" t="s">
        <v>197</v>
      </c>
      <c r="C6" s="51"/>
      <c r="D6" s="52"/>
    </row>
    <row r="7" spans="1:4" x14ac:dyDescent="0.15">
      <c r="B7" s="53" t="s">
        <v>198</v>
      </c>
      <c r="C7" s="53" t="s">
        <v>199</v>
      </c>
      <c r="D7" s="54" t="s">
        <v>200</v>
      </c>
    </row>
    <row r="8" spans="1:4" x14ac:dyDescent="0.15">
      <c r="B8" s="55" t="s">
        <v>201</v>
      </c>
      <c r="C8" s="55" t="s">
        <v>202</v>
      </c>
      <c r="D8" s="56" t="s">
        <v>203</v>
      </c>
    </row>
    <row r="9" spans="1:4" x14ac:dyDescent="0.15">
      <c r="B9" s="55" t="s">
        <v>204</v>
      </c>
      <c r="C9" s="55" t="s">
        <v>205</v>
      </c>
      <c r="D9" s="56" t="s">
        <v>206</v>
      </c>
    </row>
    <row r="10" spans="1:4" x14ac:dyDescent="0.15">
      <c r="B10" s="55" t="s">
        <v>207</v>
      </c>
      <c r="C10" s="55" t="s">
        <v>208</v>
      </c>
      <c r="D10" s="57" t="s">
        <v>209</v>
      </c>
    </row>
    <row r="11" spans="1:4" x14ac:dyDescent="0.15">
      <c r="B11" s="55" t="s">
        <v>210</v>
      </c>
      <c r="C11" s="55" t="s">
        <v>211</v>
      </c>
      <c r="D11" s="57" t="s">
        <v>212</v>
      </c>
    </row>
    <row r="12" spans="1:4" x14ac:dyDescent="0.15">
      <c r="B12" s="58" t="s">
        <v>213</v>
      </c>
      <c r="C12" s="58" t="s">
        <v>214</v>
      </c>
      <c r="D12" s="58" t="s">
        <v>20</v>
      </c>
    </row>
    <row r="13" spans="1:4" x14ac:dyDescent="0.15">
      <c r="B13" s="55" t="s">
        <v>215</v>
      </c>
      <c r="C13" s="55" t="s">
        <v>216</v>
      </c>
      <c r="D13" s="56" t="s">
        <v>217</v>
      </c>
    </row>
    <row r="14" spans="1:4" x14ac:dyDescent="0.15">
      <c r="B14" s="55" t="s">
        <v>218</v>
      </c>
      <c r="C14" s="55" t="s">
        <v>219</v>
      </c>
      <c r="D14" s="56" t="s">
        <v>220</v>
      </c>
    </row>
    <row r="15" spans="1:4" x14ac:dyDescent="0.15">
      <c r="B15" s="55" t="s">
        <v>221</v>
      </c>
      <c r="C15" s="55" t="s">
        <v>222</v>
      </c>
      <c r="D15" s="56" t="s">
        <v>223</v>
      </c>
    </row>
    <row r="17" spans="2:5" x14ac:dyDescent="0.15">
      <c r="B17" t="s">
        <v>224</v>
      </c>
    </row>
    <row r="18" spans="2:5" x14ac:dyDescent="0.15">
      <c r="C18" s="59" t="s">
        <v>198</v>
      </c>
      <c r="D18" s="60" t="s">
        <v>225</v>
      </c>
      <c r="E18" s="59"/>
    </row>
    <row r="19" spans="2:5" x14ac:dyDescent="0.15">
      <c r="C19" t="s">
        <v>226</v>
      </c>
      <c r="D19" s="61" t="s">
        <v>227</v>
      </c>
    </row>
    <row r="20" spans="2:5" hidden="1" outlineLevel="1" x14ac:dyDescent="0.15">
      <c r="C20" t="s">
        <v>228</v>
      </c>
      <c r="D20" s="61" t="s">
        <v>229</v>
      </c>
    </row>
    <row r="21" spans="2:5" hidden="1" outlineLevel="1" x14ac:dyDescent="0.15">
      <c r="C21" t="s">
        <v>230</v>
      </c>
      <c r="D21" s="61" t="s">
        <v>231</v>
      </c>
    </row>
    <row r="22" spans="2:5" hidden="1" outlineLevel="1" x14ac:dyDescent="0.15">
      <c r="C22" t="s">
        <v>232</v>
      </c>
      <c r="D22" s="61" t="s">
        <v>233</v>
      </c>
    </row>
    <row r="23" spans="2:5" hidden="1" outlineLevel="1" x14ac:dyDescent="0.15">
      <c r="C23" t="s">
        <v>234</v>
      </c>
      <c r="D23" s="61" t="s">
        <v>235</v>
      </c>
    </row>
    <row r="24" spans="2:5" hidden="1" outlineLevel="1" x14ac:dyDescent="0.15">
      <c r="C24" t="s">
        <v>236</v>
      </c>
      <c r="D24" s="61" t="s">
        <v>237</v>
      </c>
    </row>
    <row r="25" spans="2:5" hidden="1" outlineLevel="1" x14ac:dyDescent="0.15">
      <c r="C25" t="s">
        <v>238</v>
      </c>
      <c r="D25" s="61" t="s">
        <v>239</v>
      </c>
    </row>
    <row r="26" spans="2:5" hidden="1" outlineLevel="1" x14ac:dyDescent="0.15">
      <c r="C26" t="s">
        <v>240</v>
      </c>
      <c r="D26" s="61" t="s">
        <v>241</v>
      </c>
    </row>
    <row r="27" spans="2:5" hidden="1" outlineLevel="1" x14ac:dyDescent="0.15">
      <c r="C27" t="s">
        <v>242</v>
      </c>
      <c r="D27" s="61" t="s">
        <v>243</v>
      </c>
    </row>
    <row r="28" spans="2:5" hidden="1" outlineLevel="1" x14ac:dyDescent="0.15">
      <c r="C28" t="s">
        <v>244</v>
      </c>
      <c r="D28" s="61" t="s">
        <v>245</v>
      </c>
    </row>
    <row r="29" spans="2:5" hidden="1" outlineLevel="1" x14ac:dyDescent="0.15">
      <c r="C29" t="s">
        <v>246</v>
      </c>
      <c r="D29" s="61" t="s">
        <v>247</v>
      </c>
    </row>
    <row r="30" spans="2:5" hidden="1" outlineLevel="1" x14ac:dyDescent="0.15">
      <c r="C30" t="s">
        <v>248</v>
      </c>
      <c r="D30" s="61" t="s">
        <v>249</v>
      </c>
    </row>
    <row r="31" spans="2:5" hidden="1" outlineLevel="1" x14ac:dyDescent="0.15">
      <c r="C31" t="s">
        <v>250</v>
      </c>
      <c r="D31" s="61" t="s">
        <v>251</v>
      </c>
    </row>
    <row r="32" spans="2:5" hidden="1" outlineLevel="1" x14ac:dyDescent="0.15">
      <c r="C32" t="s">
        <v>252</v>
      </c>
      <c r="D32" s="61" t="s">
        <v>253</v>
      </c>
    </row>
    <row r="33" spans="2:5" x14ac:dyDescent="0.15">
      <c r="C33" t="s">
        <v>254</v>
      </c>
      <c r="D33" s="61" t="s">
        <v>255</v>
      </c>
    </row>
    <row r="34" spans="2:5" x14ac:dyDescent="0.15">
      <c r="B34" t="s">
        <v>256</v>
      </c>
      <c r="D34" s="61"/>
    </row>
    <row r="35" spans="2:5" x14ac:dyDescent="0.15">
      <c r="C35" s="59" t="s">
        <v>201</v>
      </c>
      <c r="D35" s="60" t="s">
        <v>257</v>
      </c>
      <c r="E35" s="59"/>
    </row>
    <row r="36" spans="2:5" x14ac:dyDescent="0.15">
      <c r="C36" s="62" t="s">
        <v>258</v>
      </c>
      <c r="D36" s="63" t="s">
        <v>259</v>
      </c>
      <c r="E36" s="62"/>
    </row>
    <row r="37" spans="2:5" x14ac:dyDescent="0.15">
      <c r="B37" t="s">
        <v>260</v>
      </c>
      <c r="D37" s="61"/>
    </row>
    <row r="38" spans="2:5" x14ac:dyDescent="0.15">
      <c r="C38" t="s">
        <v>261</v>
      </c>
      <c r="D38" s="61" t="s">
        <v>262</v>
      </c>
    </row>
    <row r="39" spans="2:5" x14ac:dyDescent="0.15">
      <c r="C39" s="59" t="s">
        <v>204</v>
      </c>
      <c r="D39" s="60" t="s">
        <v>263</v>
      </c>
      <c r="E39" s="59"/>
    </row>
    <row r="40" spans="2:5" x14ac:dyDescent="0.15">
      <c r="B40" t="s">
        <v>264</v>
      </c>
      <c r="D40" s="61"/>
    </row>
    <row r="41" spans="2:5" x14ac:dyDescent="0.15">
      <c r="C41" s="59" t="s">
        <v>207</v>
      </c>
      <c r="D41" s="60" t="s">
        <v>265</v>
      </c>
      <c r="E41" s="59"/>
    </row>
    <row r="42" spans="2:5" x14ac:dyDescent="0.15">
      <c r="C42" t="s">
        <v>266</v>
      </c>
      <c r="D42" s="61" t="s">
        <v>267</v>
      </c>
    </row>
    <row r="43" spans="2:5" x14ac:dyDescent="0.15">
      <c r="B43" t="s">
        <v>268</v>
      </c>
      <c r="D43" s="61"/>
    </row>
    <row r="44" spans="2:5" x14ac:dyDescent="0.15">
      <c r="C44" t="s">
        <v>269</v>
      </c>
      <c r="D44" s="61" t="s">
        <v>270</v>
      </c>
    </row>
    <row r="45" spans="2:5" x14ac:dyDescent="0.15">
      <c r="C45" t="s">
        <v>271</v>
      </c>
      <c r="D45" s="61" t="s">
        <v>272</v>
      </c>
    </row>
    <row r="46" spans="2:5" x14ac:dyDescent="0.15">
      <c r="C46" s="59" t="s">
        <v>210</v>
      </c>
      <c r="D46" s="60" t="s">
        <v>273</v>
      </c>
      <c r="E46" s="59"/>
    </row>
    <row r="47" spans="2:5" x14ac:dyDescent="0.15">
      <c r="B47" t="s">
        <v>274</v>
      </c>
      <c r="D47" s="61"/>
    </row>
    <row r="48" spans="2:5" x14ac:dyDescent="0.15">
      <c r="C48" t="s">
        <v>275</v>
      </c>
      <c r="D48" s="61" t="s">
        <v>276</v>
      </c>
    </row>
    <row r="49" spans="1:5" x14ac:dyDescent="0.15">
      <c r="C49" s="59" t="s">
        <v>215</v>
      </c>
      <c r="D49" s="60" t="s">
        <v>277</v>
      </c>
      <c r="E49" s="59"/>
    </row>
    <row r="50" spans="1:5" x14ac:dyDescent="0.15">
      <c r="B50" t="s">
        <v>278</v>
      </c>
      <c r="D50" s="61"/>
    </row>
    <row r="51" spans="1:5" x14ac:dyDescent="0.15">
      <c r="C51" t="s">
        <v>279</v>
      </c>
      <c r="D51" t="s">
        <v>280</v>
      </c>
    </row>
    <row r="52" spans="1:5" x14ac:dyDescent="0.15">
      <c r="C52" s="59" t="s">
        <v>218</v>
      </c>
      <c r="D52" s="60" t="s">
        <v>220</v>
      </c>
      <c r="E52" s="59"/>
    </row>
    <row r="53" spans="1:5" x14ac:dyDescent="0.15">
      <c r="B53" t="s">
        <v>281</v>
      </c>
      <c r="D53" s="61"/>
    </row>
    <row r="54" spans="1:5" x14ac:dyDescent="0.15">
      <c r="C54" s="59" t="s">
        <v>221</v>
      </c>
      <c r="D54" s="60" t="s">
        <v>282</v>
      </c>
      <c r="E54" s="59"/>
    </row>
    <row r="55" spans="1:5" x14ac:dyDescent="0.15">
      <c r="C55" t="s">
        <v>283</v>
      </c>
      <c r="D55" s="61" t="s">
        <v>284</v>
      </c>
    </row>
    <row r="58" spans="1:5" x14ac:dyDescent="0.15">
      <c r="A58" s="49" t="s">
        <v>285</v>
      </c>
      <c r="B58" s="50" t="s">
        <v>197</v>
      </c>
      <c r="C58" s="51"/>
      <c r="D58" s="52"/>
    </row>
    <row r="59" spans="1:5" x14ac:dyDescent="0.15">
      <c r="B59" s="53" t="s">
        <v>286</v>
      </c>
      <c r="C59" s="53" t="s">
        <v>287</v>
      </c>
      <c r="D59" s="64" t="s">
        <v>288</v>
      </c>
    </row>
    <row r="60" spans="1:5" x14ac:dyDescent="0.15">
      <c r="B60" s="55" t="s">
        <v>289</v>
      </c>
      <c r="C60" s="55" t="s">
        <v>290</v>
      </c>
      <c r="D60" s="56" t="s">
        <v>291</v>
      </c>
    </row>
    <row r="61" spans="1:5" x14ac:dyDescent="0.15">
      <c r="B61" s="55" t="s">
        <v>292</v>
      </c>
      <c r="C61" s="55" t="s">
        <v>293</v>
      </c>
      <c r="D61" s="56" t="s">
        <v>294</v>
      </c>
    </row>
    <row r="62" spans="1:5" x14ac:dyDescent="0.15">
      <c r="B62" s="55" t="s">
        <v>295</v>
      </c>
      <c r="C62" s="55" t="s">
        <v>296</v>
      </c>
      <c r="D62" s="57" t="s">
        <v>297</v>
      </c>
    </row>
    <row r="63" spans="1:5" x14ac:dyDescent="0.15">
      <c r="B63" s="55" t="s">
        <v>298</v>
      </c>
      <c r="C63" s="55" t="s">
        <v>299</v>
      </c>
      <c r="D63" s="56" t="s">
        <v>300</v>
      </c>
    </row>
    <row r="64" spans="1:5" x14ac:dyDescent="0.15">
      <c r="B64" s="55" t="s">
        <v>301</v>
      </c>
      <c r="C64" s="55" t="s">
        <v>302</v>
      </c>
      <c r="D64" s="57" t="s">
        <v>303</v>
      </c>
    </row>
    <row r="65" spans="2:5" x14ac:dyDescent="0.15">
      <c r="B65" s="55" t="s">
        <v>304</v>
      </c>
      <c r="C65" s="55" t="s">
        <v>305</v>
      </c>
      <c r="D65" s="57" t="s">
        <v>306</v>
      </c>
    </row>
    <row r="66" spans="2:5" x14ac:dyDescent="0.15">
      <c r="B66" s="55" t="s">
        <v>307</v>
      </c>
      <c r="C66" s="55" t="s">
        <v>308</v>
      </c>
      <c r="D66" s="57" t="s">
        <v>309</v>
      </c>
    </row>
    <row r="67" spans="2:5" x14ac:dyDescent="0.15">
      <c r="B67" s="55" t="s">
        <v>310</v>
      </c>
      <c r="C67" s="55" t="s">
        <v>311</v>
      </c>
      <c r="D67" s="56" t="s">
        <v>312</v>
      </c>
    </row>
    <row r="69" spans="2:5" x14ac:dyDescent="0.15">
      <c r="B69" t="s">
        <v>287</v>
      </c>
    </row>
    <row r="70" spans="2:5" x14ac:dyDescent="0.15">
      <c r="C70" t="s">
        <v>313</v>
      </c>
      <c r="D70" t="s">
        <v>314</v>
      </c>
    </row>
    <row r="71" spans="2:5" x14ac:dyDescent="0.15">
      <c r="C71" s="59" t="s">
        <v>286</v>
      </c>
      <c r="D71" s="59" t="s">
        <v>288</v>
      </c>
      <c r="E71" s="59"/>
    </row>
    <row r="72" spans="2:5" x14ac:dyDescent="0.15">
      <c r="C72" t="s">
        <v>315</v>
      </c>
      <c r="D72" t="s">
        <v>316</v>
      </c>
    </row>
    <row r="73" spans="2:5" x14ac:dyDescent="0.15">
      <c r="C73" t="s">
        <v>317</v>
      </c>
      <c r="D73" t="s">
        <v>318</v>
      </c>
    </row>
    <row r="74" spans="2:5" x14ac:dyDescent="0.15">
      <c r="B74" t="s">
        <v>290</v>
      </c>
    </row>
    <row r="75" spans="2:5" x14ac:dyDescent="0.15">
      <c r="C75" t="s">
        <v>319</v>
      </c>
      <c r="D75" t="s">
        <v>320</v>
      </c>
    </row>
    <row r="76" spans="2:5" x14ac:dyDescent="0.15">
      <c r="C76" s="59" t="s">
        <v>289</v>
      </c>
      <c r="D76" s="59" t="s">
        <v>291</v>
      </c>
      <c r="E76" s="59"/>
    </row>
    <row r="77" spans="2:5" x14ac:dyDescent="0.15">
      <c r="B77" t="s">
        <v>293</v>
      </c>
    </row>
    <row r="78" spans="2:5" x14ac:dyDescent="0.15">
      <c r="C78" s="59" t="s">
        <v>292</v>
      </c>
      <c r="D78" s="59" t="s">
        <v>294</v>
      </c>
      <c r="E78" s="59"/>
    </row>
    <row r="79" spans="2:5" x14ac:dyDescent="0.15">
      <c r="C79" t="s">
        <v>321</v>
      </c>
      <c r="D79" t="s">
        <v>322</v>
      </c>
    </row>
    <row r="80" spans="2:5" x14ac:dyDescent="0.15">
      <c r="B80" t="s">
        <v>296</v>
      </c>
    </row>
    <row r="81" spans="2:5" x14ac:dyDescent="0.15">
      <c r="C81" s="59" t="s">
        <v>295</v>
      </c>
      <c r="D81" s="59" t="s">
        <v>297</v>
      </c>
      <c r="E81" s="59"/>
    </row>
    <row r="82" spans="2:5" x14ac:dyDescent="0.15">
      <c r="C82" s="62" t="s">
        <v>323</v>
      </c>
      <c r="D82" s="62" t="s">
        <v>324</v>
      </c>
      <c r="E82" s="62"/>
    </row>
    <row r="83" spans="2:5" x14ac:dyDescent="0.15">
      <c r="B83" t="s">
        <v>299</v>
      </c>
    </row>
    <row r="84" spans="2:5" x14ac:dyDescent="0.15">
      <c r="C84" t="s">
        <v>325</v>
      </c>
      <c r="D84" t="s">
        <v>326</v>
      </c>
    </row>
    <row r="85" spans="2:5" x14ac:dyDescent="0.15">
      <c r="C85" s="62" t="s">
        <v>327</v>
      </c>
      <c r="D85" s="62" t="s">
        <v>328</v>
      </c>
      <c r="E85" s="62"/>
    </row>
    <row r="86" spans="2:5" x14ac:dyDescent="0.15">
      <c r="C86" s="59" t="s">
        <v>298</v>
      </c>
      <c r="D86" s="59" t="s">
        <v>300</v>
      </c>
      <c r="E86" s="59"/>
    </row>
    <row r="87" spans="2:5" x14ac:dyDescent="0.15">
      <c r="B87" t="s">
        <v>302</v>
      </c>
    </row>
    <row r="88" spans="2:5" x14ac:dyDescent="0.15">
      <c r="C88" t="s">
        <v>329</v>
      </c>
      <c r="D88" t="s">
        <v>330</v>
      </c>
    </row>
    <row r="89" spans="2:5" x14ac:dyDescent="0.15">
      <c r="C89" t="s">
        <v>331</v>
      </c>
      <c r="D89" t="s">
        <v>332</v>
      </c>
    </row>
    <row r="90" spans="2:5" x14ac:dyDescent="0.15">
      <c r="C90" t="s">
        <v>333</v>
      </c>
      <c r="D90" t="s">
        <v>334</v>
      </c>
    </row>
    <row r="91" spans="2:5" x14ac:dyDescent="0.15">
      <c r="C91" s="59" t="s">
        <v>301</v>
      </c>
      <c r="D91" s="59" t="s">
        <v>303</v>
      </c>
      <c r="E91" s="59"/>
    </row>
    <row r="92" spans="2:5" x14ac:dyDescent="0.15">
      <c r="C92" t="s">
        <v>335</v>
      </c>
      <c r="D92" t="s">
        <v>336</v>
      </c>
    </row>
    <row r="93" spans="2:5" x14ac:dyDescent="0.15">
      <c r="C93" t="s">
        <v>337</v>
      </c>
      <c r="D93" t="s">
        <v>338</v>
      </c>
    </row>
    <row r="94" spans="2:5" x14ac:dyDescent="0.15">
      <c r="C94" t="s">
        <v>339</v>
      </c>
      <c r="D94" t="s">
        <v>340</v>
      </c>
    </row>
    <row r="95" spans="2:5" x14ac:dyDescent="0.15">
      <c r="B95" s="65" t="s">
        <v>341</v>
      </c>
    </row>
    <row r="96" spans="2:5" x14ac:dyDescent="0.15">
      <c r="C96" t="s">
        <v>342</v>
      </c>
      <c r="D96" t="s">
        <v>343</v>
      </c>
    </row>
    <row r="97" spans="1:5" x14ac:dyDescent="0.15">
      <c r="C97" s="59" t="s">
        <v>304</v>
      </c>
      <c r="D97" s="59" t="s">
        <v>306</v>
      </c>
      <c r="E97" s="59"/>
    </row>
    <row r="98" spans="1:5" x14ac:dyDescent="0.15">
      <c r="B98" s="65" t="s">
        <v>308</v>
      </c>
    </row>
    <row r="99" spans="1:5" x14ac:dyDescent="0.15">
      <c r="C99" s="59" t="s">
        <v>307</v>
      </c>
      <c r="D99" s="59" t="s">
        <v>309</v>
      </c>
      <c r="E99" s="59"/>
    </row>
    <row r="100" spans="1:5" hidden="1" outlineLevel="1" x14ac:dyDescent="0.15">
      <c r="C100" t="s">
        <v>344</v>
      </c>
      <c r="D100" t="s">
        <v>345</v>
      </c>
    </row>
    <row r="101" spans="1:5" hidden="1" outlineLevel="1" x14ac:dyDescent="0.15">
      <c r="C101" t="s">
        <v>346</v>
      </c>
      <c r="D101" t="s">
        <v>347</v>
      </c>
    </row>
    <row r="102" spans="1:5" hidden="1" outlineLevel="1" x14ac:dyDescent="0.15">
      <c r="C102" t="s">
        <v>348</v>
      </c>
      <c r="D102" t="s">
        <v>349</v>
      </c>
    </row>
    <row r="103" spans="1:5" hidden="1" outlineLevel="1" x14ac:dyDescent="0.15">
      <c r="C103" t="s">
        <v>350</v>
      </c>
      <c r="D103" t="s">
        <v>351</v>
      </c>
    </row>
    <row r="104" spans="1:5" hidden="1" outlineLevel="1" x14ac:dyDescent="0.15">
      <c r="C104" t="s">
        <v>352</v>
      </c>
      <c r="D104" t="s">
        <v>353</v>
      </c>
    </row>
    <row r="105" spans="1:5" hidden="1" outlineLevel="1" x14ac:dyDescent="0.15">
      <c r="C105" t="s">
        <v>354</v>
      </c>
      <c r="D105" t="s">
        <v>355</v>
      </c>
    </row>
    <row r="106" spans="1:5" x14ac:dyDescent="0.15">
      <c r="C106" t="s">
        <v>356</v>
      </c>
      <c r="D106" t="s">
        <v>357</v>
      </c>
    </row>
    <row r="107" spans="1:5" x14ac:dyDescent="0.15">
      <c r="B107" t="s">
        <v>311</v>
      </c>
    </row>
    <row r="108" spans="1:5" x14ac:dyDescent="0.15">
      <c r="C108" s="62" t="s">
        <v>358</v>
      </c>
      <c r="D108" s="62" t="s">
        <v>359</v>
      </c>
      <c r="E108" s="62"/>
    </row>
    <row r="109" spans="1:5" x14ac:dyDescent="0.15">
      <c r="C109" s="59" t="s">
        <v>310</v>
      </c>
      <c r="D109" s="59" t="s">
        <v>312</v>
      </c>
      <c r="E109" s="59"/>
    </row>
    <row r="112" spans="1:5" x14ac:dyDescent="0.15">
      <c r="A112" s="49" t="s">
        <v>360</v>
      </c>
      <c r="B112" s="50" t="s">
        <v>197</v>
      </c>
      <c r="C112" s="51"/>
      <c r="D112" s="52"/>
    </row>
    <row r="113" spans="2:5" x14ac:dyDescent="0.15">
      <c r="B113" s="53" t="s">
        <v>361</v>
      </c>
      <c r="C113" s="53" t="s">
        <v>362</v>
      </c>
      <c r="D113" s="54" t="s">
        <v>363</v>
      </c>
    </row>
    <row r="114" spans="2:5" x14ac:dyDescent="0.15">
      <c r="B114" s="55" t="s">
        <v>364</v>
      </c>
      <c r="C114" s="55" t="s">
        <v>365</v>
      </c>
      <c r="D114" s="56" t="s">
        <v>366</v>
      </c>
    </row>
    <row r="115" spans="2:5" x14ac:dyDescent="0.15">
      <c r="B115" s="55" t="s">
        <v>367</v>
      </c>
      <c r="C115" s="55" t="s">
        <v>368</v>
      </c>
      <c r="D115" s="56" t="s">
        <v>369</v>
      </c>
    </row>
    <row r="116" spans="2:5" x14ac:dyDescent="0.15">
      <c r="B116" s="55" t="s">
        <v>370</v>
      </c>
      <c r="C116" s="55" t="s">
        <v>371</v>
      </c>
      <c r="D116" s="56" t="s">
        <v>372</v>
      </c>
    </row>
    <row r="117" spans="2:5" x14ac:dyDescent="0.15">
      <c r="B117" s="55" t="s">
        <v>373</v>
      </c>
      <c r="C117" s="55" t="s">
        <v>374</v>
      </c>
      <c r="D117" s="56" t="s">
        <v>375</v>
      </c>
    </row>
    <row r="118" spans="2:5" x14ac:dyDescent="0.15">
      <c r="B118" s="55" t="s">
        <v>376</v>
      </c>
      <c r="C118" s="55" t="s">
        <v>377</v>
      </c>
      <c r="D118" s="56" t="s">
        <v>378</v>
      </c>
    </row>
    <row r="120" spans="2:5" x14ac:dyDescent="0.15">
      <c r="B120" t="s">
        <v>362</v>
      </c>
    </row>
    <row r="121" spans="2:5" x14ac:dyDescent="0.15">
      <c r="C121" s="59" t="s">
        <v>361</v>
      </c>
      <c r="D121" s="59" t="s">
        <v>379</v>
      </c>
      <c r="E121" s="59"/>
    </row>
    <row r="122" spans="2:5" hidden="1" outlineLevel="1" x14ac:dyDescent="0.15">
      <c r="C122" t="s">
        <v>380</v>
      </c>
      <c r="D122" t="s">
        <v>381</v>
      </c>
    </row>
    <row r="123" spans="2:5" hidden="1" outlineLevel="1" x14ac:dyDescent="0.15">
      <c r="C123" t="s">
        <v>382</v>
      </c>
      <c r="D123" t="s">
        <v>383</v>
      </c>
    </row>
    <row r="124" spans="2:5" hidden="1" outlineLevel="1" x14ac:dyDescent="0.15">
      <c r="C124" t="s">
        <v>384</v>
      </c>
      <c r="D124" t="s">
        <v>385</v>
      </c>
    </row>
    <row r="125" spans="2:5" hidden="1" outlineLevel="1" x14ac:dyDescent="0.15">
      <c r="C125" t="s">
        <v>386</v>
      </c>
      <c r="D125" t="s">
        <v>387</v>
      </c>
    </row>
    <row r="126" spans="2:5" hidden="1" outlineLevel="1" x14ac:dyDescent="0.15">
      <c r="C126" t="s">
        <v>388</v>
      </c>
      <c r="D126" t="s">
        <v>389</v>
      </c>
    </row>
    <row r="127" spans="2:5" hidden="1" outlineLevel="1" x14ac:dyDescent="0.15">
      <c r="C127" t="s">
        <v>390</v>
      </c>
      <c r="D127" t="s">
        <v>391</v>
      </c>
    </row>
    <row r="128" spans="2:5" hidden="1" outlineLevel="1" x14ac:dyDescent="0.15">
      <c r="C128" t="s">
        <v>392</v>
      </c>
      <c r="D128" t="s">
        <v>393</v>
      </c>
    </row>
    <row r="129" spans="3:4" hidden="1" outlineLevel="1" x14ac:dyDescent="0.15">
      <c r="C129" t="s">
        <v>394</v>
      </c>
      <c r="D129" t="s">
        <v>395</v>
      </c>
    </row>
    <row r="130" spans="3:4" hidden="1" outlineLevel="1" x14ac:dyDescent="0.15">
      <c r="C130" t="s">
        <v>396</v>
      </c>
      <c r="D130" t="s">
        <v>397</v>
      </c>
    </row>
    <row r="131" spans="3:4" hidden="1" outlineLevel="1" x14ac:dyDescent="0.15">
      <c r="C131" t="s">
        <v>398</v>
      </c>
      <c r="D131" t="s">
        <v>399</v>
      </c>
    </row>
    <row r="132" spans="3:4" hidden="1" outlineLevel="1" x14ac:dyDescent="0.15">
      <c r="C132" t="s">
        <v>400</v>
      </c>
      <c r="D132" t="s">
        <v>401</v>
      </c>
    </row>
    <row r="133" spans="3:4" hidden="1" outlineLevel="1" x14ac:dyDescent="0.15">
      <c r="C133" t="s">
        <v>402</v>
      </c>
      <c r="D133" t="s">
        <v>403</v>
      </c>
    </row>
    <row r="134" spans="3:4" hidden="1" outlineLevel="1" x14ac:dyDescent="0.15">
      <c r="C134" t="s">
        <v>404</v>
      </c>
      <c r="D134" t="s">
        <v>405</v>
      </c>
    </row>
    <row r="135" spans="3:4" hidden="1" outlineLevel="1" x14ac:dyDescent="0.15">
      <c r="C135" t="s">
        <v>406</v>
      </c>
      <c r="D135" t="s">
        <v>407</v>
      </c>
    </row>
    <row r="136" spans="3:4" hidden="1" outlineLevel="1" x14ac:dyDescent="0.15">
      <c r="C136" t="s">
        <v>408</v>
      </c>
      <c r="D136" t="s">
        <v>409</v>
      </c>
    </row>
    <row r="137" spans="3:4" hidden="1" outlineLevel="1" x14ac:dyDescent="0.15">
      <c r="C137" t="s">
        <v>410</v>
      </c>
      <c r="D137" t="s">
        <v>411</v>
      </c>
    </row>
    <row r="138" spans="3:4" hidden="1" outlineLevel="1" x14ac:dyDescent="0.15">
      <c r="C138" t="s">
        <v>412</v>
      </c>
      <c r="D138" t="s">
        <v>413</v>
      </c>
    </row>
    <row r="139" spans="3:4" hidden="1" outlineLevel="1" x14ac:dyDescent="0.15">
      <c r="C139" t="s">
        <v>414</v>
      </c>
      <c r="D139" t="s">
        <v>415</v>
      </c>
    </row>
    <row r="140" spans="3:4" hidden="1" outlineLevel="1" x14ac:dyDescent="0.15">
      <c r="C140" t="s">
        <v>416</v>
      </c>
      <c r="D140" t="s">
        <v>417</v>
      </c>
    </row>
    <row r="141" spans="3:4" hidden="1" outlineLevel="1" x14ac:dyDescent="0.15">
      <c r="C141" t="s">
        <v>418</v>
      </c>
      <c r="D141" t="s">
        <v>419</v>
      </c>
    </row>
    <row r="142" spans="3:4" hidden="1" outlineLevel="1" x14ac:dyDescent="0.15">
      <c r="C142" t="s">
        <v>420</v>
      </c>
      <c r="D142" t="s">
        <v>421</v>
      </c>
    </row>
    <row r="143" spans="3:4" hidden="1" outlineLevel="1" x14ac:dyDescent="0.15">
      <c r="C143" t="s">
        <v>422</v>
      </c>
      <c r="D143" t="s">
        <v>423</v>
      </c>
    </row>
    <row r="144" spans="3:4" hidden="1" outlineLevel="1" x14ac:dyDescent="0.15">
      <c r="C144" t="s">
        <v>424</v>
      </c>
      <c r="D144" t="s">
        <v>425</v>
      </c>
    </row>
    <row r="145" spans="3:4" hidden="1" outlineLevel="1" x14ac:dyDescent="0.15">
      <c r="C145" t="s">
        <v>426</v>
      </c>
      <c r="D145" t="s">
        <v>427</v>
      </c>
    </row>
    <row r="146" spans="3:4" hidden="1" outlineLevel="1" x14ac:dyDescent="0.15">
      <c r="C146" t="s">
        <v>428</v>
      </c>
      <c r="D146" t="s">
        <v>429</v>
      </c>
    </row>
    <row r="147" spans="3:4" hidden="1" outlineLevel="1" x14ac:dyDescent="0.15">
      <c r="C147" t="s">
        <v>430</v>
      </c>
      <c r="D147" t="s">
        <v>431</v>
      </c>
    </row>
    <row r="148" spans="3:4" hidden="1" outlineLevel="1" x14ac:dyDescent="0.15">
      <c r="C148" t="s">
        <v>432</v>
      </c>
      <c r="D148" t="s">
        <v>433</v>
      </c>
    </row>
    <row r="149" spans="3:4" hidden="1" outlineLevel="1" x14ac:dyDescent="0.15">
      <c r="C149" t="s">
        <v>434</v>
      </c>
      <c r="D149" t="s">
        <v>435</v>
      </c>
    </row>
    <row r="150" spans="3:4" hidden="1" outlineLevel="1" x14ac:dyDescent="0.15">
      <c r="C150" t="s">
        <v>436</v>
      </c>
      <c r="D150" t="s">
        <v>437</v>
      </c>
    </row>
    <row r="151" spans="3:4" hidden="1" outlineLevel="1" x14ac:dyDescent="0.15">
      <c r="C151" t="s">
        <v>438</v>
      </c>
      <c r="D151" t="s">
        <v>439</v>
      </c>
    </row>
    <row r="152" spans="3:4" hidden="1" outlineLevel="1" x14ac:dyDescent="0.15">
      <c r="C152" t="s">
        <v>440</v>
      </c>
      <c r="D152" t="s">
        <v>441</v>
      </c>
    </row>
    <row r="153" spans="3:4" hidden="1" outlineLevel="1" x14ac:dyDescent="0.15">
      <c r="C153" t="s">
        <v>442</v>
      </c>
      <c r="D153" t="s">
        <v>443</v>
      </c>
    </row>
    <row r="154" spans="3:4" hidden="1" outlineLevel="1" x14ac:dyDescent="0.15">
      <c r="C154" t="s">
        <v>444</v>
      </c>
      <c r="D154" t="s">
        <v>445</v>
      </c>
    </row>
    <row r="155" spans="3:4" hidden="1" outlineLevel="1" x14ac:dyDescent="0.15">
      <c r="C155" t="s">
        <v>446</v>
      </c>
      <c r="D155" t="s">
        <v>447</v>
      </c>
    </row>
    <row r="156" spans="3:4" hidden="1" outlineLevel="1" x14ac:dyDescent="0.15">
      <c r="C156" t="s">
        <v>448</v>
      </c>
      <c r="D156" t="s">
        <v>449</v>
      </c>
    </row>
    <row r="157" spans="3:4" hidden="1" outlineLevel="1" x14ac:dyDescent="0.15">
      <c r="C157" t="s">
        <v>450</v>
      </c>
      <c r="D157" t="s">
        <v>451</v>
      </c>
    </row>
    <row r="158" spans="3:4" hidden="1" outlineLevel="1" x14ac:dyDescent="0.15">
      <c r="C158" t="s">
        <v>452</v>
      </c>
      <c r="D158" t="s">
        <v>453</v>
      </c>
    </row>
    <row r="159" spans="3:4" hidden="1" outlineLevel="1" x14ac:dyDescent="0.15">
      <c r="C159" t="s">
        <v>454</v>
      </c>
      <c r="D159" t="s">
        <v>455</v>
      </c>
    </row>
    <row r="160" spans="3:4" hidden="1" outlineLevel="1" x14ac:dyDescent="0.15">
      <c r="C160" t="s">
        <v>456</v>
      </c>
      <c r="D160" t="s">
        <v>457</v>
      </c>
    </row>
    <row r="161" spans="2:5" hidden="1" outlineLevel="1" x14ac:dyDescent="0.15">
      <c r="C161" t="s">
        <v>458</v>
      </c>
      <c r="D161" t="s">
        <v>459</v>
      </c>
    </row>
    <row r="162" spans="2:5" hidden="1" outlineLevel="1" x14ac:dyDescent="0.15">
      <c r="C162" t="s">
        <v>460</v>
      </c>
      <c r="D162" t="s">
        <v>461</v>
      </c>
    </row>
    <row r="163" spans="2:5" hidden="1" outlineLevel="1" x14ac:dyDescent="0.15">
      <c r="C163" t="s">
        <v>462</v>
      </c>
      <c r="D163" t="s">
        <v>463</v>
      </c>
    </row>
    <row r="164" spans="2:5" x14ac:dyDescent="0.15">
      <c r="C164" t="s">
        <v>464</v>
      </c>
      <c r="D164" t="s">
        <v>465</v>
      </c>
    </row>
    <row r="165" spans="2:5" x14ac:dyDescent="0.15">
      <c r="B165" t="s">
        <v>365</v>
      </c>
    </row>
    <row r="166" spans="2:5" x14ac:dyDescent="0.15">
      <c r="C166" s="66" t="s">
        <v>466</v>
      </c>
      <c r="D166" s="66" t="s">
        <v>467</v>
      </c>
      <c r="E166" s="66"/>
    </row>
    <row r="167" spans="2:5" x14ac:dyDescent="0.15">
      <c r="C167" s="62" t="s">
        <v>468</v>
      </c>
      <c r="D167" s="62" t="s">
        <v>469</v>
      </c>
      <c r="E167" s="62"/>
    </row>
    <row r="168" spans="2:5" x14ac:dyDescent="0.15">
      <c r="C168" s="59" t="s">
        <v>364</v>
      </c>
      <c r="D168" s="59" t="s">
        <v>366</v>
      </c>
      <c r="E168" s="59"/>
    </row>
    <row r="169" spans="2:5" x14ac:dyDescent="0.15">
      <c r="B169" t="s">
        <v>368</v>
      </c>
    </row>
    <row r="170" spans="2:5" x14ac:dyDescent="0.15">
      <c r="C170" t="s">
        <v>470</v>
      </c>
      <c r="D170" t="s">
        <v>471</v>
      </c>
    </row>
    <row r="171" spans="2:5" x14ac:dyDescent="0.15">
      <c r="C171" s="59" t="s">
        <v>367</v>
      </c>
      <c r="D171" s="59" t="s">
        <v>369</v>
      </c>
      <c r="E171" s="59"/>
    </row>
    <row r="172" spans="2:5" x14ac:dyDescent="0.15">
      <c r="B172" t="s">
        <v>371</v>
      </c>
    </row>
    <row r="173" spans="2:5" x14ac:dyDescent="0.15">
      <c r="C173" t="s">
        <v>472</v>
      </c>
      <c r="D173" t="s">
        <v>473</v>
      </c>
    </row>
    <row r="174" spans="2:5" x14ac:dyDescent="0.15">
      <c r="C174" s="59" t="s">
        <v>370</v>
      </c>
      <c r="D174" s="59" t="s">
        <v>372</v>
      </c>
      <c r="E174" s="59"/>
    </row>
    <row r="175" spans="2:5" x14ac:dyDescent="0.15">
      <c r="B175" t="s">
        <v>374</v>
      </c>
    </row>
    <row r="176" spans="2:5" x14ac:dyDescent="0.15">
      <c r="C176" t="s">
        <v>474</v>
      </c>
      <c r="D176" t="s">
        <v>475</v>
      </c>
    </row>
    <row r="177" spans="1:5" x14ac:dyDescent="0.15">
      <c r="C177" s="59" t="s">
        <v>373</v>
      </c>
      <c r="D177" s="59" t="s">
        <v>375</v>
      </c>
      <c r="E177" s="59"/>
    </row>
    <row r="178" spans="1:5" x14ac:dyDescent="0.15">
      <c r="B178" t="s">
        <v>377</v>
      </c>
    </row>
    <row r="179" spans="1:5" x14ac:dyDescent="0.15">
      <c r="C179" t="s">
        <v>476</v>
      </c>
      <c r="D179" t="s">
        <v>477</v>
      </c>
    </row>
    <row r="180" spans="1:5" x14ac:dyDescent="0.15">
      <c r="C180" s="59" t="s">
        <v>376</v>
      </c>
      <c r="D180" s="59" t="s">
        <v>378</v>
      </c>
      <c r="E180" s="59"/>
    </row>
    <row r="183" spans="1:5" x14ac:dyDescent="0.15">
      <c r="A183" s="49" t="s">
        <v>478</v>
      </c>
      <c r="B183" s="50" t="s">
        <v>197</v>
      </c>
      <c r="C183" s="50"/>
      <c r="D183" s="67"/>
    </row>
    <row r="184" spans="1:5" x14ac:dyDescent="0.15">
      <c r="B184" s="55" t="s">
        <v>479</v>
      </c>
      <c r="C184" s="55" t="s">
        <v>480</v>
      </c>
      <c r="D184" s="56" t="s">
        <v>481</v>
      </c>
    </row>
    <row r="185" spans="1:5" x14ac:dyDescent="0.15">
      <c r="B185" s="55" t="s">
        <v>482</v>
      </c>
      <c r="C185" s="55" t="s">
        <v>483</v>
      </c>
      <c r="D185" s="56" t="s">
        <v>484</v>
      </c>
    </row>
    <row r="186" spans="1:5" x14ac:dyDescent="0.15">
      <c r="B186" s="55" t="s">
        <v>485</v>
      </c>
      <c r="C186" s="55" t="s">
        <v>486</v>
      </c>
      <c r="D186" s="56" t="s">
        <v>487</v>
      </c>
    </row>
    <row r="187" spans="1:5" x14ac:dyDescent="0.15">
      <c r="B187" s="55" t="s">
        <v>488</v>
      </c>
      <c r="C187" s="55" t="s">
        <v>489</v>
      </c>
      <c r="D187" s="56" t="s">
        <v>490</v>
      </c>
    </row>
    <row r="188" spans="1:5" x14ac:dyDescent="0.15">
      <c r="B188" s="55" t="s">
        <v>491</v>
      </c>
      <c r="C188" s="55" t="s">
        <v>492</v>
      </c>
      <c r="D188" s="56" t="s">
        <v>493</v>
      </c>
    </row>
    <row r="190" spans="1:5" x14ac:dyDescent="0.15">
      <c r="B190" t="s">
        <v>480</v>
      </c>
    </row>
    <row r="191" spans="1:5" x14ac:dyDescent="0.15">
      <c r="C191" t="s">
        <v>494</v>
      </c>
      <c r="D191" t="s">
        <v>495</v>
      </c>
    </row>
    <row r="192" spans="1:5" x14ac:dyDescent="0.15">
      <c r="C192" t="s">
        <v>496</v>
      </c>
      <c r="D192" t="s">
        <v>497</v>
      </c>
    </row>
    <row r="193" spans="2:5" x14ac:dyDescent="0.15">
      <c r="C193" t="s">
        <v>498</v>
      </c>
      <c r="D193" t="s">
        <v>499</v>
      </c>
    </row>
    <row r="194" spans="2:5" x14ac:dyDescent="0.15">
      <c r="C194" s="59" t="s">
        <v>479</v>
      </c>
      <c r="D194" s="59" t="s">
        <v>481</v>
      </c>
      <c r="E194" s="59"/>
    </row>
    <row r="195" spans="2:5" x14ac:dyDescent="0.15">
      <c r="C195" t="s">
        <v>500</v>
      </c>
      <c r="D195" t="s">
        <v>501</v>
      </c>
    </row>
    <row r="196" spans="2:5" hidden="1" outlineLevel="1" x14ac:dyDescent="0.15">
      <c r="C196" t="s">
        <v>502</v>
      </c>
      <c r="D196" t="s">
        <v>503</v>
      </c>
    </row>
    <row r="197" spans="2:5" hidden="1" outlineLevel="1" x14ac:dyDescent="0.15">
      <c r="C197" t="s">
        <v>504</v>
      </c>
      <c r="D197" t="s">
        <v>505</v>
      </c>
    </row>
    <row r="198" spans="2:5" hidden="1" outlineLevel="1" x14ac:dyDescent="0.15">
      <c r="C198" t="s">
        <v>506</v>
      </c>
      <c r="D198" t="s">
        <v>507</v>
      </c>
    </row>
    <row r="199" spans="2:5" hidden="1" outlineLevel="1" x14ac:dyDescent="0.15">
      <c r="C199" t="s">
        <v>508</v>
      </c>
      <c r="D199" t="s">
        <v>509</v>
      </c>
    </row>
    <row r="200" spans="2:5" hidden="1" outlineLevel="1" x14ac:dyDescent="0.15">
      <c r="C200" t="s">
        <v>510</v>
      </c>
      <c r="D200" t="s">
        <v>511</v>
      </c>
    </row>
    <row r="201" spans="2:5" hidden="1" outlineLevel="1" x14ac:dyDescent="0.15">
      <c r="C201" t="s">
        <v>512</v>
      </c>
      <c r="D201" t="s">
        <v>513</v>
      </c>
    </row>
    <row r="202" spans="2:5" hidden="1" outlineLevel="1" x14ac:dyDescent="0.15">
      <c r="C202" t="s">
        <v>514</v>
      </c>
      <c r="D202" t="s">
        <v>515</v>
      </c>
    </row>
    <row r="203" spans="2:5" hidden="1" outlineLevel="1" x14ac:dyDescent="0.15">
      <c r="C203" t="s">
        <v>516</v>
      </c>
      <c r="D203" t="s">
        <v>517</v>
      </c>
    </row>
    <row r="204" spans="2:5" hidden="1" outlineLevel="1" x14ac:dyDescent="0.15">
      <c r="C204" t="s">
        <v>518</v>
      </c>
      <c r="D204" t="s">
        <v>519</v>
      </c>
    </row>
    <row r="205" spans="2:5" hidden="1" outlineLevel="1" x14ac:dyDescent="0.15">
      <c r="C205" t="s">
        <v>520</v>
      </c>
      <c r="D205" t="s">
        <v>521</v>
      </c>
    </row>
    <row r="206" spans="2:5" x14ac:dyDescent="0.15">
      <c r="C206" t="s">
        <v>522</v>
      </c>
      <c r="D206" t="s">
        <v>523</v>
      </c>
    </row>
    <row r="207" spans="2:5" x14ac:dyDescent="0.15">
      <c r="B207" t="s">
        <v>483</v>
      </c>
    </row>
    <row r="208" spans="2:5" x14ac:dyDescent="0.15">
      <c r="C208" t="s">
        <v>524</v>
      </c>
      <c r="D208" t="s">
        <v>525</v>
      </c>
    </row>
    <row r="209" spans="1:5" x14ac:dyDescent="0.15">
      <c r="C209" s="59" t="s">
        <v>482</v>
      </c>
      <c r="D209" s="59" t="s">
        <v>484</v>
      </c>
      <c r="E209" s="59"/>
    </row>
    <row r="210" spans="1:5" x14ac:dyDescent="0.15">
      <c r="B210" t="s">
        <v>486</v>
      </c>
    </row>
    <row r="211" spans="1:5" x14ac:dyDescent="0.15">
      <c r="C211" t="s">
        <v>526</v>
      </c>
      <c r="D211" t="s">
        <v>527</v>
      </c>
    </row>
    <row r="212" spans="1:5" x14ac:dyDescent="0.15">
      <c r="C212" s="59" t="s">
        <v>485</v>
      </c>
      <c r="D212" s="59" t="s">
        <v>487</v>
      </c>
      <c r="E212" s="59"/>
    </row>
    <row r="213" spans="1:5" x14ac:dyDescent="0.15">
      <c r="B213" t="s">
        <v>489</v>
      </c>
    </row>
    <row r="214" spans="1:5" x14ac:dyDescent="0.15">
      <c r="C214" s="59" t="s">
        <v>488</v>
      </c>
      <c r="D214" s="59" t="s">
        <v>490</v>
      </c>
      <c r="E214" s="59"/>
    </row>
    <row r="215" spans="1:5" x14ac:dyDescent="0.15">
      <c r="C215" t="s">
        <v>528</v>
      </c>
      <c r="D215" t="s">
        <v>529</v>
      </c>
    </row>
    <row r="216" spans="1:5" x14ac:dyDescent="0.15">
      <c r="B216" t="s">
        <v>492</v>
      </c>
    </row>
    <row r="217" spans="1:5" x14ac:dyDescent="0.15">
      <c r="C217" s="59" t="s">
        <v>491</v>
      </c>
      <c r="D217" s="59" t="s">
        <v>493</v>
      </c>
      <c r="E217" s="59"/>
    </row>
    <row r="218" spans="1:5" x14ac:dyDescent="0.15">
      <c r="C218" t="s">
        <v>530</v>
      </c>
      <c r="D218" t="s">
        <v>531</v>
      </c>
    </row>
    <row r="223" spans="1:5" x14ac:dyDescent="0.15">
      <c r="A223" t="s">
        <v>532</v>
      </c>
    </row>
    <row r="224" spans="1:5" x14ac:dyDescent="0.15">
      <c r="B224" t="s">
        <v>533</v>
      </c>
    </row>
    <row r="225" spans="1:2" x14ac:dyDescent="0.15">
      <c r="B225" t="s">
        <v>534</v>
      </c>
    </row>
    <row r="226" spans="1:2" x14ac:dyDescent="0.15">
      <c r="B226" t="s">
        <v>535</v>
      </c>
    </row>
    <row r="227" spans="1:2" x14ac:dyDescent="0.15">
      <c r="B227" t="s">
        <v>536</v>
      </c>
    </row>
    <row r="228" spans="1:2" x14ac:dyDescent="0.15">
      <c r="B228" t="s">
        <v>537</v>
      </c>
    </row>
    <row r="229" spans="1:2" x14ac:dyDescent="0.15">
      <c r="B229" t="s">
        <v>538</v>
      </c>
    </row>
    <row r="230" spans="1:2" x14ac:dyDescent="0.15">
      <c r="B230" s="68" t="s">
        <v>539</v>
      </c>
    </row>
    <row r="231" spans="1:2" x14ac:dyDescent="0.15">
      <c r="B231" t="s">
        <v>540</v>
      </c>
    </row>
    <row r="234" spans="1:2" x14ac:dyDescent="0.15">
      <c r="A234" s="65" t="s">
        <v>541</v>
      </c>
      <c r="B234" s="65" t="s">
        <v>542</v>
      </c>
    </row>
    <row r="245" spans="2:4" x14ac:dyDescent="0.15">
      <c r="B245" t="s">
        <v>543</v>
      </c>
    </row>
    <row r="246" spans="2:4" s="69" customFormat="1" ht="40.5" x14ac:dyDescent="0.15">
      <c r="B246" s="69" t="s">
        <v>544</v>
      </c>
      <c r="D246" s="70" t="s">
        <v>545</v>
      </c>
    </row>
    <row r="247" spans="2:4" x14ac:dyDescent="0.15">
      <c r="C247" s="68" t="s">
        <v>546</v>
      </c>
    </row>
    <row r="248" spans="2:4" x14ac:dyDescent="0.15">
      <c r="C248" t="s">
        <v>547</v>
      </c>
    </row>
    <row r="249" spans="2:4" x14ac:dyDescent="0.15">
      <c r="C249" t="s">
        <v>548</v>
      </c>
    </row>
    <row r="250" spans="2:4" x14ac:dyDescent="0.15">
      <c r="C250" t="s">
        <v>549</v>
      </c>
    </row>
    <row r="251" spans="2:4" x14ac:dyDescent="0.15">
      <c r="C251" s="71" t="s">
        <v>550</v>
      </c>
    </row>
    <row r="252" spans="2:4" x14ac:dyDescent="0.15">
      <c r="C252" t="s">
        <v>551</v>
      </c>
    </row>
    <row r="253" spans="2:4" x14ac:dyDescent="0.15">
      <c r="C253" t="s">
        <v>552</v>
      </c>
    </row>
    <row r="254" spans="2:4" x14ac:dyDescent="0.15">
      <c r="C254" t="s">
        <v>553</v>
      </c>
    </row>
    <row r="255" spans="2:4" x14ac:dyDescent="0.15">
      <c r="B255" t="s">
        <v>554</v>
      </c>
    </row>
    <row r="256" spans="2:4" x14ac:dyDescent="0.15">
      <c r="B256" t="s">
        <v>555</v>
      </c>
      <c r="D256" t="s">
        <v>556</v>
      </c>
    </row>
    <row r="257" spans="2:3" x14ac:dyDescent="0.15">
      <c r="C257" s="66" t="s">
        <v>546</v>
      </c>
    </row>
    <row r="258" spans="2:3" x14ac:dyDescent="0.15">
      <c r="C258" t="s">
        <v>547</v>
      </c>
    </row>
    <row r="259" spans="2:3" x14ac:dyDescent="0.15">
      <c r="C259" t="s">
        <v>548</v>
      </c>
    </row>
    <row r="260" spans="2:3" x14ac:dyDescent="0.15">
      <c r="C260" t="s">
        <v>549</v>
      </c>
    </row>
    <row r="261" spans="2:3" x14ac:dyDescent="0.15">
      <c r="C261" s="71" t="s">
        <v>550</v>
      </c>
    </row>
    <row r="262" spans="2:3" x14ac:dyDescent="0.15">
      <c r="C262" t="s">
        <v>551</v>
      </c>
    </row>
    <row r="263" spans="2:3" x14ac:dyDescent="0.15">
      <c r="C263" t="s">
        <v>552</v>
      </c>
    </row>
    <row r="264" spans="2:3" x14ac:dyDescent="0.15">
      <c r="C264" t="s">
        <v>553</v>
      </c>
    </row>
    <row r="265" spans="2:3" x14ac:dyDescent="0.15">
      <c r="B265" t="s">
        <v>557</v>
      </c>
    </row>
    <row r="266" spans="2:3" x14ac:dyDescent="0.15">
      <c r="C266" t="s">
        <v>558</v>
      </c>
    </row>
    <row r="267" spans="2:3" x14ac:dyDescent="0.15">
      <c r="C267" t="s">
        <v>559</v>
      </c>
    </row>
    <row r="268" spans="2:3" x14ac:dyDescent="0.15">
      <c r="C268" t="s">
        <v>560</v>
      </c>
    </row>
    <row r="269" spans="2:3" x14ac:dyDescent="0.15">
      <c r="C269" t="s">
        <v>561</v>
      </c>
    </row>
    <row r="270" spans="2:3" x14ac:dyDescent="0.15">
      <c r="C270" t="s">
        <v>562</v>
      </c>
    </row>
    <row r="271" spans="2:3" x14ac:dyDescent="0.15">
      <c r="B271" t="s">
        <v>563</v>
      </c>
    </row>
    <row r="272" spans="2:3" x14ac:dyDescent="0.15">
      <c r="C272" t="s">
        <v>564</v>
      </c>
    </row>
    <row r="273" spans="2:4" x14ac:dyDescent="0.15">
      <c r="C273" t="s">
        <v>565</v>
      </c>
    </row>
    <row r="274" spans="2:4" x14ac:dyDescent="0.15">
      <c r="B274" t="s">
        <v>566</v>
      </c>
      <c r="D274" t="s">
        <v>567</v>
      </c>
    </row>
    <row r="275" spans="2:4" x14ac:dyDescent="0.15">
      <c r="C275" t="s">
        <v>568</v>
      </c>
    </row>
    <row r="276" spans="2:4" x14ac:dyDescent="0.15">
      <c r="C276" s="71" t="s">
        <v>569</v>
      </c>
    </row>
    <row r="277" spans="2:4" x14ac:dyDescent="0.15">
      <c r="B277" t="s">
        <v>570</v>
      </c>
    </row>
    <row r="278" spans="2:4" x14ac:dyDescent="0.15">
      <c r="B278" t="s">
        <v>571</v>
      </c>
    </row>
    <row r="279" spans="2:4" x14ac:dyDescent="0.15">
      <c r="C279" t="s">
        <v>572</v>
      </c>
    </row>
    <row r="280" spans="2:4" x14ac:dyDescent="0.15">
      <c r="C280" t="s">
        <v>573</v>
      </c>
    </row>
    <row r="281" spans="2:4" x14ac:dyDescent="0.15">
      <c r="B281" t="s">
        <v>574</v>
      </c>
    </row>
    <row r="282" spans="2:4" x14ac:dyDescent="0.15">
      <c r="C282" t="s">
        <v>575</v>
      </c>
    </row>
    <row r="283" spans="2:4" x14ac:dyDescent="0.15">
      <c r="C283" t="s">
        <v>576</v>
      </c>
    </row>
    <row r="284" spans="2:4" x14ac:dyDescent="0.15">
      <c r="B284" t="s">
        <v>577</v>
      </c>
    </row>
    <row r="285" spans="2:4" x14ac:dyDescent="0.15">
      <c r="C285" t="s">
        <v>578</v>
      </c>
    </row>
    <row r="286" spans="2:4" x14ac:dyDescent="0.15">
      <c r="C286" t="s">
        <v>579</v>
      </c>
    </row>
    <row r="287" spans="2:4" x14ac:dyDescent="0.15">
      <c r="B287" t="s">
        <v>580</v>
      </c>
      <c r="D287" t="s">
        <v>581</v>
      </c>
    </row>
    <row r="288" spans="2:4" x14ac:dyDescent="0.15">
      <c r="C288" s="71" t="s">
        <v>582</v>
      </c>
    </row>
    <row r="289" spans="1:3" x14ac:dyDescent="0.15">
      <c r="C289" t="s">
        <v>583</v>
      </c>
    </row>
    <row r="292" spans="1:3" x14ac:dyDescent="0.15">
      <c r="A292" s="65" t="s">
        <v>584</v>
      </c>
      <c r="B292" s="65" t="s">
        <v>585</v>
      </c>
    </row>
    <row r="303" spans="1:3" x14ac:dyDescent="0.15">
      <c r="B303" t="s">
        <v>586</v>
      </c>
    </row>
    <row r="304" spans="1:3" x14ac:dyDescent="0.15">
      <c r="C304" t="s">
        <v>587</v>
      </c>
    </row>
    <row r="305" spans="2:3" x14ac:dyDescent="0.15">
      <c r="C305" t="s">
        <v>588</v>
      </c>
    </row>
    <row r="306" spans="2:3" x14ac:dyDescent="0.15">
      <c r="B306" t="s">
        <v>589</v>
      </c>
    </row>
    <row r="307" spans="2:3" x14ac:dyDescent="0.15">
      <c r="C307" t="s">
        <v>590</v>
      </c>
    </row>
    <row r="308" spans="2:3" x14ac:dyDescent="0.15">
      <c r="C308" t="s">
        <v>591</v>
      </c>
    </row>
    <row r="309" spans="2:3" x14ac:dyDescent="0.15">
      <c r="C309" t="s">
        <v>592</v>
      </c>
    </row>
    <row r="310" spans="2:3" x14ac:dyDescent="0.15">
      <c r="C310" t="s">
        <v>593</v>
      </c>
    </row>
    <row r="311" spans="2:3" x14ac:dyDescent="0.15">
      <c r="C311" t="s">
        <v>594</v>
      </c>
    </row>
    <row r="312" spans="2:3" x14ac:dyDescent="0.15">
      <c r="C312" t="s">
        <v>595</v>
      </c>
    </row>
    <row r="313" spans="2:3" x14ac:dyDescent="0.15">
      <c r="C313" t="s">
        <v>596</v>
      </c>
    </row>
    <row r="314" spans="2:3" x14ac:dyDescent="0.15">
      <c r="C314" s="71" t="s">
        <v>597</v>
      </c>
    </row>
    <row r="315" spans="2:3" x14ac:dyDescent="0.15">
      <c r="B315" t="s">
        <v>598</v>
      </c>
    </row>
    <row r="316" spans="2:3" x14ac:dyDescent="0.15">
      <c r="C316" t="s">
        <v>599</v>
      </c>
    </row>
    <row r="317" spans="2:3" x14ac:dyDescent="0.15">
      <c r="C317" t="s">
        <v>600</v>
      </c>
    </row>
    <row r="318" spans="2:3" x14ac:dyDescent="0.15">
      <c r="B318" t="s">
        <v>601</v>
      </c>
    </row>
    <row r="319" spans="2:3" x14ac:dyDescent="0.15">
      <c r="C319" t="s">
        <v>602</v>
      </c>
    </row>
    <row r="320" spans="2:3" x14ac:dyDescent="0.15">
      <c r="C320" t="s">
        <v>603</v>
      </c>
    </row>
    <row r="321" spans="2:3" x14ac:dyDescent="0.15">
      <c r="C321" t="s">
        <v>604</v>
      </c>
    </row>
    <row r="322" spans="2:3" x14ac:dyDescent="0.15">
      <c r="C322" t="s">
        <v>605</v>
      </c>
    </row>
    <row r="323" spans="2:3" x14ac:dyDescent="0.15">
      <c r="C323" t="s">
        <v>606</v>
      </c>
    </row>
    <row r="324" spans="2:3" x14ac:dyDescent="0.15">
      <c r="C324" t="s">
        <v>607</v>
      </c>
    </row>
    <row r="325" spans="2:3" x14ac:dyDescent="0.15">
      <c r="C325" t="s">
        <v>608</v>
      </c>
    </row>
    <row r="326" spans="2:3" x14ac:dyDescent="0.15">
      <c r="C326" t="s">
        <v>609</v>
      </c>
    </row>
    <row r="327" spans="2:3" x14ac:dyDescent="0.15">
      <c r="B327" t="s">
        <v>610</v>
      </c>
    </row>
    <row r="328" spans="2:3" x14ac:dyDescent="0.15">
      <c r="C328" t="s">
        <v>611</v>
      </c>
    </row>
    <row r="329" spans="2:3" x14ac:dyDescent="0.15">
      <c r="C329" t="s">
        <v>612</v>
      </c>
    </row>
    <row r="330" spans="2:3" x14ac:dyDescent="0.15">
      <c r="C330" t="s">
        <v>613</v>
      </c>
    </row>
    <row r="331" spans="2:3" x14ac:dyDescent="0.15">
      <c r="C331" s="71" t="s">
        <v>614</v>
      </c>
    </row>
    <row r="332" spans="2:3" x14ac:dyDescent="0.15">
      <c r="B332" t="s">
        <v>615</v>
      </c>
    </row>
    <row r="333" spans="2:3" x14ac:dyDescent="0.15">
      <c r="C333" s="59" t="s">
        <v>616</v>
      </c>
    </row>
    <row r="334" spans="2:3" x14ac:dyDescent="0.15">
      <c r="C334" t="s">
        <v>617</v>
      </c>
    </row>
    <row r="335" spans="2:3" x14ac:dyDescent="0.15">
      <c r="B335" t="s">
        <v>618</v>
      </c>
    </row>
    <row r="339" spans="1:3" x14ac:dyDescent="0.15">
      <c r="A339" s="65" t="s">
        <v>619</v>
      </c>
      <c r="B339" s="65" t="s">
        <v>620</v>
      </c>
    </row>
    <row r="350" spans="1:3" x14ac:dyDescent="0.15">
      <c r="B350" t="s">
        <v>621</v>
      </c>
    </row>
    <row r="351" spans="1:3" x14ac:dyDescent="0.15">
      <c r="B351" t="s">
        <v>622</v>
      </c>
    </row>
    <row r="352" spans="1:3" x14ac:dyDescent="0.15">
      <c r="C352" t="s">
        <v>623</v>
      </c>
    </row>
    <row r="353" spans="3:3" x14ac:dyDescent="0.15">
      <c r="C353" t="s">
        <v>624</v>
      </c>
    </row>
    <row r="354" spans="3:3" x14ac:dyDescent="0.15">
      <c r="C354" t="s">
        <v>625</v>
      </c>
    </row>
    <row r="355" spans="3:3" x14ac:dyDescent="0.15">
      <c r="C355" t="s">
        <v>625</v>
      </c>
    </row>
    <row r="356" spans="3:3" x14ac:dyDescent="0.15">
      <c r="C356" t="s">
        <v>625</v>
      </c>
    </row>
    <row r="357" spans="3:3" x14ac:dyDescent="0.15">
      <c r="C357" t="s">
        <v>626</v>
      </c>
    </row>
    <row r="358" spans="3:3" x14ac:dyDescent="0.15">
      <c r="C358" t="s">
        <v>627</v>
      </c>
    </row>
    <row r="359" spans="3:3" x14ac:dyDescent="0.15">
      <c r="C359" t="s">
        <v>628</v>
      </c>
    </row>
    <row r="360" spans="3:3" x14ac:dyDescent="0.15">
      <c r="C360" t="s">
        <v>625</v>
      </c>
    </row>
    <row r="361" spans="3:3" x14ac:dyDescent="0.15">
      <c r="C361" t="s">
        <v>625</v>
      </c>
    </row>
    <row r="362" spans="3:3" x14ac:dyDescent="0.15">
      <c r="C362" t="s">
        <v>625</v>
      </c>
    </row>
    <row r="363" spans="3:3" x14ac:dyDescent="0.15">
      <c r="C363" t="s">
        <v>629</v>
      </c>
    </row>
    <row r="364" spans="3:3" x14ac:dyDescent="0.15">
      <c r="C364" t="s">
        <v>630</v>
      </c>
    </row>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zoomScale="90" zoomScaleNormal="90" workbookViewId="0">
      <selection activeCell="B4" sqref="B4"/>
    </sheetView>
  </sheetViews>
  <sheetFormatPr defaultRowHeight="13.5" x14ac:dyDescent="0.15"/>
  <cols>
    <col min="1" max="1025" width="8.625" customWidth="1"/>
  </cols>
  <sheetData>
    <row r="2" spans="1:1" x14ac:dyDescent="0.15">
      <c r="A2" s="65" t="s">
        <v>631</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4"/>
  <sheetViews>
    <sheetView topLeftCell="A100" zoomScale="90" zoomScaleNormal="90" workbookViewId="0">
      <selection activeCell="V13" sqref="V13"/>
    </sheetView>
  </sheetViews>
  <sheetFormatPr defaultRowHeight="13.5" x14ac:dyDescent="0.15"/>
  <cols>
    <col min="1" max="1025" width="8.75" customWidth="1"/>
  </cols>
  <sheetData>
    <row r="1" spans="1:2" x14ac:dyDescent="0.15">
      <c r="A1" t="s">
        <v>632</v>
      </c>
    </row>
    <row r="2" spans="1:2" x14ac:dyDescent="0.15">
      <c r="B2" s="7" t="s">
        <v>633</v>
      </c>
    </row>
    <row r="7" spans="1:2" x14ac:dyDescent="0.15">
      <c r="A7" t="s">
        <v>634</v>
      </c>
    </row>
    <row r="9" spans="1:2" x14ac:dyDescent="0.15">
      <c r="B9" t="s">
        <v>635</v>
      </c>
    </row>
    <row r="10" spans="1:2" x14ac:dyDescent="0.15">
      <c r="B10" t="s">
        <v>636</v>
      </c>
    </row>
    <row r="11" spans="1:2" x14ac:dyDescent="0.15">
      <c r="B11" t="s">
        <v>637</v>
      </c>
    </row>
    <row r="13" spans="1:2" x14ac:dyDescent="0.15">
      <c r="B13" t="s">
        <v>638</v>
      </c>
    </row>
    <row r="14" spans="1:2" x14ac:dyDescent="0.15">
      <c r="B14" t="s">
        <v>639</v>
      </c>
    </row>
    <row r="15" spans="1:2" x14ac:dyDescent="0.15">
      <c r="B15" t="s">
        <v>640</v>
      </c>
    </row>
    <row r="16" spans="1:2" x14ac:dyDescent="0.15">
      <c r="B16" t="s">
        <v>641</v>
      </c>
    </row>
    <row r="17" spans="1:2" x14ac:dyDescent="0.15">
      <c r="B17" t="s">
        <v>642</v>
      </c>
    </row>
    <row r="18" spans="1:2" x14ac:dyDescent="0.15">
      <c r="B18" t="s">
        <v>643</v>
      </c>
    </row>
    <row r="20" spans="1:2" x14ac:dyDescent="0.15">
      <c r="B20" t="s">
        <v>644</v>
      </c>
    </row>
    <row r="21" spans="1:2" x14ac:dyDescent="0.15">
      <c r="B21" t="s">
        <v>645</v>
      </c>
    </row>
    <row r="22" spans="1:2" x14ac:dyDescent="0.15">
      <c r="B22" t="s">
        <v>646</v>
      </c>
    </row>
    <row r="25" spans="1:2" x14ac:dyDescent="0.15">
      <c r="A25" t="s">
        <v>647</v>
      </c>
    </row>
    <row r="26" spans="1:2" x14ac:dyDescent="0.15">
      <c r="B26" s="65" t="s">
        <v>648</v>
      </c>
    </row>
    <row r="27" spans="1:2" x14ac:dyDescent="0.15">
      <c r="B27" t="s">
        <v>649</v>
      </c>
    </row>
    <row r="28" spans="1:2" x14ac:dyDescent="0.15">
      <c r="B28" t="s">
        <v>650</v>
      </c>
    </row>
    <row r="29" spans="1:2" x14ac:dyDescent="0.15">
      <c r="B29" t="s">
        <v>651</v>
      </c>
    </row>
    <row r="30" spans="1:2" x14ac:dyDescent="0.15">
      <c r="B30" t="s">
        <v>652</v>
      </c>
    </row>
    <row r="31" spans="1:2" x14ac:dyDescent="0.15">
      <c r="B31" t="s">
        <v>653</v>
      </c>
    </row>
    <row r="32" spans="1:2" x14ac:dyDescent="0.15">
      <c r="B32" s="65" t="s">
        <v>654</v>
      </c>
    </row>
    <row r="35" spans="1:2" x14ac:dyDescent="0.15">
      <c r="A35" t="s">
        <v>655</v>
      </c>
    </row>
    <row r="36" spans="1:2" x14ac:dyDescent="0.15">
      <c r="B36" t="s">
        <v>656</v>
      </c>
    </row>
    <row r="37" spans="1:2" x14ac:dyDescent="0.15">
      <c r="B37" t="s">
        <v>657</v>
      </c>
    </row>
    <row r="38" spans="1:2" x14ac:dyDescent="0.15">
      <c r="B38" t="s">
        <v>658</v>
      </c>
    </row>
    <row r="39" spans="1:2" x14ac:dyDescent="0.15">
      <c r="B39" t="s">
        <v>659</v>
      </c>
    </row>
    <row r="40" spans="1:2" x14ac:dyDescent="0.15">
      <c r="B40" t="s">
        <v>660</v>
      </c>
    </row>
    <row r="41" spans="1:2" x14ac:dyDescent="0.15">
      <c r="B41" t="s">
        <v>661</v>
      </c>
    </row>
    <row r="42" spans="1:2" x14ac:dyDescent="0.15">
      <c r="B42" t="s">
        <v>662</v>
      </c>
    </row>
    <row r="43" spans="1:2" x14ac:dyDescent="0.15">
      <c r="B43" t="s">
        <v>663</v>
      </c>
    </row>
    <row r="44" spans="1:2" x14ac:dyDescent="0.15">
      <c r="B44" t="s">
        <v>664</v>
      </c>
    </row>
    <row r="45" spans="1:2" x14ac:dyDescent="0.15">
      <c r="B45" t="s">
        <v>665</v>
      </c>
    </row>
    <row r="46" spans="1:2" x14ac:dyDescent="0.15">
      <c r="B46" t="s">
        <v>666</v>
      </c>
    </row>
    <row r="47" spans="1:2" x14ac:dyDescent="0.15">
      <c r="B47" t="s">
        <v>667</v>
      </c>
    </row>
    <row r="48" spans="1:2" x14ac:dyDescent="0.15">
      <c r="B48" t="s">
        <v>668</v>
      </c>
    </row>
    <row r="49" spans="1:2" x14ac:dyDescent="0.15">
      <c r="B49" t="s">
        <v>669</v>
      </c>
    </row>
    <row r="50" spans="1:2" x14ac:dyDescent="0.15">
      <c r="B50" t="s">
        <v>670</v>
      </c>
    </row>
    <row r="51" spans="1:2" x14ac:dyDescent="0.15">
      <c r="B51" t="s">
        <v>671</v>
      </c>
    </row>
    <row r="52" spans="1:2" x14ac:dyDescent="0.15">
      <c r="B52" t="s">
        <v>672</v>
      </c>
    </row>
    <row r="53" spans="1:2" x14ac:dyDescent="0.15">
      <c r="B53" t="s">
        <v>673</v>
      </c>
    </row>
    <row r="54" spans="1:2" x14ac:dyDescent="0.15">
      <c r="B54" t="s">
        <v>674</v>
      </c>
    </row>
    <row r="64" spans="1:2" x14ac:dyDescent="0.15">
      <c r="A64" t="s">
        <v>675</v>
      </c>
    </row>
  </sheetData>
  <phoneticPr fontId="8"/>
  <hyperlinks>
    <hyperlink ref="B2" r:id="rId1" xr:uid="{00000000-0004-0000-0400-000000000000}"/>
  </hyperlinks>
  <pageMargins left="0.7" right="0.7" top="0.75" bottom="0.75" header="0.51180555555555496" footer="0.51180555555555496"/>
  <pageSetup paperSize="9" firstPageNumber="0" orientation="portrait" horizontalDpi="300" verticalDpi="30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7:AMK200"/>
  <sheetViews>
    <sheetView topLeftCell="A179" zoomScale="90" zoomScaleNormal="90" workbookViewId="0">
      <selection activeCell="H96" sqref="H96"/>
    </sheetView>
  </sheetViews>
  <sheetFormatPr defaultRowHeight="13.5" x14ac:dyDescent="0.15"/>
  <cols>
    <col min="1" max="3" width="9" style="61" customWidth="1"/>
    <col min="4" max="4" width="33" style="61" customWidth="1"/>
    <col min="5" max="7" width="9" style="61" customWidth="1"/>
    <col min="8" max="8" width="35.125" style="61" customWidth="1"/>
    <col min="9" max="11" width="9" style="61" customWidth="1"/>
    <col min="12" max="12" width="20.25" style="61" customWidth="1"/>
    <col min="13" max="1025" width="9" style="61" customWidth="1"/>
  </cols>
  <sheetData>
    <row r="97" spans="2:2" x14ac:dyDescent="0.15">
      <c r="B97" s="61" t="s">
        <v>676</v>
      </c>
    </row>
    <row r="124" spans="2:9" x14ac:dyDescent="0.15">
      <c r="B124" s="61" t="s">
        <v>677</v>
      </c>
    </row>
    <row r="125" spans="2:9" x14ac:dyDescent="0.15">
      <c r="I125" s="61" t="s">
        <v>678</v>
      </c>
    </row>
    <row r="149" spans="1:12" x14ac:dyDescent="0.15">
      <c r="B149" s="61" t="s">
        <v>679</v>
      </c>
      <c r="F149" s="61" t="s">
        <v>680</v>
      </c>
      <c r="J149" s="61" t="s">
        <v>681</v>
      </c>
    </row>
    <row r="150" spans="1:12" x14ac:dyDescent="0.15">
      <c r="A150" s="61" t="s">
        <v>682</v>
      </c>
    </row>
    <row r="151" spans="1:12" x14ac:dyDescent="0.15">
      <c r="B151" s="61" t="s">
        <v>683</v>
      </c>
      <c r="D151" s="61" t="s">
        <v>684</v>
      </c>
      <c r="F151" s="61" t="s">
        <v>683</v>
      </c>
      <c r="H151" s="61" t="s">
        <v>684</v>
      </c>
      <c r="J151" s="61" t="s">
        <v>683</v>
      </c>
      <c r="L151" s="61" t="s">
        <v>684</v>
      </c>
    </row>
    <row r="152" spans="1:12" x14ac:dyDescent="0.15">
      <c r="B152" s="61" t="s">
        <v>685</v>
      </c>
      <c r="D152" s="61" t="s">
        <v>686</v>
      </c>
      <c r="F152" s="61" t="s">
        <v>685</v>
      </c>
      <c r="H152" s="61" t="s">
        <v>687</v>
      </c>
      <c r="J152" s="61" t="s">
        <v>685</v>
      </c>
      <c r="L152" s="61" t="s">
        <v>687</v>
      </c>
    </row>
    <row r="153" spans="1:12" x14ac:dyDescent="0.15">
      <c r="B153" s="61" t="s">
        <v>688</v>
      </c>
      <c r="D153" s="61" t="s">
        <v>689</v>
      </c>
      <c r="F153" s="61" t="s">
        <v>690</v>
      </c>
      <c r="H153" s="61" t="s">
        <v>691</v>
      </c>
      <c r="J153" s="61" t="s">
        <v>688</v>
      </c>
      <c r="L153" s="61" t="s">
        <v>689</v>
      </c>
    </row>
    <row r="154" spans="1:12" x14ac:dyDescent="0.15">
      <c r="B154" s="61" t="s">
        <v>692</v>
      </c>
      <c r="D154" s="61" t="s">
        <v>693</v>
      </c>
      <c r="F154" s="61" t="s">
        <v>692</v>
      </c>
      <c r="H154" s="61" t="s">
        <v>693</v>
      </c>
      <c r="J154" s="61" t="s">
        <v>692</v>
      </c>
      <c r="L154" s="61" t="s">
        <v>693</v>
      </c>
    </row>
    <row r="155" spans="1:12" x14ac:dyDescent="0.15">
      <c r="B155" s="61" t="s">
        <v>692</v>
      </c>
      <c r="D155" s="61" t="s">
        <v>694</v>
      </c>
      <c r="F155" s="61" t="s">
        <v>692</v>
      </c>
      <c r="H155" s="61" t="s">
        <v>694</v>
      </c>
      <c r="J155" s="61" t="s">
        <v>692</v>
      </c>
      <c r="L155" s="61" t="s">
        <v>694</v>
      </c>
    </row>
    <row r="156" spans="1:12" x14ac:dyDescent="0.15">
      <c r="B156" s="61" t="s">
        <v>692</v>
      </c>
      <c r="D156" s="61" t="s">
        <v>695</v>
      </c>
      <c r="F156" s="61" t="s">
        <v>692</v>
      </c>
      <c r="H156" s="61" t="s">
        <v>695</v>
      </c>
      <c r="J156" s="61" t="s">
        <v>692</v>
      </c>
      <c r="L156" s="61" t="s">
        <v>695</v>
      </c>
    </row>
    <row r="157" spans="1:12" x14ac:dyDescent="0.15">
      <c r="B157" s="61" t="s">
        <v>696</v>
      </c>
      <c r="D157" s="61" t="s">
        <v>697</v>
      </c>
      <c r="F157" s="61" t="s">
        <v>696</v>
      </c>
      <c r="H157" s="61" t="s">
        <v>697</v>
      </c>
      <c r="J157" s="61" t="s">
        <v>698</v>
      </c>
      <c r="L157" s="61" t="s">
        <v>699</v>
      </c>
    </row>
    <row r="158" spans="1:12" x14ac:dyDescent="0.15">
      <c r="B158" s="61" t="s">
        <v>700</v>
      </c>
      <c r="D158" s="61" t="s">
        <v>701</v>
      </c>
      <c r="F158" s="61" t="s">
        <v>702</v>
      </c>
      <c r="H158" s="61" t="s">
        <v>703</v>
      </c>
      <c r="J158" s="61" t="s">
        <v>704</v>
      </c>
      <c r="L158" s="61" t="s">
        <v>705</v>
      </c>
    </row>
    <row r="159" spans="1:12" x14ac:dyDescent="0.15">
      <c r="B159" s="61" t="s">
        <v>706</v>
      </c>
      <c r="D159" s="61" t="s">
        <v>707</v>
      </c>
      <c r="F159" s="61" t="s">
        <v>708</v>
      </c>
      <c r="H159" s="61" t="s">
        <v>709</v>
      </c>
      <c r="J159" s="61" t="s">
        <v>710</v>
      </c>
      <c r="L159" s="61" t="s">
        <v>711</v>
      </c>
    </row>
    <row r="160" spans="1:12" x14ac:dyDescent="0.15">
      <c r="B160" s="61" t="s">
        <v>712</v>
      </c>
      <c r="D160" s="61" t="s">
        <v>713</v>
      </c>
      <c r="F160" s="61" t="s">
        <v>714</v>
      </c>
      <c r="H160" s="61" t="s">
        <v>715</v>
      </c>
      <c r="J160" s="61" t="s">
        <v>688</v>
      </c>
      <c r="L160" s="61" t="s">
        <v>716</v>
      </c>
    </row>
    <row r="161" spans="1:12" x14ac:dyDescent="0.15">
      <c r="B161" s="61" t="s">
        <v>685</v>
      </c>
      <c r="D161" s="61" t="s">
        <v>717</v>
      </c>
      <c r="F161" s="61" t="s">
        <v>685</v>
      </c>
      <c r="H161" s="61" t="s">
        <v>717</v>
      </c>
      <c r="J161" s="61" t="s">
        <v>692</v>
      </c>
      <c r="L161" s="61" t="s">
        <v>718</v>
      </c>
    </row>
    <row r="162" spans="1:12" x14ac:dyDescent="0.15">
      <c r="B162" s="61" t="s">
        <v>719</v>
      </c>
      <c r="D162" s="61" t="s">
        <v>720</v>
      </c>
      <c r="F162" s="61" t="s">
        <v>719</v>
      </c>
      <c r="H162" s="61" t="s">
        <v>720</v>
      </c>
      <c r="J162" s="61" t="s">
        <v>719</v>
      </c>
      <c r="L162" s="61" t="s">
        <v>720</v>
      </c>
    </row>
    <row r="163" spans="1:12" x14ac:dyDescent="0.15">
      <c r="B163" s="61" t="s">
        <v>721</v>
      </c>
      <c r="D163" s="61" t="s">
        <v>722</v>
      </c>
      <c r="F163" s="61" t="s">
        <v>721</v>
      </c>
      <c r="H163" s="61" t="s">
        <v>722</v>
      </c>
      <c r="J163" s="61" t="s">
        <v>692</v>
      </c>
      <c r="L163" s="61" t="s">
        <v>723</v>
      </c>
    </row>
    <row r="164" spans="1:12" x14ac:dyDescent="0.15">
      <c r="B164" s="61" t="s">
        <v>685</v>
      </c>
      <c r="D164" s="60" t="s">
        <v>724</v>
      </c>
      <c r="F164" s="61" t="s">
        <v>685</v>
      </c>
      <c r="H164" s="60" t="s">
        <v>724</v>
      </c>
      <c r="J164" s="61" t="s">
        <v>685</v>
      </c>
      <c r="L164" s="60" t="s">
        <v>724</v>
      </c>
    </row>
    <row r="166" spans="1:12" x14ac:dyDescent="0.15">
      <c r="A166" s="61" t="s">
        <v>725</v>
      </c>
    </row>
    <row r="167" spans="1:12" x14ac:dyDescent="0.15">
      <c r="B167" s="61" t="s">
        <v>726</v>
      </c>
      <c r="D167" s="61" t="s">
        <v>727</v>
      </c>
      <c r="F167" s="61" t="s">
        <v>726</v>
      </c>
      <c r="H167" s="61" t="s">
        <v>727</v>
      </c>
      <c r="J167" s="61" t="s">
        <v>726</v>
      </c>
      <c r="L167" s="61" t="s">
        <v>727</v>
      </c>
    </row>
    <row r="168" spans="1:12" x14ac:dyDescent="0.15">
      <c r="B168" s="61" t="s">
        <v>719</v>
      </c>
      <c r="D168" s="61" t="s">
        <v>728</v>
      </c>
      <c r="F168" s="61" t="s">
        <v>719</v>
      </c>
      <c r="H168" s="61" t="s">
        <v>729</v>
      </c>
      <c r="J168" s="61" t="s">
        <v>719</v>
      </c>
      <c r="L168" s="61" t="s">
        <v>729</v>
      </c>
    </row>
    <row r="169" spans="1:12" x14ac:dyDescent="0.15">
      <c r="B169" s="61" t="s">
        <v>730</v>
      </c>
      <c r="D169" s="61" t="s">
        <v>731</v>
      </c>
      <c r="F169" s="61" t="s">
        <v>730</v>
      </c>
      <c r="H169" s="61" t="s">
        <v>731</v>
      </c>
      <c r="J169" s="61" t="s">
        <v>732</v>
      </c>
      <c r="L169" s="61" t="s">
        <v>733</v>
      </c>
    </row>
    <row r="170" spans="1:12" x14ac:dyDescent="0.15">
      <c r="B170" s="61" t="s">
        <v>685</v>
      </c>
      <c r="D170" s="60" t="s">
        <v>734</v>
      </c>
      <c r="F170" s="61" t="s">
        <v>685</v>
      </c>
      <c r="H170" s="60" t="s">
        <v>734</v>
      </c>
      <c r="J170" s="61" t="s">
        <v>685</v>
      </c>
      <c r="L170" s="60" t="s">
        <v>734</v>
      </c>
    </row>
    <row r="171" spans="1:12" x14ac:dyDescent="0.15">
      <c r="B171" s="61" t="s">
        <v>685</v>
      </c>
      <c r="D171" s="61" t="s">
        <v>735</v>
      </c>
      <c r="F171" s="61" t="s">
        <v>685</v>
      </c>
      <c r="H171" s="61" t="s">
        <v>735</v>
      </c>
      <c r="J171" s="61" t="s">
        <v>685</v>
      </c>
      <c r="L171" s="61" t="s">
        <v>735</v>
      </c>
    </row>
    <row r="172" spans="1:12" x14ac:dyDescent="0.15">
      <c r="B172" s="61" t="s">
        <v>692</v>
      </c>
      <c r="D172" s="61" t="s">
        <v>736</v>
      </c>
      <c r="F172" s="61" t="s">
        <v>692</v>
      </c>
      <c r="H172" s="61" t="s">
        <v>736</v>
      </c>
      <c r="J172" s="61" t="s">
        <v>692</v>
      </c>
      <c r="L172" s="61" t="s">
        <v>736</v>
      </c>
    </row>
    <row r="173" spans="1:12" x14ac:dyDescent="0.15">
      <c r="B173" s="61" t="s">
        <v>737</v>
      </c>
      <c r="D173" s="61" t="s">
        <v>738</v>
      </c>
      <c r="F173" s="61" t="s">
        <v>737</v>
      </c>
      <c r="H173" s="61" t="s">
        <v>738</v>
      </c>
      <c r="J173" s="61" t="s">
        <v>739</v>
      </c>
      <c r="L173" s="61" t="s">
        <v>738</v>
      </c>
    </row>
    <row r="174" spans="1:12" x14ac:dyDescent="0.15">
      <c r="B174" s="61" t="s">
        <v>740</v>
      </c>
      <c r="D174" s="61" t="s">
        <v>741</v>
      </c>
      <c r="F174" s="61" t="s">
        <v>742</v>
      </c>
      <c r="H174" s="61" t="s">
        <v>743</v>
      </c>
      <c r="J174" s="61" t="s">
        <v>744</v>
      </c>
      <c r="L174" s="61" t="s">
        <v>745</v>
      </c>
    </row>
    <row r="176" spans="1:12" x14ac:dyDescent="0.15">
      <c r="J176" s="61" t="s">
        <v>746</v>
      </c>
    </row>
    <row r="177" spans="3:12" x14ac:dyDescent="0.15">
      <c r="C177" s="61" t="s">
        <v>726</v>
      </c>
      <c r="D177" s="61" t="s">
        <v>727</v>
      </c>
      <c r="G177" s="61" t="s">
        <v>726</v>
      </c>
      <c r="H177" s="61" t="s">
        <v>727</v>
      </c>
      <c r="K177" s="61" t="s">
        <v>726</v>
      </c>
      <c r="L177" s="61" t="s">
        <v>727</v>
      </c>
    </row>
    <row r="178" spans="3:12" x14ac:dyDescent="0.15">
      <c r="C178" s="61" t="s">
        <v>747</v>
      </c>
      <c r="D178" s="60" t="s">
        <v>748</v>
      </c>
      <c r="G178" s="61" t="s">
        <v>747</v>
      </c>
      <c r="H178" s="60" t="s">
        <v>749</v>
      </c>
      <c r="K178" s="61" t="s">
        <v>747</v>
      </c>
      <c r="L178" s="60" t="s">
        <v>749</v>
      </c>
    </row>
    <row r="179" spans="3:12" x14ac:dyDescent="0.15">
      <c r="C179" s="61" t="s">
        <v>692</v>
      </c>
      <c r="D179" s="61" t="s">
        <v>750</v>
      </c>
      <c r="G179" s="61" t="s">
        <v>692</v>
      </c>
      <c r="H179" s="61" t="s">
        <v>750</v>
      </c>
      <c r="K179" s="61" t="s">
        <v>692</v>
      </c>
      <c r="L179" s="61" t="s">
        <v>750</v>
      </c>
    </row>
    <row r="180" spans="3:12" x14ac:dyDescent="0.15">
      <c r="C180" s="61" t="s">
        <v>692</v>
      </c>
      <c r="D180" s="61" t="s">
        <v>751</v>
      </c>
      <c r="G180" s="61" t="s">
        <v>692</v>
      </c>
      <c r="H180" s="61" t="s">
        <v>751</v>
      </c>
      <c r="K180" s="61" t="s">
        <v>692</v>
      </c>
      <c r="L180" s="61" t="s">
        <v>751</v>
      </c>
    </row>
    <row r="181" spans="3:12" x14ac:dyDescent="0.15">
      <c r="C181" s="61" t="s">
        <v>719</v>
      </c>
      <c r="D181" s="60" t="s">
        <v>752</v>
      </c>
      <c r="G181" s="61" t="s">
        <v>719</v>
      </c>
      <c r="H181" s="60" t="s">
        <v>752</v>
      </c>
      <c r="K181" s="61" t="s">
        <v>685</v>
      </c>
      <c r="L181" s="60" t="s">
        <v>753</v>
      </c>
    </row>
    <row r="182" spans="3:12" x14ac:dyDescent="0.15">
      <c r="C182" s="60" t="s">
        <v>698</v>
      </c>
      <c r="D182" s="60" t="s">
        <v>754</v>
      </c>
      <c r="G182" s="60" t="s">
        <v>698</v>
      </c>
      <c r="H182" s="60" t="s">
        <v>754</v>
      </c>
      <c r="K182" s="61" t="s">
        <v>721</v>
      </c>
      <c r="L182" s="61" t="s">
        <v>755</v>
      </c>
    </row>
    <row r="183" spans="3:12" x14ac:dyDescent="0.15">
      <c r="C183" s="60" t="s">
        <v>756</v>
      </c>
      <c r="D183" s="60" t="s">
        <v>757</v>
      </c>
      <c r="G183" s="60" t="s">
        <v>756</v>
      </c>
      <c r="H183" s="60" t="s">
        <v>757</v>
      </c>
      <c r="K183" s="61" t="s">
        <v>685</v>
      </c>
      <c r="L183" s="61" t="s">
        <v>758</v>
      </c>
    </row>
    <row r="184" spans="3:12" x14ac:dyDescent="0.15">
      <c r="C184" s="60" t="s">
        <v>759</v>
      </c>
      <c r="D184" s="60" t="s">
        <v>760</v>
      </c>
      <c r="G184" s="60" t="s">
        <v>759</v>
      </c>
      <c r="H184" s="60" t="s">
        <v>760</v>
      </c>
      <c r="K184" s="61" t="s">
        <v>719</v>
      </c>
      <c r="L184" s="61" t="s">
        <v>761</v>
      </c>
    </row>
    <row r="185" spans="3:12" x14ac:dyDescent="0.15">
      <c r="C185" s="61" t="s">
        <v>692</v>
      </c>
      <c r="D185" s="61" t="s">
        <v>762</v>
      </c>
      <c r="G185" s="61" t="s">
        <v>692</v>
      </c>
      <c r="H185" s="61" t="s">
        <v>762</v>
      </c>
      <c r="K185" s="61" t="s">
        <v>692</v>
      </c>
      <c r="L185" s="61" t="s">
        <v>762</v>
      </c>
    </row>
    <row r="187" spans="3:12" x14ac:dyDescent="0.15">
      <c r="C187" s="61" t="s">
        <v>763</v>
      </c>
      <c r="D187" s="61" t="s">
        <v>764</v>
      </c>
      <c r="G187" s="61" t="s">
        <v>763</v>
      </c>
      <c r="H187" s="61" t="s">
        <v>764</v>
      </c>
      <c r="K187" s="61" t="s">
        <v>726</v>
      </c>
      <c r="L187" s="61" t="s">
        <v>727</v>
      </c>
    </row>
    <row r="188" spans="3:12" x14ac:dyDescent="0.15">
      <c r="C188" s="61" t="s">
        <v>765</v>
      </c>
      <c r="D188" s="61" t="s">
        <v>766</v>
      </c>
      <c r="G188" s="61" t="s">
        <v>765</v>
      </c>
      <c r="H188" s="61" t="s">
        <v>766</v>
      </c>
      <c r="K188" s="61" t="s">
        <v>767</v>
      </c>
      <c r="L188" s="60" t="s">
        <v>768</v>
      </c>
    </row>
    <row r="189" spans="3:12" x14ac:dyDescent="0.15">
      <c r="C189" s="61" t="s">
        <v>769</v>
      </c>
      <c r="D189" s="60" t="s">
        <v>770</v>
      </c>
      <c r="G189" s="61" t="s">
        <v>719</v>
      </c>
      <c r="H189" s="60" t="s">
        <v>771</v>
      </c>
      <c r="K189" s="61" t="s">
        <v>772</v>
      </c>
      <c r="L189" s="61" t="s">
        <v>773</v>
      </c>
    </row>
    <row r="190" spans="3:12" x14ac:dyDescent="0.15">
      <c r="C190" s="61" t="s">
        <v>719</v>
      </c>
      <c r="D190" s="61" t="s">
        <v>774</v>
      </c>
      <c r="G190" s="61" t="s">
        <v>719</v>
      </c>
      <c r="H190" s="61" t="s">
        <v>774</v>
      </c>
      <c r="K190" s="61" t="s">
        <v>692</v>
      </c>
      <c r="L190" s="61" t="s">
        <v>775</v>
      </c>
    </row>
    <row r="191" spans="3:12" x14ac:dyDescent="0.15">
      <c r="C191" s="61" t="s">
        <v>776</v>
      </c>
      <c r="D191" s="61" t="s">
        <v>777</v>
      </c>
      <c r="G191" s="61" t="s">
        <v>776</v>
      </c>
      <c r="H191" s="61" t="s">
        <v>777</v>
      </c>
      <c r="K191" s="61" t="s">
        <v>685</v>
      </c>
      <c r="L191" s="61" t="s">
        <v>778</v>
      </c>
    </row>
    <row r="192" spans="3:12" x14ac:dyDescent="0.15">
      <c r="C192" s="61" t="s">
        <v>779</v>
      </c>
      <c r="D192" s="61" t="s">
        <v>780</v>
      </c>
      <c r="G192" s="61" t="s">
        <v>692</v>
      </c>
      <c r="H192" s="61" t="s">
        <v>781</v>
      </c>
      <c r="K192" s="61" t="s">
        <v>782</v>
      </c>
      <c r="L192" s="61" t="s">
        <v>783</v>
      </c>
    </row>
    <row r="193" spans="3:12" x14ac:dyDescent="0.15">
      <c r="K193" s="61" t="s">
        <v>784</v>
      </c>
      <c r="L193" s="61" t="s">
        <v>785</v>
      </c>
    </row>
    <row r="194" spans="3:12" x14ac:dyDescent="0.15">
      <c r="C194" s="61" t="s">
        <v>763</v>
      </c>
      <c r="D194" s="61" t="s">
        <v>764</v>
      </c>
      <c r="G194" s="61" t="s">
        <v>763</v>
      </c>
      <c r="H194" s="61" t="s">
        <v>764</v>
      </c>
    </row>
    <row r="195" spans="3:12" x14ac:dyDescent="0.15">
      <c r="C195" s="61" t="s">
        <v>765</v>
      </c>
      <c r="D195" s="61" t="s">
        <v>766</v>
      </c>
      <c r="G195" s="61" t="s">
        <v>765</v>
      </c>
      <c r="H195" s="61" t="s">
        <v>766</v>
      </c>
      <c r="K195" s="61" t="s">
        <v>763</v>
      </c>
      <c r="L195" s="61" t="s">
        <v>764</v>
      </c>
    </row>
    <row r="196" spans="3:12" x14ac:dyDescent="0.15">
      <c r="C196" s="61" t="s">
        <v>719</v>
      </c>
      <c r="D196" s="60" t="s">
        <v>771</v>
      </c>
      <c r="G196" s="61" t="s">
        <v>769</v>
      </c>
      <c r="H196" s="60" t="s">
        <v>770</v>
      </c>
      <c r="K196" s="61" t="s">
        <v>765</v>
      </c>
      <c r="L196" s="60" t="s">
        <v>766</v>
      </c>
    </row>
    <row r="197" spans="3:12" x14ac:dyDescent="0.15">
      <c r="C197" s="61" t="s">
        <v>719</v>
      </c>
      <c r="D197" s="61" t="s">
        <v>774</v>
      </c>
      <c r="G197" s="61" t="s">
        <v>719</v>
      </c>
      <c r="H197" s="61" t="s">
        <v>774</v>
      </c>
      <c r="K197" s="61" t="s">
        <v>769</v>
      </c>
      <c r="L197" s="60" t="s">
        <v>770</v>
      </c>
    </row>
    <row r="198" spans="3:12" x14ac:dyDescent="0.15">
      <c r="C198" s="61" t="s">
        <v>776</v>
      </c>
      <c r="D198" s="61" t="s">
        <v>777</v>
      </c>
      <c r="G198" s="61" t="s">
        <v>776</v>
      </c>
      <c r="H198" s="61" t="s">
        <v>777</v>
      </c>
      <c r="K198" s="61" t="s">
        <v>721</v>
      </c>
      <c r="L198" s="61" t="s">
        <v>786</v>
      </c>
    </row>
    <row r="199" spans="3:12" x14ac:dyDescent="0.15">
      <c r="C199" s="61" t="s">
        <v>779</v>
      </c>
      <c r="D199" s="61" t="s">
        <v>780</v>
      </c>
      <c r="G199" s="61" t="s">
        <v>692</v>
      </c>
      <c r="H199" s="61" t="s">
        <v>781</v>
      </c>
      <c r="K199" s="61" t="s">
        <v>787</v>
      </c>
      <c r="L199" s="61" t="s">
        <v>788</v>
      </c>
    </row>
    <row r="200" spans="3:12" x14ac:dyDescent="0.15">
      <c r="K200" s="61" t="s">
        <v>789</v>
      </c>
      <c r="L200" s="61" t="s">
        <v>790</v>
      </c>
    </row>
  </sheetData>
  <phoneticPr fontId="8"/>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MK332"/>
  <sheetViews>
    <sheetView topLeftCell="A157" zoomScale="89" zoomScaleNormal="90" workbookViewId="0">
      <selection activeCell="P177" sqref="P177"/>
    </sheetView>
  </sheetViews>
  <sheetFormatPr defaultRowHeight="13.5" x14ac:dyDescent="0.15"/>
  <cols>
    <col min="1" max="1" width="8.75" style="72" customWidth="1"/>
    <col min="2" max="2" width="11.375" style="72" customWidth="1"/>
    <col min="3" max="1025" width="8.75" style="72" customWidth="1"/>
  </cols>
  <sheetData>
    <row r="2" spans="2:3" x14ac:dyDescent="0.15">
      <c r="B2" s="72" t="s">
        <v>791</v>
      </c>
      <c r="C2" s="72" t="s">
        <v>792</v>
      </c>
    </row>
    <row r="3" spans="2:3" x14ac:dyDescent="0.15">
      <c r="C3" s="72" t="s">
        <v>793</v>
      </c>
    </row>
    <row r="4" spans="2:3" x14ac:dyDescent="0.15">
      <c r="C4" s="72" t="s">
        <v>794</v>
      </c>
    </row>
    <row r="5" spans="2:3" x14ac:dyDescent="0.15">
      <c r="B5" s="72" t="s">
        <v>795</v>
      </c>
      <c r="C5" s="72" t="s">
        <v>796</v>
      </c>
    </row>
    <row r="6" spans="2:3" x14ac:dyDescent="0.15">
      <c r="C6" s="72" t="s">
        <v>797</v>
      </c>
    </row>
    <row r="8" spans="2:3" x14ac:dyDescent="0.15">
      <c r="B8" s="72" t="s">
        <v>798</v>
      </c>
      <c r="C8" s="72" t="s">
        <v>799</v>
      </c>
    </row>
    <row r="9" spans="2:3" x14ac:dyDescent="0.15">
      <c r="C9" s="72" t="s">
        <v>800</v>
      </c>
    </row>
    <row r="10" spans="2:3" x14ac:dyDescent="0.15">
      <c r="B10" s="72" t="s">
        <v>801</v>
      </c>
      <c r="C10" s="72" t="s">
        <v>802</v>
      </c>
    </row>
    <row r="11" spans="2:3" x14ac:dyDescent="0.15">
      <c r="C11" s="72" t="s">
        <v>803</v>
      </c>
    </row>
    <row r="12" spans="2:3" x14ac:dyDescent="0.15">
      <c r="C12" s="72" t="s">
        <v>804</v>
      </c>
    </row>
    <row r="14" spans="2:3" x14ac:dyDescent="0.15">
      <c r="B14" s="72" t="s">
        <v>805</v>
      </c>
      <c r="C14" s="72" t="s">
        <v>806</v>
      </c>
    </row>
    <row r="15" spans="2:3" x14ac:dyDescent="0.15">
      <c r="C15" s="72" t="s">
        <v>807</v>
      </c>
    </row>
    <row r="16" spans="2:3" x14ac:dyDescent="0.15">
      <c r="B16" s="72" t="s">
        <v>808</v>
      </c>
      <c r="C16" s="72" t="s">
        <v>809</v>
      </c>
    </row>
    <row r="17" spans="2:3" x14ac:dyDescent="0.15">
      <c r="C17" s="72" t="s">
        <v>810</v>
      </c>
    </row>
    <row r="18" spans="2:3" x14ac:dyDescent="0.15">
      <c r="C18" s="72" t="s">
        <v>811</v>
      </c>
    </row>
    <row r="19" spans="2:3" x14ac:dyDescent="0.15">
      <c r="C19" s="72" t="s">
        <v>812</v>
      </c>
    </row>
    <row r="21" spans="2:3" x14ac:dyDescent="0.15">
      <c r="B21" s="72" t="s">
        <v>813</v>
      </c>
      <c r="C21" s="72" t="s">
        <v>814</v>
      </c>
    </row>
    <row r="22" spans="2:3" x14ac:dyDescent="0.15">
      <c r="C22" s="72" t="s">
        <v>815</v>
      </c>
    </row>
    <row r="23" spans="2:3" x14ac:dyDescent="0.15">
      <c r="B23" s="72" t="s">
        <v>816</v>
      </c>
      <c r="C23" s="72" t="s">
        <v>817</v>
      </c>
    </row>
    <row r="24" spans="2:3" x14ac:dyDescent="0.15">
      <c r="C24" s="72" t="s">
        <v>818</v>
      </c>
    </row>
    <row r="25" spans="2:3" x14ac:dyDescent="0.15">
      <c r="B25" s="72" t="s">
        <v>819</v>
      </c>
      <c r="C25" s="72" t="s">
        <v>820</v>
      </c>
    </row>
    <row r="26" spans="2:3" x14ac:dyDescent="0.15">
      <c r="C26" s="72" t="s">
        <v>821</v>
      </c>
    </row>
    <row r="28" spans="2:3" x14ac:dyDescent="0.15">
      <c r="B28" s="73" t="s">
        <v>822</v>
      </c>
      <c r="C28" s="72" t="s">
        <v>823</v>
      </c>
    </row>
    <row r="29" spans="2:3" x14ac:dyDescent="0.15">
      <c r="C29" s="72" t="s">
        <v>824</v>
      </c>
    </row>
    <row r="30" spans="2:3" x14ac:dyDescent="0.15">
      <c r="C30" s="72" t="s">
        <v>825</v>
      </c>
    </row>
    <row r="31" spans="2:3" x14ac:dyDescent="0.15">
      <c r="C31" s="72" t="s">
        <v>826</v>
      </c>
    </row>
    <row r="72" spans="2:3" x14ac:dyDescent="0.15">
      <c r="B72" s="73" t="s">
        <v>827</v>
      </c>
      <c r="C72" s="72" t="s">
        <v>828</v>
      </c>
    </row>
    <row r="73" spans="2:3" x14ac:dyDescent="0.15">
      <c r="C73" s="74" t="s">
        <v>829</v>
      </c>
    </row>
    <row r="74" spans="2:3" x14ac:dyDescent="0.15">
      <c r="C74" s="74"/>
    </row>
    <row r="75" spans="2:3" x14ac:dyDescent="0.15">
      <c r="B75" s="72" t="s">
        <v>830</v>
      </c>
      <c r="C75" s="72" t="s">
        <v>831</v>
      </c>
    </row>
    <row r="76" spans="2:3" x14ac:dyDescent="0.15">
      <c r="C76" s="72" t="s">
        <v>832</v>
      </c>
    </row>
    <row r="77" spans="2:3" x14ac:dyDescent="0.15">
      <c r="C77" s="72" t="s">
        <v>833</v>
      </c>
    </row>
    <row r="78" spans="2:3" x14ac:dyDescent="0.15">
      <c r="C78" s="72" t="s">
        <v>834</v>
      </c>
    </row>
    <row r="79" spans="2:3" x14ac:dyDescent="0.15">
      <c r="C79" s="72" t="s">
        <v>835</v>
      </c>
    </row>
    <row r="80" spans="2:3" x14ac:dyDescent="0.15">
      <c r="C80" s="75" t="s">
        <v>836</v>
      </c>
    </row>
    <row r="81" spans="3:3" x14ac:dyDescent="0.15">
      <c r="C81" s="72" t="s">
        <v>837</v>
      </c>
    </row>
    <row r="82" spans="3:3" x14ac:dyDescent="0.15">
      <c r="C82" s="72" t="s">
        <v>838</v>
      </c>
    </row>
    <row r="115" spans="2:3" x14ac:dyDescent="0.15">
      <c r="B115" s="72" t="s">
        <v>839</v>
      </c>
    </row>
    <row r="116" spans="2:3" x14ac:dyDescent="0.15">
      <c r="C116" s="72" t="s">
        <v>840</v>
      </c>
    </row>
    <row r="117" spans="2:3" x14ac:dyDescent="0.15">
      <c r="C117" s="72" t="s">
        <v>841</v>
      </c>
    </row>
    <row r="118" spans="2:3" x14ac:dyDescent="0.15">
      <c r="C118" s="72" t="s">
        <v>842</v>
      </c>
    </row>
    <row r="120" spans="2:3" x14ac:dyDescent="0.15">
      <c r="B120" s="76" t="s">
        <v>843</v>
      </c>
      <c r="C120" s="72" t="s">
        <v>844</v>
      </c>
    </row>
    <row r="121" spans="2:3" x14ac:dyDescent="0.15">
      <c r="C121" s="72" t="s">
        <v>845</v>
      </c>
    </row>
    <row r="122" spans="2:3" x14ac:dyDescent="0.15">
      <c r="C122" s="75" t="s">
        <v>846</v>
      </c>
    </row>
    <row r="123" spans="2:3" x14ac:dyDescent="0.15">
      <c r="C123" s="76" t="s">
        <v>847</v>
      </c>
    </row>
    <row r="124" spans="2:3" x14ac:dyDescent="0.15">
      <c r="C124" s="74"/>
    </row>
    <row r="125" spans="2:3" x14ac:dyDescent="0.15">
      <c r="C125" s="74"/>
    </row>
    <row r="126" spans="2:3" x14ac:dyDescent="0.15">
      <c r="C126" s="74"/>
    </row>
    <row r="127" spans="2:3" x14ac:dyDescent="0.15">
      <c r="C127" s="74"/>
    </row>
    <row r="128" spans="2:3" x14ac:dyDescent="0.15">
      <c r="C128" s="74"/>
    </row>
    <row r="129" spans="3:3" x14ac:dyDescent="0.15">
      <c r="C129" s="74"/>
    </row>
    <row r="130" spans="3:3" x14ac:dyDescent="0.15">
      <c r="C130" s="74"/>
    </row>
    <row r="131" spans="3:3" x14ac:dyDescent="0.15">
      <c r="C131" s="74"/>
    </row>
    <row r="132" spans="3:3" x14ac:dyDescent="0.15">
      <c r="C132" s="74"/>
    </row>
    <row r="133" spans="3:3" x14ac:dyDescent="0.15">
      <c r="C133" s="74"/>
    </row>
    <row r="134" spans="3:3" x14ac:dyDescent="0.15">
      <c r="C134" s="74"/>
    </row>
    <row r="135" spans="3:3" x14ac:dyDescent="0.15">
      <c r="C135" s="74"/>
    </row>
    <row r="136" spans="3:3" x14ac:dyDescent="0.15">
      <c r="C136" s="74"/>
    </row>
    <row r="137" spans="3:3" x14ac:dyDescent="0.15">
      <c r="C137" s="74"/>
    </row>
    <row r="138" spans="3:3" x14ac:dyDescent="0.15">
      <c r="C138" s="74"/>
    </row>
    <row r="139" spans="3:3" x14ac:dyDescent="0.15">
      <c r="C139" s="74"/>
    </row>
    <row r="140" spans="3:3" x14ac:dyDescent="0.15">
      <c r="C140" s="74"/>
    </row>
    <row r="141" spans="3:3" x14ac:dyDescent="0.15">
      <c r="C141" s="74"/>
    </row>
    <row r="142" spans="3:3" x14ac:dyDescent="0.15">
      <c r="C142" s="74"/>
    </row>
    <row r="143" spans="3:3" x14ac:dyDescent="0.15">
      <c r="C143" s="74"/>
    </row>
    <row r="144" spans="3:3" x14ac:dyDescent="0.15">
      <c r="C144" s="74"/>
    </row>
    <row r="145" spans="2:3" x14ac:dyDescent="0.15">
      <c r="C145" s="74"/>
    </row>
    <row r="146" spans="2:3" x14ac:dyDescent="0.15">
      <c r="C146" s="74"/>
    </row>
    <row r="147" spans="2:3" x14ac:dyDescent="0.15">
      <c r="C147" s="74"/>
    </row>
    <row r="148" spans="2:3" x14ac:dyDescent="0.15">
      <c r="C148" s="74"/>
    </row>
    <row r="149" spans="2:3" x14ac:dyDescent="0.15">
      <c r="C149" s="74"/>
    </row>
    <row r="150" spans="2:3" x14ac:dyDescent="0.15">
      <c r="C150" s="74"/>
    </row>
    <row r="151" spans="2:3" x14ac:dyDescent="0.15">
      <c r="C151" s="74"/>
    </row>
    <row r="152" spans="2:3" x14ac:dyDescent="0.15">
      <c r="C152" s="74"/>
    </row>
    <row r="153" spans="2:3" x14ac:dyDescent="0.15">
      <c r="C153" s="74"/>
    </row>
    <row r="154" spans="2:3" x14ac:dyDescent="0.15">
      <c r="C154" s="74"/>
    </row>
    <row r="155" spans="2:3" x14ac:dyDescent="0.15">
      <c r="B155" s="72" t="s">
        <v>848</v>
      </c>
      <c r="C155" s="72" t="s">
        <v>849</v>
      </c>
    </row>
    <row r="156" spans="2:3" x14ac:dyDescent="0.15">
      <c r="C156" s="72" t="s">
        <v>850</v>
      </c>
    </row>
    <row r="157" spans="2:3" x14ac:dyDescent="0.15">
      <c r="C157" s="72" t="s">
        <v>851</v>
      </c>
    </row>
    <row r="158" spans="2:3" x14ac:dyDescent="0.15">
      <c r="C158" s="72" t="s">
        <v>852</v>
      </c>
    </row>
    <row r="159" spans="2:3" x14ac:dyDescent="0.15">
      <c r="C159" s="72" t="s">
        <v>853</v>
      </c>
    </row>
    <row r="160" spans="2:3" x14ac:dyDescent="0.15">
      <c r="C160" s="72" t="s">
        <v>854</v>
      </c>
    </row>
    <row r="161" spans="2:3" x14ac:dyDescent="0.15">
      <c r="B161" s="72" t="s">
        <v>855</v>
      </c>
    </row>
    <row r="162" spans="2:3" x14ac:dyDescent="0.15">
      <c r="C162" s="72" t="s">
        <v>856</v>
      </c>
    </row>
    <row r="163" spans="2:3" x14ac:dyDescent="0.15">
      <c r="C163" s="74" t="s">
        <v>857</v>
      </c>
    </row>
    <row r="164" spans="2:3" x14ac:dyDescent="0.15">
      <c r="C164" s="72" t="s">
        <v>858</v>
      </c>
    </row>
    <row r="172" spans="2:3" x14ac:dyDescent="0.15">
      <c r="B172" s="72" t="s">
        <v>859</v>
      </c>
      <c r="C172" s="72" t="s">
        <v>860</v>
      </c>
    </row>
    <row r="173" spans="2:3" x14ac:dyDescent="0.15">
      <c r="C173" s="72" t="s">
        <v>861</v>
      </c>
    </row>
    <row r="174" spans="2:3" x14ac:dyDescent="0.15">
      <c r="C174" s="72" t="s">
        <v>862</v>
      </c>
    </row>
    <row r="175" spans="2:3" x14ac:dyDescent="0.15">
      <c r="B175" s="72" t="s">
        <v>863</v>
      </c>
      <c r="C175" s="72" t="s">
        <v>864</v>
      </c>
    </row>
    <row r="176" spans="2:3" x14ac:dyDescent="0.15">
      <c r="C176" s="72" t="s">
        <v>865</v>
      </c>
    </row>
    <row r="178" spans="2:5" x14ac:dyDescent="0.15">
      <c r="B178" s="72" t="s">
        <v>866</v>
      </c>
      <c r="E178" s="72" t="s">
        <v>867</v>
      </c>
    </row>
    <row r="179" spans="2:5" x14ac:dyDescent="0.15">
      <c r="C179" s="72" t="s">
        <v>868</v>
      </c>
    </row>
    <row r="240" spans="1:2" x14ac:dyDescent="0.15">
      <c r="A240" s="76" t="s">
        <v>869</v>
      </c>
      <c r="B240" s="72" t="s">
        <v>870</v>
      </c>
    </row>
    <row r="241" spans="2:2" x14ac:dyDescent="0.15">
      <c r="B241" s="72" t="s">
        <v>871</v>
      </c>
    </row>
    <row r="242" spans="2:2" x14ac:dyDescent="0.15">
      <c r="B242" s="72" t="s">
        <v>872</v>
      </c>
    </row>
    <row r="243" spans="2:2" x14ac:dyDescent="0.15">
      <c r="B243" s="72" t="s">
        <v>873</v>
      </c>
    </row>
    <row r="244" spans="2:2" x14ac:dyDescent="0.15">
      <c r="B244" s="72" t="s">
        <v>874</v>
      </c>
    </row>
    <row r="245" spans="2:2" x14ac:dyDescent="0.15">
      <c r="B245" s="72" t="s">
        <v>875</v>
      </c>
    </row>
    <row r="246" spans="2:2" x14ac:dyDescent="0.15">
      <c r="B246" s="72" t="s">
        <v>876</v>
      </c>
    </row>
    <row r="247" spans="2:2" x14ac:dyDescent="0.15">
      <c r="B247" s="72" t="s">
        <v>877</v>
      </c>
    </row>
    <row r="248" spans="2:2" x14ac:dyDescent="0.15">
      <c r="B248" s="72" t="s">
        <v>878</v>
      </c>
    </row>
    <row r="249" spans="2:2" x14ac:dyDescent="0.15">
      <c r="B249" s="72" t="s">
        <v>879</v>
      </c>
    </row>
    <row r="250" spans="2:2" x14ac:dyDescent="0.15">
      <c r="B250" s="72" t="s">
        <v>880</v>
      </c>
    </row>
    <row r="251" spans="2:2" x14ac:dyDescent="0.15">
      <c r="B251" s="72" t="s">
        <v>881</v>
      </c>
    </row>
    <row r="252" spans="2:2" x14ac:dyDescent="0.15">
      <c r="B252" s="72" t="s">
        <v>882</v>
      </c>
    </row>
    <row r="253" spans="2:2" x14ac:dyDescent="0.15">
      <c r="B253" s="72" t="s">
        <v>883</v>
      </c>
    </row>
    <row r="254" spans="2:2" x14ac:dyDescent="0.15">
      <c r="B254" s="72" t="s">
        <v>884</v>
      </c>
    </row>
    <row r="255" spans="2:2" x14ac:dyDescent="0.15">
      <c r="B255" s="72" t="s">
        <v>885</v>
      </c>
    </row>
    <row r="256" spans="2:2" x14ac:dyDescent="0.15">
      <c r="B256" s="72" t="s">
        <v>886</v>
      </c>
    </row>
    <row r="257" spans="2:3" x14ac:dyDescent="0.15">
      <c r="B257" s="72" t="s">
        <v>887</v>
      </c>
    </row>
    <row r="258" spans="2:3" x14ac:dyDescent="0.15">
      <c r="B258" s="72" t="s">
        <v>888</v>
      </c>
    </row>
    <row r="259" spans="2:3" x14ac:dyDescent="0.15">
      <c r="B259" s="72" t="s">
        <v>889</v>
      </c>
    </row>
    <row r="260" spans="2:3" x14ac:dyDescent="0.15">
      <c r="B260" s="72" t="s">
        <v>890</v>
      </c>
    </row>
    <row r="262" spans="2:3" x14ac:dyDescent="0.15">
      <c r="B262" s="72" t="s">
        <v>891</v>
      </c>
    </row>
    <row r="263" spans="2:3" x14ac:dyDescent="0.15">
      <c r="C263" s="72" t="s">
        <v>892</v>
      </c>
    </row>
    <row r="264" spans="2:3" x14ac:dyDescent="0.15">
      <c r="C264" s="72" t="s">
        <v>893</v>
      </c>
    </row>
    <row r="265" spans="2:3" x14ac:dyDescent="0.15">
      <c r="C265" s="72" t="s">
        <v>894</v>
      </c>
    </row>
    <row r="267" spans="2:3" x14ac:dyDescent="0.15">
      <c r="C267" s="72" t="s">
        <v>895</v>
      </c>
    </row>
    <row r="268" spans="2:3" x14ac:dyDescent="0.15">
      <c r="C268" s="72" t="s">
        <v>896</v>
      </c>
    </row>
    <row r="332" spans="2:14" x14ac:dyDescent="0.15">
      <c r="B332" s="73" t="s">
        <v>897</v>
      </c>
      <c r="N332" s="73" t="s">
        <v>185</v>
      </c>
    </row>
  </sheetData>
  <phoneticPr fontId="8"/>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8:AMK88"/>
  <sheetViews>
    <sheetView tabSelected="1" topLeftCell="H27" zoomScale="81" zoomScaleNormal="100" workbookViewId="0">
      <selection activeCell="I63" sqref="I63"/>
    </sheetView>
  </sheetViews>
  <sheetFormatPr defaultRowHeight="13.5" x14ac:dyDescent="0.15"/>
  <cols>
    <col min="1" max="1025" width="8.75" style="72" customWidth="1"/>
  </cols>
  <sheetData>
    <row r="78" spans="5:6" x14ac:dyDescent="0.15">
      <c r="E78" s="72" t="s">
        <v>937</v>
      </c>
    </row>
    <row r="79" spans="5:6" x14ac:dyDescent="0.15">
      <c r="E79" s="72" t="s">
        <v>938</v>
      </c>
    </row>
    <row r="80" spans="5:6" x14ac:dyDescent="0.15">
      <c r="E80" s="72">
        <v>44.3</v>
      </c>
      <c r="F80" s="72" t="s">
        <v>939</v>
      </c>
    </row>
    <row r="81" spans="5:6" x14ac:dyDescent="0.15">
      <c r="E81" s="72">
        <f>E80*1000</f>
        <v>44300</v>
      </c>
      <c r="F81" s="72" t="s">
        <v>940</v>
      </c>
    </row>
    <row r="82" spans="5:6" x14ac:dyDescent="0.15">
      <c r="E82" s="72">
        <f>E81*2*2</f>
        <v>177200</v>
      </c>
      <c r="F82" s="72" t="s">
        <v>941</v>
      </c>
    </row>
    <row r="83" spans="5:6" x14ac:dyDescent="0.15">
      <c r="E83" s="72">
        <f>E82/1000</f>
        <v>177.2</v>
      </c>
      <c r="F83" s="72" t="s">
        <v>942</v>
      </c>
    </row>
    <row r="85" spans="5:6" x14ac:dyDescent="0.15">
      <c r="E85" s="72" t="s">
        <v>943</v>
      </c>
    </row>
    <row r="86" spans="5:6" x14ac:dyDescent="0.15">
      <c r="E86" s="72">
        <v>12</v>
      </c>
      <c r="F86" s="72" t="s">
        <v>944</v>
      </c>
    </row>
    <row r="87" spans="5:6" x14ac:dyDescent="0.15">
      <c r="E87" s="72">
        <f>E86*1000000</f>
        <v>12000000</v>
      </c>
      <c r="F87" s="72" t="s">
        <v>945</v>
      </c>
    </row>
    <row r="88" spans="5:6" x14ac:dyDescent="0.15">
      <c r="E88" s="72">
        <f>E87/1000/8</f>
        <v>1500</v>
      </c>
      <c r="F88" s="72" t="s">
        <v>942</v>
      </c>
    </row>
  </sheetData>
  <phoneticPr fontId="8"/>
  <pageMargins left="0.7" right="0.7" top="0.75" bottom="0.75" header="0.51180555555555496" footer="0.51180555555555496"/>
  <pageSetup paperSize="9" firstPageNumber="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898</v>
      </c>
    </row>
    <row r="10" spans="2:25" x14ac:dyDescent="0.15">
      <c r="T10" t="s">
        <v>899</v>
      </c>
      <c r="U10" s="77" t="s">
        <v>900</v>
      </c>
      <c r="V10" s="78">
        <v>22050</v>
      </c>
    </row>
    <row r="11" spans="2:25" x14ac:dyDescent="0.15">
      <c r="T11" t="s">
        <v>901</v>
      </c>
      <c r="U11" s="77" t="s">
        <v>902</v>
      </c>
      <c r="V11">
        <f>1/(2*PI()*V10)</f>
        <v>7.2179112513331222E-6</v>
      </c>
    </row>
    <row r="12" spans="2:25" x14ac:dyDescent="0.15">
      <c r="T12" t="s">
        <v>903</v>
      </c>
      <c r="U12" t="s">
        <v>904</v>
      </c>
      <c r="V12">
        <f>2*PI()*V10</f>
        <v>138544.23602330987</v>
      </c>
    </row>
    <row r="13" spans="2:25" x14ac:dyDescent="0.15">
      <c r="W13" s="77"/>
    </row>
    <row r="14" spans="2:25" x14ac:dyDescent="0.15">
      <c r="T14" t="s">
        <v>905</v>
      </c>
      <c r="V14" s="78">
        <v>330</v>
      </c>
      <c r="W14" s="79" t="s">
        <v>906</v>
      </c>
      <c r="X14" s="80" t="s">
        <v>907</v>
      </c>
      <c r="Y14" s="81" t="s">
        <v>908</v>
      </c>
    </row>
    <row r="15" spans="2:25" x14ac:dyDescent="0.15">
      <c r="T15" s="82" t="s">
        <v>909</v>
      </c>
      <c r="U15" s="83"/>
      <c r="V15" s="83">
        <f>V11/V14</f>
        <v>2.1872458337373096E-8</v>
      </c>
      <c r="W15" s="84">
        <f>V15*10^6</f>
        <v>2.1872458337373096E-2</v>
      </c>
      <c r="X15" s="85">
        <f>V15*10^9</f>
        <v>21.872458337373097</v>
      </c>
      <c r="Y15" s="86">
        <f>V15*10^12</f>
        <v>21872.458337373097</v>
      </c>
    </row>
    <row r="19" spans="20:25" x14ac:dyDescent="0.15">
      <c r="W19" s="79" t="s">
        <v>906</v>
      </c>
      <c r="X19" s="80" t="s">
        <v>907</v>
      </c>
      <c r="Y19" s="81" t="s">
        <v>908</v>
      </c>
    </row>
    <row r="20" spans="20:25" x14ac:dyDescent="0.15">
      <c r="T20" s="82" t="s">
        <v>909</v>
      </c>
      <c r="U20" s="83"/>
      <c r="V20" s="83">
        <f>W20*10^-6</f>
        <v>1E-8</v>
      </c>
      <c r="W20" s="87">
        <v>0.01</v>
      </c>
      <c r="X20" s="85">
        <f>V20*10^9</f>
        <v>10</v>
      </c>
      <c r="Y20" s="86">
        <f>V20*10^12</f>
        <v>10000</v>
      </c>
    </row>
    <row r="21" spans="20:25" x14ac:dyDescent="0.15">
      <c r="T21" s="88" t="s">
        <v>905</v>
      </c>
      <c r="U21" s="89"/>
      <c r="V21" s="90">
        <f>V11/V20</f>
        <v>721.79112513331222</v>
      </c>
    </row>
    <row r="23" spans="20:25" x14ac:dyDescent="0.15">
      <c r="T23" t="s">
        <v>910</v>
      </c>
      <c r="U23">
        <f>1/SQRT((1+(V12*V11)^2))</f>
        <v>0.70710678118654746</v>
      </c>
      <c r="W23" s="77"/>
    </row>
    <row r="26" spans="20:25" x14ac:dyDescent="0.15">
      <c r="T26" t="s">
        <v>911</v>
      </c>
      <c r="W26" s="79" t="s">
        <v>906</v>
      </c>
      <c r="X26" s="80" t="s">
        <v>907</v>
      </c>
      <c r="Y26" s="81" t="s">
        <v>908</v>
      </c>
    </row>
    <row r="27" spans="20:25" x14ac:dyDescent="0.15">
      <c r="T27" s="82" t="s">
        <v>909</v>
      </c>
      <c r="U27" s="83"/>
      <c r="V27" s="83">
        <f>W27*10^-6</f>
        <v>1E-8</v>
      </c>
      <c r="W27" s="91">
        <v>0.01</v>
      </c>
      <c r="X27" s="85">
        <f>V27*10^9</f>
        <v>10</v>
      </c>
      <c r="Y27" s="86">
        <f>V27*10^12</f>
        <v>10000</v>
      </c>
    </row>
    <row r="28" spans="20:25" x14ac:dyDescent="0.15">
      <c r="T28" s="82" t="s">
        <v>905</v>
      </c>
      <c r="U28" s="83"/>
      <c r="V28" s="92">
        <v>1000</v>
      </c>
    </row>
    <row r="30" spans="20:25" x14ac:dyDescent="0.15">
      <c r="T30" s="82" t="s">
        <v>899</v>
      </c>
      <c r="U30" s="83" t="s">
        <v>900</v>
      </c>
      <c r="V30" s="93">
        <f>1/(2*PI()*V27*V28)</f>
        <v>15915.494309189537</v>
      </c>
    </row>
    <row r="36" spans="20:25" x14ac:dyDescent="0.15">
      <c r="T36" t="s">
        <v>911</v>
      </c>
      <c r="W36" s="79" t="s">
        <v>906</v>
      </c>
      <c r="X36" s="80" t="s">
        <v>907</v>
      </c>
      <c r="Y36" s="81" t="s">
        <v>908</v>
      </c>
    </row>
    <row r="37" spans="20:25" x14ac:dyDescent="0.15">
      <c r="T37" s="82" t="s">
        <v>909</v>
      </c>
      <c r="U37" s="83"/>
      <c r="V37" s="83">
        <f>W37*10^-6</f>
        <v>1.0000000000000001E-9</v>
      </c>
      <c r="W37" s="94">
        <v>1E-3</v>
      </c>
      <c r="X37" s="85">
        <f>V37*10^9</f>
        <v>1</v>
      </c>
      <c r="Y37" s="86">
        <f>V37*10^12</f>
        <v>1000.0000000000001</v>
      </c>
    </row>
    <row r="38" spans="20:25" x14ac:dyDescent="0.15">
      <c r="T38" s="82" t="s">
        <v>905</v>
      </c>
      <c r="U38" s="83"/>
      <c r="V38" s="92">
        <v>10000</v>
      </c>
    </row>
    <row r="40" spans="20:25" x14ac:dyDescent="0.15">
      <c r="T40" s="82" t="s">
        <v>899</v>
      </c>
      <c r="U40" s="83" t="s">
        <v>900</v>
      </c>
      <c r="V40" s="93">
        <f>1/(2*PI()*V37*V38)</f>
        <v>15915.494309189533</v>
      </c>
    </row>
    <row r="47" spans="20:25" x14ac:dyDescent="0.15">
      <c r="T47" t="s">
        <v>911</v>
      </c>
      <c r="W47" s="79" t="s">
        <v>906</v>
      </c>
      <c r="X47" s="80" t="s">
        <v>907</v>
      </c>
      <c r="Y47" s="81" t="s">
        <v>908</v>
      </c>
    </row>
    <row r="48" spans="20:25" x14ac:dyDescent="0.15">
      <c r="T48" s="82" t="s">
        <v>909</v>
      </c>
      <c r="U48" s="83"/>
      <c r="V48" s="83">
        <f>W48*10^-6</f>
        <v>1.0000000000000001E-9</v>
      </c>
      <c r="W48" s="91">
        <v>1E-3</v>
      </c>
      <c r="X48" s="85">
        <f>V48*10^9</f>
        <v>1</v>
      </c>
      <c r="Y48" s="86">
        <f>V48*10^12</f>
        <v>1000.0000000000001</v>
      </c>
    </row>
    <row r="49" spans="16:22" x14ac:dyDescent="0.15">
      <c r="T49" s="82" t="s">
        <v>905</v>
      </c>
      <c r="U49" s="83"/>
      <c r="V49" s="92">
        <v>20000</v>
      </c>
    </row>
    <row r="51" spans="16:22" x14ac:dyDescent="0.15">
      <c r="T51" s="82" t="s">
        <v>899</v>
      </c>
      <c r="U51" s="83" t="s">
        <v>900</v>
      </c>
      <c r="V51" s="93">
        <f>1/(2*PI()*V48*V49)</f>
        <v>7957.7471545947665</v>
      </c>
    </row>
    <row r="54" spans="16:22" x14ac:dyDescent="0.15">
      <c r="P54" t="s">
        <v>912</v>
      </c>
      <c r="Q54">
        <f>8*10^-6</f>
        <v>7.9999999999999996E-6</v>
      </c>
    </row>
    <row r="55" spans="16:22" x14ac:dyDescent="0.15">
      <c r="Q55">
        <f>1/Q54</f>
        <v>125000</v>
      </c>
    </row>
    <row r="128" spans="20:20" x14ac:dyDescent="0.15">
      <c r="T128" t="s">
        <v>913</v>
      </c>
    </row>
    <row r="129" spans="20:25" x14ac:dyDescent="0.15">
      <c r="T129" t="s">
        <v>914</v>
      </c>
      <c r="U129" s="78">
        <v>10000</v>
      </c>
    </row>
    <row r="130" spans="20:25" x14ac:dyDescent="0.15">
      <c r="T130" t="s">
        <v>915</v>
      </c>
      <c r="U130">
        <v>0.75</v>
      </c>
    </row>
    <row r="131" spans="20:25" x14ac:dyDescent="0.15">
      <c r="T131" t="s">
        <v>916</v>
      </c>
      <c r="U131" s="59">
        <v>1000</v>
      </c>
      <c r="W131" s="77"/>
    </row>
    <row r="132" spans="20:25" x14ac:dyDescent="0.15">
      <c r="W132" s="77"/>
    </row>
    <row r="133" spans="20:25" x14ac:dyDescent="0.15">
      <c r="T133" t="s">
        <v>903</v>
      </c>
      <c r="U133" t="s">
        <v>904</v>
      </c>
      <c r="V133">
        <f>2*PI()*U129</f>
        <v>62831.853071795864</v>
      </c>
    </row>
    <row r="134" spans="20:25" x14ac:dyDescent="0.15">
      <c r="W134" s="77" t="s">
        <v>906</v>
      </c>
      <c r="X134" t="s">
        <v>907</v>
      </c>
      <c r="Y134" t="s">
        <v>908</v>
      </c>
    </row>
    <row r="135" spans="20:25" x14ac:dyDescent="0.15">
      <c r="T135" t="s">
        <v>917</v>
      </c>
      <c r="U135" t="s">
        <v>918</v>
      </c>
      <c r="V135">
        <f>2*U130/(V133*U131)</f>
        <v>2.38732414637843E-8</v>
      </c>
      <c r="W135" s="95">
        <f>V135*10^6</f>
        <v>2.3873241463784299E-2</v>
      </c>
      <c r="X135">
        <f>V135*10^9</f>
        <v>23.8732414637843</v>
      </c>
      <c r="Y135">
        <f>V135*10^12</f>
        <v>23873.241463784299</v>
      </c>
    </row>
    <row r="136" spans="20:25" x14ac:dyDescent="0.15">
      <c r="T136" t="s">
        <v>919</v>
      </c>
      <c r="U136" t="s">
        <v>920</v>
      </c>
      <c r="V136">
        <f>1/(2*U130*V133*U131)</f>
        <v>1.0610329539459689E-8</v>
      </c>
      <c r="W136" s="95">
        <f>V136*10^6</f>
        <v>1.0610329539459689E-2</v>
      </c>
      <c r="X136">
        <f>V136*10^9</f>
        <v>10.610329539459689</v>
      </c>
      <c r="Y136">
        <f>V136*10^12</f>
        <v>10610.32953945969</v>
      </c>
    </row>
    <row r="137" spans="20:25" x14ac:dyDescent="0.15">
      <c r="W137" s="77"/>
    </row>
    <row r="138" spans="20:25" x14ac:dyDescent="0.15">
      <c r="W138" s="77"/>
    </row>
    <row r="139" spans="20:25" x14ac:dyDescent="0.15">
      <c r="T139" t="s">
        <v>914</v>
      </c>
      <c r="U139" s="78">
        <v>10000</v>
      </c>
    </row>
    <row r="140" spans="20:25" x14ac:dyDescent="0.15">
      <c r="T140" t="s">
        <v>915</v>
      </c>
      <c r="U140">
        <v>0.75</v>
      </c>
    </row>
    <row r="141" spans="20:25" x14ac:dyDescent="0.15">
      <c r="T141" t="s">
        <v>916</v>
      </c>
      <c r="U141" s="59">
        <v>100000</v>
      </c>
      <c r="W141" s="77"/>
    </row>
    <row r="142" spans="20:25" x14ac:dyDescent="0.15">
      <c r="W142" s="77"/>
    </row>
    <row r="143" spans="20:25" x14ac:dyDescent="0.15">
      <c r="T143" t="s">
        <v>903</v>
      </c>
      <c r="U143" t="s">
        <v>904</v>
      </c>
      <c r="V143">
        <f>2*PI()*U139</f>
        <v>62831.853071795864</v>
      </c>
    </row>
    <row r="144" spans="20:25" x14ac:dyDescent="0.15">
      <c r="W144" s="77" t="s">
        <v>906</v>
      </c>
      <c r="X144" t="s">
        <v>907</v>
      </c>
      <c r="Y144" t="s">
        <v>908</v>
      </c>
    </row>
    <row r="145" spans="20:25" x14ac:dyDescent="0.15">
      <c r="T145" t="s">
        <v>917</v>
      </c>
      <c r="U145" t="s">
        <v>918</v>
      </c>
      <c r="V145">
        <f>2*U140/(V143*U141)</f>
        <v>2.3873241463784303E-10</v>
      </c>
      <c r="W145" s="95">
        <f>V145*10^6</f>
        <v>2.3873241463784301E-4</v>
      </c>
      <c r="X145">
        <f>V145*10^9</f>
        <v>0.23873241463784303</v>
      </c>
      <c r="Y145">
        <f>V145*10^12</f>
        <v>238.73241463784302</v>
      </c>
    </row>
    <row r="146" spans="20:25" x14ac:dyDescent="0.15">
      <c r="T146" t="s">
        <v>919</v>
      </c>
      <c r="U146" t="s">
        <v>920</v>
      </c>
      <c r="V146">
        <f>1/(2*U140*V143*U141)</f>
        <v>1.061032953945969E-10</v>
      </c>
      <c r="W146" s="95">
        <f>V146*10^6</f>
        <v>1.0610329539459691E-4</v>
      </c>
      <c r="X146">
        <f>V146*10^9</f>
        <v>0.10610329539459691</v>
      </c>
      <c r="Y146">
        <f>V146*10^12</f>
        <v>106.1032953945969</v>
      </c>
    </row>
    <row r="153" spans="20:25" x14ac:dyDescent="0.15">
      <c r="T153" t="s">
        <v>921</v>
      </c>
      <c r="W153" s="77"/>
    </row>
    <row r="154" spans="20:25" x14ac:dyDescent="0.15">
      <c r="T154" t="s">
        <v>922</v>
      </c>
      <c r="U154" s="78">
        <v>10000</v>
      </c>
      <c r="V154" s="77"/>
      <c r="W154" s="77"/>
    </row>
    <row r="155" spans="20:25" x14ac:dyDescent="0.15">
      <c r="T155" t="s">
        <v>923</v>
      </c>
      <c r="U155" s="78">
        <v>10000</v>
      </c>
      <c r="V155" s="77"/>
      <c r="W155" s="77"/>
    </row>
    <row r="156" spans="20:25" x14ac:dyDescent="0.15">
      <c r="U156" s="77"/>
      <c r="V156" s="77"/>
      <c r="W156" s="77"/>
    </row>
    <row r="157" spans="20:25" x14ac:dyDescent="0.15">
      <c r="T157" t="s">
        <v>924</v>
      </c>
      <c r="U157" s="77">
        <f>1+(U154/U155)</f>
        <v>2</v>
      </c>
      <c r="V157" s="77"/>
      <c r="W157" s="77"/>
    </row>
    <row r="158" spans="20:25" x14ac:dyDescent="0.15">
      <c r="T158" t="s">
        <v>915</v>
      </c>
      <c r="U158" s="77">
        <f>1/(3-U157)</f>
        <v>1</v>
      </c>
      <c r="V158" s="77"/>
      <c r="W158" s="77"/>
    </row>
    <row r="159" spans="20:25" x14ac:dyDescent="0.15">
      <c r="U159" s="77"/>
      <c r="V159" s="77"/>
      <c r="W159" s="77"/>
    </row>
    <row r="160" spans="20:25" x14ac:dyDescent="0.15">
      <c r="T160" t="s">
        <v>925</v>
      </c>
      <c r="U160" s="78">
        <v>15000</v>
      </c>
      <c r="V160" s="77" t="s">
        <v>926</v>
      </c>
      <c r="W160" s="77"/>
    </row>
    <row r="161" spans="20:23" x14ac:dyDescent="0.15">
      <c r="T161" t="s">
        <v>903</v>
      </c>
      <c r="U161" s="77">
        <f>2*PI()*U160</f>
        <v>94247.779607693796</v>
      </c>
      <c r="V161" s="77"/>
    </row>
    <row r="162" spans="20:23" x14ac:dyDescent="0.15">
      <c r="V162" t="s">
        <v>906</v>
      </c>
      <c r="W162" t="s">
        <v>907</v>
      </c>
    </row>
    <row r="163" spans="20:23" x14ac:dyDescent="0.15">
      <c r="T163" t="s">
        <v>927</v>
      </c>
      <c r="U163">
        <f>V163*10^-6</f>
        <v>1E-8</v>
      </c>
      <c r="V163" s="96">
        <v>0.01</v>
      </c>
      <c r="W163">
        <f>U163*10^9</f>
        <v>10</v>
      </c>
    </row>
    <row r="164" spans="20:23" x14ac:dyDescent="0.15">
      <c r="T164" t="s">
        <v>916</v>
      </c>
      <c r="U164" t="s">
        <v>928</v>
      </c>
      <c r="V164" s="77">
        <f>1/(U161*U163)</f>
        <v>1061.032953945969</v>
      </c>
    </row>
    <row r="195" spans="15:21" x14ac:dyDescent="0.15">
      <c r="P195" t="s">
        <v>929</v>
      </c>
    </row>
    <row r="197" spans="15:21" x14ac:dyDescent="0.15">
      <c r="O197" t="s">
        <v>930</v>
      </c>
      <c r="P197" t="s">
        <v>911</v>
      </c>
      <c r="S197" s="79" t="s">
        <v>906</v>
      </c>
      <c r="T197" s="80" t="s">
        <v>907</v>
      </c>
      <c r="U197" s="81" t="s">
        <v>908</v>
      </c>
    </row>
    <row r="198" spans="15:21" x14ac:dyDescent="0.15">
      <c r="P198" s="82" t="s">
        <v>909</v>
      </c>
      <c r="Q198" s="83"/>
      <c r="R198" s="83">
        <f>S198*10^-6</f>
        <v>1E-8</v>
      </c>
      <c r="S198" s="87">
        <v>0.01</v>
      </c>
      <c r="T198" s="85">
        <f>R198*10^9</f>
        <v>10</v>
      </c>
      <c r="U198" s="86">
        <f>R198*10^12</f>
        <v>10000</v>
      </c>
    </row>
    <row r="199" spans="15:21" x14ac:dyDescent="0.15">
      <c r="P199" s="82" t="s">
        <v>905</v>
      </c>
      <c r="Q199" s="83"/>
      <c r="R199" s="97">
        <v>1000</v>
      </c>
    </row>
    <row r="201" spans="15:21" x14ac:dyDescent="0.15">
      <c r="O201" t="s">
        <v>931</v>
      </c>
      <c r="P201" s="82" t="s">
        <v>932</v>
      </c>
      <c r="Q201" s="83" t="s">
        <v>933</v>
      </c>
      <c r="R201" s="93">
        <f>1/(2*PI()*R198*R199)</f>
        <v>15915.494309189537</v>
      </c>
    </row>
    <row r="205" spans="15:21" x14ac:dyDescent="0.15">
      <c r="O205" t="s">
        <v>934</v>
      </c>
      <c r="P205" t="s">
        <v>911</v>
      </c>
      <c r="S205" s="79" t="s">
        <v>906</v>
      </c>
      <c r="T205" s="80" t="s">
        <v>907</v>
      </c>
      <c r="U205" s="81" t="s">
        <v>908</v>
      </c>
    </row>
    <row r="206" spans="15:21" x14ac:dyDescent="0.15">
      <c r="P206" s="82" t="s">
        <v>909</v>
      </c>
      <c r="Q206" s="83"/>
      <c r="R206" s="83">
        <f>S206*10^-6</f>
        <v>1E-8</v>
      </c>
      <c r="S206" s="87">
        <v>0.01</v>
      </c>
      <c r="T206" s="85">
        <f>R206*10^9</f>
        <v>10</v>
      </c>
      <c r="U206" s="86">
        <f>R206*10^12</f>
        <v>10000</v>
      </c>
    </row>
    <row r="207" spans="15:21" x14ac:dyDescent="0.15">
      <c r="P207" s="82" t="s">
        <v>905</v>
      </c>
      <c r="Q207" s="83"/>
      <c r="R207" s="97">
        <v>1000</v>
      </c>
    </row>
    <row r="209" spans="15:18" x14ac:dyDescent="0.15">
      <c r="O209" t="s">
        <v>931</v>
      </c>
      <c r="P209" s="82" t="s">
        <v>935</v>
      </c>
      <c r="Q209" s="83" t="s">
        <v>936</v>
      </c>
      <c r="R209" s="93">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CPU</vt:lpstr>
      <vt:lpstr>Oscillator Control</vt:lpstr>
      <vt:lpstr>Config</vt:lpstr>
      <vt:lpstr>参考回路図</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2019-08-30T12:18:53Z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