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ura01\Google ドライブ\PIC24F\20190829_USBMSCtest\"/>
    </mc:Choice>
  </mc:AlternateContent>
  <xr:revisionPtr revIDLastSave="0" documentId="13_ncr:1_{37A4B12A-05B3-45E2-94DD-6039CEBB1555}" xr6:coauthVersionLast="44" xr6:coauthVersionMax="44" xr10:uidLastSave="{00000000-0000-0000-0000-000000000000}"/>
  <bookViews>
    <workbookView xWindow="720" yWindow="120" windowWidth="17895" windowHeight="12720" tabRatio="500" activeTab="3" xr2:uid="{00000000-000D-0000-FFFF-FFFF00000000}"/>
  </bookViews>
  <sheets>
    <sheet name="CPU" sheetId="1" r:id="rId1"/>
    <sheet name="Oscillator Control" sheetId="2" r:id="rId2"/>
    <sheet name="Config" sheetId="3" r:id="rId3"/>
    <sheet name="参考回路図" sheetId="4" r:id="rId4"/>
    <sheet name="USB概要" sheetId="5" r:id="rId5"/>
    <sheet name="USB通信ディスクリプタ＆初期化" sheetId="6" r:id="rId6"/>
    <sheet name="USBレジスタ" sheetId="7" r:id="rId7"/>
    <sheet name="USB通信と各種設定概要" sheetId="8" r:id="rId8"/>
    <sheet name="Amp" sheetId="9" state="hidden" r:id="rId9"/>
  </sheets>
  <definedNames>
    <definedName name="_FilterDatabase_0" localSheetId="2">Config!#REF!</definedName>
    <definedName name="_FilterDatabase_0_0" localSheetId="2">Config!#REF!</definedName>
    <definedName name="_FilterDatabase_0_0_0" localSheetId="2">Config!#REF!</definedName>
    <definedName name="_FilterDatabase_0_0_0_0" localSheetId="2">Config!#REF!</definedName>
    <definedName name="_FilterDatabase_0_0_0_0_0" localSheetId="2">Config!#REF!</definedName>
    <definedName name="_FilterDatabase_0_0_0_0_0_0" localSheetId="2">Config!#REF!</definedName>
    <definedName name="_FilterDatabase_0_0_0_0_0_0_0" localSheetId="2">Config!#REF!</definedName>
    <definedName name="_FilterDatabase_0_0_0_0_0_0_0_0" localSheetId="2">Config!#REF!</definedName>
    <definedName name="_FilterDatabase_0_0_0_0_0_0_0_0_0" localSheetId="2">Config!#REF!</definedName>
    <definedName name="_FilterDatabase_0_0_0_0_0_0_0_0_0_0" localSheetId="2">Config!#REF!</definedName>
    <definedName name="_FilterDatabase_0_0_0_0_0_0_0_0_0_0_0" localSheetId="2">Config!#REF!</definedName>
    <definedName name="_FilterDatabase_0_0_0_0_0_0_0_0_0_0_0_0" localSheetId="2">Config!#REF!</definedName>
    <definedName name="_FilterDatabase_0_0_0_0_0_0_0_0_0_0_0_0_0" localSheetId="2">Config!#REF!</definedName>
    <definedName name="_FilterDatabase_0_0_0_0_0_0_0_0_0_0_0_0_0_0" localSheetId="2">Config!#REF!</definedName>
    <definedName name="_FilterDatabase_0_0_0_0_0_0_0_0_0_0_0_0_0_0_0" localSheetId="2">Config!#REF!</definedName>
    <definedName name="_FilterDatabase_0_0_0_0_0_0_0_0_0_0_0_0_0_0_0_0" localSheetId="2">Config!#REF!</definedName>
    <definedName name="a" localSheetId="1">#REF!</definedName>
    <definedName name="a" localSheetId="6">#REF!</definedName>
    <definedName name="a" localSheetId="4">#REF!</definedName>
    <definedName name="a">#REF!</definedName>
    <definedName name="data10" localSheetId="1">#REF!</definedName>
    <definedName name="data10" localSheetId="6">#REF!</definedName>
    <definedName name="data10" localSheetId="4">#REF!</definedName>
    <definedName name="data10">#REF!</definedName>
    <definedName name="data4" localSheetId="1">#REF!</definedName>
    <definedName name="data4" localSheetId="6">#REF!</definedName>
    <definedName name="data4" localSheetId="4">#REF!</definedName>
    <definedName name="data4">#REF!</definedName>
    <definedName name="Excel_BuiltIn__FilterDatabase" localSheetId="0">CPU!#REF!</definedName>
    <definedName name="wp3125683" localSheetId="2">Config!#REF!</definedName>
    <definedName name="wp3125691" localSheetId="2">Config!#REF!</definedName>
    <definedName name="wp3125700" localSheetId="2">Config!#REF!</definedName>
    <definedName name="wp3125708" localSheetId="2">Config!#REF!</definedName>
    <definedName name="wp3125717" localSheetId="2">Config!#REF!</definedName>
    <definedName name="wp3125725" localSheetId="2">Config!#REF!</definedName>
    <definedName name="wp3125734" localSheetId="2">Config!#REF!</definedName>
    <definedName name="wp3125742" localSheetId="2">Config!#REF!</definedName>
    <definedName name="wp3125751" localSheetId="2">Config!#REF!</definedName>
    <definedName name="wp3125759" localSheetId="2">Config!#REF!</definedName>
    <definedName name="wp3125767" localSheetId="2">Config!#REF!</definedName>
    <definedName name="wp3125775" localSheetId="2">Config!#REF!</definedName>
    <definedName name="wp3125783" localSheetId="2">Config!#REF!</definedName>
    <definedName name="wp3125791" localSheetId="2">Config!#REF!</definedName>
    <definedName name="wp3125799" localSheetId="2">Config!#REF!</definedName>
    <definedName name="wp3125807" localSheetId="2">Config!#REF!</definedName>
    <definedName name="wp3125816" localSheetId="2">Config!#REF!</definedName>
    <definedName name="wp3125824" localSheetId="2">Config!#REF!</definedName>
    <definedName name="wp3125832" localSheetId="2">Config!#REF!</definedName>
    <definedName name="wp3125840" localSheetId="2">Config!#REF!</definedName>
    <definedName name="wp3125848" localSheetId="2">Config!#REF!</definedName>
    <definedName name="wp3125856" localSheetId="2">Config!#REF!</definedName>
    <definedName name="wp3125864" localSheetId="2">Config!#REF!</definedName>
    <definedName name="wp3125872" localSheetId="2">Config!#REF!</definedName>
    <definedName name="wp3125881" localSheetId="2">Config!#REF!</definedName>
    <definedName name="wp3125889" localSheetId="2">Config!#REF!</definedName>
    <definedName name="wp3125897" localSheetId="2">Config!#REF!</definedName>
    <definedName name="wp3125905" localSheetId="2">Config!#REF!</definedName>
    <definedName name="wp3125913" localSheetId="2">Config!#REF!</definedName>
    <definedName name="wp3125921" localSheetId="2">Config!#REF!</definedName>
    <definedName name="wp3125929" localSheetId="2">Config!#REF!</definedName>
    <definedName name="wp3125937" localSheetId="2">Config!#REF!</definedName>
    <definedName name="wp3125946" localSheetId="2">Config!#REF!</definedName>
    <definedName name="wp3125954" localSheetId="2">Config!#REF!</definedName>
    <definedName name="wp3125963" localSheetId="2">Config!#REF!</definedName>
    <definedName name="wp3125971" localSheetId="2">Config!#REF!</definedName>
    <definedName name="wp3125979" localSheetId="2">Config!#REF!</definedName>
    <definedName name="wp3125987" localSheetId="2">Config!#REF!</definedName>
    <definedName name="wp3125995" localSheetId="2">Config!#REF!</definedName>
    <definedName name="wp3126003" localSheetId="2">Config!#REF!</definedName>
    <definedName name="wp3126011" localSheetId="2">Config!#REF!</definedName>
    <definedName name="wp3126019" localSheetId="2">Config!#REF!</definedName>
    <definedName name="wp3126028" localSheetId="2">Config!#REF!</definedName>
    <definedName name="wp3126036" localSheetId="2">Config!#REF!</definedName>
    <definedName name="wp3126044" localSheetId="2">Config!#REF!</definedName>
    <definedName name="wp3126052" localSheetId="2">Config!#REF!</definedName>
    <definedName name="wp3126060" localSheetId="2">Config!#REF!</definedName>
    <definedName name="wp3126068" localSheetId="2">Config!#REF!</definedName>
    <definedName name="wp3126076" localSheetId="2">Config!#REF!</definedName>
    <definedName name="wp3126084" localSheetId="2">Config!#REF!</definedName>
    <definedName name="wp3126093" localSheetId="2">Config!#REF!</definedName>
    <definedName name="wp3126101" localSheetId="2">Config!#REF!</definedName>
    <definedName name="wp3126110" localSheetId="2">Config!#REF!</definedName>
    <definedName name="wp3126118" localSheetId="2">Config!#REF!</definedName>
    <definedName name="wp3126127" localSheetId="2">Config!#REF!</definedName>
    <definedName name="wp3126135" localSheetId="2">Config!#REF!</definedName>
    <definedName name="wp3126143" localSheetId="2">Config!#REF!</definedName>
    <definedName name="wp3126151" localSheetId="2">Config!#REF!</definedName>
    <definedName name="wp3126160" localSheetId="2">Config!#REF!</definedName>
    <definedName name="wp3126168" localSheetId="2">Config!#REF!</definedName>
    <definedName name="wp3126177" localSheetId="2">Config!#REF!</definedName>
    <definedName name="wp3126185" localSheetId="2">Config!#REF!</definedName>
    <definedName name="wp3126193" localSheetId="2">Config!#REF!</definedName>
    <definedName name="wp3126201" localSheetId="2">Config!#REF!</definedName>
    <definedName name="wp3126210" localSheetId="2">Config!#REF!</definedName>
    <definedName name="wp3126218" localSheetId="2">Config!#REF!</definedName>
    <definedName name="wp3126226" localSheetId="2">Config!#REF!</definedName>
    <definedName name="wp3126235" localSheetId="2">Config!#REF!</definedName>
    <definedName name="wp3126243" localSheetId="2">Config!#REF!</definedName>
    <definedName name="wp3126251" localSheetId="2">Config!#REF!</definedName>
    <definedName name="wp3126259" localSheetId="2">Config!#REF!</definedName>
    <definedName name="wp3126267" localSheetId="2">Config!#REF!</definedName>
    <definedName name="wp3126275" localSheetId="2">Config!#REF!</definedName>
    <definedName name="wp3126283" localSheetId="2">Config!#REF!</definedName>
    <definedName name="wp3126291" localSheetId="2">Config!#REF!</definedName>
    <definedName name="wp3126299" localSheetId="2">Config!#REF!</definedName>
    <definedName name="wp3126307" localSheetId="2">Config!#REF!</definedName>
    <definedName name="wp3126315" localSheetId="2">Config!#REF!</definedName>
    <definedName name="wp3126323" localSheetId="2">Config!#REF!</definedName>
    <definedName name="wp3126331" localSheetId="2">Config!#REF!</definedName>
    <definedName name="wp3126339" localSheetId="2">Config!#REF!</definedName>
    <definedName name="wp3126347" localSheetId="2">Config!#REF!</definedName>
    <definedName name="wp3126355" localSheetId="2">Config!#REF!</definedName>
    <definedName name="wp3126363" localSheetId="2">Config!#REF!</definedName>
    <definedName name="wp3126371" localSheetId="2">Config!#REF!</definedName>
    <definedName name="wp3126379" localSheetId="2">Config!#REF!</definedName>
    <definedName name="wp3126387" localSheetId="2">Config!#REF!</definedName>
    <definedName name="wp3126395" localSheetId="2">Config!#REF!</definedName>
    <definedName name="wp3126404" localSheetId="2">Config!#REF!</definedName>
    <definedName name="wp3126412" localSheetId="2">Config!#REF!</definedName>
    <definedName name="wp3126421" localSheetId="2">Config!#REF!</definedName>
    <definedName name="wp3126429" localSheetId="2">Config!#REF!</definedName>
    <definedName name="wp3126438" localSheetId="2">Config!#REF!</definedName>
    <definedName name="wp3126446" localSheetId="2">Config!#REF!</definedName>
    <definedName name="wp3126454" localSheetId="2">Config!#REF!</definedName>
    <definedName name="wp3126462" localSheetId="2">Config!#REF!</definedName>
    <definedName name="wp3126471" localSheetId="2">Config!#REF!</definedName>
    <definedName name="wp3126479" localSheetId="2">Config!#REF!</definedName>
    <definedName name="wp3126488" localSheetId="2">Config!#REF!</definedName>
    <definedName name="wp3126496" localSheetId="2">Config!#REF!</definedName>
    <definedName name="wp3126505" localSheetId="2">Config!#REF!</definedName>
    <definedName name="wp3126513" localSheetId="2">Config!#REF!</definedName>
    <definedName name="wp3126521" localSheetId="2">Config!#REF!</definedName>
    <definedName name="wp3126529" localSheetId="2">Config!#REF!</definedName>
    <definedName name="wp3126538" localSheetId="2">Config!#REF!</definedName>
    <definedName name="wp3126546" localSheetId="2">Config!#REF!</definedName>
    <definedName name="wp3126554" localSheetId="2">Config!#REF!</definedName>
    <definedName name="wp3126562" localSheetId="2">Config!#REF!</definedName>
    <definedName name="wp3126570" localSheetId="2">Config!#REF!</definedName>
    <definedName name="wp3126578" localSheetId="2">Config!#REF!</definedName>
    <definedName name="wp3126586" localSheetId="2">Config!#REF!</definedName>
    <definedName name="wp3126594" localSheetId="2">Config!#REF!</definedName>
    <definedName name="wp3126602" localSheetId="2">Config!#REF!</definedName>
    <definedName name="wp3126610" localSheetId="2">Config!#REF!</definedName>
    <definedName name="wp3126618" localSheetId="2">Config!#REF!</definedName>
    <definedName name="wp3126626" localSheetId="2">Config!#REF!</definedName>
    <definedName name="wp3126634" localSheetId="2">Config!#REF!</definedName>
    <definedName name="wp3126642" localSheetId="2">Config!#REF!</definedName>
    <definedName name="wp3126650" localSheetId="2">Config!#REF!</definedName>
    <definedName name="wp3126658" localSheetId="2">Config!#REF!</definedName>
    <definedName name="wp3126666" localSheetId="2">Config!#REF!</definedName>
    <definedName name="wp3126674" localSheetId="2">Config!#REF!</definedName>
    <definedName name="wp3126682" localSheetId="2">Config!#REF!</definedName>
    <definedName name="wp3126690" localSheetId="2">Config!#REF!</definedName>
    <definedName name="wp3126698" localSheetId="2">Config!#REF!</definedName>
    <definedName name="wp3126706" localSheetId="2">Config!#REF!</definedName>
    <definedName name="wp3126714" localSheetId="2">Config!#REF!</definedName>
    <definedName name="wp3126722" localSheetId="2">Config!#REF!</definedName>
    <definedName name="wp3126730" localSheetId="2">Config!#REF!</definedName>
    <definedName name="wp3126738" localSheetId="2">Config!#REF!</definedName>
    <definedName name="wp3126746" localSheetId="2">Config!#REF!</definedName>
    <definedName name="wp3126754" localSheetId="2">Config!#REF!</definedName>
    <definedName name="wp3126762" localSheetId="2">Config!#REF!</definedName>
    <definedName name="wp3126770" localSheetId="2">Config!#REF!</definedName>
    <definedName name="wp3126778" localSheetId="2">Config!#REF!</definedName>
    <definedName name="wp3126786" localSheetId="2">Config!#REF!</definedName>
    <definedName name="wp3126794" localSheetId="2">Config!#REF!</definedName>
    <definedName name="wp3126803" localSheetId="2">Config!#REF!</definedName>
    <definedName name="wp3126811" localSheetId="2">Config!#REF!</definedName>
    <definedName name="wp3126820" localSheetId="2">Config!#REF!</definedName>
    <definedName name="wp3126828" localSheetId="2">Config!#REF!</definedName>
    <definedName name="wp3219746" localSheetId="2">Config!#REF!</definedName>
    <definedName name="wp3219749" localSheetId="2">Config!#REF!</definedName>
    <definedName name="wp3219752" localSheetId="2">Config!#REF!</definedName>
    <definedName name="wp3219755" localSheetId="2">Config!#REF!</definedName>
    <definedName name="wp3219758" localSheetId="2">Config!#REF!</definedName>
    <definedName name="wp3219761" localSheetId="2">Config!#REF!</definedName>
    <definedName name="wp3219764" localSheetId="2">Config!#REF!</definedName>
    <definedName name="wp3219767" localSheetId="2">Config!#REF!</definedName>
    <definedName name="wp3219770" localSheetId="2">Config!#REF!</definedName>
    <definedName name="wp3219773" localSheetId="2">Config!#REF!</definedName>
    <definedName name="wp3219776" localSheetId="2">Config!#REF!</definedName>
    <definedName name="wp3219779" localSheetId="2">Config!#REF!</definedName>
    <definedName name="wp3219782" localSheetId="2">Config!#REF!</definedName>
    <definedName name="wp3219785" localSheetId="2">Config!#REF!</definedName>
    <definedName name="wp3219788" localSheetId="2">Config!#REF!</definedName>
    <definedName name="wp3219791" localSheetId="2">Config!#REF!</definedName>
    <definedName name="wp3219794" localSheetId="2">Config!#REF!</definedName>
    <definedName name="wp3219797" localSheetId="2">Config!#REF!</definedName>
    <definedName name="wp3219800" localSheetId="2">Config!#REF!</definedName>
    <definedName name="wp3219803" localSheetId="2">Config!#REF!</definedName>
    <definedName name="wp3219806" localSheetId="2">Config!#REF!</definedName>
    <definedName name="wp3219809" localSheetId="2">Config!#REF!</definedName>
    <definedName name="wp3219812" localSheetId="2">Config!#REF!</definedName>
    <definedName name="wp3219815" localSheetId="2">Config!#REF!</definedName>
    <definedName name="wp3219818" localSheetId="2">Config!#REF!</definedName>
    <definedName name="wp3219821" localSheetId="2">Config!#REF!</definedName>
    <definedName name="wp3219824" localSheetId="2">Config!#REF!</definedName>
    <definedName name="WRK_ITKB0020R" localSheetId="1">#REF!</definedName>
    <definedName name="WRK_ITKB0020R" localSheetId="6">#REF!</definedName>
    <definedName name="WRK_ITKB0020R" localSheetId="4">#REF!</definedName>
    <definedName name="WRK_ITKB0020R">#REF!</definedName>
    <definedName name="zz" localSheetId="1">#REF!</definedName>
    <definedName name="zz" localSheetId="6">#REF!</definedName>
    <definedName name="zz" localSheetId="4">#REF!</definedName>
    <definedName name="zz">#REF!</definedName>
  </definedNames>
  <calcPr calcId="18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02" i="8" l="1"/>
  <c r="E103" i="8" s="1"/>
  <c r="E96" i="8"/>
  <c r="E97" i="8" s="1"/>
  <c r="E98" i="8" s="1"/>
  <c r="R206" i="9"/>
  <c r="R209" i="9" s="1"/>
  <c r="R198" i="9"/>
  <c r="T198" i="9" s="1"/>
  <c r="U163" i="9"/>
  <c r="W163" i="9" s="1"/>
  <c r="U161" i="9"/>
  <c r="U157" i="9"/>
  <c r="U158" i="9" s="1"/>
  <c r="V143" i="9"/>
  <c r="V145" i="9" s="1"/>
  <c r="V133" i="9"/>
  <c r="V135" i="9" s="1"/>
  <c r="Q54" i="9"/>
  <c r="Q55" i="9" s="1"/>
  <c r="V48" i="9"/>
  <c r="X48" i="9" s="1"/>
  <c r="V37" i="9"/>
  <c r="Y37" i="9" s="1"/>
  <c r="V27" i="9"/>
  <c r="V30" i="9" s="1"/>
  <c r="V20" i="9"/>
  <c r="Y20" i="9" s="1"/>
  <c r="V12" i="9"/>
  <c r="U23" i="9" s="1"/>
  <c r="V11" i="9"/>
  <c r="V15" i="9" s="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X37" i="9" l="1"/>
  <c r="U198" i="9"/>
  <c r="V136" i="9"/>
  <c r="V21" i="9"/>
  <c r="Y48" i="9"/>
  <c r="R201" i="9"/>
  <c r="V51" i="9"/>
  <c r="V164" i="9"/>
  <c r="Y15" i="9"/>
  <c r="X15" i="9"/>
  <c r="W15" i="9"/>
  <c r="Y135" i="9"/>
  <c r="X135" i="9"/>
  <c r="W135" i="9"/>
  <c r="Y145" i="9"/>
  <c r="X145" i="9"/>
  <c r="W145" i="9"/>
  <c r="V146" i="9"/>
  <c r="V40" i="9"/>
  <c r="T206" i="9"/>
  <c r="X20" i="9"/>
  <c r="Y27" i="9"/>
  <c r="W136" i="9"/>
  <c r="U206" i="9"/>
  <c r="X27" i="9"/>
  <c r="X136" i="9" l="1"/>
  <c r="Y136" i="9"/>
  <c r="Y146" i="9"/>
  <c r="X146" i="9"/>
  <c r="W14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10" authorId="0" shapeId="0" xr:uid="{00000000-0006-0000-0800-000001000000}">
      <text>
        <r>
          <rPr>
            <b/>
            <sz val="9"/>
            <color rgb="FF000000"/>
            <rFont val="ＭＳ Ｐゴシック"/>
            <family val="3"/>
            <charset val="128"/>
          </rPr>
          <t>周波数を設定</t>
        </r>
      </text>
    </comment>
    <comment ref="V14" authorId="0" shapeId="0" xr:uid="{00000000-0006-0000-0800-000002000000}">
      <text>
        <r>
          <rPr>
            <b/>
            <sz val="9"/>
            <color rgb="FF000000"/>
            <rFont val="ＭＳ Ｐゴシック"/>
            <family val="3"/>
            <charset val="128"/>
          </rPr>
          <t>抵抗値を設定</t>
        </r>
      </text>
    </comment>
    <comment ref="W20" authorId="0" shapeId="0" xr:uid="{00000000-0006-0000-0800-000003000000}">
      <text>
        <r>
          <rPr>
            <b/>
            <sz val="9"/>
            <color rgb="FF000000"/>
            <rFont val="ＭＳ Ｐゴシック"/>
            <family val="3"/>
            <charset val="128"/>
          </rPr>
          <t>キャパシタを設定</t>
        </r>
      </text>
    </comment>
    <comment ref="W27" authorId="0" shapeId="0" xr:uid="{00000000-0006-0000-0800-000004000000}">
      <text>
        <r>
          <rPr>
            <b/>
            <sz val="9"/>
            <color rgb="FF000000"/>
            <rFont val="ＭＳ Ｐゴシック"/>
            <family val="3"/>
            <charset val="128"/>
          </rPr>
          <t>キャパシタを設定</t>
        </r>
      </text>
    </comment>
    <comment ref="V28" authorId="0" shapeId="0" xr:uid="{00000000-0006-0000-0800-000005000000}">
      <text>
        <r>
          <rPr>
            <b/>
            <sz val="9"/>
            <color rgb="FF000000"/>
            <rFont val="ＭＳ Ｐゴシック"/>
            <family val="3"/>
            <charset val="128"/>
          </rPr>
          <t>抵抗値を設定</t>
        </r>
      </text>
    </comment>
    <comment ref="W37" authorId="0" shapeId="0" xr:uid="{00000000-0006-0000-0800-000006000000}">
      <text>
        <r>
          <rPr>
            <b/>
            <sz val="9"/>
            <color rgb="FF000000"/>
            <rFont val="ＭＳ Ｐゴシック"/>
            <family val="3"/>
            <charset val="128"/>
          </rPr>
          <t>キャパシタを設定</t>
        </r>
      </text>
    </comment>
    <comment ref="V38" authorId="0" shapeId="0" xr:uid="{00000000-0006-0000-0800-000007000000}">
      <text>
        <r>
          <rPr>
            <b/>
            <sz val="9"/>
            <color rgb="FF000000"/>
            <rFont val="ＭＳ Ｐゴシック"/>
            <family val="3"/>
            <charset val="128"/>
          </rPr>
          <t>抵抗値を設定</t>
        </r>
      </text>
    </comment>
    <comment ref="W48" authorId="0" shapeId="0" xr:uid="{00000000-0006-0000-0800-000008000000}">
      <text>
        <r>
          <rPr>
            <b/>
            <sz val="9"/>
            <color rgb="FF000000"/>
            <rFont val="ＭＳ Ｐゴシック"/>
            <family val="3"/>
            <charset val="128"/>
          </rPr>
          <t>キャパシタを設定</t>
        </r>
      </text>
    </comment>
    <comment ref="V49" authorId="0" shapeId="0" xr:uid="{00000000-0006-0000-0800-000009000000}">
      <text>
        <r>
          <rPr>
            <b/>
            <sz val="9"/>
            <color rgb="FF000000"/>
            <rFont val="ＭＳ Ｐゴシック"/>
            <family val="3"/>
            <charset val="128"/>
          </rPr>
          <t>抵抗値を設定</t>
        </r>
      </text>
    </comment>
    <comment ref="S198" authorId="0" shapeId="0" xr:uid="{00000000-0006-0000-0800-00000A000000}">
      <text>
        <r>
          <rPr>
            <b/>
            <sz val="9"/>
            <color rgb="FF000000"/>
            <rFont val="ＭＳ Ｐゴシック"/>
            <family val="3"/>
            <charset val="128"/>
          </rPr>
          <t>キャパシタを設定</t>
        </r>
      </text>
    </comment>
    <comment ref="R199" authorId="0" shapeId="0" xr:uid="{00000000-0006-0000-0800-00000B000000}">
      <text>
        <r>
          <rPr>
            <b/>
            <sz val="9"/>
            <color rgb="FF000000"/>
            <rFont val="ＭＳ Ｐゴシック"/>
            <family val="3"/>
            <charset val="128"/>
          </rPr>
          <t>抵抗値を設定</t>
        </r>
      </text>
    </comment>
    <comment ref="S206" authorId="0" shapeId="0" xr:uid="{00000000-0006-0000-0800-00000C000000}">
      <text>
        <r>
          <rPr>
            <b/>
            <sz val="9"/>
            <color rgb="FF000000"/>
            <rFont val="ＭＳ Ｐゴシック"/>
            <family val="3"/>
            <charset val="128"/>
          </rPr>
          <t>キャパシタを設定</t>
        </r>
      </text>
    </comment>
    <comment ref="R207" authorId="0" shapeId="0" xr:uid="{00000000-0006-0000-0800-00000D000000}">
      <text>
        <r>
          <rPr>
            <b/>
            <sz val="9"/>
            <color rgb="FF000000"/>
            <rFont val="ＭＳ Ｐゴシック"/>
            <family val="3"/>
            <charset val="128"/>
          </rPr>
          <t>抵抗値を設定</t>
        </r>
      </text>
    </comment>
  </commentList>
</comments>
</file>

<file path=xl/sharedStrings.xml><?xml version="1.0" encoding="utf-8"?>
<sst xmlns="http://schemas.openxmlformats.org/spreadsheetml/2006/main" count="1489" uniqueCount="991">
  <si>
    <t>CPU</t>
  </si>
  <si>
    <t>PIC24FJ64GB002</t>
  </si>
  <si>
    <t>https://www.microchip.com/wwwproducts/en/PIC24FJ64GB002</t>
  </si>
  <si>
    <t>(ICSP)</t>
  </si>
  <si>
    <t>PIN数</t>
  </si>
  <si>
    <t>https://www.microchip.co.jp/download/index.php?Mode=4&amp;CategoryID=8143159b1f8d4037fe71ab10805adec1cd2fd97c</t>
  </si>
  <si>
    <t>Vpp/MCLR</t>
  </si>
  <si>
    <t>CLOCK(Mhz)</t>
  </si>
  <si>
    <t xml:space="preserve">CPU Frequency (or SYS_FREQ or FCY) </t>
  </si>
  <si>
    <t>Vdd</t>
  </si>
  <si>
    <t>PBCLK(Mhz)</t>
  </si>
  <si>
    <t>Peripheral Frequency</t>
  </si>
  <si>
    <t>GND</t>
  </si>
  <si>
    <t>PGM_Memory(bytes)</t>
  </si>
  <si>
    <t>64K</t>
  </si>
  <si>
    <t>prgD</t>
  </si>
  <si>
    <t>RAM(bytes)</t>
  </si>
  <si>
    <t>8K</t>
  </si>
  <si>
    <t>prgC</t>
  </si>
  <si>
    <t>EEPROM(bytes)</t>
  </si>
  <si>
    <t>-</t>
  </si>
  <si>
    <t>ICD</t>
  </si>
  <si>
    <t>10K</t>
  </si>
  <si>
    <t>MCLR</t>
  </si>
  <si>
    <t>VDD</t>
  </si>
  <si>
    <t>+3.3V</t>
  </si>
  <si>
    <t>PGED3</t>
  </si>
  <si>
    <t>AN0</t>
  </si>
  <si>
    <t>C3INC</t>
  </si>
  <si>
    <t>VREF+</t>
  </si>
  <si>
    <t>ASDA1(2)</t>
  </si>
  <si>
    <t>PMD7</t>
  </si>
  <si>
    <t>CTED1</t>
  </si>
  <si>
    <t>VBUSVLD</t>
  </si>
  <si>
    <t>VCMPST1</t>
  </si>
  <si>
    <t>RP5</t>
  </si>
  <si>
    <t>CN2</t>
  </si>
  <si>
    <t>RA0</t>
  </si>
  <si>
    <t>VSS</t>
  </si>
  <si>
    <t>PGEC3</t>
  </si>
  <si>
    <t>AN1</t>
  </si>
  <si>
    <t>C3IND</t>
  </si>
  <si>
    <t>VREF-</t>
  </si>
  <si>
    <t>ASCL1(2)</t>
  </si>
  <si>
    <t>PMD6</t>
  </si>
  <si>
    <t>CTED2</t>
  </si>
  <si>
    <t>SESSVLD</t>
  </si>
  <si>
    <t>VCMPST2</t>
  </si>
  <si>
    <t>RP6</t>
  </si>
  <si>
    <t>CN3</t>
  </si>
  <si>
    <t>RA1</t>
  </si>
  <si>
    <t>AN9</t>
  </si>
  <si>
    <t>C3INA</t>
  </si>
  <si>
    <t>VBUSCHG</t>
  </si>
  <si>
    <t>VBUSST</t>
  </si>
  <si>
    <t>RP15</t>
  </si>
  <si>
    <t>CN11</t>
  </si>
  <si>
    <t>RB15</t>
  </si>
  <si>
    <t>PGD1</t>
  </si>
  <si>
    <t>PGED1</t>
  </si>
  <si>
    <t>AN2</t>
  </si>
  <si>
    <t>C2INB</t>
  </si>
  <si>
    <t>DPH</t>
  </si>
  <si>
    <t>PMD0</t>
  </si>
  <si>
    <t>RP0</t>
  </si>
  <si>
    <t>CN4</t>
  </si>
  <si>
    <t>RB0</t>
  </si>
  <si>
    <t>AN10</t>
  </si>
  <si>
    <t>C3INB</t>
  </si>
  <si>
    <t>CVREF</t>
  </si>
  <si>
    <t>VCPCON</t>
  </si>
  <si>
    <t>VBUSON</t>
  </si>
  <si>
    <t>RP14</t>
  </si>
  <si>
    <t>CN12</t>
  </si>
  <si>
    <t>RB14</t>
  </si>
  <si>
    <t>PGC1</t>
  </si>
  <si>
    <t>PGEC1</t>
  </si>
  <si>
    <t>AN3</t>
  </si>
  <si>
    <t>C2INA</t>
  </si>
  <si>
    <t>DMH</t>
  </si>
  <si>
    <t>PMD1</t>
  </si>
  <si>
    <t>RP1</t>
  </si>
  <si>
    <t>CN5</t>
  </si>
  <si>
    <t>RB1</t>
  </si>
  <si>
    <t>AN11</t>
  </si>
  <si>
    <t>C1INC</t>
  </si>
  <si>
    <t>PMRD</t>
  </si>
  <si>
    <t>REFO</t>
  </si>
  <si>
    <t>SESSEND</t>
  </si>
  <si>
    <t>RP13</t>
  </si>
  <si>
    <t>CN13</t>
  </si>
  <si>
    <t>RB13</t>
  </si>
  <si>
    <t>AN4</t>
  </si>
  <si>
    <t>C1INB</t>
  </si>
  <si>
    <t>DPLN</t>
  </si>
  <si>
    <t>SDA2</t>
  </si>
  <si>
    <t>PMD2</t>
  </si>
  <si>
    <t>RP2</t>
  </si>
  <si>
    <t>CN6</t>
  </si>
  <si>
    <t>RB2</t>
  </si>
  <si>
    <t>VUSB</t>
  </si>
  <si>
    <t>AN5</t>
  </si>
  <si>
    <t>C1INA</t>
  </si>
  <si>
    <t>DMLN</t>
  </si>
  <si>
    <t>SCL2</t>
  </si>
  <si>
    <t>RTCC</t>
  </si>
  <si>
    <t>PMWR</t>
  </si>
  <si>
    <t>RP3</t>
  </si>
  <si>
    <t>CN7</t>
  </si>
  <si>
    <t>RB3</t>
  </si>
  <si>
    <t>PGEC2</t>
  </si>
  <si>
    <t>D-</t>
  </si>
  <si>
    <t>VMIO</t>
  </si>
  <si>
    <t>RP11</t>
  </si>
  <si>
    <t>CN15</t>
  </si>
  <si>
    <t>RB11</t>
  </si>
  <si>
    <t>D-(→D+)</t>
  </si>
  <si>
    <t>PGED2</t>
  </si>
  <si>
    <t>D+</t>
  </si>
  <si>
    <t>VPIO</t>
  </si>
  <si>
    <t>RP10</t>
  </si>
  <si>
    <t>CN16</t>
  </si>
  <si>
    <t>RB10</t>
  </si>
  <si>
    <t>D+(→D-)</t>
  </si>
  <si>
    <t>OSCI</t>
  </si>
  <si>
    <t>CLKI</t>
  </si>
  <si>
    <t>C1IND</t>
  </si>
  <si>
    <t>PMCS1</t>
  </si>
  <si>
    <t>CN30</t>
  </si>
  <si>
    <t>RA2</t>
  </si>
  <si>
    <t>VCAP</t>
  </si>
  <si>
    <t>VDDCORE</t>
  </si>
  <si>
    <t>10uF</t>
  </si>
  <si>
    <t>OSCO</t>
  </si>
  <si>
    <t>CLKO</t>
  </si>
  <si>
    <t>PMA0</t>
  </si>
  <si>
    <t>CN29</t>
  </si>
  <si>
    <t>RA3</t>
  </si>
  <si>
    <t>DISVREG</t>
  </si>
  <si>
    <t>SOSCI</t>
  </si>
  <si>
    <t>C2IND</t>
  </si>
  <si>
    <t>PMBE</t>
  </si>
  <si>
    <t>RP4</t>
  </si>
  <si>
    <t>CN1</t>
  </si>
  <si>
    <t>RB4</t>
  </si>
  <si>
    <t>TDO</t>
  </si>
  <si>
    <t>RCV</t>
  </si>
  <si>
    <t>SDA1</t>
  </si>
  <si>
    <t>PMD3</t>
  </si>
  <si>
    <t>RP9</t>
  </si>
  <si>
    <t>CN21</t>
  </si>
  <si>
    <t>RB9</t>
  </si>
  <si>
    <t>RX(→TX)</t>
  </si>
  <si>
    <t>SOSCO</t>
  </si>
  <si>
    <t>SCLKI</t>
  </si>
  <si>
    <t>T1CK</t>
  </si>
  <si>
    <t>C2INC</t>
  </si>
  <si>
    <t>PMA1</t>
  </si>
  <si>
    <t>CN0</t>
  </si>
  <si>
    <t>RA4</t>
  </si>
  <si>
    <t>TCK</t>
  </si>
  <si>
    <t>USBOEN</t>
  </si>
  <si>
    <t>SCL1</t>
  </si>
  <si>
    <t>PMD4</t>
  </si>
  <si>
    <t>RP8</t>
  </si>
  <si>
    <t>CN22</t>
  </si>
  <si>
    <t>RB8</t>
  </si>
  <si>
    <t>TX(→RX)</t>
  </si>
  <si>
    <t>TDI</t>
  </si>
  <si>
    <t>INT0</t>
  </si>
  <si>
    <t>PMD5</t>
  </si>
  <si>
    <t>RP7</t>
  </si>
  <si>
    <t>CN23</t>
  </si>
  <si>
    <t>RB7</t>
  </si>
  <si>
    <t>LED1</t>
  </si>
  <si>
    <t>TMS</t>
  </si>
  <si>
    <t>USBID</t>
  </si>
  <si>
    <t>CN27</t>
  </si>
  <si>
    <t>RB5</t>
  </si>
  <si>
    <t>VBUS</t>
  </si>
  <si>
    <t>ピン番号</t>
  </si>
  <si>
    <t>I/O</t>
  </si>
  <si>
    <t>用途</t>
  </si>
  <si>
    <t>CHECK</t>
  </si>
  <si>
    <t>~MCLR</t>
  </si>
  <si>
    <t>IN</t>
  </si>
  <si>
    <t>In-Circuit Debugger/Emulator/ICSP Programming Data.</t>
  </si>
  <si>
    <t>In-Circuit Debugger/Emulator/ICSP™ Programming Clock.</t>
  </si>
  <si>
    <t>MAIN CLOCK 4MHz</t>
  </si>
  <si>
    <t>O</t>
  </si>
  <si>
    <t>UART</t>
  </si>
  <si>
    <t>I</t>
  </si>
  <si>
    <t>Voltage Regulator Disable.</t>
  </si>
  <si>
    <t>External Filter Capacitor Connection (regulator enabled).</t>
  </si>
  <si>
    <t>USB</t>
  </si>
  <si>
    <t>MCCでは、mcc.cファイルにconfigの設定が pragma で記述される。</t>
  </si>
  <si>
    <t>_CONFIG1</t>
  </si>
  <si>
    <t>( OPT1_ON &amp; OPT2_OFF &amp; OPT3_PLL )</t>
  </si>
  <si>
    <t>WDTPS_PS1</t>
  </si>
  <si>
    <t>Watchdog Timer Postscaler Select bits</t>
  </si>
  <si>
    <t>0000 = 1:1</t>
  </si>
  <si>
    <t>FWPSA_PR32</t>
  </si>
  <si>
    <t>WDT Prescaler Ratio Select bit</t>
  </si>
  <si>
    <t>0 = Prescaler ratio of 1:32</t>
  </si>
  <si>
    <t>WINDIS_OFF</t>
  </si>
  <si>
    <t>Windowed Watchdog Timer Disable bit</t>
  </si>
  <si>
    <t>0 = Windowed Watchdog Timer is enabled; FWDTEN must be ‘1’</t>
  </si>
  <si>
    <t>FWDTEN_OFF</t>
  </si>
  <si>
    <t>Watchdog Timer Enable bit</t>
  </si>
  <si>
    <t>0 = Watchdog Timer is disabled</t>
  </si>
  <si>
    <t>ICS_PGx1</t>
  </si>
  <si>
    <t>Emulator Pin Placement Select bits</t>
  </si>
  <si>
    <t>11 = Emulator functions are shared with PGEC1/PGED1</t>
  </si>
  <si>
    <t>~DEBUG</t>
  </si>
  <si>
    <t>Background Debugger Enable bit</t>
  </si>
  <si>
    <t>GWRP_OFF</t>
  </si>
  <si>
    <t>General Segment Code Flash Write Protection bit</t>
  </si>
  <si>
    <t>0 = Writes to program memory are disabled</t>
  </si>
  <si>
    <t>GCP_OFF</t>
  </si>
  <si>
    <t>General Segment Program Memory Code Protection bit</t>
  </si>
  <si>
    <t>Code protection is disabled</t>
  </si>
  <si>
    <t>JTAGEN_OFF</t>
  </si>
  <si>
    <t>JTAG Port Enable bit</t>
  </si>
  <si>
    <t>0 = JTAG port is disabled</t>
  </si>
  <si>
    <t>Watchdog Timer Postscaler:</t>
  </si>
  <si>
    <t>1:1</t>
  </si>
  <si>
    <t>WDTPS_PS2</t>
  </si>
  <si>
    <t>1:2</t>
  </si>
  <si>
    <t>WDTPS_PS4</t>
  </si>
  <si>
    <t>1:4</t>
  </si>
  <si>
    <t>WDTPS_PS8</t>
  </si>
  <si>
    <t>1:8</t>
  </si>
  <si>
    <t>WDTPS_PS16</t>
  </si>
  <si>
    <t>1:16</t>
  </si>
  <si>
    <t>WDTPS_PS32</t>
  </si>
  <si>
    <t>1:32</t>
  </si>
  <si>
    <t>WDTPS_PS64</t>
  </si>
  <si>
    <t>1:64</t>
  </si>
  <si>
    <t>WDTPS_PS128</t>
  </si>
  <si>
    <t>1:128</t>
  </si>
  <si>
    <t>WDTPS_PS256</t>
  </si>
  <si>
    <t>1:256</t>
  </si>
  <si>
    <t>WDTPS_PS512</t>
  </si>
  <si>
    <t>1:512</t>
  </si>
  <si>
    <t>WDTPS_PS1024</t>
  </si>
  <si>
    <t>1:1,024</t>
  </si>
  <si>
    <t>WDTPS_PS2048</t>
  </si>
  <si>
    <t>1:2,048</t>
  </si>
  <si>
    <t>WDTPS_PS4096</t>
  </si>
  <si>
    <t>1:4,096</t>
  </si>
  <si>
    <t>WDTPS_PS8192</t>
  </si>
  <si>
    <t>1:8,192</t>
  </si>
  <si>
    <t>WDTPS_PS16384</t>
  </si>
  <si>
    <t>1:16,384</t>
  </si>
  <si>
    <t>WDTPS_PS32768</t>
  </si>
  <si>
    <t>1:32,768</t>
  </si>
  <si>
    <t>WDT Prescaler:</t>
  </si>
  <si>
    <t>Prescaler ratio of 1:32</t>
  </si>
  <si>
    <t>FWPSA_PR128</t>
  </si>
  <si>
    <t>Prescaler ratio of 1:128</t>
  </si>
  <si>
    <t>Windowed WDT:</t>
  </si>
  <si>
    <t>WINDIS_ON</t>
  </si>
  <si>
    <t>Windowed Watchdog Timer enabled; FWDTEN must be 1</t>
  </si>
  <si>
    <t>Standard Watchdog Timer enabled,(Windowed-mode is disabled)</t>
  </si>
  <si>
    <t>Watchdog Timer:</t>
  </si>
  <si>
    <t>Watchdog Timer is disabled</t>
  </si>
  <si>
    <t>FWDTEN_ON</t>
  </si>
  <si>
    <t>Watchdog Timer is enabled</t>
  </si>
  <si>
    <t>Emulator Pin Placement Select bits:</t>
  </si>
  <si>
    <t>ICS_PGx3</t>
  </si>
  <si>
    <t>Emulator functions are shared with PGEC3/PGED3</t>
  </si>
  <si>
    <t>ICS_PGx2</t>
  </si>
  <si>
    <t>Emulator functions are shared with PGEC2/PGED2</t>
  </si>
  <si>
    <t>Emulator functions are shared with PGEC1/PGED1</t>
  </si>
  <si>
    <t>General Segment Write Protect:</t>
  </si>
  <si>
    <t>GWRP_ON</t>
  </si>
  <si>
    <t>Writes to program memory are disabled</t>
  </si>
  <si>
    <t>Writes to program memory are allowed</t>
  </si>
  <si>
    <t>General Segment Code Protect:</t>
  </si>
  <si>
    <t>GCP_ON</t>
  </si>
  <si>
    <t>Code protection is enabled for the entire program memory space</t>
  </si>
  <si>
    <t>JTAG Port Enable:</t>
  </si>
  <si>
    <t>JTAG port is disabled</t>
  </si>
  <si>
    <t>JTAGEN_ON</t>
  </si>
  <si>
    <t>JTAG port is enabled</t>
  </si>
  <si>
    <t>_CONFIG2</t>
  </si>
  <si>
    <t>POSCMOD_XT</t>
  </si>
  <si>
    <t>Primary Oscillator Select:</t>
  </si>
  <si>
    <t>XT Oscillator mode selected</t>
  </si>
  <si>
    <t>I2C1SEL_PRI</t>
  </si>
  <si>
    <t>I2C1 Pin Select bit:</t>
  </si>
  <si>
    <t xml:space="preserve">Use default SCL1/SDA1 pins for I2C1 </t>
  </si>
  <si>
    <t>IOL1WAY_OFF</t>
  </si>
  <si>
    <t>IOLOCK One-Way Set Enable:</t>
  </si>
  <si>
    <t>The IOLOCK bit can be set and cleared using the unlock sequence</t>
  </si>
  <si>
    <t>OSCIOFNC_ON</t>
  </si>
  <si>
    <t>OSCO Pin Configuration:</t>
  </si>
  <si>
    <t>OSCO pin functions as port I/O (RA3)</t>
  </si>
  <si>
    <t>FCKSM_CSDCMD</t>
  </si>
  <si>
    <t>Clock Switching and Fail-Safe Clock Monitor:</t>
  </si>
  <si>
    <t>Sw Disabled, Mon Disabled</t>
  </si>
  <si>
    <t>FNOSC_PRIPLL</t>
  </si>
  <si>
    <t>Initial Oscillator Select:</t>
  </si>
  <si>
    <t>Primary Oscillator with PLL module (XTPLL, HSPLL, ECPLL)</t>
  </si>
  <si>
    <t>PLL96MHZ_ON</t>
  </si>
  <si>
    <t>USB 96 MHz PLL Start-up Enable bit</t>
  </si>
  <si>
    <t>96 MHz PLL Startup is enabled automatically on start-up</t>
  </si>
  <si>
    <t>PLLDIV_NODIV</t>
  </si>
  <si>
    <t>USB 96 MHz PLL Prescaler Select:</t>
  </si>
  <si>
    <t>Oscillator input used directly (4 MHz input)</t>
  </si>
  <si>
    <t>IESO_ON</t>
  </si>
  <si>
    <t>Internal External Switchover:</t>
  </si>
  <si>
    <t>IESO mode (Two-Speed Start-up) enabled</t>
  </si>
  <si>
    <t>POSCMOD_EC</t>
  </si>
  <si>
    <t>EC Oscillator mode selected</t>
  </si>
  <si>
    <t>POSCMOD_HS</t>
  </si>
  <si>
    <t>HS Oscillator mode selected</t>
  </si>
  <si>
    <t>POSCMOD_NONE</t>
  </si>
  <si>
    <t>Primary Oscillator disabled</t>
  </si>
  <si>
    <t>I2C1SEL_SEC</t>
  </si>
  <si>
    <t>Use alternate SCL1/SDA1 pins for I2C1</t>
  </si>
  <si>
    <t>IOL1WAY_ON</t>
  </si>
  <si>
    <t>Once set, the IOLOCK bit cannot be cleared</t>
  </si>
  <si>
    <t>OSCIOFNC_OFF</t>
  </si>
  <si>
    <t>OSCO pin functions as clock output (CLKO)</t>
  </si>
  <si>
    <t>FCKSM_CSECME</t>
  </si>
  <si>
    <t>Sw Enabled, Mon Enabled</t>
  </si>
  <si>
    <t>FCKSM_CSECMD</t>
  </si>
  <si>
    <t>Sw Enabled, Mon Disabled</t>
  </si>
  <si>
    <t>FNOSC_FRC</t>
  </si>
  <si>
    <t>Fast RC Oscillator (FRC)</t>
  </si>
  <si>
    <t>FNOSC_FRCPLL</t>
  </si>
  <si>
    <t>Fast RC Oscillator with Postscaler and PLL module (FRCPLL)</t>
  </si>
  <si>
    <t>FNOSC_PRI</t>
  </si>
  <si>
    <t>Primary Oscillator (XT, HS, EC)</t>
  </si>
  <si>
    <t>FNOSC_SOSC</t>
  </si>
  <si>
    <t>Secondary Oscillator (SOSC)</t>
  </si>
  <si>
    <t>FNOSC_LPRC</t>
  </si>
  <si>
    <t>Low-Power RC Oscillator (LPRC)</t>
  </si>
  <si>
    <t>FNOSC_FRCDIV</t>
  </si>
  <si>
    <t>Fast RC Oscillator with Postscaler (FRCDIV)</t>
  </si>
  <si>
    <t>USB 96MHz PLL Startup Select:</t>
  </si>
  <si>
    <t>PLL96MHZ_OFF</t>
  </si>
  <si>
    <t>96 MHz PLL Startup is enabled by user in software( controlled with the PLLEN bit)</t>
  </si>
  <si>
    <t>PLLDIV_DIV2</t>
  </si>
  <si>
    <t>Oscillator input divided by 2 (8 MHz input)</t>
  </si>
  <si>
    <t>PLLDIV_DIV3</t>
  </si>
  <si>
    <t>Oscillator input divided by 3 (12 MHz input)</t>
  </si>
  <si>
    <t>PLLDIV_DIV4</t>
  </si>
  <si>
    <t>Oscillator input divided by 4 (16 MHz input)</t>
  </si>
  <si>
    <t>PLLDIV_DIV5</t>
  </si>
  <si>
    <t>Oscillator input divided by 5 (20 MHz input)</t>
  </si>
  <si>
    <t>PLLDIV_DIV6</t>
  </si>
  <si>
    <t>Oscillator input divided by 6 (24 MHz input)</t>
  </si>
  <si>
    <t>PLLDIV_DIV8</t>
  </si>
  <si>
    <t>Oscillator input divided by 8 (32 MHz input)</t>
  </si>
  <si>
    <t>PLLDIV_DIV12</t>
  </si>
  <si>
    <t>Oscillator input divided by 12 (48 MHz input)</t>
  </si>
  <si>
    <t>IESO_OFF</t>
  </si>
  <si>
    <t>IESO mode (Two-Speed Start-up) disabled</t>
  </si>
  <si>
    <t>_CONFIG3</t>
  </si>
  <si>
    <t>WPFP_WPFP0</t>
  </si>
  <si>
    <t>Write Protection Flash Page Segment Boundary:</t>
  </si>
  <si>
    <t xml:space="preserve">  Page 0 (0x0)</t>
  </si>
  <si>
    <t>SOSCSEL_SOSC</t>
  </si>
  <si>
    <t>Secondary Oscillator Pin Mode Select:</t>
  </si>
  <si>
    <t>SOSC pins in Default (high drive-strength) Oscillator Mode</t>
  </si>
  <si>
    <t>WUTSEL_LEG</t>
  </si>
  <si>
    <t>Voltage Regulator Wake-up Time Select:</t>
  </si>
  <si>
    <t>Default regulator start-up time used</t>
  </si>
  <si>
    <t>WPDIS_WPDIS</t>
  </si>
  <si>
    <t>Segment Write Protection Disable:</t>
  </si>
  <si>
    <t>Segmented code protection disabled</t>
  </si>
  <si>
    <t>WPCFG_WPCFGDIS</t>
  </si>
  <si>
    <t>Write Protect Configuration Page Select:</t>
  </si>
  <si>
    <t>Last page and Flash Configuration words are unprotected</t>
  </si>
  <si>
    <t>WPEND_WPENDMEM</t>
  </si>
  <si>
    <t>Segment Write Protection End Page Select:</t>
  </si>
  <si>
    <t>Write Protect from WPFP to the last page of memory</t>
  </si>
  <si>
    <t>Page 0 (0x0)</t>
  </si>
  <si>
    <t>WPFP_WPFP1</t>
  </si>
  <si>
    <t>Page 1 (0x400)</t>
  </si>
  <si>
    <t>WPFP_WPFP2</t>
  </si>
  <si>
    <t>Page 2 (0x800)</t>
  </si>
  <si>
    <t>WPFP_WPFP3</t>
  </si>
  <si>
    <t>Page 3 (0xC00)</t>
  </si>
  <si>
    <t>WPFP_WPFP4</t>
  </si>
  <si>
    <t>Page 4 (0x1000)</t>
  </si>
  <si>
    <t>WPFP_WPFP5</t>
  </si>
  <si>
    <t>Page 5 (0x1400)</t>
  </si>
  <si>
    <t>WPFP_WPFP6</t>
  </si>
  <si>
    <t>Page 6 (0x1800)</t>
  </si>
  <si>
    <t>WPFP_WPFP7</t>
  </si>
  <si>
    <t>Page 7 (0x1C00)</t>
  </si>
  <si>
    <t>WPFP_WPFP8</t>
  </si>
  <si>
    <t>Page 8 (0x2000)</t>
  </si>
  <si>
    <t>WPFP_WPFP9</t>
  </si>
  <si>
    <t>Page 9 (0x2400)</t>
  </si>
  <si>
    <t>WPFP_WPFP10</t>
  </si>
  <si>
    <t>Page 10 (0x2800)</t>
  </si>
  <si>
    <t>WPFP_WPFP11</t>
  </si>
  <si>
    <t>Page 11 (0x2C00)</t>
  </si>
  <si>
    <t>WPFP_WPFP12</t>
  </si>
  <si>
    <t>Page 12 (0x3000)</t>
  </si>
  <si>
    <t>WPFP_WPFP13</t>
  </si>
  <si>
    <t>Page 13 (0x3400)</t>
  </si>
  <si>
    <t>WPFP_WPFP14</t>
  </si>
  <si>
    <t>Page 14 (0x3800)</t>
  </si>
  <si>
    <t>WPFP_WPFP15</t>
  </si>
  <si>
    <t>Page 15 (0x3C00)</t>
  </si>
  <si>
    <t>WPFP_WPFP16</t>
  </si>
  <si>
    <t>Page 16 (0x4000)</t>
  </si>
  <si>
    <t>WPFP_WPFP17</t>
  </si>
  <si>
    <t>Page 17 (0x4400)</t>
  </si>
  <si>
    <t>WPFP_WPFP18</t>
  </si>
  <si>
    <t>Page 18 (0x4800)</t>
  </si>
  <si>
    <t>WPFP_WPFP19</t>
  </si>
  <si>
    <t>Page 19 (0x4C00)</t>
  </si>
  <si>
    <t>WPFP_WPFP20</t>
  </si>
  <si>
    <t>Page 20 (0x5000)</t>
  </si>
  <si>
    <t>WPFP_WPFP21</t>
  </si>
  <si>
    <t>Page 21 (0x5400)</t>
  </si>
  <si>
    <t>WPFP_WPFP22</t>
  </si>
  <si>
    <t>Page 22 (0x5800)</t>
  </si>
  <si>
    <t>WPFP_WPFP23</t>
  </si>
  <si>
    <t>Page 23 (0x5C00)</t>
  </si>
  <si>
    <t>WPFP_WPFP24</t>
  </si>
  <si>
    <t>Page 24 (0x6000)</t>
  </si>
  <si>
    <t>WPFP_WPFP25</t>
  </si>
  <si>
    <t>Page 25 (0x6400)</t>
  </si>
  <si>
    <t>WPFP_WPFP26</t>
  </si>
  <si>
    <t>Page 26 (0x6800)</t>
  </si>
  <si>
    <t>WPFP_WPFP27</t>
  </si>
  <si>
    <t>Page 27 (0x6C00)</t>
  </si>
  <si>
    <t>WPFP_WPFP28</t>
  </si>
  <si>
    <t>Page 28 (0x7000)</t>
  </si>
  <si>
    <t>WPFP_WPFP29</t>
  </si>
  <si>
    <t>Page 29 (0x7400)</t>
  </si>
  <si>
    <t>WPFP_WPFP30</t>
  </si>
  <si>
    <t>Page 30 (0x7800)</t>
  </si>
  <si>
    <t>WPFP_WPFP31</t>
  </si>
  <si>
    <t>Page 31 (0x7C00)</t>
  </si>
  <si>
    <t>WPFP_WPFP32</t>
  </si>
  <si>
    <t>Page 32 (0x8000)</t>
  </si>
  <si>
    <t>WPFP_WPFP33</t>
  </si>
  <si>
    <t>Page 33 (0x8400)</t>
  </si>
  <si>
    <t>WPFP_WPFP34</t>
  </si>
  <si>
    <t>Page 34 (0x8800)</t>
  </si>
  <si>
    <t>WPFP_WPFP35</t>
  </si>
  <si>
    <t>Page 35 (0x8C00)</t>
  </si>
  <si>
    <t>WPFP_WPFP36</t>
  </si>
  <si>
    <t>Page 36 (0x9000)</t>
  </si>
  <si>
    <t>WPFP_WPFP37</t>
  </si>
  <si>
    <t>Page 37 (0x9400)</t>
  </si>
  <si>
    <t>WPFP_WPFP38</t>
  </si>
  <si>
    <t>Page 38 (0x9800)</t>
  </si>
  <si>
    <t>WPFP_WPFP39</t>
  </si>
  <si>
    <t>Page 39 (0x9C00)</t>
  </si>
  <si>
    <t>WPFP_WPFP40</t>
  </si>
  <si>
    <t>Page 40 (0xA000)</t>
  </si>
  <si>
    <t>WPFP_WPFP41</t>
  </si>
  <si>
    <t>Page 41 (0xA400)</t>
  </si>
  <si>
    <t>WPFP_WPFP42</t>
  </si>
  <si>
    <t>Page 42 (0xA800)</t>
  </si>
  <si>
    <t>WPFP_WPFP63</t>
  </si>
  <si>
    <t>Highest Page (same as page 42)</t>
  </si>
  <si>
    <t>SOSCSEL_IO</t>
  </si>
  <si>
    <t>SOSC pins have digital I/O functions (RA4, RB4)</t>
  </si>
  <si>
    <t xml:space="preserve">SOSCSEL_LPSOSC       </t>
  </si>
  <si>
    <t>SOSC pins in Low-Power (low drive-strength) Oscillator Mode</t>
  </si>
  <si>
    <t>WUTSEL_FST</t>
  </si>
  <si>
    <t>Fast regulator start-up time used</t>
  </si>
  <si>
    <t>WPDIS_WPEN</t>
  </si>
  <si>
    <t>Segmented code protection enabled</t>
  </si>
  <si>
    <t>WPCFG_WPCFGEN</t>
  </si>
  <si>
    <t>Last page and Flash Configuration words are code-protected</t>
  </si>
  <si>
    <t xml:space="preserve">WPEND_WPSTARTMEM     </t>
  </si>
  <si>
    <t>Write Protect from page 0 to WPFP</t>
  </si>
  <si>
    <t>_CONFIG4</t>
  </si>
  <si>
    <t>DSWDTPS_DSWDTPS3</t>
  </si>
  <si>
    <t>DSWDT Postscale Select:</t>
  </si>
  <si>
    <t>1:128 (132 ms)</t>
  </si>
  <si>
    <t>DSWDTOSC_LPRC</t>
  </si>
  <si>
    <t>Deep Sleep Watchdog Timer Oscillator Select:</t>
  </si>
  <si>
    <t>DSWDT uses Low Power RC Oscillator (LPRC)</t>
  </si>
  <si>
    <t>RTCOSC_SOSC</t>
  </si>
  <si>
    <t>RTCC Reference Oscillator  Select:</t>
  </si>
  <si>
    <t>RTCC uses Secondary Oscillator (SOSC)</t>
  </si>
  <si>
    <t>DSBOREN_OFF</t>
  </si>
  <si>
    <t>Deep Sleep BOR Enable bit:</t>
  </si>
  <si>
    <t>BOR disabled in Deep Sleep</t>
  </si>
  <si>
    <t>DSWDTEN_OFF</t>
  </si>
  <si>
    <t>Deep Sleep Watchdog Timer:</t>
  </si>
  <si>
    <t>DSWDT disabled</t>
  </si>
  <si>
    <t>DSWDTPS_DSWDTPS0</t>
  </si>
  <si>
    <t>1:2 (2.1 ms)</t>
  </si>
  <si>
    <t>DSWDTPS_DSWDTPS1</t>
  </si>
  <si>
    <t>1:8 (8.3 ms)</t>
  </si>
  <si>
    <t>DSWDTPS_DSWDTPS2</t>
  </si>
  <si>
    <t>1:32 (33 ms)</t>
  </si>
  <si>
    <t>DSWDTPS_DSWDTPS4</t>
  </si>
  <si>
    <t>1:512 (528 ms)</t>
  </si>
  <si>
    <t>DSWDTPS_DSWDTPS5</t>
  </si>
  <si>
    <t>1:2,048 (2.1 seconds)</t>
  </si>
  <si>
    <t>DSWDTPS_DSWDTPS6</t>
  </si>
  <si>
    <t>1:8,192 (8.5 seconds)</t>
  </si>
  <si>
    <t>DSWDTPS_DSWDTPS7</t>
  </si>
  <si>
    <t>1:32,768 (34 seconds)</t>
  </si>
  <si>
    <t>DSWDTPS_DSWDTPS8</t>
  </si>
  <si>
    <t>1:131,072 (135 seconds)</t>
  </si>
  <si>
    <t>DSWDTPS_DSWDTPS9</t>
  </si>
  <si>
    <t>1:524,288 (9 minutes)</t>
  </si>
  <si>
    <t>DSWDTPS_DSWDTPSA</t>
  </si>
  <si>
    <t>1:2,097,152 (36 minutes)</t>
  </si>
  <si>
    <t>DSWDTPS_DSWDTPSB</t>
  </si>
  <si>
    <t>1:8,388,608 (2.4 hours)</t>
  </si>
  <si>
    <t>DSWDTPS_DSWDTPSC</t>
  </si>
  <si>
    <t>1:33,554,432 (9.6 hours)</t>
  </si>
  <si>
    <t>DSWDTPS_DSWDTPSD</t>
  </si>
  <si>
    <t>1:134,217,728 (38.5 hours)</t>
  </si>
  <si>
    <t>DSWDTPS_DSWDTPSE</t>
  </si>
  <si>
    <t>1:536,870,912 (6.4 days)</t>
  </si>
  <si>
    <t>DSWDTPS_DSWDTPSF</t>
  </si>
  <si>
    <t>1:2,147,483,648 (25.7 days)</t>
  </si>
  <si>
    <t>DSWDTOSC_SOSC</t>
  </si>
  <si>
    <t>DSWDT uses Secondary Oscillator (SOSC)</t>
  </si>
  <si>
    <t>RTCOSC_LPRC</t>
  </si>
  <si>
    <t>RTCC uses Low Power RC Oscillator (LPRC)</t>
  </si>
  <si>
    <t>DSBOREN_ON</t>
  </si>
  <si>
    <t>BOR enabled in Deep Sleep</t>
  </si>
  <si>
    <t>DSWDTEN_ON</t>
  </si>
  <si>
    <t>DSWDT enabled</t>
  </si>
  <si>
    <t>CONTROL REGISTER</t>
  </si>
  <si>
    <r>
      <rPr>
        <sz val="11"/>
        <rFont val="ＭＳ Ｐゴシック"/>
        <family val="3"/>
        <charset val="128"/>
      </rPr>
      <t xml:space="preserve">The </t>
    </r>
    <r>
      <rPr>
        <b/>
        <sz val="11"/>
        <rFont val="ＭＳ Ｐゴシック"/>
        <family val="3"/>
        <charset val="128"/>
      </rPr>
      <t>OSCCON</t>
    </r>
    <r>
      <rPr>
        <sz val="11"/>
        <rFont val="ＭＳ Ｐゴシック"/>
        <family val="3"/>
        <charset val="128"/>
      </rPr>
      <t xml:space="preserve"> register (Register 8-1) is the main control</t>
    </r>
  </si>
  <si>
    <t>register for the oscillator. It controls clock source</t>
  </si>
  <si>
    <t>switching and allows the monitoring of clock sources.</t>
  </si>
  <si>
    <r>
      <rPr>
        <sz val="11"/>
        <rFont val="ＭＳ Ｐゴシック"/>
        <family val="3"/>
        <charset val="128"/>
      </rPr>
      <t xml:space="preserve">The </t>
    </r>
    <r>
      <rPr>
        <b/>
        <sz val="11"/>
        <rFont val="ＭＳ Ｐゴシック"/>
        <family val="3"/>
        <charset val="128"/>
      </rPr>
      <t>CLKDIV</t>
    </r>
    <r>
      <rPr>
        <sz val="11"/>
        <rFont val="ＭＳ Ｐゴシック"/>
        <family val="3"/>
        <charset val="128"/>
      </rPr>
      <t xml:space="preserve"> register (Register 8-2) controls the</t>
    </r>
  </si>
  <si>
    <t>features associated with Doze mode, as well as the</t>
  </si>
  <si>
    <t xml:space="preserve">postscaler for the FRC Oscillator. </t>
  </si>
  <si>
    <r>
      <rPr>
        <sz val="11"/>
        <rFont val="ＭＳ Ｐゴシック"/>
        <family val="3"/>
        <charset val="128"/>
      </rPr>
      <t xml:space="preserve">The </t>
    </r>
    <r>
      <rPr>
        <b/>
        <sz val="11"/>
        <rFont val="ＭＳ Ｐゴシック"/>
        <family val="3"/>
        <charset val="128"/>
      </rPr>
      <t>OSCTUN</t>
    </r>
    <r>
      <rPr>
        <sz val="11"/>
        <rFont val="ＭＳ Ｐゴシック"/>
        <family val="3"/>
        <charset val="128"/>
      </rPr>
      <t xml:space="preserve"> register (Register 8-3) allows the user to fine tune the</t>
    </r>
  </si>
  <si>
    <t>FRC Oscillator over a range of approximately ±12%.</t>
  </si>
  <si>
    <t>OSCCON</t>
  </si>
  <si>
    <t>OSCILLATOR CONTROL REGISTER</t>
  </si>
  <si>
    <t>bit 15 Unimplemented: Read as ‘0’</t>
  </si>
  <si>
    <r>
      <rPr>
        <sz val="11"/>
        <rFont val="ＭＳ Ｐゴシック"/>
        <family val="3"/>
        <charset val="128"/>
      </rPr>
      <t>bit 14-12</t>
    </r>
    <r>
      <rPr>
        <b/>
        <sz val="11"/>
        <rFont val="ＭＳ Ｐゴシック"/>
        <family val="3"/>
        <charset val="128"/>
      </rPr>
      <t xml:space="preserve"> COSC</t>
    </r>
    <r>
      <rPr>
        <sz val="11"/>
        <rFont val="ＭＳ Ｐゴシック"/>
        <family val="3"/>
        <charset val="128"/>
      </rPr>
      <t>&lt;2:0&gt;: Current Oscillator Selection bits</t>
    </r>
  </si>
  <si>
    <t xml:space="preserve">→while (OSCCONbits.COSC != 0x3); // Wait for Clock switch complete
</t>
  </si>
  <si>
    <t>111 = Fast RC Oscillator with Postscaler (FRCDIV)</t>
  </si>
  <si>
    <t>110 = Reserved</t>
  </si>
  <si>
    <t>101 = Low-Power RC Oscillator (LPRC)</t>
  </si>
  <si>
    <t>100 = Secondary Oscillator (SOSC)</t>
  </si>
  <si>
    <t>011 = Primary Oscillator with PLL module (XTPLL, HSPLL, ECPLL)</t>
  </si>
  <si>
    <t>010 = Primary Oscillator (XT, HS, EC)</t>
  </si>
  <si>
    <t>001 = Fast RC Oscillator with Postscaler and PLL module (FRCPLL)</t>
  </si>
  <si>
    <t>000 = Fast RC Oscillator (FRC)</t>
  </si>
  <si>
    <t>bit 11 Unimplemented: Read as ‘0’</t>
  </si>
  <si>
    <r>
      <rPr>
        <sz val="11"/>
        <rFont val="ＭＳ Ｐゴシック"/>
        <family val="3"/>
        <charset val="128"/>
      </rPr>
      <t xml:space="preserve">bit 10-8 </t>
    </r>
    <r>
      <rPr>
        <b/>
        <sz val="11"/>
        <rFont val="ＭＳ Ｐゴシック"/>
        <family val="3"/>
        <charset val="128"/>
      </rPr>
      <t>NOSC&lt;2:0&gt;: New Oscillator Selection bits(1)</t>
    </r>
  </si>
  <si>
    <t>→__builtin_write_OSCCONH(0x03);  // Initiate XTPLL</t>
  </si>
  <si>
    <t>bit 7 CLKLOCK: Clock Selection Lock Enabled bit</t>
  </si>
  <si>
    <t>If FSCM is enabled (FCKSM1 = 1):</t>
  </si>
  <si>
    <t>1 = Clock and PLL selections are locked</t>
  </si>
  <si>
    <t>0 = Clock and PLL selections are not locked and may be modified by setting the OSWEN bit</t>
  </si>
  <si>
    <t>If FSCM is disabled (FCKSM1 = 0):</t>
  </si>
  <si>
    <t>Clock and PLL selections are never locked and may be modified by setting the OSWEN bit.</t>
  </si>
  <si>
    <t>bit 6 IOLOCK: I/O Lock Enable bit(2)</t>
  </si>
  <si>
    <t>1 = I/O lock is active</t>
  </si>
  <si>
    <t>0 = I/O lock is not active</t>
  </si>
  <si>
    <r>
      <rPr>
        <sz val="11"/>
        <rFont val="ＭＳ Ｐゴシック"/>
        <family val="3"/>
        <charset val="128"/>
      </rPr>
      <t xml:space="preserve">bit 5 </t>
    </r>
    <r>
      <rPr>
        <b/>
        <sz val="11"/>
        <rFont val="ＭＳ Ｐゴシック"/>
        <family val="3"/>
        <charset val="128"/>
      </rPr>
      <t>LOCK</t>
    </r>
    <r>
      <rPr>
        <sz val="11"/>
        <rFont val="ＭＳ Ｐゴシック"/>
        <family val="3"/>
        <charset val="128"/>
      </rPr>
      <t>: PLL Lock Status bit(3)</t>
    </r>
  </si>
  <si>
    <t>→while(!OSCCONbits.LOCK); // Wait for PLL lock and BUSCLK is 16MHz</t>
  </si>
  <si>
    <t>1 = PLL module is in lock or PLL module start-up timer is satisfied</t>
  </si>
  <si>
    <r>
      <rPr>
        <b/>
        <sz val="11"/>
        <rFont val="ＭＳ Ｐゴシック"/>
        <family val="3"/>
        <charset val="128"/>
      </rPr>
      <t>0 = PLL module is out of lock, PLL start-up timer is running</t>
    </r>
    <r>
      <rPr>
        <sz val="11"/>
        <rFont val="ＭＳ Ｐゴシック"/>
        <family val="3"/>
        <charset val="128"/>
      </rPr>
      <t xml:space="preserve"> or PLL is disabled</t>
    </r>
  </si>
  <si>
    <t>bit 4 Unimplemented: Read as ‘0’</t>
  </si>
  <si>
    <t>bit 3 CF: Clock Fail Detect bit</t>
  </si>
  <si>
    <t>1 = FSCM has detected a clock failure</t>
  </si>
  <si>
    <t>0 = No clock failure has been detected</t>
  </si>
  <si>
    <t>bit 2 POSCEN: Primary Oscillator Sleep Enable bit</t>
  </si>
  <si>
    <t>1 = Primary oscillator continues to operate during Sleep mode</t>
  </si>
  <si>
    <t>0 = Primary oscillator disabled during Sleep mode</t>
  </si>
  <si>
    <t>bit 1 SOSCEN: 32 kHz Secondary Oscillator (SOSC) Enable bit</t>
  </si>
  <si>
    <t>1 = Enable secondary oscillator</t>
  </si>
  <si>
    <t>0 = Disable secondary oscillator</t>
  </si>
  <si>
    <r>
      <rPr>
        <sz val="11"/>
        <rFont val="ＭＳ Ｐゴシック"/>
        <family val="3"/>
        <charset val="128"/>
      </rPr>
      <t xml:space="preserve">bit 0 </t>
    </r>
    <r>
      <rPr>
        <b/>
        <sz val="11"/>
        <rFont val="ＭＳ Ｐゴシック"/>
        <family val="3"/>
        <charset val="128"/>
      </rPr>
      <t>OSWEN</t>
    </r>
    <r>
      <rPr>
        <sz val="11"/>
        <rFont val="ＭＳ Ｐゴシック"/>
        <family val="3"/>
        <charset val="128"/>
      </rPr>
      <t>: Oscillator Switch Enable bit</t>
    </r>
  </si>
  <si>
    <t>→__builtin_write_OSCCONL(0x01);  // Request clock change</t>
  </si>
  <si>
    <t>1 = Initiate an oscillator switch to the clock source specified by the NOSC&lt;2:0&gt; bits</t>
  </si>
  <si>
    <t>0 = Oscillator switch is complete</t>
  </si>
  <si>
    <t>CLKDIV</t>
  </si>
  <si>
    <t xml:space="preserve"> CLKDIV: CLOCK DIVIDER REGISTER</t>
  </si>
  <si>
    <t>bit 15 ROI: Recover on Interrupt bit</t>
  </si>
  <si>
    <t>1 = Interrupts clear the DOZEN bit and reset the CPU peripheral clock ratio to 1:1</t>
  </si>
  <si>
    <t>0 = Interrupts have no effect on the DOZEN bit</t>
  </si>
  <si>
    <r>
      <rPr>
        <sz val="11"/>
        <rFont val="ＭＳ Ｐゴシック"/>
        <family val="3"/>
        <charset val="128"/>
      </rPr>
      <t xml:space="preserve">bit 14-12 </t>
    </r>
    <r>
      <rPr>
        <b/>
        <sz val="11"/>
        <rFont val="ＭＳ Ｐゴシック"/>
        <family val="3"/>
        <charset val="128"/>
      </rPr>
      <t>DOZE</t>
    </r>
    <r>
      <rPr>
        <sz val="11"/>
        <rFont val="ＭＳ Ｐゴシック"/>
        <family val="3"/>
        <charset val="128"/>
      </rPr>
      <t>&lt;2:0&gt;: CPU Peripheral Clock Ratio Select bits</t>
    </r>
  </si>
  <si>
    <t>111 = 1:128</t>
  </si>
  <si>
    <t>110 = 1:64</t>
  </si>
  <si>
    <t>101 = 1:32</t>
  </si>
  <si>
    <t>100 = 1:16</t>
  </si>
  <si>
    <t>011 = 1:8</t>
  </si>
  <si>
    <t>010 = 1:4</t>
  </si>
  <si>
    <t>001 = 1:2</t>
  </si>
  <si>
    <t>000 = 1:1</t>
  </si>
  <si>
    <t>bit 11 DOZEN: DOZE Enable bit(1)</t>
  </si>
  <si>
    <t>1 = DOZE&lt;2:0&gt; bits specify the CPU peripheral clock ratio</t>
  </si>
  <si>
    <t>0 = CPU peripheral clock ratio is set to 1:1</t>
  </si>
  <si>
    <t>bit 10-8 RCDIV&lt;2:0&gt;: FRC Postscaler Select bits</t>
  </si>
  <si>
    <t>111 = 31.25 kHz (divide-by-256)</t>
  </si>
  <si>
    <t>110 = 125 kHz (divide-by-64)</t>
  </si>
  <si>
    <t>101 = 250 kHz (divide-by-32)</t>
  </si>
  <si>
    <t>100 = 500 kHz (divide-by-16)</t>
  </si>
  <si>
    <t>011 = 1 MHz (divide-by-8)</t>
  </si>
  <si>
    <t>010 = 2 MHz (divide-by-4)</t>
  </si>
  <si>
    <t>001 = 4 MHz (divide-by-2)</t>
  </si>
  <si>
    <t>000 = 8 MHz (divide-by-1)</t>
  </si>
  <si>
    <r>
      <rPr>
        <sz val="11"/>
        <rFont val="ＭＳ Ｐゴシック"/>
        <family val="3"/>
        <charset val="128"/>
      </rPr>
      <t>bit 7-6</t>
    </r>
    <r>
      <rPr>
        <b/>
        <sz val="11"/>
        <rFont val="ＭＳ Ｐゴシック"/>
        <family val="3"/>
        <charset val="128"/>
      </rPr>
      <t xml:space="preserve"> </t>
    </r>
    <r>
      <rPr>
        <b/>
        <sz val="11"/>
        <color rgb="FFFF0000"/>
        <rFont val="ＭＳ Ｐゴシック"/>
        <family val="3"/>
        <charset val="128"/>
      </rPr>
      <t>CPDIV</t>
    </r>
    <r>
      <rPr>
        <sz val="11"/>
        <rFont val="ＭＳ Ｐゴシック"/>
        <family val="3"/>
        <charset val="128"/>
      </rPr>
      <t>&lt;1:0&gt;: USB System Clock Select bits (postscaler select from 32 MHz clock branch)</t>
    </r>
  </si>
  <si>
    <t>11 = 4 MHz (divide-by-8)(2)</t>
  </si>
  <si>
    <t>10 = 8 MHz (divide-by-4)(2)</t>
  </si>
  <si>
    <t>01 = 16 MHz (divide-by-2)</t>
  </si>
  <si>
    <t>00 = 32 MHz (divide-by-1)</t>
  </si>
  <si>
    <r>
      <rPr>
        <sz val="11"/>
        <rFont val="ＭＳ Ｐゴシック"/>
        <family val="3"/>
        <charset val="128"/>
      </rPr>
      <t xml:space="preserve">bit 5 </t>
    </r>
    <r>
      <rPr>
        <b/>
        <sz val="11"/>
        <rFont val="ＭＳ Ｐゴシック"/>
        <family val="3"/>
        <charset val="128"/>
      </rPr>
      <t>PLLEN</t>
    </r>
    <r>
      <rPr>
        <sz val="11"/>
        <rFont val="ＭＳ Ｐゴシック"/>
        <family val="3"/>
        <charset val="128"/>
      </rPr>
      <t>: 96 MHz PLL Enable bit</t>
    </r>
  </si>
  <si>
    <t>1 = Enable PLL</t>
  </si>
  <si>
    <t>0 = Disable PLL</t>
  </si>
  <si>
    <t>bit 4-0 Unimplemented: Read as ‘0’</t>
  </si>
  <si>
    <t>OSCTUN</t>
  </si>
  <si>
    <t>FRC OSCILLATOR TUNE REGISTER</t>
  </si>
  <si>
    <t>bit 15-6 Unimplemented: Read as ‘0’</t>
  </si>
  <si>
    <t>bit 5-0 TUN&lt;5:0&gt;: FRC Oscillator Tuning bits(1)</t>
  </si>
  <si>
    <t>011111 = Maximum frequency deviation</t>
  </si>
  <si>
    <t>011110 =</t>
  </si>
  <si>
    <t></t>
  </si>
  <si>
    <t>000001 =</t>
  </si>
  <si>
    <t>000000 = Center frequency, oscillator is running at factory calibrated frequency</t>
  </si>
  <si>
    <t>111111 =</t>
  </si>
  <si>
    <t>100001 =</t>
  </si>
  <si>
    <t>100000 = Minimum frequency deviation</t>
  </si>
  <si>
    <t>■参考回路図</t>
  </si>
  <si>
    <t>PIC24F USB On-The-Go (OTG)</t>
  </si>
  <si>
    <t>http://ww1.microchip.com/downloads/jp/DeviceDoc/39721B_JP.pdf</t>
  </si>
  <si>
    <t>1. OTG USB モジュールの初期化手順</t>
  </si>
  <si>
    <t>1.USBPWR = 1</t>
  </si>
  <si>
    <t>USB モジュールを使用するには、ソフトウェアから USBPWR ビット (U1PWRC&lt;0&gt;) を「1」にセットする必要があります。</t>
  </si>
  <si>
    <t>これは、起動時のブートシーケンスで行う事ができます。</t>
  </si>
  <si>
    <t>USBPWR を使用すると、以下の項目を実行できます。</t>
  </si>
  <si>
    <t>• USB クロックを開始する</t>
  </si>
  <si>
    <t>• USBPWR= 0 の場合は USB モジュールを非アクティブの状態に維持する</t>
  </si>
  <si>
    <t>• 必要な I/O ピンのオーナーに USB を選択する</t>
  </si>
  <si>
    <t>• USB トランシーバを有効にする</t>
  </si>
  <si>
    <t>• USB コンパレータを有効にする</t>
  </si>
  <si>
    <t>USBPWR ビットをクリアすると USB コアロジックとレジスタがリセットされます。</t>
  </si>
  <si>
    <t>リセット後に USB モジュールを有効にしたら、必ず USB モジュール初期化プロセスを実行する必要があります。</t>
  </si>
  <si>
    <t>USB ロジックをターゲットとしたコンフィグレーション アクセスは、リセットが完了するまでストールします。</t>
  </si>
  <si>
    <t>2.　ホストモード時の動作</t>
  </si>
  <si>
    <t>ホストモードではエンドポイント 0 のみを使用します。</t>
  </si>
  <si>
    <t>転送は全てホスト側から開始するため、バッファ ディスクリプタの初期化は不要です。</t>
  </si>
  <si>
    <t>U1TOKレジスタへの書き込みを行って転送を開始する前にバッファ ディスクリプタを構成する必要があります。</t>
  </si>
  <si>
    <t>ここからは、ホストモードでの代表的なタスクの実行方法について説明します。</t>
  </si>
  <si>
    <t>ホストモードでは、USB 転送はホスト ソフトウェアが明示的に開始します。</t>
  </si>
  <si>
    <t>転送の ACK はホスト ソフトウェアが実行します。</t>
  </si>
  <si>
    <t>また、転送は全てエンドポイント 0 制御レジスタ (U1EP0) とバッファディスクリプタを用いて行います。</t>
  </si>
  <si>
    <t>27.5.1 ホストモードの有効化と接続デバイスの検出</t>
  </si>
  <si>
    <t>1. HOSTEN ビットをセット (U1CON&lt;3&gt; = 1) してホストモードを有効にする。</t>
  </si>
  <si>
    <t>2. DPPULDNW および DMPULDWN ビットをセット (U1OTGCON&lt;5:4&gt; = 1) して D+ および D- ラインのプルダウン抵抗を有効にする。</t>
  </si>
  <si>
    <t>DPPULUP および DMPULUP ビットをクリア (U1OTGCON&lt;7:6&gt; = 0) して D+ および D- ラインのプルアップ抵抗を無効にする。</t>
  </si>
  <si>
    <t>3. SOF の生成が開始する。</t>
  </si>
  <si>
    <t>SOF カウンタの値を 12,000 に設定する。SOFEN ビット(U1CON&lt;0&gt;) に「0」を書き込んで SOF パケットの生成を無効にする。</t>
  </si>
  <si>
    <t>4. ATTACHIE ビット (U1IE&lt;6&gt;) をセットしてデバイス接続割り込みを許可する。</t>
  </si>
  <si>
    <t>5. デバイス接続割り込み ATTACHIF (U1IR&lt;6&gt;) を待つ。</t>
  </si>
  <si>
    <t>これは、USB デバイスが D+ または D- の状態を「0」から「1」(SE0 から JSTATE) に変更する事によって通知される。</t>
  </si>
  <si>
    <t>デバイス接続割り込みが発生したら、デバイスの電源が安定化するまで待つ ( 最小値 10ms、推奨値 100 ms)。</t>
  </si>
  <si>
    <t xml:space="preserve">6. USB制御レジスタ(U1CON)のJSTATEおよびSE0ビットの状態をチェックする </t>
  </si>
  <si>
    <t>(JSTATE(U1CON&lt;7&gt;) = 0 なら接続デバイスはロースピード、それ以外なら接続デバイスはフルスピード )。</t>
  </si>
  <si>
    <t>7. 接続デバイスがロースピードの場合、アドレス レジスタのロースピード イネーブルビット LSPDEN (U1ADDR&lt;7&gt;) と、</t>
  </si>
  <si>
    <t>エンドポイント 0 制御レジスタのロースピード ビットLSPD (U1EP0&lt;7&gt;) をセットする。</t>
  </si>
  <si>
    <t>接続デバイスがフルスピードの場合、これらのビットをクリアする。</t>
  </si>
  <si>
    <t>8. リセット信号 (U1CON&lt;4&gt; = 1) を 50 ms 以上送信して USB デバイスをリセットする。</t>
  </si>
  <si>
    <t>50ms が経過したら、リセットを終了する (U1CON&lt;4&gt; = 0)。</t>
  </si>
  <si>
    <t>9. 接続デバイスがサスペンドモードに移行しないよう、SOFEN ビット (U1CON&lt;0&gt;) をセットして SOF パケット生成を有効にする。</t>
  </si>
  <si>
    <t>10. デバイスがリセットから復帰するまで 10 ms 待つ。</t>
  </si>
  <si>
    <t>11. エニュメレーション (USB 2.0 仕様書第 9 章参照 ) を実行する。</t>
  </si>
  <si>
    <t>USB 割り込みの代表的なイベント</t>
  </si>
  <si>
    <t>USB初期化3ステップ</t>
  </si>
  <si>
    <t>HID 概要</t>
  </si>
  <si>
    <t>SCSIコマンド通信概要</t>
  </si>
  <si>
    <t>8G USBメモリ</t>
  </si>
  <si>
    <t>16G USBメモリ　バッファロー</t>
  </si>
  <si>
    <t>HID マウス</t>
  </si>
  <si>
    <t>Device</t>
  </si>
  <si>
    <t>12</t>
  </si>
  <si>
    <t>ディスクリプタの長さ(18)</t>
  </si>
  <si>
    <t>01</t>
  </si>
  <si>
    <r>
      <rPr>
        <sz val="11"/>
        <rFont val="ＭＳ Ｐゴシック"/>
        <family val="3"/>
        <charset val="128"/>
      </rPr>
      <t>デスクリプタの種類(</t>
    </r>
    <r>
      <rPr>
        <b/>
        <sz val="11"/>
        <rFont val="ＭＳ Ｐゴシック"/>
        <family val="3"/>
        <charset val="128"/>
      </rPr>
      <t>デバイスデスクリプタ</t>
    </r>
    <r>
      <rPr>
        <sz val="11"/>
        <rFont val="ＭＳ Ｐゴシック"/>
        <family val="3"/>
        <charset val="128"/>
      </rPr>
      <t>)</t>
    </r>
  </si>
  <si>
    <t>デスクリプタの種類(デバイスデスクリプタ)</t>
  </si>
  <si>
    <t>00,02</t>
  </si>
  <si>
    <t>USBバージョン(02.00)</t>
  </si>
  <si>
    <t>10,02</t>
  </si>
  <si>
    <t>USBバージョン(02.10)</t>
  </si>
  <si>
    <t>00</t>
  </si>
  <si>
    <t>クラス(コンフィグで指定 00h)</t>
  </si>
  <si>
    <t>サブクラス(00h)</t>
  </si>
  <si>
    <t>プロトコル(00h)</t>
  </si>
  <si>
    <t>40</t>
  </si>
  <si>
    <t>エンドポイント0のパケットサイズ(64)</t>
  </si>
  <si>
    <t>08</t>
  </si>
  <si>
    <t>エンドポイント0のパケットサイズ(8)</t>
  </si>
  <si>
    <t>0c,09</t>
  </si>
  <si>
    <t>ベンダーID(090c)</t>
  </si>
  <si>
    <t>11,04</t>
  </si>
  <si>
    <t>ベンダーID(0411)</t>
  </si>
  <si>
    <t>61,04</t>
  </si>
  <si>
    <t>ベンダーID(0461)</t>
  </si>
  <si>
    <t>00,10</t>
  </si>
  <si>
    <t>プロダクトID(1000)</t>
  </si>
  <si>
    <t>f2,01</t>
  </si>
  <si>
    <t>プロダクトID(01f2)</t>
  </si>
  <si>
    <t>0f,4d</t>
  </si>
  <si>
    <t>プロダクトID(4d0f)</t>
  </si>
  <si>
    <t>00,11</t>
  </si>
  <si>
    <t>デバイスバージョン(11.00)</t>
  </si>
  <si>
    <t>75,10</t>
  </si>
  <si>
    <t>デバイスバージョン(10.75)</t>
  </si>
  <si>
    <t>デバイスバージョン(02.00)</t>
  </si>
  <si>
    <t>製造者名インデックス(1)</t>
  </si>
  <si>
    <t>製造者名インデックス(なし)</t>
  </si>
  <si>
    <t>02</t>
  </si>
  <si>
    <t>製品名インデックス(2)</t>
  </si>
  <si>
    <t>03</t>
  </si>
  <si>
    <t>シリアル番号インデックス(3)</t>
  </si>
  <si>
    <t>シリアル番号インデックス(なし)</t>
  </si>
  <si>
    <t>実装されているコンフィグの数(1)</t>
  </si>
  <si>
    <t>Config</t>
  </si>
  <si>
    <t>09</t>
  </si>
  <si>
    <t>ディスクリプタの長さ(9)</t>
  </si>
  <si>
    <r>
      <rPr>
        <sz val="11"/>
        <rFont val="ＭＳ Ｐゴシック"/>
        <family val="3"/>
        <charset val="128"/>
      </rPr>
      <t>デスクリプタの種類(</t>
    </r>
    <r>
      <rPr>
        <b/>
        <sz val="11"/>
        <rFont val="ＭＳ Ｐゴシック"/>
        <family val="3"/>
        <charset val="128"/>
      </rPr>
      <t>コンフィグデスクリプタ</t>
    </r>
    <r>
      <rPr>
        <sz val="11"/>
        <rFont val="ＭＳ Ｐゴシック"/>
        <family val="3"/>
        <charset val="128"/>
      </rPr>
      <t>)</t>
    </r>
  </si>
  <si>
    <t>デスクリプタの種類(コンフィグデスクリプタ)</t>
  </si>
  <si>
    <t>20,00</t>
  </si>
  <si>
    <t>デスクリプタ全体のサイズ(32)</t>
  </si>
  <si>
    <t>22,00</t>
  </si>
  <si>
    <t>デスクリプタ全体のサイズ(34)</t>
  </si>
  <si>
    <t>インターフェースの総数(1)</t>
  </si>
  <si>
    <t>コンフィグ番号(1)</t>
  </si>
  <si>
    <t>コンフィグ名インデックス(なし)</t>
  </si>
  <si>
    <t>80</t>
  </si>
  <si>
    <t>電源属性(バスパワー)</t>
  </si>
  <si>
    <t>a0</t>
  </si>
  <si>
    <t>fa</t>
  </si>
  <si>
    <t>最大電流(500mA)</t>
  </si>
  <si>
    <t>3c</t>
  </si>
  <si>
    <t>最大電流(120mA)</t>
  </si>
  <si>
    <t>31</t>
  </si>
  <si>
    <t>最大電流(98mA)</t>
  </si>
  <si>
    <t>Interface</t>
  </si>
  <si>
    <t>04</t>
  </si>
  <si>
    <r>
      <rPr>
        <sz val="11"/>
        <rFont val="ＭＳ Ｐゴシック"/>
        <family val="3"/>
        <charset val="128"/>
      </rPr>
      <t>デスクリプタの種類(</t>
    </r>
    <r>
      <rPr>
        <b/>
        <sz val="11"/>
        <rFont val="ＭＳ Ｐゴシック"/>
        <family val="3"/>
        <charset val="128"/>
      </rPr>
      <t>インターフェースデスクリプタ</t>
    </r>
    <r>
      <rPr>
        <sz val="11"/>
        <rFont val="ＭＳ Ｐゴシック"/>
        <family val="3"/>
        <charset val="128"/>
      </rPr>
      <t>)</t>
    </r>
  </si>
  <si>
    <t>デスクリプタの種類(インターフェースデスクリプタ)</t>
  </si>
  <si>
    <t>インターフェース番号(0)</t>
  </si>
  <si>
    <t>代替インターフェース番号(0)</t>
  </si>
  <si>
    <t>エンドポイントの総数(2)</t>
  </si>
  <si>
    <t>エンドポイントの総数(1)</t>
  </si>
  <si>
    <t>クラス(マスストレージ 08h)</t>
  </si>
  <si>
    <t>クラス(HID 03h)</t>
  </si>
  <si>
    <t>06</t>
  </si>
  <si>
    <t>サブクラス(06h)</t>
  </si>
  <si>
    <t>サブクラス(01h)</t>
  </si>
  <si>
    <t>50</t>
  </si>
  <si>
    <t>プロトコル(50h)</t>
  </si>
  <si>
    <t>プロトコル(02h)</t>
  </si>
  <si>
    <t>名称インデックス(なし)</t>
  </si>
  <si>
    <t>07</t>
  </si>
  <si>
    <t>ディスクリプタの長さ(7)</t>
  </si>
  <si>
    <t>05</t>
  </si>
  <si>
    <t>デスクリプタの種類(エンドポイントデスクリプタ)</t>
  </si>
  <si>
    <t>21</t>
  </si>
  <si>
    <t>デスクリプタの種類(HIDデスクリプタ)</t>
  </si>
  <si>
    <t>81</t>
  </si>
  <si>
    <t>エンドポイント番号(1 IN)</t>
  </si>
  <si>
    <t>エンドポイント番号(2 OUT)</t>
  </si>
  <si>
    <t>11,01</t>
  </si>
  <si>
    <t>HIDバージョン(1.11)</t>
  </si>
  <si>
    <t>転送モード(バルク)</t>
  </si>
  <si>
    <t>国番号(0)</t>
  </si>
  <si>
    <t>40,00</t>
  </si>
  <si>
    <t>最大パケットサイズ(64)</t>
  </si>
  <si>
    <t>HIDデスクリプタ数(1)</t>
  </si>
  <si>
    <t>ff</t>
  </si>
  <si>
    <t>転送インターバル(255mS)</t>
  </si>
  <si>
    <t>転送インターバル(0mS)</t>
  </si>
  <si>
    <t>22</t>
  </si>
  <si>
    <t>HIDデスクリプタタイプ(レポート)</t>
  </si>
  <si>
    <t>47,00</t>
  </si>
  <si>
    <t>HIDデスクリプタサイズ(71)</t>
  </si>
  <si>
    <t>転送モード(インターラプト)</t>
  </si>
  <si>
    <t>06,00</t>
  </si>
  <si>
    <t>最大パケットサイズ(6)</t>
  </si>
  <si>
    <t>0a</t>
  </si>
  <si>
    <t>転送インターバル(10mS)</t>
  </si>
  <si>
    <t>U1OTGIR</t>
  </si>
  <si>
    <t>USB OTG 割り込みステータス レジスタ ( ホストモード )</t>
  </si>
  <si>
    <r>
      <rPr>
        <sz val="11"/>
        <rFont val="ＭＳ Ｐゴシック"/>
        <family val="3"/>
        <charset val="128"/>
      </rPr>
      <t>U1OTGIR レジスタは、ID および VBUS ピンの変化を記録するレジスタで、</t>
    </r>
    <r>
      <rPr>
        <sz val="11"/>
        <color rgb="FF0070C0"/>
        <rFont val="ＭＳ Ｐゴシック"/>
        <family val="3"/>
        <charset val="128"/>
      </rPr>
      <t>割り込み発生の原因となったイベントをソフトウェアで判定するために使用</t>
    </r>
    <r>
      <rPr>
        <sz val="11"/>
        <rFont val="ＭＳ Ｐゴシック"/>
        <family val="3"/>
        <charset val="128"/>
      </rPr>
      <t>します。</t>
    </r>
  </si>
  <si>
    <t>割り込みビットをクリアするには、各割り込みビットに「1」を書き込みます。</t>
  </si>
  <si>
    <t>U1OTGIE</t>
  </si>
  <si>
    <t>U1OTGIE: USB OTG 割り込みイネーブル レジスタ ( ホストモード )</t>
  </si>
  <si>
    <r>
      <rPr>
        <sz val="11"/>
        <rFont val="ＭＳ Ｐゴシック"/>
        <family val="3"/>
        <charset val="128"/>
      </rPr>
      <t>U1OTGIE レジスタは、U1OTGIR で定義されているレジスタに対応する</t>
    </r>
    <r>
      <rPr>
        <sz val="11"/>
        <color rgb="FF0070C0"/>
        <rFont val="ＭＳ Ｐゴシック"/>
        <family val="3"/>
        <charset val="128"/>
      </rPr>
      <t>割り込みステータスビットを有効にします。</t>
    </r>
  </si>
  <si>
    <t>U1IR</t>
  </si>
  <si>
    <t>USB 割り込みステータス レジスタ ( デバイスモード／ホストモード)</t>
  </si>
  <si>
    <r>
      <rPr>
        <sz val="11"/>
        <rFont val="ＭＳ Ｐゴシック"/>
        <family val="3"/>
        <charset val="128"/>
      </rPr>
      <t>U1IR レジスタは、</t>
    </r>
    <r>
      <rPr>
        <sz val="11"/>
        <color rgb="FF0070C0"/>
        <rFont val="ＭＳ Ｐゴシック"/>
        <family val="3"/>
        <charset val="128"/>
      </rPr>
      <t>未処理の割り込みに関する情報を格納します</t>
    </r>
    <r>
      <rPr>
        <sz val="11"/>
        <rFont val="ＭＳ Ｐゴシック"/>
        <family val="3"/>
        <charset val="128"/>
      </rPr>
      <t>。セットした割り込みビットをクリアするには、対応するビットに「1」を書き込みます。</t>
    </r>
  </si>
  <si>
    <t>U1IE</t>
  </si>
  <si>
    <t>USB 割り込みイネーブルレジスタ ( 全ての USB モード )</t>
  </si>
  <si>
    <r>
      <rPr>
        <sz val="11"/>
        <rFont val="ＭＳ Ｐゴシック"/>
        <family val="3"/>
        <charset val="128"/>
      </rPr>
      <t>U1IE レジスタの値で、</t>
    </r>
    <r>
      <rPr>
        <sz val="11"/>
        <color rgb="FF0070C0"/>
        <rFont val="ＭＳ Ｐゴシック"/>
        <family val="3"/>
        <charset val="128"/>
      </rPr>
      <t>各種割り込み信号を USB 割り込み信号として有効にするかどうかをゲーティング</t>
    </r>
    <r>
      <rPr>
        <sz val="11"/>
        <rFont val="ＭＳ Ｐゴシック"/>
        <family val="3"/>
        <charset val="128"/>
      </rPr>
      <t>します。</t>
    </r>
  </si>
  <si>
    <t>これらの値は USB モジュールの動作には影響しません。これらのビットのいずれかをセットすると、U1IR レジスタで対応する割り込みソースが有効になります。</t>
  </si>
  <si>
    <t>U1EIR</t>
  </si>
  <si>
    <t>USB エラー割り込みステータス レジスタ</t>
  </si>
  <si>
    <r>
      <rPr>
        <sz val="11"/>
        <rFont val="ＭＳ Ｐゴシック"/>
        <family val="3"/>
        <charset val="128"/>
      </rPr>
      <t>U1EIR レジスタは、</t>
    </r>
    <r>
      <rPr>
        <sz val="11"/>
        <color rgb="FF0070C0"/>
        <rFont val="ＭＳ Ｐゴシック"/>
        <family val="3"/>
        <charset val="128"/>
      </rPr>
      <t>未処理のエラー割り込みの値に関する情報を格納</t>
    </r>
    <r>
      <rPr>
        <sz val="11"/>
        <rFont val="ＭＳ Ｐゴシック"/>
        <family val="3"/>
        <charset val="128"/>
      </rPr>
      <t>します。セットした割り込みビットをクリアするには、対応するビットに「1」を書き込みます。</t>
    </r>
  </si>
  <si>
    <t>U1EIE</t>
  </si>
  <si>
    <t>USB エラー割り込みイネーブルレジスタ</t>
  </si>
  <si>
    <r>
      <rPr>
        <sz val="11"/>
        <rFont val="ＭＳ Ｐゴシック"/>
        <family val="3"/>
        <charset val="128"/>
      </rPr>
      <t>U1EIE レジスタの値で、</t>
    </r>
    <r>
      <rPr>
        <sz val="11"/>
        <color rgb="FF0070C0"/>
        <rFont val="ＭＳ Ｐゴシック"/>
        <family val="3"/>
        <charset val="128"/>
      </rPr>
      <t>各種割り込み信号を USB 割り込み信号として有効にするかどうかをゲーティング</t>
    </r>
    <r>
      <rPr>
        <sz val="11"/>
        <rFont val="ＭＳ Ｐゴシック"/>
        <family val="3"/>
        <charset val="128"/>
      </rPr>
      <t>します。</t>
    </r>
  </si>
  <si>
    <t>これらの値は USB モジュールの動作には影響しません。</t>
  </si>
  <si>
    <t>これらのビットをセットすると、U1EIR レジスタで対応する割り込みソースが有効になります。</t>
  </si>
  <si>
    <t>U1OTGSTAT</t>
  </si>
  <si>
    <t>USB OTG ステータス レジスタ</t>
  </si>
  <si>
    <t>U1OTGSTAT レジスタは、VBUS 電圧コンパレータの状態および ID ピンのデバウンス後の状態を知るために使用します。</t>
  </si>
  <si>
    <t>U1OTGCON</t>
  </si>
  <si>
    <t>USB On-The-Go 制御レジスタ</t>
  </si>
  <si>
    <t>U1OTGCON レジスタは、VBUS ピンとプルアップ / プルダウン抵抗の動作を制御します。</t>
  </si>
  <si>
    <t>U1PWRC</t>
  </si>
  <si>
    <t>USB 電源制御レジスタ</t>
  </si>
  <si>
    <t>U1PWRC レジスタは、省電力モードの制御に使用します。</t>
  </si>
  <si>
    <t>U1STAT</t>
  </si>
  <si>
    <t>USB ステータス レジスタ</t>
  </si>
  <si>
    <t>U1STAT レジスタは 16 段 FIFO です。</t>
  </si>
  <si>
    <r>
      <rPr>
        <sz val="11"/>
        <rFont val="ＭＳ Ｐゴシック"/>
        <family val="3"/>
        <charset val="128"/>
      </rPr>
      <t xml:space="preserve">このレジスタは </t>
    </r>
    <r>
      <rPr>
        <sz val="11"/>
        <color rgb="FF0070C0"/>
        <rFont val="ＭＳ Ｐゴシック"/>
        <family val="3"/>
        <charset val="128"/>
      </rPr>
      <t>CPU からは読み出し専用</t>
    </r>
    <r>
      <rPr>
        <sz val="11"/>
        <rFont val="ＭＳ Ｐゴシック"/>
        <family val="3"/>
        <charset val="128"/>
      </rPr>
      <t>で、USB モジュールからは読み出しと書き込みが可能です。</t>
    </r>
  </si>
  <si>
    <t>U1STAT は U1IR&lt;TRNIF&gt; ビットがセットされている場合のみ有効です。</t>
  </si>
  <si>
    <t>U1CON</t>
  </si>
  <si>
    <t>USB 制御レジスタ ( デバイスモード／ホストモード)</t>
  </si>
  <si>
    <t>U1CON レジスタは、USB モジュールの各種制御情報を格納します。</t>
  </si>
  <si>
    <t>U1ADDR</t>
  </si>
  <si>
    <t>USB アドレス レジスタ</t>
  </si>
  <si>
    <t>U1ADDR レジスタは CPU からは読み出しと書き込みが可能で、USB モジュールからは読み出し専用です。</t>
  </si>
  <si>
    <t>このレジスタの値は USB モジュールの設定に影響しますが、アクセス中はレジスタの内容は変化しません。</t>
  </si>
  <si>
    <t>デバイスモードでは、SETUP フェイズ中にホストが USB デバイスにこのレジスタのアドレスを割り当てます。</t>
  </si>
  <si>
    <t>SETUP リクエストに応答して、ファームウェアがこのアドレスを書き込みます。</t>
  </si>
  <si>
    <t>USB バスのリセットが検出されると、アドレスは自動的にリセットされます。</t>
  </si>
  <si>
    <t>ホストモードでは、USB モジュールがこのレジスタのアドレスを、対応するトークンパケットと一緒に送信します。</t>
  </si>
  <si>
    <t>これにより、USB モジュールは接続デバイスを一意にアドレッシングできます。</t>
  </si>
  <si>
    <t>U1FRMH および U1FRML</t>
  </si>
  <si>
    <t>U1FRMH/U1FRML は読み出し専用レジスタです。</t>
  </si>
  <si>
    <r>
      <rPr>
        <sz val="11"/>
        <rFont val="ＭＳ Ｐゴシック"/>
        <family val="3"/>
        <charset val="128"/>
      </rPr>
      <t>これら 2 つの 8 ビット レジスタを連結したものが</t>
    </r>
    <r>
      <rPr>
        <sz val="11"/>
        <color rgb="FF0070C0"/>
        <rFont val="ＭＳ Ｐゴシック"/>
        <family val="3"/>
        <charset val="128"/>
      </rPr>
      <t>フレーム番号</t>
    </r>
    <r>
      <rPr>
        <sz val="11"/>
        <rFont val="ＭＳ Ｐゴシック"/>
        <family val="3"/>
        <charset val="128"/>
      </rPr>
      <t>となります。</t>
    </r>
  </si>
  <si>
    <t>下位バイトが U1FRML レジスタに格納され、上位バイトが U1FRMH レジスタに格納されます。</t>
  </si>
  <si>
    <t>U1TOK</t>
  </si>
  <si>
    <t>USB トークン レジスタ ( ホストモード専用 )</t>
  </si>
  <si>
    <r>
      <rPr>
        <sz val="11"/>
        <rFont val="ＭＳ Ｐゴシック"/>
        <family val="3"/>
        <charset val="128"/>
      </rPr>
      <t>U1TOK は USB モジュールが</t>
    </r>
    <r>
      <rPr>
        <sz val="11"/>
        <color rgb="FF0070C0"/>
        <rFont val="ＭＳ Ｐゴシック"/>
        <family val="3"/>
        <charset val="128"/>
      </rPr>
      <t>ホストとして動作する場合に使用する読み書き可能なレジスタ</t>
    </r>
    <r>
      <rPr>
        <sz val="11"/>
        <rFont val="ＭＳ Ｐゴシック"/>
        <family val="3"/>
        <charset val="128"/>
      </rPr>
      <t>です。</t>
    </r>
  </si>
  <si>
    <r>
      <rPr>
        <sz val="11"/>
        <color rgb="FF0070C0"/>
        <rFont val="ＭＳ Ｐゴシック"/>
        <family val="3"/>
        <charset val="128"/>
      </rPr>
      <t>PID&lt;3:0&gt; でトークンの種類</t>
    </r>
    <r>
      <rPr>
        <sz val="11"/>
        <rFont val="ＭＳ Ｐゴシック"/>
        <family val="3"/>
        <charset val="128"/>
      </rPr>
      <t>を指定し、</t>
    </r>
    <r>
      <rPr>
        <sz val="11"/>
        <color rgb="FF0070C0"/>
        <rFont val="ＭＳ Ｐゴシック"/>
        <family val="3"/>
        <charset val="128"/>
      </rPr>
      <t>EP&lt;3:0&gt; でホストプロセッサからアドレッシングするエンドポイントを指定</t>
    </r>
    <r>
      <rPr>
        <sz val="11"/>
        <rFont val="ＭＳ Ｐゴシック"/>
        <family val="3"/>
        <charset val="128"/>
      </rPr>
      <t>します。</t>
    </r>
  </si>
  <si>
    <t>このレジスタに書き込みを行うと、ホスト トランザクションが開始します。</t>
  </si>
  <si>
    <t>U1SOF</t>
  </si>
  <si>
    <t>USB OTG Start-of-Token しきい値レジスタ ( ホストモード専用 )</t>
  </si>
  <si>
    <r>
      <rPr>
        <sz val="11"/>
        <rFont val="ＭＳ Ｐゴシック"/>
        <family val="3"/>
        <charset val="128"/>
      </rPr>
      <t>U1SOF レジスタは SOF (</t>
    </r>
    <r>
      <rPr>
        <sz val="11"/>
        <color rgb="FF0070C0"/>
        <rFont val="ＭＳ Ｐゴシック"/>
        <family val="3"/>
        <charset val="128"/>
      </rPr>
      <t>Start-of-Frame</t>
    </r>
    <r>
      <rPr>
        <sz val="11"/>
        <rFont val="ＭＳ Ｐゴシック"/>
        <family val="3"/>
        <charset val="128"/>
      </rPr>
      <t>) しきい値のカウントビットを格納した読み書き可能レジスタで、ホストモードでのみ使用します。</t>
    </r>
  </si>
  <si>
    <t>1 ms 周期で送信される SOF トークンとデータパケットが衝突しないよう、USB モジュールは最後の U1SOF ビット時間内には新しいトランザクションを送信しません。</t>
  </si>
  <si>
    <t>USB モジュールは処理中のトランザクションを全て完了します。</t>
  </si>
  <si>
    <t>SOF 割り込みは、SOF 発生時ではなく、このしきい値に達した時点で発生します。</t>
  </si>
  <si>
    <t>SOF のしきい値内で開始したトランザクションは、SOF トークンの送信が完了するまで USB モジュールによって保留されます。</t>
  </si>
  <si>
    <t>U1BDTP1</t>
  </si>
  <si>
    <r>
      <rPr>
        <sz val="11"/>
        <rFont val="ＭＳ Ｐゴシック"/>
        <family val="3"/>
        <charset val="128"/>
      </rPr>
      <t>U1BDTP1 レジスタは、</t>
    </r>
    <r>
      <rPr>
        <sz val="11"/>
        <color rgb="FF0070C0"/>
        <rFont val="ＭＳ Ｐゴシック"/>
        <family val="3"/>
        <charset val="128"/>
      </rPr>
      <t>システムメモリ内にあるバッファ ディスクリプタ テーブル (BDT) の16 ビット ベースアドレスの上位 7 ビットを定義</t>
    </r>
    <r>
      <rPr>
        <sz val="11"/>
        <rFont val="ＭＳ Ｐゴシック"/>
        <family val="3"/>
        <charset val="128"/>
      </rPr>
      <t>する読み書き可能なレジスタです。</t>
    </r>
  </si>
  <si>
    <t>BDT は512 バイト境界に揃える必要があります。</t>
  </si>
  <si>
    <t>このレジスタにより、BDT のアドレスをリアルタイムに変更できます。</t>
  </si>
  <si>
    <t>U1CNFG1</t>
  </si>
  <si>
    <t>USB コンフィグレーション レジスタ 1</t>
  </si>
  <si>
    <t>U1CNFG1 レジスタは、デバッグ / アイドル時の USB モジュールの動作を制御する読み書き可能なレジスタです。</t>
  </si>
  <si>
    <t>このレジスタは、USB モジュールを有効にする前にプログラミングしておく必要があります。</t>
  </si>
  <si>
    <t>U1CNFG2</t>
  </si>
  <si>
    <t>USB コンフィグレーション レジスタ 2</t>
  </si>
  <si>
    <t>U1CNFG2 は、インターフェイス信号を設定するための読み書き可能なレジスタです。</t>
  </si>
  <si>
    <t>エンドポイント制御レジスタ</t>
  </si>
  <si>
    <t>USB エンドポイント管理レジスタ</t>
  </si>
  <si>
    <t>エンドポイント制御レジスタは、対応するエンドポイントの動作を制御します。</t>
  </si>
  <si>
    <t>BDT</t>
  </si>
  <si>
    <t>バッファ ディスクリプタ テーブル</t>
  </si>
  <si>
    <t>BDT は一種の「ハードウェア レジスタ」のようなもので、これによって各エンドポイント番号と方向ごとに USB DMA インターフェイスの動作を個別に制御します。</t>
  </si>
  <si>
    <t>しかし、これらのレジスタはハードウェア設計に静的に割り当てられるわけではありません。</t>
  </si>
  <si>
    <t>これらのレジスタは標準マイクロコントローラ RAM を使用して実装されており、動作時に BDT 全体を動的に移動できます。</t>
  </si>
  <si>
    <t>しかし通常はファームウェアにそこまでの機能は必要なく、USB モジュールの初期化時に 1 回だけ U1BDTP1 レジスタに書き込みを実行できれば十分です。</t>
  </si>
  <si>
    <t>BDT を RAM のどこに配置するかは、U1BDTP1 レジスタで決定します。</t>
  </si>
  <si>
    <t>BDT は、実装されている RAM の 512 バイト境界から始まるアドレスに配置しなければなりません。</t>
  </si>
  <si>
    <t>62 kB を超える容量の RAM を実装したマイクロコントローラでは、BDT 全体をアドレス空間の最初の 16ビット以内に配置する必要があります。</t>
  </si>
  <si>
    <t>U1BDTP1レジスタに格納できる値については、式 27-1を参照してください。</t>
  </si>
  <si>
    <t>USB モジュールは、RAM 内のバッファの位置を BDT ポインタ レジスタを使って計算します。</t>
  </si>
  <si>
    <t>BDT のベースアドレスは U1BDTP1 レジスタに格納されています。</t>
  </si>
  <si>
    <t>このベースアドレスを元に、エンドポイント番号、転送の方向 (RX/TX)、BDT 内の ODD/EVEN ビットの情報を使用して目的のバッファのアドレスを求めます。</t>
  </si>
  <si>
    <t>このエントリに格納されるアドレスが、目的のデータバッファのアドレスとなります。</t>
  </si>
  <si>
    <t>16 個のエンドポイントは、それぞれ最大 2 つのディスクリプタ ペアを持つ事ができます ( パケット送信用に 2 つと受信用に 2 つ )。</t>
  </si>
  <si>
    <t>各ペアは、1 つまたは 2 つのバッファ (EVEN と ODD)を管理するため、最大 64 のディスクリプタが必要です (16 * 2 * 2)。</t>
  </si>
  <si>
    <t>1 つの方向に EVEN バッファと ODD バッファの 2 つがあるため、CPU が一方のバッファにアクセスしている時に USB モジュールがもう一方のバッファを使用してデータ転送を実行する事ができます。</t>
  </si>
  <si>
    <t>USB モジュールは 2 つのバッファを交互に使用し、1 つのバッファのトランザクションが完了したら UOWN ビットを自動的にクリアします。</t>
  </si>
  <si>
    <t>こうして 2 つのバッファを交互に使用する事で、CPU からのデータ アクセスとデータ転送を同時に実行できるため、データ スループットが最大限に向上します。</t>
  </si>
  <si>
    <t>この手法をピンポン バッファリングと呼びます。</t>
  </si>
  <si>
    <t>ピンポン バッファリングは有効にも無効にもできますが、その設定は U1CNFG1 レジスタのPPB&lt;1:0&gt; ビットで行う必要があります。</t>
  </si>
  <si>
    <t>図 27-2 に、BDT 内でのエンドポイントのマッピングを示します。</t>
  </si>
  <si>
    <t>式 27-1: BDT のアドレス</t>
  </si>
  <si>
    <t>BDT Base Address = U1BDTP1 * 256</t>
  </si>
  <si>
    <t>and</t>
  </si>
  <si>
    <t>U1BDTP1 = (Desired BDT Base Address)/256</t>
  </si>
  <si>
    <t>Note: BDT のベースアドレスは 512 バイト境界にアライメントする必要があります。</t>
  </si>
  <si>
    <t>従って、U1BDTP1 の値は常に偶数となります。</t>
  </si>
  <si>
    <t>OUT</t>
  </si>
  <si>
    <t>※人の可聴周波数　＝ 20Hz～20KHz</t>
  </si>
  <si>
    <t>fc(Hz)</t>
  </si>
  <si>
    <t>1/(2πRC）</t>
  </si>
  <si>
    <t>RC</t>
  </si>
  <si>
    <t>1/(2πｆｃ）</t>
  </si>
  <si>
    <t>wo</t>
  </si>
  <si>
    <t>2πｆｃ</t>
  </si>
  <si>
    <t>R</t>
  </si>
  <si>
    <t>マイクロ</t>
  </si>
  <si>
    <t>ナノ</t>
  </si>
  <si>
    <t>ピコ</t>
  </si>
  <si>
    <t>C</t>
  </si>
  <si>
    <t>Vo/Vi</t>
  </si>
  <si>
    <t>★設定値</t>
  </si>
  <si>
    <t>8us</t>
  </si>
  <si>
    <t>■ボルテージフォロワ</t>
  </si>
  <si>
    <t>ｆｃ(Hz)</t>
  </si>
  <si>
    <t>Q</t>
  </si>
  <si>
    <t>R1=R2=R</t>
  </si>
  <si>
    <t>C1</t>
  </si>
  <si>
    <t>2Q/(woR)</t>
  </si>
  <si>
    <t>C2</t>
  </si>
  <si>
    <t>1/(2QwoR)</t>
  </si>
  <si>
    <t>■ゲインあり</t>
  </si>
  <si>
    <t>R4</t>
  </si>
  <si>
    <t>R3</t>
  </si>
  <si>
    <t>K</t>
  </si>
  <si>
    <t>fc</t>
  </si>
  <si>
    <t>Hz</t>
  </si>
  <si>
    <t>C1=C2=C</t>
  </si>
  <si>
    <t>1/(woC)</t>
  </si>
  <si>
    <t>微積分型バンドパスフィルタ</t>
  </si>
  <si>
    <t>ハイパス</t>
  </si>
  <si>
    <t>カットオフ</t>
  </si>
  <si>
    <t>fL(Hz)</t>
  </si>
  <si>
    <t>1/(2πC1R1）</t>
  </si>
  <si>
    <t>ローパス</t>
  </si>
  <si>
    <t>fH(Hz)</t>
  </si>
  <si>
    <t>1/(2πC2R2）</t>
  </si>
  <si>
    <t>wave file 再生時間と USB full speed について</t>
    <rPh sb="10" eb="12">
      <t>サイセイ</t>
    </rPh>
    <rPh sb="12" eb="14">
      <t>ジカン</t>
    </rPh>
    <phoneticPr fontId="8"/>
  </si>
  <si>
    <t>wave</t>
    <phoneticPr fontId="8"/>
  </si>
  <si>
    <t>Khz</t>
    <phoneticPr fontId="8"/>
  </si>
  <si>
    <t>hz</t>
    <phoneticPr fontId="8"/>
  </si>
  <si>
    <t>byte/sec (16bit x 2ch)</t>
    <phoneticPr fontId="8"/>
  </si>
  <si>
    <t>byte/ms</t>
    <phoneticPr fontId="8"/>
  </si>
  <si>
    <t>USB full speed</t>
    <phoneticPr fontId="8"/>
  </si>
  <si>
    <t>Mbps</t>
    <phoneticPr fontId="8"/>
  </si>
  <si>
    <t>bits/sec</t>
    <phoneticPr fontId="8"/>
  </si>
  <si>
    <t>{</t>
  </si>
  <si>
    <t>0x00,</t>
  </si>
  <si>
    <t xml:space="preserve"> 0x05,</t>
  </si>
  <si>
    <t xml:space="preserve"> 0x01,</t>
  </si>
  <si>
    <t xml:space="preserve"> 0x00,</t>
  </si>
  <si>
    <t xml:space="preserve"> 0x00</t>
  </si>
  <si>
    <t>}</t>
  </si>
  <si>
    <t xml:space="preserve"> 0x09,</t>
  </si>
  <si>
    <t>USB アドレス設定コマンド。　アドレス 1 に設定（赤字の部分）</t>
    <rPh sb="8" eb="10">
      <t>セッテイ</t>
    </rPh>
    <rPh sb="24" eb="26">
      <t>セッテイ</t>
    </rPh>
    <rPh sb="27" eb="29">
      <t>アカジ</t>
    </rPh>
    <rPh sb="30" eb="32">
      <t>ブブン</t>
    </rPh>
    <phoneticPr fontId="8"/>
  </si>
  <si>
    <t>USB Config設定コマンド。　Config 1 に設定(赤字の部分）</t>
    <rPh sb="10" eb="12">
      <t>セッテイ</t>
    </rPh>
    <rPh sb="28" eb="30">
      <t>セッテイ</t>
    </rPh>
    <rPh sb="31" eb="33">
      <t>アカジ</t>
    </rPh>
    <rPh sb="34" eb="36">
      <t>ブブン</t>
    </rPh>
    <phoneticPr fontId="8"/>
  </si>
  <si>
    <t>bmRequestType</t>
  </si>
  <si>
    <t>bRequest</t>
  </si>
  <si>
    <t>wValue</t>
  </si>
  <si>
    <t>wIndex</t>
  </si>
  <si>
    <t>wLength</t>
  </si>
  <si>
    <t>*wValue,wIndex,wLengthは、リトルエンディアン。0x1234は、0x34 0x12の順となる。</t>
    <phoneticPr fontId="8"/>
  </si>
  <si>
    <t>bmRequestTypeはビットマップ形式であり、各ビットの意味は以下の通り。</t>
  </si>
  <si>
    <t>D7: Data transfer direction</t>
  </si>
  <si>
    <t>0 = Host-to-device</t>
  </si>
  <si>
    <t>1 = Device-to-host</t>
  </si>
  <si>
    <t>D6-D5: Type</t>
  </si>
  <si>
    <t>0 = Standard</t>
  </si>
  <si>
    <t>1 = Class</t>
  </si>
  <si>
    <t>2 = Vendor</t>
  </si>
  <si>
    <t>3 = Reserved</t>
  </si>
  <si>
    <t>D4-D0: Recipient</t>
  </si>
  <si>
    <t>0 = Device</t>
  </si>
  <si>
    <t>1 = Interface</t>
  </si>
  <si>
    <t>2 = Endpoint</t>
  </si>
  <si>
    <t>3 = Other</t>
  </si>
  <si>
    <t>4…31 = Reserved</t>
  </si>
  <si>
    <t>bRequestの値は次の通り。</t>
  </si>
  <si>
    <t>0 = GET_STATUS</t>
  </si>
  <si>
    <t>1 = CLEAR_FEATURE</t>
  </si>
  <si>
    <t>2 = Reserved for future use</t>
  </si>
  <si>
    <t>3 = SET_FEATURE</t>
  </si>
  <si>
    <t>4 = Reserved for future use</t>
  </si>
  <si>
    <t>5 = SET_ADDRESS</t>
  </si>
  <si>
    <t>6 = GET_DESCRIPTOR</t>
  </si>
  <si>
    <t>7 = SET_DESCRIPTOR</t>
  </si>
  <si>
    <t>8 = GET_CONFIGURATION</t>
  </si>
  <si>
    <t>9 = SET_CONFIGURATION</t>
  </si>
  <si>
    <t>10 = GET_INTERFACE</t>
  </si>
  <si>
    <t>11 = SET_INTERFACE</t>
  </si>
  <si>
    <t>12 = SYNCH_FRAME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</si>
</sst>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0.000000_ "/>
    <numFmt numFmtId="178" formatCode="#,##0.000_ "/>
    <numFmt numFmtId="179" formatCode="#,##0.0000_ "/>
  </numFmts>
  <fonts count="10" x14ac:knownFonts="1">
    <font>
      <sz val="11"/>
      <name val="ＭＳ Ｐゴシック"/>
      <family val="3"/>
      <charset val="128"/>
    </font>
    <font>
      <sz val="11"/>
      <name val="ＭＳ ゴシック"/>
      <family val="3"/>
      <charset val="128"/>
    </font>
    <font>
      <u/>
      <sz val="11"/>
      <color rgb="FF0000FF"/>
      <name val="ＭＳ Ｐゴシック"/>
      <family val="3"/>
      <charset val="128"/>
    </font>
    <font>
      <b/>
      <sz val="11"/>
      <name val="ＭＳ Ｐゴシック"/>
      <family val="3"/>
      <charset val="128"/>
    </font>
    <font>
      <b/>
      <sz val="11"/>
      <color rgb="FFFF0000"/>
      <name val="ＭＳ Ｐゴシック"/>
      <family val="3"/>
      <charset val="128"/>
    </font>
    <font>
      <sz val="11"/>
      <color rgb="FF0070C0"/>
      <name val="ＭＳ Ｐゴシック"/>
      <family val="3"/>
      <charset val="128"/>
    </font>
    <font>
      <b/>
      <sz val="11"/>
      <color rgb="FF0070C0"/>
      <name val="ＭＳ Ｐゴシック"/>
      <family val="3"/>
      <charset val="128"/>
    </font>
    <font>
      <b/>
      <sz val="9"/>
      <color rgb="FF000000"/>
      <name val="ＭＳ Ｐゴシック"/>
      <family val="3"/>
      <charset val="128"/>
    </font>
    <font>
      <sz val="6"/>
      <name val="ＭＳ Ｐゴシック"/>
      <family val="3"/>
      <charset val="128"/>
    </font>
    <font>
      <sz val="9"/>
      <color rgb="FF000000"/>
      <name val="ＭＳ Ｐゴシック"/>
      <family val="3"/>
      <charset val="128"/>
    </font>
  </fonts>
  <fills count="11">
    <fill>
      <patternFill patternType="none"/>
    </fill>
    <fill>
      <patternFill patternType="gray125"/>
    </fill>
    <fill>
      <patternFill patternType="solid">
        <fgColor rgb="FF99CCFF"/>
        <bgColor rgb="FFBFBFBF"/>
      </patternFill>
    </fill>
    <fill>
      <patternFill patternType="solid">
        <fgColor rgb="FFBFBFBF"/>
        <bgColor rgb="FFA6A6A6"/>
      </patternFill>
    </fill>
    <fill>
      <patternFill patternType="solid">
        <fgColor rgb="FFD9D9D9"/>
        <bgColor rgb="FFBFBFBF"/>
      </patternFill>
    </fill>
    <fill>
      <patternFill patternType="solid">
        <fgColor rgb="FFFFFFFF"/>
        <bgColor rgb="FFFFFFCC"/>
      </patternFill>
    </fill>
    <fill>
      <patternFill patternType="solid">
        <fgColor rgb="FFA6A6A6"/>
        <bgColor rgb="FFBFBFBF"/>
      </patternFill>
    </fill>
    <fill>
      <patternFill patternType="solid">
        <fgColor rgb="FFFFFF00"/>
        <bgColor rgb="FFFFFF00"/>
      </patternFill>
    </fill>
    <fill>
      <patternFill patternType="solid">
        <fgColor rgb="FFFFC000"/>
        <bgColor rgb="FFFFCC00"/>
      </patternFill>
    </fill>
    <fill>
      <patternFill patternType="solid">
        <fgColor rgb="FFFF0000"/>
        <bgColor rgb="FF993300"/>
      </patternFill>
    </fill>
    <fill>
      <patternFill patternType="solid">
        <fgColor rgb="FFFFCC00"/>
        <bgColor rgb="FFFFC000"/>
      </patternFill>
    </fill>
  </fills>
  <borders count="2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s>
  <cellStyleXfs count="2">
    <xf numFmtId="0" fontId="0" fillId="0" borderId="0"/>
    <xf numFmtId="0" fontId="2" fillId="0" borderId="0" applyBorder="0" applyProtection="0"/>
  </cellStyleXfs>
  <cellXfs count="106">
    <xf numFmtId="0" fontId="0" fillId="0" borderId="0" xfId="0"/>
    <xf numFmtId="0" fontId="1" fillId="0" borderId="0" xfId="0" applyFont="1" applyAlignment="1">
      <alignment horizontal="center" vertical="center"/>
    </xf>
    <xf numFmtId="0" fontId="1" fillId="2" borderId="1" xfId="0" applyFont="1" applyFill="1" applyBorder="1" applyAlignment="1">
      <alignment horizontal="right" vertical="center"/>
    </xf>
    <xf numFmtId="0" fontId="1" fillId="2" borderId="2" xfId="0" applyFont="1" applyFill="1" applyBorder="1" applyAlignment="1">
      <alignment horizontal="right" vertical="center"/>
    </xf>
    <xf numFmtId="0" fontId="1" fillId="2" borderId="3" xfId="0" applyFont="1" applyFill="1" applyBorder="1" applyAlignment="1">
      <alignment horizontal="right"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2" fillId="0" borderId="0" xfId="1" applyFont="1" applyBorder="1" applyProtection="1"/>
    <xf numFmtId="0" fontId="0" fillId="0" borderId="0" xfId="0" applyFont="1" applyAlignment="1">
      <alignment horizontal="left" vertical="top"/>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left"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3" borderId="8" xfId="0" applyFont="1" applyFill="1" applyBorder="1" applyAlignment="1">
      <alignment horizontal="center" vertical="center"/>
    </xf>
    <xf numFmtId="0" fontId="1" fillId="3" borderId="0" xfId="0" applyFont="1" applyFill="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3" borderId="12"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0" xfId="0" applyFont="1" applyFill="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3" borderId="15"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1" xfId="0" applyFill="1" applyBorder="1" applyAlignment="1">
      <alignment horizontal="left" vertical="center"/>
    </xf>
    <xf numFmtId="0" fontId="0" fillId="2" borderId="2" xfId="0" applyFill="1" applyBorder="1" applyAlignment="1">
      <alignment horizontal="left" vertical="center"/>
    </xf>
    <xf numFmtId="0" fontId="1" fillId="2" borderId="4" xfId="0" applyFont="1" applyFill="1" applyBorder="1" applyAlignment="1">
      <alignment horizontal="center" vertical="center"/>
    </xf>
    <xf numFmtId="0" fontId="0" fillId="0" borderId="4" xfId="0" applyBorder="1" applyAlignment="1">
      <alignment horizontal="center" vertical="center"/>
    </xf>
    <xf numFmtId="0" fontId="0" fillId="3" borderId="1" xfId="0" applyFont="1" applyFill="1" applyBorder="1" applyAlignment="1">
      <alignment horizontal="left" vertical="center"/>
    </xf>
    <xf numFmtId="0" fontId="0" fillId="3" borderId="2" xfId="0" applyFill="1" applyBorder="1" applyAlignment="1">
      <alignment horizontal="left" vertical="center"/>
    </xf>
    <xf numFmtId="0" fontId="0" fillId="3" borderId="4" xfId="0" applyFont="1" applyFill="1" applyBorder="1" applyAlignment="1">
      <alignment horizontal="center" vertical="center"/>
    </xf>
    <xf numFmtId="0" fontId="1" fillId="3" borderId="4" xfId="0" applyFont="1" applyFill="1" applyBorder="1" applyAlignment="1">
      <alignment horizontal="center" vertical="center"/>
    </xf>
    <xf numFmtId="0" fontId="0" fillId="5" borderId="1" xfId="0" applyFont="1" applyFill="1" applyBorder="1" applyAlignment="1">
      <alignment horizontal="left" vertical="center"/>
    </xf>
    <xf numFmtId="0" fontId="0" fillId="5" borderId="2" xfId="0" applyFont="1" applyFill="1" applyBorder="1" applyAlignment="1">
      <alignment horizontal="left" vertical="center"/>
    </xf>
    <xf numFmtId="0" fontId="0" fillId="5" borderId="2" xfId="0" applyFill="1" applyBorder="1" applyAlignment="1">
      <alignment horizontal="left" vertical="center"/>
    </xf>
    <xf numFmtId="0" fontId="0" fillId="5" borderId="4" xfId="0" applyFill="1" applyBorder="1" applyAlignment="1">
      <alignment horizontal="center" vertical="center"/>
    </xf>
    <xf numFmtId="0" fontId="1" fillId="5" borderId="4" xfId="0" applyFont="1" applyFill="1" applyBorder="1" applyAlignment="1">
      <alignment horizontal="center" vertical="center"/>
    </xf>
    <xf numFmtId="0" fontId="0" fillId="3" borderId="2" xfId="0" applyFont="1" applyFill="1" applyBorder="1" applyAlignment="1">
      <alignment horizontal="left" vertical="center"/>
    </xf>
    <xf numFmtId="0" fontId="0" fillId="6" borderId="1" xfId="0" applyFont="1" applyFill="1" applyBorder="1" applyAlignment="1">
      <alignment horizontal="left" vertical="center"/>
    </xf>
    <xf numFmtId="0" fontId="0" fillId="5" borderId="2" xfId="0" applyFill="1" applyBorder="1" applyAlignment="1">
      <alignment vertical="center"/>
    </xf>
    <xf numFmtId="0" fontId="0" fillId="5" borderId="3" xfId="0" applyFill="1" applyBorder="1" applyAlignment="1">
      <alignment vertical="center"/>
    </xf>
    <xf numFmtId="49" fontId="0" fillId="5" borderId="0" xfId="0" applyNumberFormat="1" applyFill="1"/>
    <xf numFmtId="0" fontId="3" fillId="0" borderId="1" xfId="0" applyFont="1" applyBorder="1"/>
    <xf numFmtId="0" fontId="3" fillId="0" borderId="2" xfId="0" applyFont="1" applyBorder="1"/>
    <xf numFmtId="0" fontId="0" fillId="0" borderId="2" xfId="0" applyBorder="1"/>
    <xf numFmtId="0" fontId="0" fillId="0" borderId="3" xfId="0" applyBorder="1"/>
    <xf numFmtId="0" fontId="0" fillId="0" borderId="15" xfId="0" applyFont="1" applyBorder="1"/>
    <xf numFmtId="0" fontId="0" fillId="7" borderId="15" xfId="0" applyFont="1" applyFill="1" applyBorder="1"/>
    <xf numFmtId="0" fontId="0" fillId="0" borderId="4" xfId="0" applyFont="1" applyBorder="1"/>
    <xf numFmtId="0" fontId="0" fillId="7" borderId="4" xfId="0" applyFont="1" applyFill="1" applyBorder="1"/>
    <xf numFmtId="0" fontId="0" fillId="8" borderId="4" xfId="0" applyFont="1" applyFill="1" applyBorder="1"/>
    <xf numFmtId="0" fontId="0" fillId="4" borderId="4" xfId="0" applyFont="1" applyFill="1" applyBorder="1"/>
    <xf numFmtId="0" fontId="0" fillId="7" borderId="0" xfId="0" applyFont="1" applyFill="1"/>
    <xf numFmtId="49" fontId="0" fillId="7" borderId="0" xfId="0" applyNumberFormat="1" applyFont="1" applyFill="1"/>
    <xf numFmtId="49" fontId="0" fillId="0" borderId="0" xfId="0" applyNumberFormat="1" applyFont="1"/>
    <xf numFmtId="0" fontId="0" fillId="9" borderId="0" xfId="0" applyFont="1" applyFill="1"/>
    <xf numFmtId="49" fontId="0" fillId="9" borderId="0" xfId="0" applyNumberFormat="1" applyFont="1" applyFill="1"/>
    <xf numFmtId="0" fontId="0" fillId="8" borderId="15" xfId="0" applyFont="1" applyFill="1" applyBorder="1"/>
    <xf numFmtId="0" fontId="3" fillId="0" borderId="0" xfId="0" applyFont="1"/>
    <xf numFmtId="0" fontId="0" fillId="5" borderId="0" xfId="0" applyFont="1" applyFill="1"/>
    <xf numFmtId="0" fontId="3" fillId="0" borderId="3" xfId="0" applyFont="1" applyBorder="1"/>
    <xf numFmtId="0" fontId="0" fillId="0" borderId="0" xfId="0" applyFont="1"/>
    <xf numFmtId="0" fontId="0" fillId="0" borderId="0" xfId="0" applyAlignment="1"/>
    <xf numFmtId="0" fontId="0" fillId="0" borderId="0" xfId="0" applyFont="1" applyAlignment="1">
      <alignment wrapText="1"/>
    </xf>
    <xf numFmtId="0" fontId="3" fillId="7" borderId="0" xfId="0" applyFont="1" applyFill="1"/>
    <xf numFmtId="0" fontId="0" fillId="5" borderId="0" xfId="0" applyFill="1"/>
    <xf numFmtId="0" fontId="3" fillId="5" borderId="0" xfId="0" applyFont="1" applyFill="1"/>
    <xf numFmtId="0" fontId="6" fillId="5" borderId="0" xfId="0" applyFont="1" applyFill="1"/>
    <xf numFmtId="0" fontId="5" fillId="5" borderId="0" xfId="0" applyFont="1" applyFill="1"/>
    <xf numFmtId="0" fontId="4" fillId="5" borderId="0" xfId="0" applyFont="1" applyFill="1"/>
    <xf numFmtId="176" fontId="0" fillId="0" borderId="0" xfId="0" applyNumberFormat="1" applyFont="1"/>
    <xf numFmtId="176" fontId="0" fillId="7" borderId="0" xfId="0" applyNumberFormat="1" applyFill="1"/>
    <xf numFmtId="176" fontId="0" fillId="0" borderId="9" xfId="0" applyNumberFormat="1" applyFont="1" applyBorder="1"/>
    <xf numFmtId="0" fontId="0" fillId="0" borderId="10" xfId="0" applyFont="1" applyBorder="1"/>
    <xf numFmtId="0" fontId="0" fillId="0" borderId="11" xfId="0" applyFont="1" applyBorder="1"/>
    <xf numFmtId="0" fontId="0" fillId="0" borderId="19" xfId="0" applyFont="1" applyBorder="1"/>
    <xf numFmtId="0" fontId="0" fillId="0" borderId="20" xfId="0" applyBorder="1"/>
    <xf numFmtId="177" fontId="0" fillId="0" borderId="21" xfId="0" applyNumberFormat="1" applyBorder="1"/>
    <xf numFmtId="0" fontId="0" fillId="0" borderId="22" xfId="0" applyBorder="1"/>
    <xf numFmtId="0" fontId="0" fillId="0" borderId="23" xfId="0" applyBorder="1"/>
    <xf numFmtId="178" fontId="0" fillId="7" borderId="17" xfId="0" applyNumberFormat="1" applyFill="1" applyBorder="1"/>
    <xf numFmtId="0" fontId="0" fillId="0" borderId="16" xfId="0" applyFont="1" applyBorder="1"/>
    <xf numFmtId="0" fontId="0" fillId="0" borderId="17" xfId="0" applyBorder="1"/>
    <xf numFmtId="0" fontId="0" fillId="0" borderId="18" xfId="0" applyBorder="1"/>
    <xf numFmtId="178" fontId="0" fillId="10" borderId="17" xfId="0" applyNumberFormat="1" applyFill="1" applyBorder="1"/>
    <xf numFmtId="176" fontId="0" fillId="10" borderId="24" xfId="0" applyNumberFormat="1" applyFill="1" applyBorder="1"/>
    <xf numFmtId="176" fontId="0" fillId="0" borderId="24" xfId="0" applyNumberFormat="1" applyBorder="1"/>
    <xf numFmtId="179" fontId="0" fillId="10" borderId="17" xfId="0" applyNumberFormat="1" applyFill="1" applyBorder="1"/>
    <xf numFmtId="177" fontId="0" fillId="0" borderId="0" xfId="0" applyNumberFormat="1"/>
    <xf numFmtId="178" fontId="0" fillId="7" borderId="0" xfId="0" applyNumberFormat="1" applyFill="1"/>
    <xf numFmtId="176" fontId="0" fillId="7" borderId="24" xfId="0" applyNumberFormat="1" applyFill="1" applyBorder="1"/>
    <xf numFmtId="0" fontId="9" fillId="0" borderId="4" xfId="0" applyFont="1" applyBorder="1" applyAlignment="1">
      <alignment wrapText="1"/>
    </xf>
    <xf numFmtId="0" fontId="0" fillId="5" borderId="4" xfId="0" applyFont="1" applyFill="1" applyBorder="1" applyAlignment="1">
      <alignment wrapText="1"/>
    </xf>
    <xf numFmtId="0" fontId="0" fillId="5" borderId="1" xfId="0" applyFont="1" applyFill="1" applyBorder="1"/>
    <xf numFmtId="0" fontId="0" fillId="5" borderId="3" xfId="0" applyFont="1" applyFill="1" applyBorder="1"/>
    <xf numFmtId="0" fontId="0" fillId="5" borderId="0" xfId="0" applyFont="1" applyFill="1" applyAlignment="1">
      <alignment horizontal="right"/>
    </xf>
    <xf numFmtId="0" fontId="0" fillId="2" borderId="4" xfId="0" applyFont="1" applyFill="1" applyBorder="1" applyAlignment="1">
      <alignment horizontal="center" vertical="center"/>
    </xf>
    <xf numFmtId="0" fontId="0" fillId="3" borderId="4" xfId="0" applyFont="1" applyFill="1" applyBorder="1" applyAlignment="1">
      <alignment horizontal="left" vertical="center"/>
    </xf>
    <xf numFmtId="0" fontId="0" fillId="5" borderId="4" xfId="0" applyFont="1" applyFill="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C0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24.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5" Type="http://schemas.openxmlformats.org/officeDocument/2006/relationships/image" Target="../media/image17.png"/><Relationship Id="rId10" Type="http://schemas.openxmlformats.org/officeDocument/2006/relationships/image" Target="../media/image22.png"/><Relationship Id="rId4" Type="http://schemas.openxmlformats.org/officeDocument/2006/relationships/image" Target="../media/image16.png"/><Relationship Id="rId9" Type="http://schemas.openxmlformats.org/officeDocument/2006/relationships/image" Target="../media/image21.png"/></Relationships>
</file>

<file path=xl/drawings/_rels/drawing6.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image" Target="../media/image28.png"/><Relationship Id="rId7" Type="http://schemas.openxmlformats.org/officeDocument/2006/relationships/image" Target="../media/image32.png"/><Relationship Id="rId12" Type="http://schemas.openxmlformats.org/officeDocument/2006/relationships/image" Target="../media/image37.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11" Type="http://schemas.openxmlformats.org/officeDocument/2006/relationships/image" Target="../media/image36.png"/><Relationship Id="rId5" Type="http://schemas.openxmlformats.org/officeDocument/2006/relationships/image" Target="../media/image30.png"/><Relationship Id="rId10" Type="http://schemas.openxmlformats.org/officeDocument/2006/relationships/image" Target="../media/image35.png"/><Relationship Id="rId4" Type="http://schemas.openxmlformats.org/officeDocument/2006/relationships/image" Target="../media/image29.png"/><Relationship Id="rId9" Type="http://schemas.openxmlformats.org/officeDocument/2006/relationships/image" Target="../media/image34.png"/></Relationships>
</file>

<file path=xl/drawings/_rels/drawing7.xml.rels><?xml version="1.0" encoding="UTF-8" standalone="yes"?>
<Relationships xmlns="http://schemas.openxmlformats.org/package/2006/relationships"><Relationship Id="rId8" Type="http://schemas.openxmlformats.org/officeDocument/2006/relationships/image" Target="../media/image45.png"/><Relationship Id="rId13" Type="http://schemas.openxmlformats.org/officeDocument/2006/relationships/image" Target="../media/image49.png"/><Relationship Id="rId3" Type="http://schemas.openxmlformats.org/officeDocument/2006/relationships/image" Target="../media/image40.png"/><Relationship Id="rId7" Type="http://schemas.openxmlformats.org/officeDocument/2006/relationships/image" Target="../media/image44.png"/><Relationship Id="rId12" Type="http://schemas.openxmlformats.org/officeDocument/2006/relationships/image" Target="../media/image48.png"/><Relationship Id="rId2" Type="http://schemas.openxmlformats.org/officeDocument/2006/relationships/image" Target="../media/image39.png"/><Relationship Id="rId1" Type="http://schemas.openxmlformats.org/officeDocument/2006/relationships/image" Target="../media/image38.png"/><Relationship Id="rId6" Type="http://schemas.openxmlformats.org/officeDocument/2006/relationships/image" Target="../media/image43.png"/><Relationship Id="rId11" Type="http://schemas.openxmlformats.org/officeDocument/2006/relationships/image" Target="../media/image47.png"/><Relationship Id="rId5" Type="http://schemas.openxmlformats.org/officeDocument/2006/relationships/image" Target="../media/image42.png"/><Relationship Id="rId10" Type="http://schemas.openxmlformats.org/officeDocument/2006/relationships/image" Target="../media/image22.png"/><Relationship Id="rId4" Type="http://schemas.openxmlformats.org/officeDocument/2006/relationships/image" Target="../media/image41.png"/><Relationship Id="rId9" Type="http://schemas.openxmlformats.org/officeDocument/2006/relationships/image" Target="../media/image46.png"/></Relationships>
</file>

<file path=xl/drawings/_rels/drawing9.xml.rels><?xml version="1.0" encoding="UTF-8" standalone="yes"?>
<Relationships xmlns="http://schemas.openxmlformats.org/package/2006/relationships"><Relationship Id="rId3" Type="http://schemas.openxmlformats.org/officeDocument/2006/relationships/image" Target="../media/image52.png"/><Relationship Id="rId2" Type="http://schemas.openxmlformats.org/officeDocument/2006/relationships/image" Target="../media/image51.png"/><Relationship Id="rId1" Type="http://schemas.openxmlformats.org/officeDocument/2006/relationships/image" Target="../media/image50.png"/><Relationship Id="rId5" Type="http://schemas.openxmlformats.org/officeDocument/2006/relationships/image" Target="../media/image54.png"/><Relationship Id="rId4" Type="http://schemas.openxmlformats.org/officeDocument/2006/relationships/image" Target="../media/image53.png"/></Relationships>
</file>

<file path=xl/drawings/drawing1.xml><?xml version="1.0" encoding="utf-8"?>
<xdr:wsDr xmlns:xdr="http://schemas.openxmlformats.org/drawingml/2006/spreadsheetDrawing" xmlns:a="http://schemas.openxmlformats.org/drawingml/2006/main">
  <xdr:twoCellAnchor editAs="oneCell">
    <xdr:from>
      <xdr:col>27</xdr:col>
      <xdr:colOff>476280</xdr:colOff>
      <xdr:row>0</xdr:row>
      <xdr:rowOff>0</xdr:rowOff>
    </xdr:from>
    <xdr:to>
      <xdr:col>39</xdr:col>
      <xdr:colOff>497520</xdr:colOff>
      <xdr:row>44</xdr:row>
      <xdr:rowOff>88200</xdr:rowOff>
    </xdr:to>
    <xdr:pic>
      <xdr:nvPicPr>
        <xdr:cNvPr id="2" name="Picture 169">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167440" y="0"/>
          <a:ext cx="7466040" cy="7632000"/>
        </a:xfrm>
        <a:prstGeom prst="rect">
          <a:avLst/>
        </a:prstGeom>
        <a:ln w="936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124560</xdr:colOff>
      <xdr:row>4</xdr:row>
      <xdr:rowOff>115920</xdr:rowOff>
    </xdr:from>
    <xdr:to>
      <xdr:col>0</xdr:col>
      <xdr:colOff>565200</xdr:colOff>
      <xdr:row>6</xdr:row>
      <xdr:rowOff>70560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24560" y="801720"/>
          <a:ext cx="440640" cy="297360"/>
        </a:xfrm>
        <a:prstGeom prst="ellipse">
          <a:avLst/>
        </a:prstGeom>
        <a:noFill/>
        <a:ln w="1260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3" name="CustomShape 1" hidden="1">
          <a:extLst>
            <a:ext uri="{FF2B5EF4-FFF2-40B4-BE49-F238E27FC236}">
              <a16:creationId xmlns:a16="http://schemas.microsoft.com/office/drawing/2014/main" id="{00000000-0008-0000-0100-000003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4" name="CustomShape 1" hidden="1">
          <a:extLst>
            <a:ext uri="{FF2B5EF4-FFF2-40B4-BE49-F238E27FC236}">
              <a16:creationId xmlns:a16="http://schemas.microsoft.com/office/drawing/2014/main" id="{00000000-0008-0000-0100-000004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5" name="CustomShape 1" hidden="1">
          <a:extLst>
            <a:ext uri="{FF2B5EF4-FFF2-40B4-BE49-F238E27FC236}">
              <a16:creationId xmlns:a16="http://schemas.microsoft.com/office/drawing/2014/main" id="{00000000-0008-0000-0100-000005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6" name="CustomShape 1" hidden="1">
          <a:extLst>
            <a:ext uri="{FF2B5EF4-FFF2-40B4-BE49-F238E27FC236}">
              <a16:creationId xmlns:a16="http://schemas.microsoft.com/office/drawing/2014/main" id="{00000000-0008-0000-0100-000006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7" name="CustomShape 1" hidden="1">
          <a:extLst>
            <a:ext uri="{FF2B5EF4-FFF2-40B4-BE49-F238E27FC236}">
              <a16:creationId xmlns:a16="http://schemas.microsoft.com/office/drawing/2014/main" id="{00000000-0008-0000-0100-000007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8" name="CustomShape 1" hidden="1">
          <a:extLst>
            <a:ext uri="{FF2B5EF4-FFF2-40B4-BE49-F238E27FC236}">
              <a16:creationId xmlns:a16="http://schemas.microsoft.com/office/drawing/2014/main" id="{00000000-0008-0000-0100-000008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9" name="CustomShape 1" hidden="1">
          <a:extLst>
            <a:ext uri="{FF2B5EF4-FFF2-40B4-BE49-F238E27FC236}">
              <a16:creationId xmlns:a16="http://schemas.microsoft.com/office/drawing/2014/main" id="{00000000-0008-0000-0100-000009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0" name="CustomShape 1" hidden="1">
          <a:extLst>
            <a:ext uri="{FF2B5EF4-FFF2-40B4-BE49-F238E27FC236}">
              <a16:creationId xmlns:a16="http://schemas.microsoft.com/office/drawing/2014/main" id="{00000000-0008-0000-0100-00000A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1" name="CustomShape 1" hidden="1">
          <a:extLst>
            <a:ext uri="{FF2B5EF4-FFF2-40B4-BE49-F238E27FC236}">
              <a16:creationId xmlns:a16="http://schemas.microsoft.com/office/drawing/2014/main" id="{00000000-0008-0000-0100-00000B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2" name="CustomShape 1" hidden="1">
          <a:extLst>
            <a:ext uri="{FF2B5EF4-FFF2-40B4-BE49-F238E27FC236}">
              <a16:creationId xmlns:a16="http://schemas.microsoft.com/office/drawing/2014/main" id="{00000000-0008-0000-0100-00000C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3" name="CustomShape 1" hidden="1">
          <a:extLst>
            <a:ext uri="{FF2B5EF4-FFF2-40B4-BE49-F238E27FC236}">
              <a16:creationId xmlns:a16="http://schemas.microsoft.com/office/drawing/2014/main" id="{00000000-0008-0000-0100-00000D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4" name="CustomShape 1" hidden="1">
          <a:extLst>
            <a:ext uri="{FF2B5EF4-FFF2-40B4-BE49-F238E27FC236}">
              <a16:creationId xmlns:a16="http://schemas.microsoft.com/office/drawing/2014/main" id="{00000000-0008-0000-0100-00000E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5" name="CustomShape 1" hidden="1">
          <a:extLst>
            <a:ext uri="{FF2B5EF4-FFF2-40B4-BE49-F238E27FC236}">
              <a16:creationId xmlns:a16="http://schemas.microsoft.com/office/drawing/2014/main" id="{00000000-0008-0000-0100-00000F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6" name="CustomShape 1" hidden="1">
          <a:extLst>
            <a:ext uri="{FF2B5EF4-FFF2-40B4-BE49-F238E27FC236}">
              <a16:creationId xmlns:a16="http://schemas.microsoft.com/office/drawing/2014/main" id="{00000000-0008-0000-0100-000010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7" name="CustomShape 1" hidden="1">
          <a:extLst>
            <a:ext uri="{FF2B5EF4-FFF2-40B4-BE49-F238E27FC236}">
              <a16:creationId xmlns:a16="http://schemas.microsoft.com/office/drawing/2014/main" id="{00000000-0008-0000-0100-000011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8" name="CustomShape 1" hidden="1">
          <a:extLst>
            <a:ext uri="{FF2B5EF4-FFF2-40B4-BE49-F238E27FC236}">
              <a16:creationId xmlns:a16="http://schemas.microsoft.com/office/drawing/2014/main" id="{00000000-0008-0000-0100-000012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9" name="CustomShape 1" hidden="1">
          <a:extLst>
            <a:ext uri="{FF2B5EF4-FFF2-40B4-BE49-F238E27FC236}">
              <a16:creationId xmlns:a16="http://schemas.microsoft.com/office/drawing/2014/main" id="{00000000-0008-0000-0100-000013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0" name="CustomShape 1" hidden="1">
          <a:extLst>
            <a:ext uri="{FF2B5EF4-FFF2-40B4-BE49-F238E27FC236}">
              <a16:creationId xmlns:a16="http://schemas.microsoft.com/office/drawing/2014/main" id="{00000000-0008-0000-0100-000014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1" name="CustomShape 1" hidden="1">
          <a:extLst>
            <a:ext uri="{FF2B5EF4-FFF2-40B4-BE49-F238E27FC236}">
              <a16:creationId xmlns:a16="http://schemas.microsoft.com/office/drawing/2014/main" id="{00000000-0008-0000-0100-000015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2" name="CustomShape 1" hidden="1">
          <a:extLst>
            <a:ext uri="{FF2B5EF4-FFF2-40B4-BE49-F238E27FC236}">
              <a16:creationId xmlns:a16="http://schemas.microsoft.com/office/drawing/2014/main" id="{00000000-0008-0000-0100-000016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3" name="CustomShape 1" hidden="1">
          <a:extLst>
            <a:ext uri="{FF2B5EF4-FFF2-40B4-BE49-F238E27FC236}">
              <a16:creationId xmlns:a16="http://schemas.microsoft.com/office/drawing/2014/main" id="{00000000-0008-0000-0100-000017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0</xdr:colOff>
      <xdr:row>51</xdr:row>
      <xdr:rowOff>0</xdr:rowOff>
    </xdr:from>
    <xdr:to>
      <xdr:col>5</xdr:col>
      <xdr:colOff>7560</xdr:colOff>
      <xdr:row>83</xdr:row>
      <xdr:rowOff>29520</xdr:rowOff>
    </xdr:to>
    <xdr:pic>
      <xdr:nvPicPr>
        <xdr:cNvPr id="24" name="図 1">
          <a:extLst>
            <a:ext uri="{FF2B5EF4-FFF2-40B4-BE49-F238E27FC236}">
              <a16:creationId xmlns:a16="http://schemas.microsoft.com/office/drawing/2014/main" id="{00000000-0008-0000-0100-000018000000}"/>
            </a:ext>
          </a:extLst>
        </xdr:cNvPr>
        <xdr:cNvPicPr/>
      </xdr:nvPicPr>
      <xdr:blipFill>
        <a:blip xmlns:r="http://schemas.openxmlformats.org/officeDocument/2006/relationships" r:embed="rId1"/>
        <a:stretch/>
      </xdr:blipFill>
      <xdr:spPr>
        <a:xfrm>
          <a:off x="620280" y="8743680"/>
          <a:ext cx="2733480" cy="5515920"/>
        </a:xfrm>
        <a:prstGeom prst="rect">
          <a:avLst/>
        </a:prstGeom>
        <a:ln>
          <a:noFill/>
        </a:ln>
      </xdr:spPr>
    </xdr:pic>
    <xdr:clientData/>
  </xdr:twoCellAnchor>
  <xdr:twoCellAnchor editAs="oneCell">
    <xdr:from>
      <xdr:col>6</xdr:col>
      <xdr:colOff>0</xdr:colOff>
      <xdr:row>51</xdr:row>
      <xdr:rowOff>0</xdr:rowOff>
    </xdr:from>
    <xdr:to>
      <xdr:col>14</xdr:col>
      <xdr:colOff>565560</xdr:colOff>
      <xdr:row>86</xdr:row>
      <xdr:rowOff>154080</xdr:rowOff>
    </xdr:to>
    <xdr:pic>
      <xdr:nvPicPr>
        <xdr:cNvPr id="25" name="図 2">
          <a:extLst>
            <a:ext uri="{FF2B5EF4-FFF2-40B4-BE49-F238E27FC236}">
              <a16:creationId xmlns:a16="http://schemas.microsoft.com/office/drawing/2014/main" id="{00000000-0008-0000-0100-000019000000}"/>
            </a:ext>
          </a:extLst>
        </xdr:cNvPr>
        <xdr:cNvPicPr/>
      </xdr:nvPicPr>
      <xdr:blipFill>
        <a:blip xmlns:r="http://schemas.openxmlformats.org/officeDocument/2006/relationships" r:embed="rId2"/>
        <a:stretch/>
      </xdr:blipFill>
      <xdr:spPr>
        <a:xfrm>
          <a:off x="3966840" y="8743680"/>
          <a:ext cx="5738040" cy="6154920"/>
        </a:xfrm>
        <a:prstGeom prst="rect">
          <a:avLst/>
        </a:prstGeom>
        <a:ln>
          <a:noFill/>
        </a:ln>
      </xdr:spPr>
    </xdr:pic>
    <xdr:clientData/>
  </xdr:twoCellAnchor>
  <xdr:twoCellAnchor editAs="oneCell">
    <xdr:from>
      <xdr:col>1</xdr:col>
      <xdr:colOff>0</xdr:colOff>
      <xdr:row>4</xdr:row>
      <xdr:rowOff>0</xdr:rowOff>
    </xdr:from>
    <xdr:to>
      <xdr:col>11</xdr:col>
      <xdr:colOff>504360</xdr:colOff>
      <xdr:row>47</xdr:row>
      <xdr:rowOff>85320</xdr:rowOff>
    </xdr:to>
    <xdr:pic>
      <xdr:nvPicPr>
        <xdr:cNvPr id="26" name="図 3">
          <a:extLst>
            <a:ext uri="{FF2B5EF4-FFF2-40B4-BE49-F238E27FC236}">
              <a16:creationId xmlns:a16="http://schemas.microsoft.com/office/drawing/2014/main" id="{00000000-0008-0000-0100-00001A000000}"/>
            </a:ext>
          </a:extLst>
        </xdr:cNvPr>
        <xdr:cNvPicPr/>
      </xdr:nvPicPr>
      <xdr:blipFill>
        <a:blip xmlns:r="http://schemas.openxmlformats.org/officeDocument/2006/relationships" r:embed="rId3"/>
        <a:stretch/>
      </xdr:blipFill>
      <xdr:spPr>
        <a:xfrm>
          <a:off x="620280" y="685800"/>
          <a:ext cx="7162200" cy="7457400"/>
        </a:xfrm>
        <a:prstGeom prst="rect">
          <a:avLst/>
        </a:prstGeom>
        <a:ln>
          <a:noFill/>
        </a:ln>
      </xdr:spPr>
    </xdr:pic>
    <xdr:clientData/>
  </xdr:twoCellAnchor>
  <xdr:twoCellAnchor editAs="oneCell">
    <xdr:from>
      <xdr:col>9</xdr:col>
      <xdr:colOff>560160</xdr:colOff>
      <xdr:row>7</xdr:row>
      <xdr:rowOff>128160</xdr:rowOff>
    </xdr:from>
    <xdr:to>
      <xdr:col>11</xdr:col>
      <xdr:colOff>246600</xdr:colOff>
      <xdr:row>10</xdr:row>
      <xdr:rowOff>103680</xdr:rowOff>
    </xdr:to>
    <xdr:sp macro="" textlink="">
      <xdr:nvSpPr>
        <xdr:cNvPr id="27" name="CustomShape 1">
          <a:extLst>
            <a:ext uri="{FF2B5EF4-FFF2-40B4-BE49-F238E27FC236}">
              <a16:creationId xmlns:a16="http://schemas.microsoft.com/office/drawing/2014/main" id="{00000000-0008-0000-0100-00001B000000}"/>
            </a:ext>
          </a:extLst>
        </xdr:cNvPr>
        <xdr:cNvSpPr/>
      </xdr:nvSpPr>
      <xdr:spPr>
        <a:xfrm>
          <a:off x="6387840" y="1328040"/>
          <a:ext cx="1136880" cy="4899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4</xdr:col>
      <xdr:colOff>179280</xdr:colOff>
      <xdr:row>12</xdr:row>
      <xdr:rowOff>33120</xdr:rowOff>
    </xdr:from>
    <xdr:to>
      <xdr:col>7</xdr:col>
      <xdr:colOff>36720</xdr:colOff>
      <xdr:row>18</xdr:row>
      <xdr:rowOff>122760</xdr:rowOff>
    </xdr:to>
    <xdr:sp macro="" textlink="">
      <xdr:nvSpPr>
        <xdr:cNvPr id="28" name="CustomShape 1">
          <a:extLst>
            <a:ext uri="{FF2B5EF4-FFF2-40B4-BE49-F238E27FC236}">
              <a16:creationId xmlns:a16="http://schemas.microsoft.com/office/drawing/2014/main" id="{00000000-0008-0000-0100-00001C000000}"/>
            </a:ext>
          </a:extLst>
        </xdr:cNvPr>
        <xdr:cNvSpPr/>
      </xdr:nvSpPr>
      <xdr:spPr>
        <a:xfrm>
          <a:off x="2905200" y="2090520"/>
          <a:ext cx="1718640" cy="11181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2</xdr:col>
      <xdr:colOff>27000</xdr:colOff>
      <xdr:row>9</xdr:row>
      <xdr:rowOff>109440</xdr:rowOff>
    </xdr:from>
    <xdr:to>
      <xdr:col>3</xdr:col>
      <xdr:colOff>465840</xdr:colOff>
      <xdr:row>15</xdr:row>
      <xdr:rowOff>151560</xdr:rowOff>
    </xdr:to>
    <xdr:sp macro="" textlink="">
      <xdr:nvSpPr>
        <xdr:cNvPr id="29" name="CustomShape 1">
          <a:extLst>
            <a:ext uri="{FF2B5EF4-FFF2-40B4-BE49-F238E27FC236}">
              <a16:creationId xmlns:a16="http://schemas.microsoft.com/office/drawing/2014/main" id="{00000000-0008-0000-0100-00001D000000}"/>
            </a:ext>
          </a:extLst>
        </xdr:cNvPr>
        <xdr:cNvSpPr/>
      </xdr:nvSpPr>
      <xdr:spPr>
        <a:xfrm>
          <a:off x="1512000" y="1652400"/>
          <a:ext cx="1059480" cy="10706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95400</xdr:colOff>
      <xdr:row>7</xdr:row>
      <xdr:rowOff>57240</xdr:rowOff>
    </xdr:from>
    <xdr:to>
      <xdr:col>0</xdr:col>
      <xdr:colOff>579960</xdr:colOff>
      <xdr:row>8</xdr:row>
      <xdr:rowOff>141840</xdr:rowOff>
    </xdr:to>
    <xdr:sp macro="" textlink="">
      <xdr:nvSpPr>
        <xdr:cNvPr id="30" name="CustomShape 1">
          <a:extLst>
            <a:ext uri="{FF2B5EF4-FFF2-40B4-BE49-F238E27FC236}">
              <a16:creationId xmlns:a16="http://schemas.microsoft.com/office/drawing/2014/main" id="{00000000-0008-0000-0100-00001E000000}"/>
            </a:ext>
          </a:extLst>
        </xdr:cNvPr>
        <xdr:cNvSpPr/>
      </xdr:nvSpPr>
      <xdr:spPr>
        <a:xfrm>
          <a:off x="95400" y="1257120"/>
          <a:ext cx="484560" cy="25632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3</xdr:col>
      <xdr:colOff>295200</xdr:colOff>
      <xdr:row>14</xdr:row>
      <xdr:rowOff>133200</xdr:rowOff>
    </xdr:from>
    <xdr:to>
      <xdr:col>4</xdr:col>
      <xdr:colOff>178200</xdr:colOff>
      <xdr:row>15</xdr:row>
      <xdr:rowOff>77400</xdr:rowOff>
    </xdr:to>
    <xdr:sp macro="" textlink="">
      <xdr:nvSpPr>
        <xdr:cNvPr id="31" name="CustomShape 1">
          <a:extLst>
            <a:ext uri="{FF2B5EF4-FFF2-40B4-BE49-F238E27FC236}">
              <a16:creationId xmlns:a16="http://schemas.microsoft.com/office/drawing/2014/main" id="{00000000-0008-0000-0100-00001F000000}"/>
            </a:ext>
          </a:extLst>
        </xdr:cNvPr>
        <xdr:cNvSpPr/>
      </xdr:nvSpPr>
      <xdr:spPr>
        <a:xfrm>
          <a:off x="2400840" y="2533320"/>
          <a:ext cx="503280" cy="11556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37800</xdr:colOff>
      <xdr:row>10</xdr:row>
      <xdr:rowOff>31320</xdr:rowOff>
    </xdr:from>
    <xdr:to>
      <xdr:col>9</xdr:col>
      <xdr:colOff>745200</xdr:colOff>
      <xdr:row>15</xdr:row>
      <xdr:rowOff>75960</xdr:rowOff>
    </xdr:to>
    <xdr:sp macro="" textlink="">
      <xdr:nvSpPr>
        <xdr:cNvPr id="32" name="CustomShape 1">
          <a:extLst>
            <a:ext uri="{FF2B5EF4-FFF2-40B4-BE49-F238E27FC236}">
              <a16:creationId xmlns:a16="http://schemas.microsoft.com/office/drawing/2014/main" id="{00000000-0008-0000-0100-000020000000}"/>
            </a:ext>
          </a:extLst>
        </xdr:cNvPr>
        <xdr:cNvSpPr/>
      </xdr:nvSpPr>
      <xdr:spPr>
        <a:xfrm flipV="1">
          <a:off x="4624920" y="843840"/>
          <a:ext cx="1947960" cy="90180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12</xdr:col>
      <xdr:colOff>0</xdr:colOff>
      <xdr:row>8</xdr:row>
      <xdr:rowOff>0</xdr:rowOff>
    </xdr:from>
    <xdr:to>
      <xdr:col>23</xdr:col>
      <xdr:colOff>178920</xdr:colOff>
      <xdr:row>24</xdr:row>
      <xdr:rowOff>8280</xdr:rowOff>
    </xdr:to>
    <xdr:pic>
      <xdr:nvPicPr>
        <xdr:cNvPr id="33" name="図 12">
          <a:extLst>
            <a:ext uri="{FF2B5EF4-FFF2-40B4-BE49-F238E27FC236}">
              <a16:creationId xmlns:a16="http://schemas.microsoft.com/office/drawing/2014/main" id="{00000000-0008-0000-0100-000021000000}"/>
            </a:ext>
          </a:extLst>
        </xdr:cNvPr>
        <xdr:cNvPicPr/>
      </xdr:nvPicPr>
      <xdr:blipFill>
        <a:blip xmlns:r="http://schemas.openxmlformats.org/officeDocument/2006/relationships" r:embed="rId4"/>
        <a:stretch/>
      </xdr:blipFill>
      <xdr:spPr>
        <a:xfrm>
          <a:off x="7898760" y="1371600"/>
          <a:ext cx="7003080" cy="2751480"/>
        </a:xfrm>
        <a:prstGeom prst="rect">
          <a:avLst/>
        </a:prstGeom>
        <a:ln>
          <a:noFill/>
        </a:ln>
      </xdr:spPr>
    </xdr:pic>
    <xdr:clientData/>
  </xdr:twoCellAnchor>
  <xdr:twoCellAnchor editAs="oneCell">
    <xdr:from>
      <xdr:col>6</xdr:col>
      <xdr:colOff>522360</xdr:colOff>
      <xdr:row>13</xdr:row>
      <xdr:rowOff>166320</xdr:rowOff>
    </xdr:from>
    <xdr:to>
      <xdr:col>8</xdr:col>
      <xdr:colOff>437400</xdr:colOff>
      <xdr:row>16</xdr:row>
      <xdr:rowOff>141840</xdr:rowOff>
    </xdr:to>
    <xdr:sp macro="" textlink="">
      <xdr:nvSpPr>
        <xdr:cNvPr id="34" name="CustomShape 1">
          <a:extLst>
            <a:ext uri="{FF2B5EF4-FFF2-40B4-BE49-F238E27FC236}">
              <a16:creationId xmlns:a16="http://schemas.microsoft.com/office/drawing/2014/main" id="{00000000-0008-0000-0100-000022000000}"/>
            </a:ext>
          </a:extLst>
        </xdr:cNvPr>
        <xdr:cNvSpPr/>
      </xdr:nvSpPr>
      <xdr:spPr>
        <a:xfrm>
          <a:off x="4489200" y="2395080"/>
          <a:ext cx="1155600" cy="4899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3</xdr:col>
      <xdr:colOff>133200</xdr:colOff>
      <xdr:row>7</xdr:row>
      <xdr:rowOff>57240</xdr:rowOff>
    </xdr:from>
    <xdr:to>
      <xdr:col>4</xdr:col>
      <xdr:colOff>484560</xdr:colOff>
      <xdr:row>8</xdr:row>
      <xdr:rowOff>160920</xdr:rowOff>
    </xdr:to>
    <xdr:sp macro="" textlink="">
      <xdr:nvSpPr>
        <xdr:cNvPr id="35" name="CustomShape 1">
          <a:extLst>
            <a:ext uri="{FF2B5EF4-FFF2-40B4-BE49-F238E27FC236}">
              <a16:creationId xmlns:a16="http://schemas.microsoft.com/office/drawing/2014/main" id="{00000000-0008-0000-0100-000023000000}"/>
            </a:ext>
          </a:extLst>
        </xdr:cNvPr>
        <xdr:cNvSpPr/>
      </xdr:nvSpPr>
      <xdr:spPr>
        <a:xfrm>
          <a:off x="2238840" y="1257120"/>
          <a:ext cx="971640" cy="275400"/>
        </a:xfrm>
        <a:prstGeom prst="borderCallout1">
          <a:avLst>
            <a:gd name="adj1" fmla="val 4957"/>
            <a:gd name="adj2" fmla="val -926"/>
            <a:gd name="adj3" fmla="val 274569"/>
            <a:gd name="adj4" fmla="val -88333"/>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4Mhz</a:t>
          </a:r>
          <a:endParaRPr lang="en-US" sz="1100" b="0" strike="noStrike" spc="-1">
            <a:latin typeface="Times New Roman"/>
          </a:endParaRPr>
        </a:p>
      </xdr:txBody>
    </xdr:sp>
    <xdr:clientData/>
  </xdr:twoCellAnchor>
  <xdr:twoCellAnchor editAs="oneCell">
    <xdr:from>
      <xdr:col>12</xdr:col>
      <xdr:colOff>190440</xdr:colOff>
      <xdr:row>13</xdr:row>
      <xdr:rowOff>114480</xdr:rowOff>
    </xdr:from>
    <xdr:to>
      <xdr:col>13</xdr:col>
      <xdr:colOff>84600</xdr:colOff>
      <xdr:row>14</xdr:row>
      <xdr:rowOff>113400</xdr:rowOff>
    </xdr:to>
    <xdr:sp macro="" textlink="">
      <xdr:nvSpPr>
        <xdr:cNvPr id="36" name="CustomShape 1">
          <a:extLst>
            <a:ext uri="{FF2B5EF4-FFF2-40B4-BE49-F238E27FC236}">
              <a16:creationId xmlns:a16="http://schemas.microsoft.com/office/drawing/2014/main" id="{00000000-0008-0000-0100-000024000000}"/>
            </a:ext>
          </a:extLst>
        </xdr:cNvPr>
        <xdr:cNvSpPr/>
      </xdr:nvSpPr>
      <xdr:spPr>
        <a:xfrm>
          <a:off x="8089200" y="2343240"/>
          <a:ext cx="51444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15</xdr:col>
      <xdr:colOff>219240</xdr:colOff>
      <xdr:row>18</xdr:row>
      <xdr:rowOff>47520</xdr:rowOff>
    </xdr:from>
    <xdr:to>
      <xdr:col>16</xdr:col>
      <xdr:colOff>113400</xdr:colOff>
      <xdr:row>19</xdr:row>
      <xdr:rowOff>46440</xdr:rowOff>
    </xdr:to>
    <xdr:sp macro="" textlink="">
      <xdr:nvSpPr>
        <xdr:cNvPr id="37" name="CustomShape 1">
          <a:extLst>
            <a:ext uri="{FF2B5EF4-FFF2-40B4-BE49-F238E27FC236}">
              <a16:creationId xmlns:a16="http://schemas.microsoft.com/office/drawing/2014/main" id="{00000000-0008-0000-0100-000025000000}"/>
            </a:ext>
          </a:extLst>
        </xdr:cNvPr>
        <xdr:cNvSpPr/>
      </xdr:nvSpPr>
      <xdr:spPr>
        <a:xfrm>
          <a:off x="9978840" y="3133440"/>
          <a:ext cx="51480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16</xdr:col>
      <xdr:colOff>47520</xdr:colOff>
      <xdr:row>14</xdr:row>
      <xdr:rowOff>133200</xdr:rowOff>
    </xdr:from>
    <xdr:to>
      <xdr:col>16</xdr:col>
      <xdr:colOff>618120</xdr:colOff>
      <xdr:row>15</xdr:row>
      <xdr:rowOff>132120</xdr:rowOff>
    </xdr:to>
    <xdr:sp macro="" textlink="">
      <xdr:nvSpPr>
        <xdr:cNvPr id="38" name="CustomShape 1">
          <a:extLst>
            <a:ext uri="{FF2B5EF4-FFF2-40B4-BE49-F238E27FC236}">
              <a16:creationId xmlns:a16="http://schemas.microsoft.com/office/drawing/2014/main" id="{00000000-0008-0000-0100-000026000000}"/>
            </a:ext>
          </a:extLst>
        </xdr:cNvPr>
        <xdr:cNvSpPr/>
      </xdr:nvSpPr>
      <xdr:spPr>
        <a:xfrm>
          <a:off x="10427760" y="2533320"/>
          <a:ext cx="57060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17</xdr:col>
      <xdr:colOff>47160</xdr:colOff>
      <xdr:row>14</xdr:row>
      <xdr:rowOff>38160</xdr:rowOff>
    </xdr:from>
    <xdr:to>
      <xdr:col>17</xdr:col>
      <xdr:colOff>522720</xdr:colOff>
      <xdr:row>17</xdr:row>
      <xdr:rowOff>18000</xdr:rowOff>
    </xdr:to>
    <xdr:sp macro="" textlink="">
      <xdr:nvSpPr>
        <xdr:cNvPr id="39" name="CustomShape 1">
          <a:extLst>
            <a:ext uri="{FF2B5EF4-FFF2-40B4-BE49-F238E27FC236}">
              <a16:creationId xmlns:a16="http://schemas.microsoft.com/office/drawing/2014/main" id="{00000000-0008-0000-0100-000027000000}"/>
            </a:ext>
          </a:extLst>
        </xdr:cNvPr>
        <xdr:cNvSpPr/>
      </xdr:nvSpPr>
      <xdr:spPr>
        <a:xfrm>
          <a:off x="11047680" y="2438280"/>
          <a:ext cx="475560" cy="494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13</xdr:col>
      <xdr:colOff>438120</xdr:colOff>
      <xdr:row>9</xdr:row>
      <xdr:rowOff>95400</xdr:rowOff>
    </xdr:from>
    <xdr:to>
      <xdr:col>15</xdr:col>
      <xdr:colOff>113040</xdr:colOff>
      <xdr:row>11</xdr:row>
      <xdr:rowOff>27720</xdr:rowOff>
    </xdr:to>
    <xdr:sp macro="" textlink="">
      <xdr:nvSpPr>
        <xdr:cNvPr id="40" name="CustomShape 1">
          <a:extLst>
            <a:ext uri="{FF2B5EF4-FFF2-40B4-BE49-F238E27FC236}">
              <a16:creationId xmlns:a16="http://schemas.microsoft.com/office/drawing/2014/main" id="{00000000-0008-0000-0100-000028000000}"/>
            </a:ext>
          </a:extLst>
        </xdr:cNvPr>
        <xdr:cNvSpPr/>
      </xdr:nvSpPr>
      <xdr:spPr>
        <a:xfrm>
          <a:off x="8957160" y="1638360"/>
          <a:ext cx="915480" cy="275040"/>
        </a:xfrm>
        <a:prstGeom prst="borderCallout1">
          <a:avLst>
            <a:gd name="adj1" fmla="val 4957"/>
            <a:gd name="adj2" fmla="val -926"/>
            <a:gd name="adj3" fmla="val 274569"/>
            <a:gd name="adj4" fmla="val -88333"/>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4Mhz</a:t>
          </a:r>
          <a:endParaRPr lang="en-US" sz="1100" b="0" strike="noStrike" spc="-1">
            <a:latin typeface="Times New Roman"/>
          </a:endParaRPr>
        </a:p>
      </xdr:txBody>
    </xdr:sp>
    <xdr:clientData/>
  </xdr:twoCellAnchor>
  <xdr:twoCellAnchor editAs="oneCell">
    <xdr:from>
      <xdr:col>21</xdr:col>
      <xdr:colOff>209520</xdr:colOff>
      <xdr:row>10</xdr:row>
      <xdr:rowOff>9360</xdr:rowOff>
    </xdr:from>
    <xdr:to>
      <xdr:col>23</xdr:col>
      <xdr:colOff>37080</xdr:colOff>
      <xdr:row>13</xdr:row>
      <xdr:rowOff>132120</xdr:rowOff>
    </xdr:to>
    <xdr:sp macro="" textlink="">
      <xdr:nvSpPr>
        <xdr:cNvPr id="41" name="CustomShape 1">
          <a:extLst>
            <a:ext uri="{FF2B5EF4-FFF2-40B4-BE49-F238E27FC236}">
              <a16:creationId xmlns:a16="http://schemas.microsoft.com/office/drawing/2014/main" id="{00000000-0008-0000-0100-000029000000}"/>
            </a:ext>
          </a:extLst>
        </xdr:cNvPr>
        <xdr:cNvSpPr/>
      </xdr:nvSpPr>
      <xdr:spPr>
        <a:xfrm>
          <a:off x="13691520" y="1723680"/>
          <a:ext cx="1068480" cy="63720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19</xdr:col>
      <xdr:colOff>619200</xdr:colOff>
      <xdr:row>19</xdr:row>
      <xdr:rowOff>57240</xdr:rowOff>
    </xdr:from>
    <xdr:to>
      <xdr:col>21</xdr:col>
      <xdr:colOff>180000</xdr:colOff>
      <xdr:row>20</xdr:row>
      <xdr:rowOff>122760</xdr:rowOff>
    </xdr:to>
    <xdr:sp macro="" textlink="">
      <xdr:nvSpPr>
        <xdr:cNvPr id="42" name="CustomShape 1">
          <a:extLst>
            <a:ext uri="{FF2B5EF4-FFF2-40B4-BE49-F238E27FC236}">
              <a16:creationId xmlns:a16="http://schemas.microsoft.com/office/drawing/2014/main" id="{00000000-0008-0000-0100-00002A000000}"/>
            </a:ext>
          </a:extLst>
        </xdr:cNvPr>
        <xdr:cNvSpPr/>
      </xdr:nvSpPr>
      <xdr:spPr>
        <a:xfrm>
          <a:off x="12860640" y="3314520"/>
          <a:ext cx="801360" cy="2372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21</xdr:col>
      <xdr:colOff>438120</xdr:colOff>
      <xdr:row>21</xdr:row>
      <xdr:rowOff>57240</xdr:rowOff>
    </xdr:from>
    <xdr:to>
      <xdr:col>23</xdr:col>
      <xdr:colOff>113040</xdr:colOff>
      <xdr:row>22</xdr:row>
      <xdr:rowOff>160920</xdr:rowOff>
    </xdr:to>
    <xdr:sp macro="" textlink="">
      <xdr:nvSpPr>
        <xdr:cNvPr id="43" name="CustomShape 1">
          <a:extLst>
            <a:ext uri="{FF2B5EF4-FFF2-40B4-BE49-F238E27FC236}">
              <a16:creationId xmlns:a16="http://schemas.microsoft.com/office/drawing/2014/main" id="{00000000-0008-0000-0100-00002B000000}"/>
            </a:ext>
          </a:extLst>
        </xdr:cNvPr>
        <xdr:cNvSpPr/>
      </xdr:nvSpPr>
      <xdr:spPr>
        <a:xfrm>
          <a:off x="13920120" y="3657600"/>
          <a:ext cx="915840" cy="275040"/>
        </a:xfrm>
        <a:prstGeom prst="borderCallout1">
          <a:avLst>
            <a:gd name="adj1" fmla="val 4957"/>
            <a:gd name="adj2" fmla="val -926"/>
            <a:gd name="adj3" fmla="val -173707"/>
            <a:gd name="adj4" fmla="val 73704"/>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twoCellAnchor editAs="oneCell">
    <xdr:from>
      <xdr:col>9</xdr:col>
      <xdr:colOff>7920</xdr:colOff>
      <xdr:row>27</xdr:row>
      <xdr:rowOff>23400</xdr:rowOff>
    </xdr:from>
    <xdr:to>
      <xdr:col>10</xdr:col>
      <xdr:colOff>475200</xdr:colOff>
      <xdr:row>34</xdr:row>
      <xdr:rowOff>18000</xdr:rowOff>
    </xdr:to>
    <xdr:sp macro="" textlink="">
      <xdr:nvSpPr>
        <xdr:cNvPr id="44" name="CustomShape 1">
          <a:extLst>
            <a:ext uri="{FF2B5EF4-FFF2-40B4-BE49-F238E27FC236}">
              <a16:creationId xmlns:a16="http://schemas.microsoft.com/office/drawing/2014/main" id="{00000000-0008-0000-0100-00002C000000}"/>
            </a:ext>
          </a:extLst>
        </xdr:cNvPr>
        <xdr:cNvSpPr/>
      </xdr:nvSpPr>
      <xdr:spPr>
        <a:xfrm>
          <a:off x="5835600" y="4652280"/>
          <a:ext cx="1227600" cy="11948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252360</xdr:colOff>
      <xdr:row>16</xdr:row>
      <xdr:rowOff>70920</xdr:rowOff>
    </xdr:from>
    <xdr:to>
      <xdr:col>9</xdr:col>
      <xdr:colOff>196560</xdr:colOff>
      <xdr:row>28</xdr:row>
      <xdr:rowOff>25920</xdr:rowOff>
    </xdr:to>
    <xdr:sp macro="" textlink="">
      <xdr:nvSpPr>
        <xdr:cNvPr id="45" name="CustomShape 1">
          <a:extLst>
            <a:ext uri="{FF2B5EF4-FFF2-40B4-BE49-F238E27FC236}">
              <a16:creationId xmlns:a16="http://schemas.microsoft.com/office/drawing/2014/main" id="{00000000-0008-0000-0100-00002D000000}"/>
            </a:ext>
          </a:extLst>
        </xdr:cNvPr>
        <xdr:cNvSpPr/>
      </xdr:nvSpPr>
      <xdr:spPr>
        <a:xfrm>
          <a:off x="5459760" y="2814120"/>
          <a:ext cx="564480" cy="201240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10</xdr:col>
      <xdr:colOff>66600</xdr:colOff>
      <xdr:row>35</xdr:row>
      <xdr:rowOff>104760</xdr:rowOff>
    </xdr:from>
    <xdr:to>
      <xdr:col>11</xdr:col>
      <xdr:colOff>341640</xdr:colOff>
      <xdr:row>37</xdr:row>
      <xdr:rowOff>37080</xdr:rowOff>
    </xdr:to>
    <xdr:sp macro="" textlink="">
      <xdr:nvSpPr>
        <xdr:cNvPr id="46" name="CustomShape 1">
          <a:extLst>
            <a:ext uri="{FF2B5EF4-FFF2-40B4-BE49-F238E27FC236}">
              <a16:creationId xmlns:a16="http://schemas.microsoft.com/office/drawing/2014/main" id="{00000000-0008-0000-0100-00002E000000}"/>
            </a:ext>
          </a:extLst>
        </xdr:cNvPr>
        <xdr:cNvSpPr/>
      </xdr:nvSpPr>
      <xdr:spPr>
        <a:xfrm>
          <a:off x="6654600" y="6105240"/>
          <a:ext cx="965160" cy="275400"/>
        </a:xfrm>
        <a:prstGeom prst="borderCallout1">
          <a:avLst>
            <a:gd name="adj1" fmla="val 4957"/>
            <a:gd name="adj2" fmla="val -926"/>
            <a:gd name="adj3" fmla="val -332328"/>
            <a:gd name="adj4" fmla="val 78334"/>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twoCellAnchor editAs="oneCell">
    <xdr:from>
      <xdr:col>7</xdr:col>
      <xdr:colOff>18720</xdr:colOff>
      <xdr:row>18</xdr:row>
      <xdr:rowOff>47520</xdr:rowOff>
    </xdr:from>
    <xdr:to>
      <xdr:col>8</xdr:col>
      <xdr:colOff>313200</xdr:colOff>
      <xdr:row>19</xdr:row>
      <xdr:rowOff>151200</xdr:rowOff>
    </xdr:to>
    <xdr:sp macro="" textlink="">
      <xdr:nvSpPr>
        <xdr:cNvPr id="47" name="CustomShape 1">
          <a:extLst>
            <a:ext uri="{FF2B5EF4-FFF2-40B4-BE49-F238E27FC236}">
              <a16:creationId xmlns:a16="http://schemas.microsoft.com/office/drawing/2014/main" id="{00000000-0008-0000-0100-00002F000000}"/>
            </a:ext>
          </a:extLst>
        </xdr:cNvPr>
        <xdr:cNvSpPr/>
      </xdr:nvSpPr>
      <xdr:spPr>
        <a:xfrm>
          <a:off x="4605840" y="3133440"/>
          <a:ext cx="914760" cy="275040"/>
        </a:xfrm>
        <a:prstGeom prst="borderCallout1">
          <a:avLst>
            <a:gd name="adj1" fmla="val 4957"/>
            <a:gd name="adj2" fmla="val -926"/>
            <a:gd name="adj3" fmla="val -180603"/>
            <a:gd name="adj4" fmla="val 91297"/>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264</xdr:row>
      <xdr:rowOff>0</xdr:rowOff>
    </xdr:from>
    <xdr:to>
      <xdr:col>1</xdr:col>
      <xdr:colOff>297720</xdr:colOff>
      <xdr:row>265</xdr:row>
      <xdr:rowOff>131760</xdr:rowOff>
    </xdr:to>
    <xdr:sp macro="" textlink="">
      <xdr:nvSpPr>
        <xdr:cNvPr id="47" name="CustomShape 1">
          <a:extLst>
            <a:ext uri="{FF2B5EF4-FFF2-40B4-BE49-F238E27FC236}">
              <a16:creationId xmlns:a16="http://schemas.microsoft.com/office/drawing/2014/main" id="{00000000-0008-0000-0200-00002F000000}"/>
            </a:ext>
          </a:extLst>
        </xdr:cNvPr>
        <xdr:cNvSpPr/>
      </xdr:nvSpPr>
      <xdr:spPr>
        <a:xfrm>
          <a:off x="690120" y="33432480"/>
          <a:ext cx="297720" cy="30348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314280</xdr:colOff>
      <xdr:row>264</xdr:row>
      <xdr:rowOff>0</xdr:rowOff>
    </xdr:from>
    <xdr:to>
      <xdr:col>1</xdr:col>
      <xdr:colOff>621360</xdr:colOff>
      <xdr:row>265</xdr:row>
      <xdr:rowOff>131760</xdr:rowOff>
    </xdr:to>
    <xdr:sp macro="" textlink="">
      <xdr:nvSpPr>
        <xdr:cNvPr id="48" name="CustomShape 1">
          <a:extLst>
            <a:ext uri="{FF2B5EF4-FFF2-40B4-BE49-F238E27FC236}">
              <a16:creationId xmlns:a16="http://schemas.microsoft.com/office/drawing/2014/main" id="{00000000-0008-0000-0200-000030000000}"/>
            </a:ext>
          </a:extLst>
        </xdr:cNvPr>
        <xdr:cNvSpPr/>
      </xdr:nvSpPr>
      <xdr:spPr>
        <a:xfrm>
          <a:off x="1004400" y="33432480"/>
          <a:ext cx="307080" cy="30348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264</xdr:row>
      <xdr:rowOff>0</xdr:rowOff>
    </xdr:from>
    <xdr:to>
      <xdr:col>0</xdr:col>
      <xdr:colOff>297720</xdr:colOff>
      <xdr:row>265</xdr:row>
      <xdr:rowOff>122400</xdr:rowOff>
    </xdr:to>
    <xdr:sp macro="" textlink="">
      <xdr:nvSpPr>
        <xdr:cNvPr id="49" name="CustomShape 1">
          <a:extLst>
            <a:ext uri="{FF2B5EF4-FFF2-40B4-BE49-F238E27FC236}">
              <a16:creationId xmlns:a16="http://schemas.microsoft.com/office/drawing/2014/main" id="{00000000-0008-0000-0200-000031000000}"/>
            </a:ext>
          </a:extLst>
        </xdr:cNvPr>
        <xdr:cNvSpPr/>
      </xdr:nvSpPr>
      <xdr:spPr>
        <a:xfrm>
          <a:off x="0" y="33432480"/>
          <a:ext cx="297720" cy="29412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314280</xdr:colOff>
      <xdr:row>264</xdr:row>
      <xdr:rowOff>0</xdr:rowOff>
    </xdr:from>
    <xdr:to>
      <xdr:col>0</xdr:col>
      <xdr:colOff>612000</xdr:colOff>
      <xdr:row>265</xdr:row>
      <xdr:rowOff>122400</xdr:rowOff>
    </xdr:to>
    <xdr:sp macro="" textlink="">
      <xdr:nvSpPr>
        <xdr:cNvPr id="50" name="CustomShape 1">
          <a:extLst>
            <a:ext uri="{FF2B5EF4-FFF2-40B4-BE49-F238E27FC236}">
              <a16:creationId xmlns:a16="http://schemas.microsoft.com/office/drawing/2014/main" id="{00000000-0008-0000-0200-000032000000}"/>
            </a:ext>
          </a:extLst>
        </xdr:cNvPr>
        <xdr:cNvSpPr/>
      </xdr:nvSpPr>
      <xdr:spPr>
        <a:xfrm>
          <a:off x="314280" y="33432480"/>
          <a:ext cx="297720" cy="29412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264</xdr:row>
      <xdr:rowOff>0</xdr:rowOff>
    </xdr:from>
    <xdr:to>
      <xdr:col>6</xdr:col>
      <xdr:colOff>284760</xdr:colOff>
      <xdr:row>264</xdr:row>
      <xdr:rowOff>360</xdr:rowOff>
    </xdr:to>
    <xdr:sp macro="" textlink="">
      <xdr:nvSpPr>
        <xdr:cNvPr id="51" name="CustomShape 1" hidden="1">
          <a:extLst>
            <a:ext uri="{FF2B5EF4-FFF2-40B4-BE49-F238E27FC236}">
              <a16:creationId xmlns:a16="http://schemas.microsoft.com/office/drawing/2014/main" id="{00000000-0008-0000-0200-000033000000}"/>
            </a:ext>
          </a:extLst>
        </xdr:cNvPr>
        <xdr:cNvSpPr/>
      </xdr:nvSpPr>
      <xdr:spPr>
        <a:xfrm>
          <a:off x="0" y="33432480"/>
          <a:ext cx="844704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0</xdr:colOff>
      <xdr:row>234</xdr:row>
      <xdr:rowOff>0</xdr:rowOff>
    </xdr:from>
    <xdr:to>
      <xdr:col>3</xdr:col>
      <xdr:colOff>1541160</xdr:colOff>
      <xdr:row>243</xdr:row>
      <xdr:rowOff>47880</xdr:rowOff>
    </xdr:to>
    <xdr:pic>
      <xdr:nvPicPr>
        <xdr:cNvPr id="52" name="図 2">
          <a:extLst>
            <a:ext uri="{FF2B5EF4-FFF2-40B4-BE49-F238E27FC236}">
              <a16:creationId xmlns:a16="http://schemas.microsoft.com/office/drawing/2014/main" id="{00000000-0008-0000-0200-000034000000}"/>
            </a:ext>
          </a:extLst>
        </xdr:cNvPr>
        <xdr:cNvPicPr/>
      </xdr:nvPicPr>
      <xdr:blipFill>
        <a:blip xmlns:r="http://schemas.openxmlformats.org/officeDocument/2006/relationships" r:embed="rId1"/>
        <a:stretch/>
      </xdr:blipFill>
      <xdr:spPr>
        <a:xfrm>
          <a:off x="690120" y="27946080"/>
          <a:ext cx="5556960" cy="1591200"/>
        </a:xfrm>
        <a:prstGeom prst="rect">
          <a:avLst/>
        </a:prstGeom>
        <a:ln>
          <a:noFill/>
        </a:ln>
      </xdr:spPr>
    </xdr:pic>
    <xdr:clientData/>
  </xdr:twoCellAnchor>
  <xdr:twoCellAnchor editAs="oneCell">
    <xdr:from>
      <xdr:col>1</xdr:col>
      <xdr:colOff>0</xdr:colOff>
      <xdr:row>292</xdr:row>
      <xdr:rowOff>0</xdr:rowOff>
    </xdr:from>
    <xdr:to>
      <xdr:col>3</xdr:col>
      <xdr:colOff>1531800</xdr:colOff>
      <xdr:row>301</xdr:row>
      <xdr:rowOff>29160</xdr:rowOff>
    </xdr:to>
    <xdr:pic>
      <xdr:nvPicPr>
        <xdr:cNvPr id="53" name="図 3">
          <a:extLst>
            <a:ext uri="{FF2B5EF4-FFF2-40B4-BE49-F238E27FC236}">
              <a16:creationId xmlns:a16="http://schemas.microsoft.com/office/drawing/2014/main" id="{00000000-0008-0000-0200-000035000000}"/>
            </a:ext>
          </a:extLst>
        </xdr:cNvPr>
        <xdr:cNvPicPr/>
      </xdr:nvPicPr>
      <xdr:blipFill>
        <a:blip xmlns:r="http://schemas.openxmlformats.org/officeDocument/2006/relationships" r:embed="rId2"/>
        <a:stretch/>
      </xdr:blipFill>
      <xdr:spPr>
        <a:xfrm>
          <a:off x="690120" y="38233080"/>
          <a:ext cx="5547600" cy="1572480"/>
        </a:xfrm>
        <a:prstGeom prst="rect">
          <a:avLst/>
        </a:prstGeom>
        <a:ln>
          <a:noFill/>
        </a:ln>
      </xdr:spPr>
    </xdr:pic>
    <xdr:clientData/>
  </xdr:twoCellAnchor>
  <xdr:twoCellAnchor editAs="oneCell">
    <xdr:from>
      <xdr:col>1</xdr:col>
      <xdr:colOff>0</xdr:colOff>
      <xdr:row>339</xdr:row>
      <xdr:rowOff>0</xdr:rowOff>
    </xdr:from>
    <xdr:to>
      <xdr:col>3</xdr:col>
      <xdr:colOff>1531800</xdr:colOff>
      <xdr:row>348</xdr:row>
      <xdr:rowOff>19440</xdr:rowOff>
    </xdr:to>
    <xdr:pic>
      <xdr:nvPicPr>
        <xdr:cNvPr id="54" name="図 4">
          <a:extLst>
            <a:ext uri="{FF2B5EF4-FFF2-40B4-BE49-F238E27FC236}">
              <a16:creationId xmlns:a16="http://schemas.microsoft.com/office/drawing/2014/main" id="{00000000-0008-0000-0200-000036000000}"/>
            </a:ext>
          </a:extLst>
        </xdr:cNvPr>
        <xdr:cNvPicPr/>
      </xdr:nvPicPr>
      <xdr:blipFill>
        <a:blip xmlns:r="http://schemas.openxmlformats.org/officeDocument/2006/relationships" r:embed="rId3"/>
        <a:stretch/>
      </xdr:blipFill>
      <xdr:spPr>
        <a:xfrm>
          <a:off x="690120" y="46291320"/>
          <a:ext cx="5547600" cy="1562400"/>
        </a:xfrm>
        <a:prstGeom prst="rect">
          <a:avLst/>
        </a:prstGeom>
        <a:ln>
          <a:noFill/>
        </a:ln>
      </xdr:spPr>
    </xdr:pic>
    <xdr:clientData/>
  </xdr:twoCellAnchor>
  <xdr:twoCellAnchor editAs="oneCell">
    <xdr:from>
      <xdr:col>5</xdr:col>
      <xdr:colOff>22320</xdr:colOff>
      <xdr:row>253</xdr:row>
      <xdr:rowOff>100800</xdr:rowOff>
    </xdr:from>
    <xdr:to>
      <xdr:col>13</xdr:col>
      <xdr:colOff>236880</xdr:colOff>
      <xdr:row>274</xdr:row>
      <xdr:rowOff>46080</xdr:rowOff>
    </xdr:to>
    <xdr:pic>
      <xdr:nvPicPr>
        <xdr:cNvPr id="55" name="図 5">
          <a:extLst>
            <a:ext uri="{FF2B5EF4-FFF2-40B4-BE49-F238E27FC236}">
              <a16:creationId xmlns:a16="http://schemas.microsoft.com/office/drawing/2014/main" id="{00000000-0008-0000-0200-000037000000}"/>
            </a:ext>
          </a:extLst>
        </xdr:cNvPr>
        <xdr:cNvPicPr/>
      </xdr:nvPicPr>
      <xdr:blipFill>
        <a:blip xmlns:r="http://schemas.openxmlformats.org/officeDocument/2006/relationships" r:embed="rId4"/>
        <a:stretch/>
      </xdr:blipFill>
      <xdr:spPr>
        <a:xfrm>
          <a:off x="7582320" y="31647600"/>
          <a:ext cx="5030640" cy="35456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15</xdr:col>
      <xdr:colOff>85320</xdr:colOff>
      <xdr:row>39</xdr:row>
      <xdr:rowOff>151200</xdr:rowOff>
    </xdr:to>
    <xdr:pic>
      <xdr:nvPicPr>
        <xdr:cNvPr id="56" name="図 2">
          <a:extLst>
            <a:ext uri="{FF2B5EF4-FFF2-40B4-BE49-F238E27FC236}">
              <a16:creationId xmlns:a16="http://schemas.microsoft.com/office/drawing/2014/main" id="{00000000-0008-0000-0300-000038000000}"/>
            </a:ext>
          </a:extLst>
        </xdr:cNvPr>
        <xdr:cNvPicPr/>
      </xdr:nvPicPr>
      <xdr:blipFill>
        <a:blip xmlns:r="http://schemas.openxmlformats.org/officeDocument/2006/relationships" r:embed="rId1"/>
        <a:stretch/>
      </xdr:blipFill>
      <xdr:spPr>
        <a:xfrm>
          <a:off x="4815720" y="342720"/>
          <a:ext cx="4299120" cy="6494760"/>
        </a:xfrm>
        <a:prstGeom prst="rect">
          <a:avLst/>
        </a:prstGeom>
        <a:ln>
          <a:noFill/>
        </a:ln>
      </xdr:spPr>
    </xdr:pic>
    <xdr:clientData/>
  </xdr:twoCellAnchor>
  <xdr:twoCellAnchor editAs="oneCell">
    <xdr:from>
      <xdr:col>1</xdr:col>
      <xdr:colOff>0</xdr:colOff>
      <xdr:row>3</xdr:row>
      <xdr:rowOff>0</xdr:rowOff>
    </xdr:from>
    <xdr:to>
      <xdr:col>6</xdr:col>
      <xdr:colOff>531360</xdr:colOff>
      <xdr:row>25</xdr:row>
      <xdr:rowOff>24840</xdr:rowOff>
    </xdr:to>
    <xdr:pic>
      <xdr:nvPicPr>
        <xdr:cNvPr id="57" name="図 3">
          <a:extLst>
            <a:ext uri="{FF2B5EF4-FFF2-40B4-BE49-F238E27FC236}">
              <a16:creationId xmlns:a16="http://schemas.microsoft.com/office/drawing/2014/main" id="{00000000-0008-0000-0300-000039000000}"/>
            </a:ext>
          </a:extLst>
        </xdr:cNvPr>
        <xdr:cNvPicPr/>
      </xdr:nvPicPr>
      <xdr:blipFill>
        <a:blip xmlns:r="http://schemas.openxmlformats.org/officeDocument/2006/relationships" r:embed="rId2"/>
        <a:stretch/>
      </xdr:blipFill>
      <xdr:spPr>
        <a:xfrm>
          <a:off x="601920" y="514080"/>
          <a:ext cx="3541320" cy="3796920"/>
        </a:xfrm>
        <a:prstGeom prst="rect">
          <a:avLst/>
        </a:prstGeom>
        <a:ln>
          <a:noFill/>
        </a:ln>
      </xdr:spPr>
    </xdr:pic>
    <xdr:clientData/>
  </xdr:twoCellAnchor>
  <xdr:twoCellAnchor editAs="oneCell">
    <xdr:from>
      <xdr:col>16</xdr:col>
      <xdr:colOff>0</xdr:colOff>
      <xdr:row>14</xdr:row>
      <xdr:rowOff>0</xdr:rowOff>
    </xdr:from>
    <xdr:to>
      <xdr:col>19</xdr:col>
      <xdr:colOff>507690</xdr:colOff>
      <xdr:row>24</xdr:row>
      <xdr:rowOff>163810</xdr:rowOff>
    </xdr:to>
    <xdr:pic>
      <xdr:nvPicPr>
        <xdr:cNvPr id="2" name="図 1">
          <a:extLst>
            <a:ext uri="{FF2B5EF4-FFF2-40B4-BE49-F238E27FC236}">
              <a16:creationId xmlns:a16="http://schemas.microsoft.com/office/drawing/2014/main" id="{297AEA62-4AFB-4881-935F-C21CA877C7A5}"/>
            </a:ext>
          </a:extLst>
        </xdr:cNvPr>
        <xdr:cNvPicPr>
          <a:picLocks noChangeAspect="1"/>
        </xdr:cNvPicPr>
      </xdr:nvPicPr>
      <xdr:blipFill>
        <a:blip xmlns:r="http://schemas.openxmlformats.org/officeDocument/2006/relationships" r:embed="rId3"/>
        <a:stretch>
          <a:fillRect/>
        </a:stretch>
      </xdr:blipFill>
      <xdr:spPr>
        <a:xfrm>
          <a:off x="10498667" y="2370667"/>
          <a:ext cx="2476190" cy="18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64</xdr:row>
      <xdr:rowOff>0</xdr:rowOff>
    </xdr:from>
    <xdr:to>
      <xdr:col>9</xdr:col>
      <xdr:colOff>531720</xdr:colOff>
      <xdr:row>89</xdr:row>
      <xdr:rowOff>160200</xdr:rowOff>
    </xdr:to>
    <xdr:pic>
      <xdr:nvPicPr>
        <xdr:cNvPr id="58" name="図 2">
          <a:extLst>
            <a:ext uri="{FF2B5EF4-FFF2-40B4-BE49-F238E27FC236}">
              <a16:creationId xmlns:a16="http://schemas.microsoft.com/office/drawing/2014/main" id="{00000000-0008-0000-0400-00003A000000}"/>
            </a:ext>
          </a:extLst>
        </xdr:cNvPr>
        <xdr:cNvPicPr/>
      </xdr:nvPicPr>
      <xdr:blipFill>
        <a:blip xmlns:r="http://schemas.openxmlformats.org/officeDocument/2006/relationships" r:embed="rId1"/>
        <a:stretch/>
      </xdr:blipFill>
      <xdr:spPr>
        <a:xfrm>
          <a:off x="611280" y="10972800"/>
          <a:ext cx="5423760" cy="4446360"/>
        </a:xfrm>
        <a:prstGeom prst="rect">
          <a:avLst/>
        </a:prstGeom>
        <a:ln>
          <a:noFill/>
        </a:ln>
      </xdr:spPr>
    </xdr:pic>
    <xdr:clientData/>
  </xdr:twoCellAnchor>
  <xdr:twoCellAnchor editAs="oneCell">
    <xdr:from>
      <xdr:col>12</xdr:col>
      <xdr:colOff>361800</xdr:colOff>
      <xdr:row>110</xdr:row>
      <xdr:rowOff>123840</xdr:rowOff>
    </xdr:from>
    <xdr:to>
      <xdr:col>23</xdr:col>
      <xdr:colOff>102960</xdr:colOff>
      <xdr:row>137</xdr:row>
      <xdr:rowOff>46440</xdr:rowOff>
    </xdr:to>
    <xdr:pic>
      <xdr:nvPicPr>
        <xdr:cNvPr id="59" name="図 3">
          <a:extLst>
            <a:ext uri="{FF2B5EF4-FFF2-40B4-BE49-F238E27FC236}">
              <a16:creationId xmlns:a16="http://schemas.microsoft.com/office/drawing/2014/main" id="{00000000-0008-0000-0400-00003B000000}"/>
            </a:ext>
          </a:extLst>
        </xdr:cNvPr>
        <xdr:cNvPicPr/>
      </xdr:nvPicPr>
      <xdr:blipFill>
        <a:blip xmlns:r="http://schemas.openxmlformats.org/officeDocument/2006/relationships" r:embed="rId2"/>
        <a:stretch/>
      </xdr:blipFill>
      <xdr:spPr>
        <a:xfrm>
          <a:off x="7699680" y="18983160"/>
          <a:ext cx="6467760" cy="4551840"/>
        </a:xfrm>
        <a:prstGeom prst="rect">
          <a:avLst/>
        </a:prstGeom>
        <a:ln>
          <a:noFill/>
        </a:ln>
      </xdr:spPr>
    </xdr:pic>
    <xdr:clientData/>
  </xdr:twoCellAnchor>
  <xdr:twoCellAnchor editAs="oneCell">
    <xdr:from>
      <xdr:col>12</xdr:col>
      <xdr:colOff>352440</xdr:colOff>
      <xdr:row>91</xdr:row>
      <xdr:rowOff>114480</xdr:rowOff>
    </xdr:from>
    <xdr:to>
      <xdr:col>23</xdr:col>
      <xdr:colOff>112680</xdr:colOff>
      <xdr:row>109</xdr:row>
      <xdr:rowOff>103680</xdr:rowOff>
    </xdr:to>
    <xdr:pic>
      <xdr:nvPicPr>
        <xdr:cNvPr id="60" name="図 4">
          <a:extLst>
            <a:ext uri="{FF2B5EF4-FFF2-40B4-BE49-F238E27FC236}">
              <a16:creationId xmlns:a16="http://schemas.microsoft.com/office/drawing/2014/main" id="{00000000-0008-0000-0400-00003C000000}"/>
            </a:ext>
          </a:extLst>
        </xdr:cNvPr>
        <xdr:cNvPicPr/>
      </xdr:nvPicPr>
      <xdr:blipFill>
        <a:blip xmlns:r="http://schemas.openxmlformats.org/officeDocument/2006/relationships" r:embed="rId3"/>
        <a:stretch/>
      </xdr:blipFill>
      <xdr:spPr>
        <a:xfrm>
          <a:off x="7690320" y="15716160"/>
          <a:ext cx="6486840" cy="3075480"/>
        </a:xfrm>
        <a:prstGeom prst="rect">
          <a:avLst/>
        </a:prstGeom>
        <a:ln>
          <a:noFill/>
        </a:ln>
      </xdr:spPr>
    </xdr:pic>
    <xdr:clientData/>
  </xdr:twoCellAnchor>
  <xdr:twoCellAnchor editAs="oneCell">
    <xdr:from>
      <xdr:col>1</xdr:col>
      <xdr:colOff>0</xdr:colOff>
      <xdr:row>123</xdr:row>
      <xdr:rowOff>0</xdr:rowOff>
    </xdr:from>
    <xdr:to>
      <xdr:col>9</xdr:col>
      <xdr:colOff>103320</xdr:colOff>
      <xdr:row>156</xdr:row>
      <xdr:rowOff>7920</xdr:rowOff>
    </xdr:to>
    <xdr:pic>
      <xdr:nvPicPr>
        <xdr:cNvPr id="61" name="図 5">
          <a:extLst>
            <a:ext uri="{FF2B5EF4-FFF2-40B4-BE49-F238E27FC236}">
              <a16:creationId xmlns:a16="http://schemas.microsoft.com/office/drawing/2014/main" id="{00000000-0008-0000-0400-00003D000000}"/>
            </a:ext>
          </a:extLst>
        </xdr:cNvPr>
        <xdr:cNvPicPr/>
      </xdr:nvPicPr>
      <xdr:blipFill>
        <a:blip xmlns:r="http://schemas.openxmlformats.org/officeDocument/2006/relationships" r:embed="rId4"/>
        <a:stretch/>
      </xdr:blipFill>
      <xdr:spPr>
        <a:xfrm>
          <a:off x="611280" y="21088080"/>
          <a:ext cx="4995360" cy="5666040"/>
        </a:xfrm>
        <a:prstGeom prst="rect">
          <a:avLst/>
        </a:prstGeom>
        <a:ln>
          <a:noFill/>
        </a:ln>
      </xdr:spPr>
    </xdr:pic>
    <xdr:clientData/>
  </xdr:twoCellAnchor>
  <xdr:twoCellAnchor editAs="oneCell">
    <xdr:from>
      <xdr:col>12</xdr:col>
      <xdr:colOff>485640</xdr:colOff>
      <xdr:row>53</xdr:row>
      <xdr:rowOff>95400</xdr:rowOff>
    </xdr:from>
    <xdr:to>
      <xdr:col>18</xdr:col>
      <xdr:colOff>360720</xdr:colOff>
      <xdr:row>86</xdr:row>
      <xdr:rowOff>141480</xdr:rowOff>
    </xdr:to>
    <xdr:pic>
      <xdr:nvPicPr>
        <xdr:cNvPr id="62" name="図 6">
          <a:extLst>
            <a:ext uri="{FF2B5EF4-FFF2-40B4-BE49-F238E27FC236}">
              <a16:creationId xmlns:a16="http://schemas.microsoft.com/office/drawing/2014/main" id="{00000000-0008-0000-0400-00003E000000}"/>
            </a:ext>
          </a:extLst>
        </xdr:cNvPr>
        <xdr:cNvPicPr/>
      </xdr:nvPicPr>
      <xdr:blipFill>
        <a:blip xmlns:r="http://schemas.openxmlformats.org/officeDocument/2006/relationships" r:embed="rId5"/>
        <a:stretch/>
      </xdr:blipFill>
      <xdr:spPr>
        <a:xfrm>
          <a:off x="7823520" y="9182160"/>
          <a:ext cx="3544200" cy="5703840"/>
        </a:xfrm>
        <a:prstGeom prst="rect">
          <a:avLst/>
        </a:prstGeom>
        <a:ln>
          <a:noFill/>
        </a:ln>
      </xdr:spPr>
    </xdr:pic>
    <xdr:clientData/>
  </xdr:twoCellAnchor>
  <xdr:twoCellAnchor editAs="oneCell">
    <xdr:from>
      <xdr:col>1</xdr:col>
      <xdr:colOff>47520</xdr:colOff>
      <xdr:row>217</xdr:row>
      <xdr:rowOff>19080</xdr:rowOff>
    </xdr:from>
    <xdr:to>
      <xdr:col>10</xdr:col>
      <xdr:colOff>293760</xdr:colOff>
      <xdr:row>268</xdr:row>
      <xdr:rowOff>160200</xdr:rowOff>
    </xdr:to>
    <xdr:pic>
      <xdr:nvPicPr>
        <xdr:cNvPr id="63" name="図 7">
          <a:extLst>
            <a:ext uri="{FF2B5EF4-FFF2-40B4-BE49-F238E27FC236}">
              <a16:creationId xmlns:a16="http://schemas.microsoft.com/office/drawing/2014/main" id="{00000000-0008-0000-0400-00003F000000}"/>
            </a:ext>
          </a:extLst>
        </xdr:cNvPr>
        <xdr:cNvPicPr/>
      </xdr:nvPicPr>
      <xdr:blipFill>
        <a:blip xmlns:r="http://schemas.openxmlformats.org/officeDocument/2006/relationships" r:embed="rId6"/>
        <a:stretch/>
      </xdr:blipFill>
      <xdr:spPr>
        <a:xfrm>
          <a:off x="658800" y="37223640"/>
          <a:ext cx="5749920" cy="8885160"/>
        </a:xfrm>
        <a:prstGeom prst="rect">
          <a:avLst/>
        </a:prstGeom>
        <a:ln>
          <a:noFill/>
        </a:ln>
      </xdr:spPr>
    </xdr:pic>
    <xdr:clientData/>
  </xdr:twoCellAnchor>
  <xdr:twoCellAnchor editAs="oneCell">
    <xdr:from>
      <xdr:col>22</xdr:col>
      <xdr:colOff>0</xdr:colOff>
      <xdr:row>217</xdr:row>
      <xdr:rowOff>0</xdr:rowOff>
    </xdr:from>
    <xdr:to>
      <xdr:col>31</xdr:col>
      <xdr:colOff>360360</xdr:colOff>
      <xdr:row>265</xdr:row>
      <xdr:rowOff>160200</xdr:rowOff>
    </xdr:to>
    <xdr:pic>
      <xdr:nvPicPr>
        <xdr:cNvPr id="64" name="図 11">
          <a:extLst>
            <a:ext uri="{FF2B5EF4-FFF2-40B4-BE49-F238E27FC236}">
              <a16:creationId xmlns:a16="http://schemas.microsoft.com/office/drawing/2014/main" id="{00000000-0008-0000-0400-000040000000}"/>
            </a:ext>
          </a:extLst>
        </xdr:cNvPr>
        <xdr:cNvPicPr/>
      </xdr:nvPicPr>
      <xdr:blipFill>
        <a:blip xmlns:r="http://schemas.openxmlformats.org/officeDocument/2006/relationships" r:embed="rId7"/>
        <a:stretch/>
      </xdr:blipFill>
      <xdr:spPr>
        <a:xfrm>
          <a:off x="13452840" y="37204560"/>
          <a:ext cx="5864040" cy="8389800"/>
        </a:xfrm>
        <a:prstGeom prst="rect">
          <a:avLst/>
        </a:prstGeom>
        <a:ln>
          <a:noFill/>
        </a:ln>
      </xdr:spPr>
    </xdr:pic>
    <xdr:clientData/>
  </xdr:twoCellAnchor>
  <xdr:twoCellAnchor editAs="oneCell">
    <xdr:from>
      <xdr:col>12</xdr:col>
      <xdr:colOff>0</xdr:colOff>
      <xdr:row>217</xdr:row>
      <xdr:rowOff>0</xdr:rowOff>
    </xdr:from>
    <xdr:to>
      <xdr:col>21</xdr:col>
      <xdr:colOff>255600</xdr:colOff>
      <xdr:row>271</xdr:row>
      <xdr:rowOff>45720</xdr:rowOff>
    </xdr:to>
    <xdr:pic>
      <xdr:nvPicPr>
        <xdr:cNvPr id="65" name="図 13">
          <a:extLst>
            <a:ext uri="{FF2B5EF4-FFF2-40B4-BE49-F238E27FC236}">
              <a16:creationId xmlns:a16="http://schemas.microsoft.com/office/drawing/2014/main" id="{00000000-0008-0000-0400-000041000000}"/>
            </a:ext>
          </a:extLst>
        </xdr:cNvPr>
        <xdr:cNvPicPr/>
      </xdr:nvPicPr>
      <xdr:blipFill>
        <a:blip xmlns:r="http://schemas.openxmlformats.org/officeDocument/2006/relationships" r:embed="rId8"/>
        <a:stretch/>
      </xdr:blipFill>
      <xdr:spPr>
        <a:xfrm>
          <a:off x="7337880" y="37204560"/>
          <a:ext cx="5759280" cy="9303840"/>
        </a:xfrm>
        <a:prstGeom prst="rect">
          <a:avLst/>
        </a:prstGeom>
        <a:ln>
          <a:noFill/>
        </a:ln>
      </xdr:spPr>
    </xdr:pic>
    <xdr:clientData/>
  </xdr:twoCellAnchor>
  <xdr:twoCellAnchor editAs="absolute">
    <xdr:from>
      <xdr:col>1</xdr:col>
      <xdr:colOff>0</xdr:colOff>
      <xdr:row>158</xdr:row>
      <xdr:rowOff>0</xdr:rowOff>
    </xdr:from>
    <xdr:to>
      <xdr:col>11</xdr:col>
      <xdr:colOff>398520</xdr:colOff>
      <xdr:row>187</xdr:row>
      <xdr:rowOff>169920</xdr:rowOff>
    </xdr:to>
    <xdr:pic>
      <xdr:nvPicPr>
        <xdr:cNvPr id="66" name="図 10">
          <a:extLst>
            <a:ext uri="{FF2B5EF4-FFF2-40B4-BE49-F238E27FC236}">
              <a16:creationId xmlns:a16="http://schemas.microsoft.com/office/drawing/2014/main" id="{00000000-0008-0000-0400-000042000000}"/>
            </a:ext>
          </a:extLst>
        </xdr:cNvPr>
        <xdr:cNvPicPr/>
      </xdr:nvPicPr>
      <xdr:blipFill>
        <a:blip xmlns:r="http://schemas.openxmlformats.org/officeDocument/2006/relationships" r:embed="rId9"/>
        <a:stretch/>
      </xdr:blipFill>
      <xdr:spPr>
        <a:xfrm>
          <a:off x="611280" y="27088920"/>
          <a:ext cx="6513480" cy="5141880"/>
        </a:xfrm>
        <a:prstGeom prst="rect">
          <a:avLst/>
        </a:prstGeom>
        <a:ln>
          <a:noFill/>
        </a:ln>
      </xdr:spPr>
    </xdr:pic>
    <xdr:clientData/>
  </xdr:twoCellAnchor>
  <xdr:twoCellAnchor editAs="absolute">
    <xdr:from>
      <xdr:col>4</xdr:col>
      <xdr:colOff>387000</xdr:colOff>
      <xdr:row>181</xdr:row>
      <xdr:rowOff>28440</xdr:rowOff>
    </xdr:from>
    <xdr:to>
      <xdr:col>6</xdr:col>
      <xdr:colOff>50040</xdr:colOff>
      <xdr:row>182</xdr:row>
      <xdr:rowOff>161280</xdr:rowOff>
    </xdr:to>
    <xdr:sp macro="" textlink="">
      <xdr:nvSpPr>
        <xdr:cNvPr id="67" name="CustomShape 1">
          <a:extLst>
            <a:ext uri="{FF2B5EF4-FFF2-40B4-BE49-F238E27FC236}">
              <a16:creationId xmlns:a16="http://schemas.microsoft.com/office/drawing/2014/main" id="{00000000-0008-0000-0400-000043000000}"/>
            </a:ext>
          </a:extLst>
        </xdr:cNvPr>
        <xdr:cNvSpPr/>
      </xdr:nvSpPr>
      <xdr:spPr>
        <a:xfrm>
          <a:off x="2832840" y="31060800"/>
          <a:ext cx="885960" cy="304200"/>
        </a:xfrm>
        <a:prstGeom prst="rect">
          <a:avLst/>
        </a:prstGeom>
        <a:no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r>
            <a:rPr lang="en-US" sz="1100" b="0" strike="noStrike" spc="-1">
              <a:solidFill>
                <a:srgbClr val="000000"/>
              </a:solidFill>
              <a:latin typeface="Calibri"/>
            </a:rPr>
            <a:t>(常にEP0)</a:t>
          </a:r>
          <a:endParaRPr lang="en-US" sz="1100" b="0" strike="noStrike" spc="-1">
            <a:latin typeface="Times New Roman"/>
          </a:endParaRPr>
        </a:p>
      </xdr:txBody>
    </xdr:sp>
    <xdr:clientData/>
  </xdr:twoCellAnchor>
  <xdr:twoCellAnchor editAs="oneCell">
    <xdr:from>
      <xdr:col>11</xdr:col>
      <xdr:colOff>0</xdr:colOff>
      <xdr:row>144</xdr:row>
      <xdr:rowOff>0</xdr:rowOff>
    </xdr:from>
    <xdr:to>
      <xdr:col>21</xdr:col>
      <xdr:colOff>369720</xdr:colOff>
      <xdr:row>169</xdr:row>
      <xdr:rowOff>122400</xdr:rowOff>
    </xdr:to>
    <xdr:pic>
      <xdr:nvPicPr>
        <xdr:cNvPr id="68" name="図 9">
          <a:extLst>
            <a:ext uri="{FF2B5EF4-FFF2-40B4-BE49-F238E27FC236}">
              <a16:creationId xmlns:a16="http://schemas.microsoft.com/office/drawing/2014/main" id="{00000000-0008-0000-0400-000044000000}"/>
            </a:ext>
          </a:extLst>
        </xdr:cNvPr>
        <xdr:cNvPicPr/>
      </xdr:nvPicPr>
      <xdr:blipFill>
        <a:blip xmlns:r="http://schemas.openxmlformats.org/officeDocument/2006/relationships" r:embed="rId10"/>
        <a:stretch/>
      </xdr:blipFill>
      <xdr:spPr>
        <a:xfrm>
          <a:off x="6726240" y="24688800"/>
          <a:ext cx="6485040" cy="4408560"/>
        </a:xfrm>
        <a:prstGeom prst="rect">
          <a:avLst/>
        </a:prstGeom>
        <a:ln>
          <a:noFill/>
        </a:ln>
      </xdr:spPr>
    </xdr:pic>
    <xdr:clientData/>
  </xdr:twoCellAnchor>
  <xdr:twoCellAnchor editAs="absolute">
    <xdr:from>
      <xdr:col>1</xdr:col>
      <xdr:colOff>0</xdr:colOff>
      <xdr:row>92</xdr:row>
      <xdr:rowOff>0</xdr:rowOff>
    </xdr:from>
    <xdr:to>
      <xdr:col>12</xdr:col>
      <xdr:colOff>122040</xdr:colOff>
      <xdr:row>118</xdr:row>
      <xdr:rowOff>103680</xdr:rowOff>
    </xdr:to>
    <xdr:pic>
      <xdr:nvPicPr>
        <xdr:cNvPr id="69" name="図 1">
          <a:extLst>
            <a:ext uri="{FF2B5EF4-FFF2-40B4-BE49-F238E27FC236}">
              <a16:creationId xmlns:a16="http://schemas.microsoft.com/office/drawing/2014/main" id="{00000000-0008-0000-0400-000045000000}"/>
            </a:ext>
          </a:extLst>
        </xdr:cNvPr>
        <xdr:cNvPicPr/>
      </xdr:nvPicPr>
      <xdr:blipFill>
        <a:blip xmlns:r="http://schemas.openxmlformats.org/officeDocument/2006/relationships" r:embed="rId11"/>
        <a:stretch/>
      </xdr:blipFill>
      <xdr:spPr>
        <a:xfrm>
          <a:off x="611280" y="15773400"/>
          <a:ext cx="6848640" cy="4561200"/>
        </a:xfrm>
        <a:prstGeom prst="rect">
          <a:avLst/>
        </a:prstGeom>
        <a:ln>
          <a:noFill/>
        </a:ln>
      </xdr:spPr>
    </xdr:pic>
    <xdr:clientData/>
  </xdr:twoCellAnchor>
  <xdr:twoCellAnchor editAs="absolute">
    <xdr:from>
      <xdr:col>1</xdr:col>
      <xdr:colOff>26280</xdr:colOff>
      <xdr:row>118</xdr:row>
      <xdr:rowOff>0</xdr:rowOff>
    </xdr:from>
    <xdr:to>
      <xdr:col>5</xdr:col>
      <xdr:colOff>160200</xdr:colOff>
      <xdr:row>121</xdr:row>
      <xdr:rowOff>46800</xdr:rowOff>
    </xdr:to>
    <xdr:sp macro="" textlink="">
      <xdr:nvSpPr>
        <xdr:cNvPr id="70" name="CustomShape 1">
          <a:extLst>
            <a:ext uri="{FF2B5EF4-FFF2-40B4-BE49-F238E27FC236}">
              <a16:creationId xmlns:a16="http://schemas.microsoft.com/office/drawing/2014/main" id="{00000000-0008-0000-0400-000046000000}"/>
            </a:ext>
          </a:extLst>
        </xdr:cNvPr>
        <xdr:cNvSpPr/>
      </xdr:nvSpPr>
      <xdr:spPr>
        <a:xfrm>
          <a:off x="637560" y="20230920"/>
          <a:ext cx="2580120" cy="561240"/>
        </a:xfrm>
        <a:prstGeom prst="borderCallout1">
          <a:avLst>
            <a:gd name="adj1" fmla="val 106"/>
            <a:gd name="adj2" fmla="val 1150"/>
            <a:gd name="adj3" fmla="val -121400"/>
            <a:gd name="adj4" fmla="val 24378"/>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1.SOFパケットはSOFフラグをEnableすると、1ms周期で自動送信される。</a:t>
          </a:r>
          <a:endParaRPr lang="en-US" sz="1100" b="0" strike="noStrike" spc="-1">
            <a:latin typeface="Times New Roman"/>
          </a:endParaRPr>
        </a:p>
      </xdr:txBody>
    </xdr:sp>
    <xdr:clientData/>
  </xdr:twoCellAnchor>
  <xdr:twoCellAnchor editAs="oneCell">
    <xdr:from>
      <xdr:col>1</xdr:col>
      <xdr:colOff>9360</xdr:colOff>
      <xdr:row>188</xdr:row>
      <xdr:rowOff>85680</xdr:rowOff>
    </xdr:from>
    <xdr:to>
      <xdr:col>9</xdr:col>
      <xdr:colOff>141480</xdr:colOff>
      <xdr:row>212</xdr:row>
      <xdr:rowOff>160560</xdr:rowOff>
    </xdr:to>
    <xdr:pic>
      <xdr:nvPicPr>
        <xdr:cNvPr id="71" name="図 15">
          <a:extLst>
            <a:ext uri="{FF2B5EF4-FFF2-40B4-BE49-F238E27FC236}">
              <a16:creationId xmlns:a16="http://schemas.microsoft.com/office/drawing/2014/main" id="{00000000-0008-0000-0400-000047000000}"/>
            </a:ext>
          </a:extLst>
        </xdr:cNvPr>
        <xdr:cNvPicPr/>
      </xdr:nvPicPr>
      <xdr:blipFill>
        <a:blip xmlns:r="http://schemas.openxmlformats.org/officeDocument/2006/relationships" r:embed="rId12"/>
        <a:stretch/>
      </xdr:blipFill>
      <xdr:spPr>
        <a:xfrm>
          <a:off x="620640" y="32318280"/>
          <a:ext cx="5024160" cy="4189680"/>
        </a:xfrm>
        <a:prstGeom prst="rect">
          <a:avLst/>
        </a:prstGeom>
        <a:ln>
          <a:noFill/>
        </a:ln>
      </xdr:spPr>
    </xdr:pic>
    <xdr:clientData/>
  </xdr:twoCellAnchor>
  <xdr:twoCellAnchor editAs="oneCell">
    <xdr:from>
      <xdr:col>8</xdr:col>
      <xdr:colOff>237960</xdr:colOff>
      <xdr:row>193</xdr:row>
      <xdr:rowOff>133200</xdr:rowOff>
    </xdr:from>
    <xdr:to>
      <xdr:col>11</xdr:col>
      <xdr:colOff>389520</xdr:colOff>
      <xdr:row>195</xdr:row>
      <xdr:rowOff>104040</xdr:rowOff>
    </xdr:to>
    <xdr:sp macro="" textlink="">
      <xdr:nvSpPr>
        <xdr:cNvPr id="72" name="CustomShape 1">
          <a:extLst>
            <a:ext uri="{FF2B5EF4-FFF2-40B4-BE49-F238E27FC236}">
              <a16:creationId xmlns:a16="http://schemas.microsoft.com/office/drawing/2014/main" id="{00000000-0008-0000-0400-000048000000}"/>
            </a:ext>
          </a:extLst>
        </xdr:cNvPr>
        <xdr:cNvSpPr/>
      </xdr:nvSpPr>
      <xdr:spPr>
        <a:xfrm>
          <a:off x="5130000" y="33222960"/>
          <a:ext cx="1985760" cy="313560"/>
        </a:xfrm>
        <a:prstGeom prst="borderCallout1">
          <a:avLst>
            <a:gd name="adj1" fmla="val 106"/>
            <a:gd name="adj2" fmla="val 1150"/>
            <a:gd name="adj3" fmla="val 66736"/>
            <a:gd name="adj4" fmla="val -50537"/>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MassStrageClassではOUT = EP2</a:t>
          </a:r>
          <a:endParaRPr lang="en-US" sz="1100" b="0" strike="noStrike" spc="-1">
            <a:latin typeface="Times New Roman"/>
          </a:endParaRPr>
        </a:p>
      </xdr:txBody>
    </xdr:sp>
    <xdr:clientData/>
  </xdr:twoCellAnchor>
  <xdr:twoCellAnchor editAs="oneCell">
    <xdr:from>
      <xdr:col>8</xdr:col>
      <xdr:colOff>219240</xdr:colOff>
      <xdr:row>196</xdr:row>
      <xdr:rowOff>95400</xdr:rowOff>
    </xdr:from>
    <xdr:to>
      <xdr:col>11</xdr:col>
      <xdr:colOff>370800</xdr:colOff>
      <xdr:row>198</xdr:row>
      <xdr:rowOff>66240</xdr:rowOff>
    </xdr:to>
    <xdr:sp macro="" textlink="">
      <xdr:nvSpPr>
        <xdr:cNvPr id="73" name="CustomShape 1">
          <a:extLst>
            <a:ext uri="{FF2B5EF4-FFF2-40B4-BE49-F238E27FC236}">
              <a16:creationId xmlns:a16="http://schemas.microsoft.com/office/drawing/2014/main" id="{00000000-0008-0000-0400-000049000000}"/>
            </a:ext>
          </a:extLst>
        </xdr:cNvPr>
        <xdr:cNvSpPr/>
      </xdr:nvSpPr>
      <xdr:spPr>
        <a:xfrm>
          <a:off x="5111280" y="33699600"/>
          <a:ext cx="1985760" cy="313560"/>
        </a:xfrm>
        <a:prstGeom prst="borderCallout1">
          <a:avLst>
            <a:gd name="adj1" fmla="val 106"/>
            <a:gd name="adj2" fmla="val 1150"/>
            <a:gd name="adj3" fmla="val 54615"/>
            <a:gd name="adj4" fmla="val -31068"/>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MassStrageClassではIN = EP1</a:t>
          </a:r>
          <a:endParaRPr lang="en-US" sz="1100" b="0" strike="noStrike" spc="-1">
            <a:latin typeface="Times New Roman"/>
          </a:endParaRPr>
        </a:p>
      </xdr:txBody>
    </xdr:sp>
    <xdr:clientData/>
  </xdr:twoCellAnchor>
  <xdr:twoCellAnchor editAs="oneCell">
    <xdr:from>
      <xdr:col>9</xdr:col>
      <xdr:colOff>142920</xdr:colOff>
      <xdr:row>171</xdr:row>
      <xdr:rowOff>0</xdr:rowOff>
    </xdr:from>
    <xdr:to>
      <xdr:col>12</xdr:col>
      <xdr:colOff>294480</xdr:colOff>
      <xdr:row>172</xdr:row>
      <xdr:rowOff>142200</xdr:rowOff>
    </xdr:to>
    <xdr:sp macro="" textlink="">
      <xdr:nvSpPr>
        <xdr:cNvPr id="74" name="CustomShape 1">
          <a:extLst>
            <a:ext uri="{FF2B5EF4-FFF2-40B4-BE49-F238E27FC236}">
              <a16:creationId xmlns:a16="http://schemas.microsoft.com/office/drawing/2014/main" id="{00000000-0008-0000-0400-00004A000000}"/>
            </a:ext>
          </a:extLst>
        </xdr:cNvPr>
        <xdr:cNvSpPr/>
      </xdr:nvSpPr>
      <xdr:spPr>
        <a:xfrm>
          <a:off x="5646240" y="29317680"/>
          <a:ext cx="1986120" cy="313920"/>
        </a:xfrm>
        <a:prstGeom prst="borderCallout1">
          <a:avLst>
            <a:gd name="adj1" fmla="val 106"/>
            <a:gd name="adj2" fmla="val 1150"/>
            <a:gd name="adj3" fmla="val -590840"/>
            <a:gd name="adj4" fmla="val -132395"/>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コントロール転送は、 EP0</a:t>
          </a:r>
          <a:endParaRPr lang="en-US" sz="1100" b="0" strike="noStrike" spc="-1">
            <a:latin typeface="Times New Roman"/>
          </a:endParaRPr>
        </a:p>
      </xdr:txBody>
    </xdr:sp>
    <xdr:clientData/>
  </xdr:twoCellAnchor>
  <xdr:twoCellAnchor editAs="absolute">
    <xdr:from>
      <xdr:col>12</xdr:col>
      <xdr:colOff>414000</xdr:colOff>
      <xdr:row>23</xdr:row>
      <xdr:rowOff>38160</xdr:rowOff>
    </xdr:from>
    <xdr:to>
      <xdr:col>19</xdr:col>
      <xdr:colOff>551880</xdr:colOff>
      <xdr:row>33</xdr:row>
      <xdr:rowOff>151200</xdr:rowOff>
    </xdr:to>
    <xdr:pic>
      <xdr:nvPicPr>
        <xdr:cNvPr id="75" name="画像 2">
          <a:extLst>
            <a:ext uri="{FF2B5EF4-FFF2-40B4-BE49-F238E27FC236}">
              <a16:creationId xmlns:a16="http://schemas.microsoft.com/office/drawing/2014/main" id="{00000000-0008-0000-0400-00004B000000}"/>
            </a:ext>
          </a:extLst>
        </xdr:cNvPr>
        <xdr:cNvPicPr/>
      </xdr:nvPicPr>
      <xdr:blipFill>
        <a:blip xmlns:r="http://schemas.openxmlformats.org/officeDocument/2006/relationships" r:embed="rId13"/>
        <a:stretch/>
      </xdr:blipFill>
      <xdr:spPr>
        <a:xfrm>
          <a:off x="7751880" y="3981240"/>
          <a:ext cx="4418280" cy="18277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180000</xdr:colOff>
      <xdr:row>10</xdr:row>
      <xdr:rowOff>122400</xdr:rowOff>
    </xdr:to>
    <xdr:pic>
      <xdr:nvPicPr>
        <xdr:cNvPr id="76" name="図 1">
          <a:extLst>
            <a:ext uri="{FF2B5EF4-FFF2-40B4-BE49-F238E27FC236}">
              <a16:creationId xmlns:a16="http://schemas.microsoft.com/office/drawing/2014/main" id="{00000000-0008-0000-0500-00004C000000}"/>
            </a:ext>
          </a:extLst>
        </xdr:cNvPr>
        <xdr:cNvPicPr/>
      </xdr:nvPicPr>
      <xdr:blipFill>
        <a:blip xmlns:r="http://schemas.openxmlformats.org/officeDocument/2006/relationships" r:embed="rId1"/>
        <a:stretch/>
      </xdr:blipFill>
      <xdr:spPr>
        <a:xfrm>
          <a:off x="628560" y="342720"/>
          <a:ext cx="3741120" cy="1494000"/>
        </a:xfrm>
        <a:prstGeom prst="rect">
          <a:avLst/>
        </a:prstGeom>
        <a:ln>
          <a:noFill/>
        </a:ln>
      </xdr:spPr>
    </xdr:pic>
    <xdr:clientData/>
  </xdr:twoCellAnchor>
  <xdr:twoCellAnchor editAs="oneCell">
    <xdr:from>
      <xdr:col>1</xdr:col>
      <xdr:colOff>19080</xdr:colOff>
      <xdr:row>29</xdr:row>
      <xdr:rowOff>19080</xdr:rowOff>
    </xdr:from>
    <xdr:to>
      <xdr:col>7</xdr:col>
      <xdr:colOff>2084040</xdr:colOff>
      <xdr:row>44</xdr:row>
      <xdr:rowOff>93960</xdr:rowOff>
    </xdr:to>
    <xdr:pic>
      <xdr:nvPicPr>
        <xdr:cNvPr id="77" name="図 2">
          <a:extLst>
            <a:ext uri="{FF2B5EF4-FFF2-40B4-BE49-F238E27FC236}">
              <a16:creationId xmlns:a16="http://schemas.microsoft.com/office/drawing/2014/main" id="{00000000-0008-0000-0500-00004D000000}"/>
            </a:ext>
          </a:extLst>
        </xdr:cNvPr>
        <xdr:cNvPicPr/>
      </xdr:nvPicPr>
      <xdr:blipFill>
        <a:blip xmlns:r="http://schemas.openxmlformats.org/officeDocument/2006/relationships" r:embed="rId2"/>
        <a:stretch/>
      </xdr:blipFill>
      <xdr:spPr>
        <a:xfrm>
          <a:off x="647640" y="4991040"/>
          <a:ext cx="7511760" cy="2646720"/>
        </a:xfrm>
        <a:prstGeom prst="rect">
          <a:avLst/>
        </a:prstGeom>
        <a:ln>
          <a:noFill/>
        </a:ln>
      </xdr:spPr>
    </xdr:pic>
    <xdr:clientData/>
  </xdr:twoCellAnchor>
  <xdr:twoCellAnchor editAs="oneCell">
    <xdr:from>
      <xdr:col>1</xdr:col>
      <xdr:colOff>0</xdr:colOff>
      <xdr:row>124</xdr:row>
      <xdr:rowOff>0</xdr:rowOff>
    </xdr:from>
    <xdr:to>
      <xdr:col>7</xdr:col>
      <xdr:colOff>1598040</xdr:colOff>
      <xdr:row>143</xdr:row>
      <xdr:rowOff>74880</xdr:rowOff>
    </xdr:to>
    <xdr:pic>
      <xdr:nvPicPr>
        <xdr:cNvPr id="78" name="図 3">
          <a:extLst>
            <a:ext uri="{FF2B5EF4-FFF2-40B4-BE49-F238E27FC236}">
              <a16:creationId xmlns:a16="http://schemas.microsoft.com/office/drawing/2014/main" id="{00000000-0008-0000-0500-00004E000000}"/>
            </a:ext>
          </a:extLst>
        </xdr:cNvPr>
        <xdr:cNvPicPr/>
      </xdr:nvPicPr>
      <xdr:blipFill>
        <a:blip xmlns:r="http://schemas.openxmlformats.org/officeDocument/2006/relationships" r:embed="rId3"/>
        <a:stretch/>
      </xdr:blipFill>
      <xdr:spPr>
        <a:xfrm>
          <a:off x="628560" y="21259800"/>
          <a:ext cx="7044840" cy="3332160"/>
        </a:xfrm>
        <a:prstGeom prst="rect">
          <a:avLst/>
        </a:prstGeom>
        <a:ln>
          <a:noFill/>
        </a:ln>
      </xdr:spPr>
    </xdr:pic>
    <xdr:clientData/>
  </xdr:twoCellAnchor>
  <xdr:twoCellAnchor editAs="oneCell">
    <xdr:from>
      <xdr:col>8</xdr:col>
      <xdr:colOff>0</xdr:colOff>
      <xdr:row>125</xdr:row>
      <xdr:rowOff>0</xdr:rowOff>
    </xdr:from>
    <xdr:to>
      <xdr:col>11</xdr:col>
      <xdr:colOff>1150920</xdr:colOff>
      <xdr:row>138</xdr:row>
      <xdr:rowOff>141480</xdr:rowOff>
    </xdr:to>
    <xdr:pic>
      <xdr:nvPicPr>
        <xdr:cNvPr id="79" name="図 4">
          <a:extLst>
            <a:ext uri="{FF2B5EF4-FFF2-40B4-BE49-F238E27FC236}">
              <a16:creationId xmlns:a16="http://schemas.microsoft.com/office/drawing/2014/main" id="{00000000-0008-0000-0500-00004F000000}"/>
            </a:ext>
          </a:extLst>
        </xdr:cNvPr>
        <xdr:cNvPicPr/>
      </xdr:nvPicPr>
      <xdr:blipFill>
        <a:blip xmlns:r="http://schemas.openxmlformats.org/officeDocument/2006/relationships" r:embed="rId4"/>
        <a:stretch/>
      </xdr:blipFill>
      <xdr:spPr>
        <a:xfrm>
          <a:off x="8528040" y="21431160"/>
          <a:ext cx="3036600" cy="2370240"/>
        </a:xfrm>
        <a:prstGeom prst="rect">
          <a:avLst/>
        </a:prstGeom>
        <a:ln>
          <a:noFill/>
        </a:ln>
      </xdr:spPr>
    </xdr:pic>
    <xdr:clientData/>
  </xdr:twoCellAnchor>
  <xdr:twoCellAnchor editAs="oneCell">
    <xdr:from>
      <xdr:col>8</xdr:col>
      <xdr:colOff>204480</xdr:colOff>
      <xdr:row>28</xdr:row>
      <xdr:rowOff>76320</xdr:rowOff>
    </xdr:from>
    <xdr:to>
      <xdr:col>17</xdr:col>
      <xdr:colOff>626760</xdr:colOff>
      <xdr:row>44</xdr:row>
      <xdr:rowOff>160560</xdr:rowOff>
    </xdr:to>
    <xdr:pic>
      <xdr:nvPicPr>
        <xdr:cNvPr id="80" name="図 5">
          <a:extLst>
            <a:ext uri="{FF2B5EF4-FFF2-40B4-BE49-F238E27FC236}">
              <a16:creationId xmlns:a16="http://schemas.microsoft.com/office/drawing/2014/main" id="{00000000-0008-0000-0500-000050000000}"/>
            </a:ext>
          </a:extLst>
        </xdr:cNvPr>
        <xdr:cNvPicPr/>
      </xdr:nvPicPr>
      <xdr:blipFill>
        <a:blip xmlns:r="http://schemas.openxmlformats.org/officeDocument/2006/relationships" r:embed="rId5"/>
        <a:stretch/>
      </xdr:blipFill>
      <xdr:spPr>
        <a:xfrm>
          <a:off x="8732520" y="4876920"/>
          <a:ext cx="6865560" cy="2827440"/>
        </a:xfrm>
        <a:prstGeom prst="rect">
          <a:avLst/>
        </a:prstGeom>
        <a:ln>
          <a:noFill/>
        </a:ln>
      </xdr:spPr>
    </xdr:pic>
    <xdr:clientData/>
  </xdr:twoCellAnchor>
  <xdr:twoCellAnchor editAs="oneCell">
    <xdr:from>
      <xdr:col>1</xdr:col>
      <xdr:colOff>0</xdr:colOff>
      <xdr:row>46</xdr:row>
      <xdr:rowOff>0</xdr:rowOff>
    </xdr:from>
    <xdr:to>
      <xdr:col>5</xdr:col>
      <xdr:colOff>598320</xdr:colOff>
      <xdr:row>91</xdr:row>
      <xdr:rowOff>112320</xdr:rowOff>
    </xdr:to>
    <xdr:pic>
      <xdr:nvPicPr>
        <xdr:cNvPr id="81" name="図 6">
          <a:extLst>
            <a:ext uri="{FF2B5EF4-FFF2-40B4-BE49-F238E27FC236}">
              <a16:creationId xmlns:a16="http://schemas.microsoft.com/office/drawing/2014/main" id="{00000000-0008-0000-0500-000051000000}"/>
            </a:ext>
          </a:extLst>
        </xdr:cNvPr>
        <xdr:cNvPicPr/>
      </xdr:nvPicPr>
      <xdr:blipFill>
        <a:blip xmlns:r="http://schemas.openxmlformats.org/officeDocument/2006/relationships" r:embed="rId6"/>
        <a:stretch/>
      </xdr:blipFill>
      <xdr:spPr>
        <a:xfrm>
          <a:off x="628560" y="7886520"/>
          <a:ext cx="4788000" cy="7827480"/>
        </a:xfrm>
        <a:prstGeom prst="rect">
          <a:avLst/>
        </a:prstGeom>
        <a:ln>
          <a:noFill/>
        </a:ln>
      </xdr:spPr>
    </xdr:pic>
    <xdr:clientData/>
  </xdr:twoCellAnchor>
  <xdr:twoCellAnchor editAs="oneCell">
    <xdr:from>
      <xdr:col>6</xdr:col>
      <xdr:colOff>0</xdr:colOff>
      <xdr:row>46</xdr:row>
      <xdr:rowOff>0</xdr:rowOff>
    </xdr:from>
    <xdr:to>
      <xdr:col>10</xdr:col>
      <xdr:colOff>446040</xdr:colOff>
      <xdr:row>81</xdr:row>
      <xdr:rowOff>169560</xdr:rowOff>
    </xdr:to>
    <xdr:pic>
      <xdr:nvPicPr>
        <xdr:cNvPr id="82" name="図 7">
          <a:extLst>
            <a:ext uri="{FF2B5EF4-FFF2-40B4-BE49-F238E27FC236}">
              <a16:creationId xmlns:a16="http://schemas.microsoft.com/office/drawing/2014/main" id="{00000000-0008-0000-0500-000052000000}"/>
            </a:ext>
          </a:extLst>
        </xdr:cNvPr>
        <xdr:cNvPicPr/>
      </xdr:nvPicPr>
      <xdr:blipFill>
        <a:blip xmlns:r="http://schemas.openxmlformats.org/officeDocument/2006/relationships" r:embed="rId7"/>
        <a:stretch/>
      </xdr:blipFill>
      <xdr:spPr>
        <a:xfrm>
          <a:off x="5446800" y="7886520"/>
          <a:ext cx="4784400" cy="6170400"/>
        </a:xfrm>
        <a:prstGeom prst="rect">
          <a:avLst/>
        </a:prstGeom>
        <a:ln>
          <a:noFill/>
        </a:ln>
      </xdr:spPr>
    </xdr:pic>
    <xdr:clientData/>
  </xdr:twoCellAnchor>
  <xdr:twoCellAnchor editAs="oneCell">
    <xdr:from>
      <xdr:col>11</xdr:col>
      <xdr:colOff>0</xdr:colOff>
      <xdr:row>46</xdr:row>
      <xdr:rowOff>0</xdr:rowOff>
    </xdr:from>
    <xdr:to>
      <xdr:col>17</xdr:col>
      <xdr:colOff>169560</xdr:colOff>
      <xdr:row>82</xdr:row>
      <xdr:rowOff>64800</xdr:rowOff>
    </xdr:to>
    <xdr:pic>
      <xdr:nvPicPr>
        <xdr:cNvPr id="83" name="図 8">
          <a:extLst>
            <a:ext uri="{FF2B5EF4-FFF2-40B4-BE49-F238E27FC236}">
              <a16:creationId xmlns:a16="http://schemas.microsoft.com/office/drawing/2014/main" id="{00000000-0008-0000-0500-000053000000}"/>
            </a:ext>
          </a:extLst>
        </xdr:cNvPr>
        <xdr:cNvPicPr/>
      </xdr:nvPicPr>
      <xdr:blipFill>
        <a:blip xmlns:r="http://schemas.openxmlformats.org/officeDocument/2006/relationships" r:embed="rId8"/>
        <a:stretch/>
      </xdr:blipFill>
      <xdr:spPr>
        <a:xfrm>
          <a:off x="10413720" y="7886520"/>
          <a:ext cx="4727160" cy="6237000"/>
        </a:xfrm>
        <a:prstGeom prst="rect">
          <a:avLst/>
        </a:prstGeom>
        <a:ln>
          <a:noFill/>
        </a:ln>
      </xdr:spPr>
    </xdr:pic>
    <xdr:clientData/>
  </xdr:twoCellAnchor>
  <xdr:twoCellAnchor editAs="absolute">
    <xdr:from>
      <xdr:col>18</xdr:col>
      <xdr:colOff>0</xdr:colOff>
      <xdr:row>46</xdr:row>
      <xdr:rowOff>0</xdr:rowOff>
    </xdr:from>
    <xdr:to>
      <xdr:col>25</xdr:col>
      <xdr:colOff>341280</xdr:colOff>
      <xdr:row>87</xdr:row>
      <xdr:rowOff>55080</xdr:rowOff>
    </xdr:to>
    <xdr:pic>
      <xdr:nvPicPr>
        <xdr:cNvPr id="84" name="図 9">
          <a:extLst>
            <a:ext uri="{FF2B5EF4-FFF2-40B4-BE49-F238E27FC236}">
              <a16:creationId xmlns:a16="http://schemas.microsoft.com/office/drawing/2014/main" id="{00000000-0008-0000-0500-000054000000}"/>
            </a:ext>
          </a:extLst>
        </xdr:cNvPr>
        <xdr:cNvPicPr/>
      </xdr:nvPicPr>
      <xdr:blipFill>
        <a:blip xmlns:r="http://schemas.openxmlformats.org/officeDocument/2006/relationships" r:embed="rId9"/>
        <a:stretch/>
      </xdr:blipFill>
      <xdr:spPr>
        <a:xfrm>
          <a:off x="15599880" y="7886520"/>
          <a:ext cx="4741920" cy="7084440"/>
        </a:xfrm>
        <a:prstGeom prst="rect">
          <a:avLst/>
        </a:prstGeom>
        <a:ln>
          <a:noFill/>
        </a:ln>
      </xdr:spPr>
    </xdr:pic>
    <xdr:clientData/>
  </xdr:twoCellAnchor>
  <xdr:twoCellAnchor editAs="absolute">
    <xdr:from>
      <xdr:col>18</xdr:col>
      <xdr:colOff>26280</xdr:colOff>
      <xdr:row>86</xdr:row>
      <xdr:rowOff>152280</xdr:rowOff>
    </xdr:from>
    <xdr:to>
      <xdr:col>25</xdr:col>
      <xdr:colOff>314640</xdr:colOff>
      <xdr:row>127</xdr:row>
      <xdr:rowOff>36000</xdr:rowOff>
    </xdr:to>
    <xdr:pic>
      <xdr:nvPicPr>
        <xdr:cNvPr id="85" name="図 10">
          <a:extLst>
            <a:ext uri="{FF2B5EF4-FFF2-40B4-BE49-F238E27FC236}">
              <a16:creationId xmlns:a16="http://schemas.microsoft.com/office/drawing/2014/main" id="{00000000-0008-0000-0500-000055000000}"/>
            </a:ext>
          </a:extLst>
        </xdr:cNvPr>
        <xdr:cNvPicPr/>
      </xdr:nvPicPr>
      <xdr:blipFill>
        <a:blip xmlns:r="http://schemas.openxmlformats.org/officeDocument/2006/relationships" r:embed="rId10"/>
        <a:stretch/>
      </xdr:blipFill>
      <xdr:spPr>
        <a:xfrm>
          <a:off x="15626160" y="14896800"/>
          <a:ext cx="4689000" cy="6913080"/>
        </a:xfrm>
        <a:prstGeom prst="rect">
          <a:avLst/>
        </a:prstGeom>
        <a:ln>
          <a:noFill/>
        </a:ln>
      </xdr:spPr>
    </xdr:pic>
    <xdr:clientData/>
  </xdr:twoCellAnchor>
  <xdr:twoCellAnchor editAs="oneCell">
    <xdr:from>
      <xdr:col>1</xdr:col>
      <xdr:colOff>0</xdr:colOff>
      <xdr:row>12</xdr:row>
      <xdr:rowOff>0</xdr:rowOff>
    </xdr:from>
    <xdr:to>
      <xdr:col>8</xdr:col>
      <xdr:colOff>202320</xdr:colOff>
      <xdr:row>26</xdr:row>
      <xdr:rowOff>74880</xdr:rowOff>
    </xdr:to>
    <xdr:pic>
      <xdr:nvPicPr>
        <xdr:cNvPr id="86" name="図 12">
          <a:extLst>
            <a:ext uri="{FF2B5EF4-FFF2-40B4-BE49-F238E27FC236}">
              <a16:creationId xmlns:a16="http://schemas.microsoft.com/office/drawing/2014/main" id="{00000000-0008-0000-0500-000056000000}"/>
            </a:ext>
          </a:extLst>
        </xdr:cNvPr>
        <xdr:cNvPicPr/>
      </xdr:nvPicPr>
      <xdr:blipFill>
        <a:blip xmlns:r="http://schemas.openxmlformats.org/officeDocument/2006/relationships" r:embed="rId11"/>
        <a:stretch/>
      </xdr:blipFill>
      <xdr:spPr>
        <a:xfrm>
          <a:off x="628560" y="2057400"/>
          <a:ext cx="8101800" cy="2475000"/>
        </a:xfrm>
        <a:prstGeom prst="rect">
          <a:avLst/>
        </a:prstGeom>
        <a:ln>
          <a:noFill/>
        </a:ln>
      </xdr:spPr>
    </xdr:pic>
    <xdr:clientData/>
  </xdr:twoCellAnchor>
  <xdr:twoCellAnchor editAs="absolute">
    <xdr:from>
      <xdr:col>1</xdr:col>
      <xdr:colOff>0</xdr:colOff>
      <xdr:row>97</xdr:row>
      <xdr:rowOff>0</xdr:rowOff>
    </xdr:from>
    <xdr:to>
      <xdr:col>10</xdr:col>
      <xdr:colOff>97920</xdr:colOff>
      <xdr:row>119</xdr:row>
      <xdr:rowOff>36720</xdr:rowOff>
    </xdr:to>
    <xdr:pic>
      <xdr:nvPicPr>
        <xdr:cNvPr id="87" name="画像 1">
          <a:extLst>
            <a:ext uri="{FF2B5EF4-FFF2-40B4-BE49-F238E27FC236}">
              <a16:creationId xmlns:a16="http://schemas.microsoft.com/office/drawing/2014/main" id="{00000000-0008-0000-0500-000057000000}"/>
            </a:ext>
          </a:extLst>
        </xdr:cNvPr>
        <xdr:cNvPicPr/>
      </xdr:nvPicPr>
      <xdr:blipFill>
        <a:blip xmlns:r="http://schemas.openxmlformats.org/officeDocument/2006/relationships" r:embed="rId12"/>
        <a:stretch/>
      </xdr:blipFill>
      <xdr:spPr>
        <a:xfrm>
          <a:off x="628560" y="16630560"/>
          <a:ext cx="9254520" cy="380844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720</xdr:colOff>
      <xdr:row>270</xdr:row>
      <xdr:rowOff>720</xdr:rowOff>
    </xdr:from>
    <xdr:to>
      <xdr:col>13</xdr:col>
      <xdr:colOff>67680</xdr:colOff>
      <xdr:row>293</xdr:row>
      <xdr:rowOff>55439</xdr:rowOff>
    </xdr:to>
    <xdr:pic>
      <xdr:nvPicPr>
        <xdr:cNvPr id="88" name="図 1">
          <a:extLst>
            <a:ext uri="{FF2B5EF4-FFF2-40B4-BE49-F238E27FC236}">
              <a16:creationId xmlns:a16="http://schemas.microsoft.com/office/drawing/2014/main" id="{00000000-0008-0000-0600-000058000000}"/>
            </a:ext>
          </a:extLst>
        </xdr:cNvPr>
        <xdr:cNvPicPr/>
      </xdr:nvPicPr>
      <xdr:blipFill>
        <a:blip xmlns:r="http://schemas.openxmlformats.org/officeDocument/2006/relationships" r:embed="rId1"/>
        <a:stretch/>
      </xdr:blipFill>
      <xdr:spPr>
        <a:xfrm>
          <a:off x="612000" y="39083400"/>
          <a:ext cx="7588440" cy="4086000"/>
        </a:xfrm>
        <a:prstGeom prst="rect">
          <a:avLst/>
        </a:prstGeom>
        <a:ln>
          <a:noFill/>
        </a:ln>
      </xdr:spPr>
    </xdr:pic>
    <xdr:clientData/>
  </xdr:twoCellAnchor>
  <xdr:twoCellAnchor editAs="oneCell">
    <xdr:from>
      <xdr:col>1</xdr:col>
      <xdr:colOff>10080</xdr:colOff>
      <xdr:row>292</xdr:row>
      <xdr:rowOff>152280</xdr:rowOff>
    </xdr:from>
    <xdr:to>
      <xdr:col>13</xdr:col>
      <xdr:colOff>29520</xdr:colOff>
      <xdr:row>328</xdr:row>
      <xdr:rowOff>74162</xdr:rowOff>
    </xdr:to>
    <xdr:pic>
      <xdr:nvPicPr>
        <xdr:cNvPr id="89" name="図 2">
          <a:extLst>
            <a:ext uri="{FF2B5EF4-FFF2-40B4-BE49-F238E27FC236}">
              <a16:creationId xmlns:a16="http://schemas.microsoft.com/office/drawing/2014/main" id="{00000000-0008-0000-0600-000059000000}"/>
            </a:ext>
          </a:extLst>
        </xdr:cNvPr>
        <xdr:cNvPicPr/>
      </xdr:nvPicPr>
      <xdr:blipFill>
        <a:blip xmlns:r="http://schemas.openxmlformats.org/officeDocument/2006/relationships" r:embed="rId2"/>
        <a:stretch/>
      </xdr:blipFill>
      <xdr:spPr>
        <a:xfrm>
          <a:off x="621360" y="43090920"/>
          <a:ext cx="7540920" cy="6231240"/>
        </a:xfrm>
        <a:prstGeom prst="rect">
          <a:avLst/>
        </a:prstGeom>
        <a:ln>
          <a:noFill/>
        </a:ln>
      </xdr:spPr>
    </xdr:pic>
    <xdr:clientData/>
  </xdr:twoCellAnchor>
  <xdr:twoCellAnchor editAs="oneCell">
    <xdr:from>
      <xdr:col>2</xdr:col>
      <xdr:colOff>0</xdr:colOff>
      <xdr:row>31</xdr:row>
      <xdr:rowOff>720</xdr:rowOff>
    </xdr:from>
    <xdr:to>
      <xdr:col>13</xdr:col>
      <xdr:colOff>74520</xdr:colOff>
      <xdr:row>69</xdr:row>
      <xdr:rowOff>74880</xdr:rowOff>
    </xdr:to>
    <xdr:pic>
      <xdr:nvPicPr>
        <xdr:cNvPr id="90" name="図 3">
          <a:extLst>
            <a:ext uri="{FF2B5EF4-FFF2-40B4-BE49-F238E27FC236}">
              <a16:creationId xmlns:a16="http://schemas.microsoft.com/office/drawing/2014/main" id="{00000000-0008-0000-0600-00005A000000}"/>
            </a:ext>
          </a:extLst>
        </xdr:cNvPr>
        <xdr:cNvPicPr/>
      </xdr:nvPicPr>
      <xdr:blipFill>
        <a:blip xmlns:r="http://schemas.openxmlformats.org/officeDocument/2006/relationships" r:embed="rId3"/>
        <a:stretch/>
      </xdr:blipFill>
      <xdr:spPr>
        <a:xfrm>
          <a:off x="1406520" y="5433480"/>
          <a:ext cx="6800760" cy="6734160"/>
        </a:xfrm>
        <a:prstGeom prst="rect">
          <a:avLst/>
        </a:prstGeom>
        <a:ln>
          <a:noFill/>
        </a:ln>
      </xdr:spPr>
    </xdr:pic>
    <xdr:clientData/>
  </xdr:twoCellAnchor>
  <xdr:twoCellAnchor editAs="oneCell">
    <xdr:from>
      <xdr:col>2</xdr:col>
      <xdr:colOff>419040</xdr:colOff>
      <xdr:row>66</xdr:row>
      <xdr:rowOff>142920</xdr:rowOff>
    </xdr:from>
    <xdr:to>
      <xdr:col>12</xdr:col>
      <xdr:colOff>580320</xdr:colOff>
      <xdr:row>69</xdr:row>
      <xdr:rowOff>47160</xdr:rowOff>
    </xdr:to>
    <xdr:sp macro="" textlink="">
      <xdr:nvSpPr>
        <xdr:cNvPr id="91" name="CustomShape 1">
          <a:extLst>
            <a:ext uri="{FF2B5EF4-FFF2-40B4-BE49-F238E27FC236}">
              <a16:creationId xmlns:a16="http://schemas.microsoft.com/office/drawing/2014/main" id="{00000000-0008-0000-0600-00005B000000}"/>
            </a:ext>
          </a:extLst>
        </xdr:cNvPr>
        <xdr:cNvSpPr/>
      </xdr:nvSpPr>
      <xdr:spPr>
        <a:xfrm>
          <a:off x="1825560" y="11710080"/>
          <a:ext cx="6276240" cy="429840"/>
        </a:xfrm>
        <a:prstGeom prst="rect">
          <a:avLst/>
        </a:prstGeom>
        <a:noFill/>
        <a:ln w="1260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xdr:col>
      <xdr:colOff>720</xdr:colOff>
      <xdr:row>332</xdr:row>
      <xdr:rowOff>720</xdr:rowOff>
    </xdr:from>
    <xdr:to>
      <xdr:col>12</xdr:col>
      <xdr:colOff>227160</xdr:colOff>
      <xdr:row>371</xdr:row>
      <xdr:rowOff>122400</xdr:rowOff>
    </xdr:to>
    <xdr:pic>
      <xdr:nvPicPr>
        <xdr:cNvPr id="92" name="図 1">
          <a:extLst>
            <a:ext uri="{FF2B5EF4-FFF2-40B4-BE49-F238E27FC236}">
              <a16:creationId xmlns:a16="http://schemas.microsoft.com/office/drawing/2014/main" id="{00000000-0008-0000-0600-00005C000000}"/>
            </a:ext>
          </a:extLst>
        </xdr:cNvPr>
        <xdr:cNvPicPr/>
      </xdr:nvPicPr>
      <xdr:blipFill>
        <a:blip xmlns:r="http://schemas.openxmlformats.org/officeDocument/2006/relationships" r:embed="rId4"/>
        <a:stretch/>
      </xdr:blipFill>
      <xdr:spPr>
        <a:xfrm>
          <a:off x="612000" y="49949640"/>
          <a:ext cx="7136640" cy="6957000"/>
        </a:xfrm>
        <a:prstGeom prst="rect">
          <a:avLst/>
        </a:prstGeom>
        <a:ln>
          <a:noFill/>
        </a:ln>
      </xdr:spPr>
    </xdr:pic>
    <xdr:clientData/>
  </xdr:twoCellAnchor>
  <xdr:twoCellAnchor editAs="oneCell">
    <xdr:from>
      <xdr:col>13</xdr:col>
      <xdr:colOff>360</xdr:colOff>
      <xdr:row>332</xdr:row>
      <xdr:rowOff>720</xdr:rowOff>
    </xdr:from>
    <xdr:to>
      <xdr:col>24</xdr:col>
      <xdr:colOff>379800</xdr:colOff>
      <xdr:row>366</xdr:row>
      <xdr:rowOff>142199</xdr:rowOff>
    </xdr:to>
    <xdr:pic>
      <xdr:nvPicPr>
        <xdr:cNvPr id="93" name="図 3">
          <a:extLst>
            <a:ext uri="{FF2B5EF4-FFF2-40B4-BE49-F238E27FC236}">
              <a16:creationId xmlns:a16="http://schemas.microsoft.com/office/drawing/2014/main" id="{00000000-0008-0000-0600-00005D000000}"/>
            </a:ext>
          </a:extLst>
        </xdr:cNvPr>
        <xdr:cNvPicPr/>
      </xdr:nvPicPr>
      <xdr:blipFill>
        <a:blip xmlns:r="http://schemas.openxmlformats.org/officeDocument/2006/relationships" r:embed="rId5"/>
        <a:stretch/>
      </xdr:blipFill>
      <xdr:spPr>
        <a:xfrm>
          <a:off x="8133120" y="49949640"/>
          <a:ext cx="7106040" cy="6100200"/>
        </a:xfrm>
        <a:prstGeom prst="rect">
          <a:avLst/>
        </a:prstGeom>
        <a:ln>
          <a:noFill/>
        </a:ln>
      </xdr:spPr>
    </xdr:pic>
    <xdr:clientData/>
  </xdr:twoCellAnchor>
  <xdr:twoCellAnchor editAs="oneCell">
    <xdr:from>
      <xdr:col>2</xdr:col>
      <xdr:colOff>203760</xdr:colOff>
      <xdr:row>376</xdr:row>
      <xdr:rowOff>13320</xdr:rowOff>
    </xdr:from>
    <xdr:to>
      <xdr:col>15</xdr:col>
      <xdr:colOff>528480</xdr:colOff>
      <xdr:row>395</xdr:row>
      <xdr:rowOff>78480</xdr:rowOff>
    </xdr:to>
    <xdr:pic>
      <xdr:nvPicPr>
        <xdr:cNvPr id="94" name="図 2">
          <a:extLst>
            <a:ext uri="{FF2B5EF4-FFF2-40B4-BE49-F238E27FC236}">
              <a16:creationId xmlns:a16="http://schemas.microsoft.com/office/drawing/2014/main" id="{00000000-0008-0000-0600-00005E000000}"/>
            </a:ext>
          </a:extLst>
        </xdr:cNvPr>
        <xdr:cNvPicPr/>
      </xdr:nvPicPr>
      <xdr:blipFill>
        <a:blip xmlns:r="http://schemas.openxmlformats.org/officeDocument/2006/relationships" r:embed="rId6"/>
        <a:stretch/>
      </xdr:blipFill>
      <xdr:spPr>
        <a:xfrm>
          <a:off x="1610280" y="57673800"/>
          <a:ext cx="8274240" cy="3395160"/>
        </a:xfrm>
        <a:prstGeom prst="rect">
          <a:avLst/>
        </a:prstGeom>
        <a:ln>
          <a:noFill/>
        </a:ln>
      </xdr:spPr>
    </xdr:pic>
    <xdr:clientData/>
  </xdr:twoCellAnchor>
  <xdr:twoCellAnchor editAs="oneCell">
    <xdr:from>
      <xdr:col>17</xdr:col>
      <xdr:colOff>249120</xdr:colOff>
      <xdr:row>376</xdr:row>
      <xdr:rowOff>150480</xdr:rowOff>
    </xdr:from>
    <xdr:to>
      <xdr:col>25</xdr:col>
      <xdr:colOff>457200</xdr:colOff>
      <xdr:row>390</xdr:row>
      <xdr:rowOff>79200</xdr:rowOff>
    </xdr:to>
    <xdr:pic>
      <xdr:nvPicPr>
        <xdr:cNvPr id="95" name="図 4">
          <a:extLst>
            <a:ext uri="{FF2B5EF4-FFF2-40B4-BE49-F238E27FC236}">
              <a16:creationId xmlns:a16="http://schemas.microsoft.com/office/drawing/2014/main" id="{00000000-0008-0000-0600-00005F000000}"/>
            </a:ext>
          </a:extLst>
        </xdr:cNvPr>
        <xdr:cNvPicPr/>
      </xdr:nvPicPr>
      <xdr:blipFill>
        <a:blip xmlns:r="http://schemas.openxmlformats.org/officeDocument/2006/relationships" r:embed="rId7"/>
        <a:stretch/>
      </xdr:blipFill>
      <xdr:spPr>
        <a:xfrm>
          <a:off x="10828080" y="57810960"/>
          <a:ext cx="5100120" cy="2382120"/>
        </a:xfrm>
        <a:prstGeom prst="rect">
          <a:avLst/>
        </a:prstGeom>
        <a:ln>
          <a:noFill/>
        </a:ln>
      </xdr:spPr>
    </xdr:pic>
    <xdr:clientData/>
  </xdr:twoCellAnchor>
  <xdr:twoCellAnchor>
    <xdr:from>
      <xdr:col>2</xdr:col>
      <xdr:colOff>49728</xdr:colOff>
      <xdr:row>180</xdr:row>
      <xdr:rowOff>156689</xdr:rowOff>
    </xdr:from>
    <xdr:to>
      <xdr:col>14</xdr:col>
      <xdr:colOff>282648</xdr:colOff>
      <xdr:row>234</xdr:row>
      <xdr:rowOff>82486</xdr:rowOff>
    </xdr:to>
    <xdr:grpSp>
      <xdr:nvGrpSpPr>
        <xdr:cNvPr id="2" name="グループ化 1">
          <a:extLst>
            <a:ext uri="{FF2B5EF4-FFF2-40B4-BE49-F238E27FC236}">
              <a16:creationId xmlns:a16="http://schemas.microsoft.com/office/drawing/2014/main" id="{00000000-0008-0000-0600-000002000000}"/>
            </a:ext>
          </a:extLst>
        </xdr:cNvPr>
        <xdr:cNvGrpSpPr/>
      </xdr:nvGrpSpPr>
      <xdr:grpSpPr>
        <a:xfrm>
          <a:off x="1580149" y="30979161"/>
          <a:ext cx="8195392" cy="9172538"/>
          <a:chOff x="1798581" y="24281484"/>
          <a:chExt cx="8290133" cy="8170387"/>
        </a:xfrm>
      </xdr:grpSpPr>
      <xdr:pic>
        <xdr:nvPicPr>
          <xdr:cNvPr id="96" name="画像 4">
            <a:extLst>
              <a:ext uri="{FF2B5EF4-FFF2-40B4-BE49-F238E27FC236}">
                <a16:creationId xmlns:a16="http://schemas.microsoft.com/office/drawing/2014/main" id="{00000000-0008-0000-0600-000060000000}"/>
              </a:ext>
            </a:extLst>
          </xdr:cNvPr>
          <xdr:cNvPicPr/>
        </xdr:nvPicPr>
        <xdr:blipFill>
          <a:blip xmlns:r="http://schemas.openxmlformats.org/officeDocument/2006/relationships" r:embed="rId8"/>
          <a:stretch/>
        </xdr:blipFill>
        <xdr:spPr>
          <a:xfrm>
            <a:off x="1851861" y="24621768"/>
            <a:ext cx="8042093" cy="1792863"/>
          </a:xfrm>
          <a:prstGeom prst="rect">
            <a:avLst/>
          </a:prstGeom>
          <a:ln>
            <a:noFill/>
          </a:ln>
        </xdr:spPr>
      </xdr:pic>
      <xdr:pic>
        <xdr:nvPicPr>
          <xdr:cNvPr id="97" name="画像 3">
            <a:extLst>
              <a:ext uri="{FF2B5EF4-FFF2-40B4-BE49-F238E27FC236}">
                <a16:creationId xmlns:a16="http://schemas.microsoft.com/office/drawing/2014/main" id="{00000000-0008-0000-0600-000061000000}"/>
              </a:ext>
            </a:extLst>
          </xdr:cNvPr>
          <xdr:cNvPicPr/>
        </xdr:nvPicPr>
        <xdr:blipFill>
          <a:blip xmlns:r="http://schemas.openxmlformats.org/officeDocument/2006/relationships" r:embed="rId9"/>
          <a:stretch/>
        </xdr:blipFill>
        <xdr:spPr>
          <a:xfrm>
            <a:off x="1798581" y="26590353"/>
            <a:ext cx="8290133" cy="5861518"/>
          </a:xfrm>
          <a:prstGeom prst="rect">
            <a:avLst/>
          </a:prstGeom>
          <a:ln>
            <a:noFill/>
          </a:ln>
        </xdr:spPr>
      </xdr:pic>
      <xdr:sp macro="" textlink="">
        <xdr:nvSpPr>
          <xdr:cNvPr id="98" name="CustomShape 1">
            <a:extLst>
              <a:ext uri="{FF2B5EF4-FFF2-40B4-BE49-F238E27FC236}">
                <a16:creationId xmlns:a16="http://schemas.microsoft.com/office/drawing/2014/main" id="{00000000-0008-0000-0600-000062000000}"/>
              </a:ext>
            </a:extLst>
          </xdr:cNvPr>
          <xdr:cNvSpPr/>
        </xdr:nvSpPr>
        <xdr:spPr>
          <a:xfrm>
            <a:off x="2926530" y="27646487"/>
            <a:ext cx="3919132" cy="198085"/>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99" name="CustomShape 1">
            <a:extLst>
              <a:ext uri="{FF2B5EF4-FFF2-40B4-BE49-F238E27FC236}">
                <a16:creationId xmlns:a16="http://schemas.microsoft.com/office/drawing/2014/main" id="{00000000-0008-0000-0600-000063000000}"/>
              </a:ext>
            </a:extLst>
          </xdr:cNvPr>
          <xdr:cNvSpPr/>
        </xdr:nvSpPr>
        <xdr:spPr>
          <a:xfrm>
            <a:off x="2908170" y="29563275"/>
            <a:ext cx="3226817" cy="201642"/>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0" name="CustomShape 1">
            <a:extLst>
              <a:ext uri="{FF2B5EF4-FFF2-40B4-BE49-F238E27FC236}">
                <a16:creationId xmlns:a16="http://schemas.microsoft.com/office/drawing/2014/main" id="{00000000-0008-0000-0600-000064000000}"/>
              </a:ext>
            </a:extLst>
          </xdr:cNvPr>
          <xdr:cNvSpPr/>
        </xdr:nvSpPr>
        <xdr:spPr>
          <a:xfrm>
            <a:off x="2898450" y="30116362"/>
            <a:ext cx="3226817" cy="201642"/>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1" name="CustomShape 1">
            <a:extLst>
              <a:ext uri="{FF2B5EF4-FFF2-40B4-BE49-F238E27FC236}">
                <a16:creationId xmlns:a16="http://schemas.microsoft.com/office/drawing/2014/main" id="{00000000-0008-0000-0600-000065000000}"/>
              </a:ext>
            </a:extLst>
          </xdr:cNvPr>
          <xdr:cNvSpPr/>
        </xdr:nvSpPr>
        <xdr:spPr>
          <a:xfrm>
            <a:off x="2938050" y="31248095"/>
            <a:ext cx="3809332" cy="198085"/>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sp macro="" textlink="">
        <xdr:nvSpPr>
          <xdr:cNvPr id="102" name="CustomShape 1">
            <a:extLst>
              <a:ext uri="{FF2B5EF4-FFF2-40B4-BE49-F238E27FC236}">
                <a16:creationId xmlns:a16="http://schemas.microsoft.com/office/drawing/2014/main" id="{00000000-0008-0000-0600-000066000000}"/>
              </a:ext>
            </a:extLst>
          </xdr:cNvPr>
          <xdr:cNvSpPr/>
        </xdr:nvSpPr>
        <xdr:spPr>
          <a:xfrm>
            <a:off x="8153610" y="24281484"/>
            <a:ext cx="1708304" cy="611406"/>
          </a:xfrm>
          <a:prstGeom prst="wedgeRectCallout">
            <a:avLst>
              <a:gd name="adj1" fmla="val -108523"/>
              <a:gd name="adj2" fmla="val 22093"/>
            </a:avLst>
          </a:prstGeom>
          <a:solidFill>
            <a:srgbClr val="FFFFFF"/>
          </a:solidFill>
          <a:ln>
            <a:solidFill>
              <a:srgbClr val="FF3333"/>
            </a:solidFill>
          </a:ln>
        </xdr:spPr>
        <xdr:style>
          <a:lnRef idx="0">
            <a:scrgbClr r="0" g="0" b="0"/>
          </a:lnRef>
          <a:fillRef idx="0">
            <a:scrgbClr r="0" g="0" b="0"/>
          </a:fillRef>
          <a:effectRef idx="0">
            <a:scrgbClr r="0" g="0" b="0"/>
          </a:effectRef>
          <a:fontRef idx="minor"/>
        </xdr:style>
        <xdr:txBody>
          <a:bodyPr wrap="none" lIns="0" tIns="0" rIns="0" bIns="0" anchor="ctr"/>
          <a:lstStyle/>
          <a:p>
            <a:pPr algn="ctr">
              <a:lnSpc>
                <a:spcPct val="100000"/>
              </a:lnSpc>
            </a:pPr>
            <a:r>
              <a:rPr lang="en-US" sz="1200" b="0" strike="noStrike" spc="-1">
                <a:latin typeface="Times New Roman"/>
              </a:rPr>
              <a:t>ホストモードでは、</a:t>
            </a:r>
            <a:br/>
            <a:r>
              <a:rPr lang="en-US" sz="1200" b="0" strike="noStrike" spc="-1">
                <a:latin typeface="Times New Roman"/>
              </a:rPr>
              <a:t>U1EP0のみ使用。</a:t>
            </a:r>
          </a:p>
        </xdr:txBody>
      </xdr:sp>
    </xdr:grpSp>
    <xdr:clientData/>
  </xdr:twoCellAnchor>
  <xdr:twoCellAnchor editAs="oneCell">
    <xdr:from>
      <xdr:col>2</xdr:col>
      <xdr:colOff>78120</xdr:colOff>
      <xdr:row>124</xdr:row>
      <xdr:rowOff>360</xdr:rowOff>
    </xdr:from>
    <xdr:to>
      <xdr:col>12</xdr:col>
      <xdr:colOff>448200</xdr:colOff>
      <xdr:row>149</xdr:row>
      <xdr:rowOff>27360</xdr:rowOff>
    </xdr:to>
    <xdr:pic>
      <xdr:nvPicPr>
        <xdr:cNvPr id="103" name="図 9">
          <a:extLst>
            <a:ext uri="{FF2B5EF4-FFF2-40B4-BE49-F238E27FC236}">
              <a16:creationId xmlns:a16="http://schemas.microsoft.com/office/drawing/2014/main" id="{00000000-0008-0000-0600-000067000000}"/>
            </a:ext>
          </a:extLst>
        </xdr:cNvPr>
        <xdr:cNvPicPr/>
      </xdr:nvPicPr>
      <xdr:blipFill>
        <a:blip xmlns:r="http://schemas.openxmlformats.org/officeDocument/2006/relationships" r:embed="rId10"/>
        <a:stretch/>
      </xdr:blipFill>
      <xdr:spPr>
        <a:xfrm>
          <a:off x="1484640" y="16124040"/>
          <a:ext cx="6485040" cy="4408560"/>
        </a:xfrm>
        <a:prstGeom prst="rect">
          <a:avLst/>
        </a:prstGeom>
        <a:ln>
          <a:noFill/>
        </a:ln>
      </xdr:spPr>
    </xdr:pic>
    <xdr:clientData/>
  </xdr:twoCellAnchor>
  <xdr:twoCellAnchor editAs="oneCell">
    <xdr:from>
      <xdr:col>2</xdr:col>
      <xdr:colOff>0</xdr:colOff>
      <xdr:row>83</xdr:row>
      <xdr:rowOff>0</xdr:rowOff>
    </xdr:from>
    <xdr:to>
      <xdr:col>14</xdr:col>
      <xdr:colOff>380385</xdr:colOff>
      <xdr:row>111</xdr:row>
      <xdr:rowOff>33964</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1"/>
        <a:stretch>
          <a:fillRect/>
        </a:stretch>
      </xdr:blipFill>
      <xdr:spPr>
        <a:xfrm>
          <a:off x="1530421" y="14212584"/>
          <a:ext cx="8342857" cy="4828571"/>
        </a:xfrm>
        <a:prstGeom prst="rect">
          <a:avLst/>
        </a:prstGeom>
      </xdr:spPr>
    </xdr:pic>
    <xdr:clientData/>
  </xdr:twoCellAnchor>
  <xdr:twoCellAnchor>
    <xdr:from>
      <xdr:col>2</xdr:col>
      <xdr:colOff>0</xdr:colOff>
      <xdr:row>164</xdr:row>
      <xdr:rowOff>96318</xdr:rowOff>
    </xdr:from>
    <xdr:to>
      <xdr:col>19</xdr:col>
      <xdr:colOff>196021</xdr:colOff>
      <xdr:row>168</xdr:row>
      <xdr:rowOff>76383</xdr:rowOff>
    </xdr:to>
    <xdr:grpSp>
      <xdr:nvGrpSpPr>
        <xdr:cNvPr id="7" name="グループ化 6">
          <a:extLst>
            <a:ext uri="{FF2B5EF4-FFF2-40B4-BE49-F238E27FC236}">
              <a16:creationId xmlns:a16="http://schemas.microsoft.com/office/drawing/2014/main" id="{00000000-0008-0000-0600-000007000000}"/>
            </a:ext>
          </a:extLst>
        </xdr:cNvPr>
        <xdr:cNvGrpSpPr/>
      </xdr:nvGrpSpPr>
      <xdr:grpSpPr>
        <a:xfrm>
          <a:off x="1530421" y="28179015"/>
          <a:ext cx="11476190" cy="665008"/>
          <a:chOff x="1530421" y="28179015"/>
          <a:chExt cx="11476190" cy="665008"/>
        </a:xfrm>
      </xdr:grpSpPr>
      <xdr:pic>
        <xdr:nvPicPr>
          <xdr:cNvPr id="5" name="図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2"/>
          <a:stretch>
            <a:fillRect/>
          </a:stretch>
        </xdr:blipFill>
        <xdr:spPr>
          <a:xfrm>
            <a:off x="1530421" y="28596404"/>
            <a:ext cx="11476190" cy="247619"/>
          </a:xfrm>
          <a:prstGeom prst="rect">
            <a:avLst/>
          </a:prstGeom>
        </xdr:spPr>
      </xdr:pic>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3"/>
          <a:stretch>
            <a:fillRect/>
          </a:stretch>
        </xdr:blipFill>
        <xdr:spPr>
          <a:xfrm>
            <a:off x="1530421" y="28179015"/>
            <a:ext cx="11466667" cy="438095"/>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542772</xdr:colOff>
      <xdr:row>55</xdr:row>
      <xdr:rowOff>108857</xdr:rowOff>
    </xdr:from>
    <xdr:to>
      <xdr:col>15</xdr:col>
      <xdr:colOff>167334</xdr:colOff>
      <xdr:row>65</xdr:row>
      <xdr:rowOff>149107</xdr:rowOff>
    </xdr:to>
    <xdr:sp macro="" textlink="">
      <xdr:nvSpPr>
        <xdr:cNvPr id="26" name="CustomShape 1">
          <a:extLst>
            <a:ext uri="{FF2B5EF4-FFF2-40B4-BE49-F238E27FC236}">
              <a16:creationId xmlns:a16="http://schemas.microsoft.com/office/drawing/2014/main" id="{00000000-0008-0000-0700-00001A000000}"/>
            </a:ext>
          </a:extLst>
        </xdr:cNvPr>
        <xdr:cNvSpPr/>
      </xdr:nvSpPr>
      <xdr:spPr>
        <a:xfrm>
          <a:off x="5210022" y="9837964"/>
          <a:ext cx="4958562" cy="1809179"/>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U1ADDR</a:t>
          </a:r>
        </a:p>
        <a:p>
          <a:r>
            <a:rPr 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USB</a:t>
          </a:r>
          <a:r>
            <a:rPr lang="ja-JP" alt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デバイスに割振ったアドレスを指定</a:t>
          </a:r>
          <a:endParaRPr lang="en-US" altLang="ja-JP" sz="1200" b="0" strike="noStrike" spc="-1">
            <a:latin typeface="游ゴシック Medium" panose="020B0500000000000000" pitchFamily="50" charset="-128"/>
            <a:ea typeface="游ゴシック Medium" panose="020B0500000000000000" pitchFamily="50" charset="-128"/>
            <a:cs typeface="Arial" panose="020B0604020202020204" pitchFamily="34" charset="0"/>
          </a:endParaRPr>
        </a:p>
        <a:p>
          <a:r>
            <a:rPr lang="ja-JP" altLang="en-US"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a:t>
          </a:r>
          <a:r>
            <a:rPr lang="en-US" altLang="ja-JP"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U1BDTP1</a:t>
          </a:r>
        </a:p>
        <a:p>
          <a:r>
            <a:rPr lang="en-US" altLang="ja-JP" sz="1200" b="0" strike="noStrike" spc="-1">
              <a:latin typeface="游ゴシック Medium" panose="020B0500000000000000" pitchFamily="50" charset="-128"/>
              <a:ea typeface="游ゴシック Medium" panose="020B0500000000000000" pitchFamily="50" charset="-128"/>
              <a:cs typeface="Arial" panose="020B0604020202020204" pitchFamily="34" charset="0"/>
            </a:rPr>
            <a:t> </a:t>
          </a:r>
          <a:r>
            <a:rPr lang="en-US" altLang="ja-JP" sz="1200" b="0">
              <a:effectLst/>
              <a:latin typeface="游ゴシック Medium" panose="020B0500000000000000" pitchFamily="50" charset="-128"/>
              <a:ea typeface="游ゴシック Medium" panose="020B0500000000000000" pitchFamily="50" charset="-128"/>
              <a:cs typeface="Arial" panose="020B0604020202020204" pitchFamily="34" charset="0"/>
            </a:rPr>
            <a:t>　　BDT</a:t>
          </a:r>
          <a:r>
            <a:rPr lang="ja-JP" altLang="en-US" sz="1200" b="0">
              <a:effectLst/>
              <a:latin typeface="游ゴシック Medium" panose="020B0500000000000000" pitchFamily="50" charset="-128"/>
              <a:ea typeface="游ゴシック Medium" panose="020B0500000000000000" pitchFamily="50" charset="-128"/>
              <a:cs typeface="Arial" panose="020B0604020202020204" pitchFamily="34" charset="0"/>
            </a:rPr>
            <a:t>テーブルの上位</a:t>
          </a:r>
          <a:r>
            <a:rPr lang="en-US" altLang="ja-JP" sz="1200" b="0">
              <a:effectLst/>
              <a:latin typeface="游ゴシック Medium" panose="020B0500000000000000" pitchFamily="50" charset="-128"/>
              <a:ea typeface="游ゴシック Medium" panose="020B0500000000000000" pitchFamily="50" charset="-128"/>
              <a:cs typeface="Arial" panose="020B0604020202020204" pitchFamily="34" charset="0"/>
            </a:rPr>
            <a:t>7BITS</a:t>
          </a:r>
          <a:r>
            <a:rPr lang="ja-JP" altLang="en-US" sz="1200" b="0">
              <a:effectLst/>
              <a:latin typeface="游ゴシック Medium" panose="020B0500000000000000" pitchFamily="50" charset="-128"/>
              <a:ea typeface="游ゴシック Medium" panose="020B0500000000000000" pitchFamily="50" charset="-128"/>
              <a:cs typeface="Arial" panose="020B0604020202020204" pitchFamily="34" charset="0"/>
            </a:rPr>
            <a:t>のアドレスを格納</a:t>
          </a:r>
          <a:endParaRPr lang="en-US" altLang="ja-JP" sz="1200" b="0">
            <a:effectLst/>
            <a:latin typeface="游ゴシック Medium" panose="020B0500000000000000" pitchFamily="50" charset="-128"/>
            <a:ea typeface="游ゴシック Medium" panose="020B0500000000000000" pitchFamily="50" charset="-128"/>
            <a:cs typeface="Arial" panose="020B0604020202020204" pitchFamily="34" charset="0"/>
          </a:endParaRPr>
        </a:p>
        <a:p>
          <a:r>
            <a:rPr lang="ja-JP" altLang="ja-JP" sz="1200" b="0">
              <a:effectLst/>
              <a:latin typeface="游ゴシック Medium" panose="020B0500000000000000" pitchFamily="50" charset="-128"/>
              <a:ea typeface="游ゴシック Medium" panose="020B0500000000000000" pitchFamily="50" charset="-128"/>
              <a:cs typeface="+mn-cs"/>
            </a:rPr>
            <a:t>　</a:t>
          </a:r>
          <a:r>
            <a:rPr lang="en-US" altLang="ja-JP" sz="1200" b="0">
              <a:effectLst/>
              <a:latin typeface="游ゴシック Medium" panose="020B0500000000000000" pitchFamily="50" charset="-128"/>
              <a:ea typeface="游ゴシック Medium" panose="020B0500000000000000" pitchFamily="50" charset="-128"/>
              <a:cs typeface="+mn-cs"/>
            </a:rPr>
            <a:t>U1CON</a:t>
          </a:r>
          <a:endParaRPr lang="ja-JP" altLang="ja-JP" sz="1200">
            <a:effectLst/>
            <a:latin typeface="游ゴシック Medium" panose="020B0500000000000000" pitchFamily="50" charset="-128"/>
            <a:ea typeface="游ゴシック Medium" panose="020B0500000000000000" pitchFamily="50" charset="-128"/>
          </a:endParaRPr>
        </a:p>
        <a:p>
          <a:r>
            <a:rPr lang="en-US" altLang="ja-JP" sz="1200" b="0">
              <a:effectLst/>
              <a:latin typeface="游ゴシック Medium" panose="020B0500000000000000" pitchFamily="50" charset="-128"/>
              <a:ea typeface="游ゴシック Medium" panose="020B0500000000000000" pitchFamily="50" charset="-128"/>
              <a:cs typeface="+mn-cs"/>
            </a:rPr>
            <a:t>　</a:t>
          </a:r>
          <a:r>
            <a:rPr lang="ja-JP" altLang="ja-JP" sz="1200" b="0">
              <a:effectLst/>
              <a:latin typeface="游ゴシック Medium" panose="020B0500000000000000" pitchFamily="50" charset="-128"/>
              <a:ea typeface="游ゴシック Medium" panose="020B0500000000000000" pitchFamily="50" charset="-128"/>
              <a:cs typeface="+mn-cs"/>
            </a:rPr>
            <a:t>　</a:t>
          </a:r>
          <a:r>
            <a:rPr lang="en-US" altLang="ja-JP" sz="1200" b="0">
              <a:effectLst/>
              <a:latin typeface="游ゴシック Medium" panose="020B0500000000000000" pitchFamily="50" charset="-128"/>
              <a:ea typeface="游ゴシック Medium" panose="020B0500000000000000" pitchFamily="50" charset="-128"/>
              <a:cs typeface="+mn-cs"/>
            </a:rPr>
            <a:t>SOFEN=1:SOF packet の自動1ms送信スタート</a:t>
          </a:r>
          <a:endParaRPr lang="ja-JP" altLang="ja-JP" sz="1200">
            <a:effectLst/>
            <a:latin typeface="游ゴシック Medium" panose="020B0500000000000000" pitchFamily="50" charset="-128"/>
            <a:ea typeface="游ゴシック Medium" panose="020B0500000000000000" pitchFamily="50" charset="-128"/>
          </a:endParaRPr>
        </a:p>
        <a:p>
          <a:endParaRPr lang="en-US" sz="1200" b="0" strike="noStrike" spc="-1">
            <a:latin typeface="游ゴシック Medium" panose="020B0500000000000000" pitchFamily="50" charset="-128"/>
            <a:ea typeface="游ゴシック Medium" panose="020B0500000000000000" pitchFamily="50" charset="-128"/>
          </a:endParaRPr>
        </a:p>
      </xdr:txBody>
    </xdr:sp>
    <xdr:clientData/>
  </xdr:twoCellAnchor>
  <xdr:twoCellAnchor editAs="oneCell">
    <xdr:from>
      <xdr:col>16</xdr:col>
      <xdr:colOff>87840</xdr:colOff>
      <xdr:row>32</xdr:row>
      <xdr:rowOff>95250</xdr:rowOff>
    </xdr:from>
    <xdr:to>
      <xdr:col>23</xdr:col>
      <xdr:colOff>371520</xdr:colOff>
      <xdr:row>46</xdr:row>
      <xdr:rowOff>59980</xdr:rowOff>
    </xdr:to>
    <xdr:sp macro="" textlink="">
      <xdr:nvSpPr>
        <xdr:cNvPr id="104" name="CustomShape 1">
          <a:extLst>
            <a:ext uri="{FF2B5EF4-FFF2-40B4-BE49-F238E27FC236}">
              <a16:creationId xmlns:a16="http://schemas.microsoft.com/office/drawing/2014/main" id="{00000000-0008-0000-0700-000068000000}"/>
            </a:ext>
          </a:extLst>
        </xdr:cNvPr>
        <xdr:cNvSpPr/>
      </xdr:nvSpPr>
      <xdr:spPr>
        <a:xfrm>
          <a:off x="10755840" y="5755821"/>
          <a:ext cx="4950930" cy="244123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U1TOK ※通信開始のトリガー</a:t>
          </a:r>
        </a:p>
        <a:p>
          <a:r>
            <a:rPr lang="en-US" sz="1200" b="0" strike="noStrike" spc="-1">
              <a:latin typeface="游ゴシック Medium" panose="020B0500000000000000" pitchFamily="50" charset="-128"/>
              <a:ea typeface="游ゴシック Medium" panose="020B0500000000000000" pitchFamily="50" charset="-128"/>
            </a:rPr>
            <a:t>　　PID</a:t>
          </a:r>
        </a:p>
        <a:p>
          <a:r>
            <a:rPr lang="en-US" sz="1200" b="0" strike="noStrike" spc="-1">
              <a:latin typeface="游ゴシック Medium" panose="020B0500000000000000" pitchFamily="50" charset="-128"/>
              <a:ea typeface="游ゴシック Medium" panose="020B0500000000000000" pitchFamily="50" charset="-128"/>
            </a:rPr>
            <a:t>　　　1101:SETUP(TX)トークン</a:t>
          </a:r>
        </a:p>
        <a:p>
          <a:r>
            <a:rPr lang="en-US" sz="1200" b="0" strike="noStrike" spc="-1">
              <a:latin typeface="游ゴシック Medium" panose="020B0500000000000000" pitchFamily="50" charset="-128"/>
              <a:ea typeface="游ゴシック Medium" panose="020B0500000000000000" pitchFamily="50" charset="-128"/>
            </a:rPr>
            <a:t>　　　1001:IN(RX)トークン</a:t>
          </a:r>
        </a:p>
        <a:p>
          <a:r>
            <a:rPr lang="en-US" sz="1200" b="0" strike="noStrike" spc="-1">
              <a:latin typeface="游ゴシック Medium" panose="020B0500000000000000" pitchFamily="50" charset="-128"/>
              <a:ea typeface="游ゴシック Medium" panose="020B0500000000000000" pitchFamily="50" charset="-128"/>
            </a:rPr>
            <a:t>　　　0001:OUT(TX)トークン</a:t>
          </a:r>
        </a:p>
        <a:p>
          <a:r>
            <a:rPr lang="en-US" sz="1200" b="0" strike="noStrike" spc="-1">
              <a:latin typeface="游ゴシック Medium" panose="020B0500000000000000" pitchFamily="50" charset="-128"/>
              <a:ea typeface="游ゴシック Medium" panose="020B0500000000000000" pitchFamily="50" charset="-128"/>
            </a:rPr>
            <a:t>　　EP:通信するEPナンバーを指定</a:t>
          </a:r>
        </a:p>
        <a:p>
          <a:r>
            <a:rPr lang="en-US" sz="1200" b="0" strike="noStrike" spc="-1">
              <a:latin typeface="游ゴシック Medium" panose="020B0500000000000000" pitchFamily="50" charset="-128"/>
              <a:ea typeface="游ゴシック Medium" panose="020B0500000000000000" pitchFamily="50" charset="-128"/>
            </a:rPr>
            <a:t>　　　0000:EP0(SETUP)</a:t>
          </a:r>
        </a:p>
        <a:p>
          <a:r>
            <a:rPr lang="en-US" sz="1200" b="0" strike="noStrike" spc="-1">
              <a:latin typeface="游ゴシック Medium" panose="020B0500000000000000" pitchFamily="50" charset="-128"/>
              <a:ea typeface="游ゴシック Medium" panose="020B0500000000000000" pitchFamily="50" charset="-128"/>
            </a:rPr>
            <a:t>　　　0001:EP1(IN)</a:t>
          </a:r>
        </a:p>
        <a:p>
          <a:r>
            <a:rPr lang="en-US" sz="1200" b="0" strike="noStrike" spc="-1">
              <a:latin typeface="游ゴシック Medium" panose="020B0500000000000000" pitchFamily="50" charset="-128"/>
              <a:ea typeface="游ゴシック Medium" panose="020B0500000000000000" pitchFamily="50" charset="-128"/>
            </a:rPr>
            <a:t>　　　0002:EP2(OUT)</a:t>
          </a:r>
        </a:p>
      </xdr:txBody>
    </xdr:sp>
    <xdr:clientData/>
  </xdr:twoCellAnchor>
  <xdr:twoCellAnchor editAs="oneCell">
    <xdr:from>
      <xdr:col>7</xdr:col>
      <xdr:colOff>522909</xdr:colOff>
      <xdr:row>67</xdr:row>
      <xdr:rowOff>24552</xdr:rowOff>
    </xdr:from>
    <xdr:to>
      <xdr:col>15</xdr:col>
      <xdr:colOff>150999</xdr:colOff>
      <xdr:row>78</xdr:row>
      <xdr:rowOff>149678</xdr:rowOff>
    </xdr:to>
    <xdr:sp macro="" textlink="">
      <xdr:nvSpPr>
        <xdr:cNvPr id="105" name="CustomShape 1">
          <a:extLst>
            <a:ext uri="{FF2B5EF4-FFF2-40B4-BE49-F238E27FC236}">
              <a16:creationId xmlns:a16="http://schemas.microsoft.com/office/drawing/2014/main" id="{00000000-0008-0000-0700-000069000000}"/>
            </a:ext>
          </a:extLst>
        </xdr:cNvPr>
        <xdr:cNvSpPr/>
      </xdr:nvSpPr>
      <xdr:spPr>
        <a:xfrm>
          <a:off x="5190159" y="11876373"/>
          <a:ext cx="4962090" cy="2070948"/>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U1EP0</a:t>
          </a:r>
        </a:p>
        <a:p>
          <a:r>
            <a:rPr lang="en-US" sz="1200" b="0" strike="noStrike" spc="-1">
              <a:latin typeface="游ゴシック Medium" panose="020B0500000000000000" pitchFamily="50" charset="-128"/>
              <a:ea typeface="游ゴシック Medium" panose="020B0500000000000000" pitchFamily="50" charset="-128"/>
            </a:rPr>
            <a:t>　　LSPD=0,1:ロースピード無効(0)、有効(1)</a:t>
          </a:r>
        </a:p>
        <a:p>
          <a:r>
            <a:rPr lang="en-US" sz="1200" b="0" strike="noStrike" spc="-1">
              <a:latin typeface="游ゴシック Medium" panose="020B0500000000000000" pitchFamily="50" charset="-128"/>
              <a:ea typeface="游ゴシック Medium" panose="020B0500000000000000" pitchFamily="50" charset="-128"/>
            </a:rPr>
            <a:t>　　BETRYDIS=1:</a:t>
          </a:r>
          <a:r>
            <a:rPr lang="en-US" sz="1200" b="1" strike="noStrike" spc="-1">
              <a:latin typeface="游ゴシック Medium" panose="020B0500000000000000" pitchFamily="50" charset="-128"/>
              <a:ea typeface="游ゴシック Medium" panose="020B0500000000000000" pitchFamily="50" charset="-128"/>
            </a:rPr>
            <a:t>NAKトランザクションのリトライ無効</a:t>
          </a:r>
        </a:p>
        <a:p>
          <a:r>
            <a:rPr lang="en-US" sz="1200" b="0" strike="noStrike" spc="-1">
              <a:latin typeface="游ゴシック Medium" panose="020B0500000000000000" pitchFamily="50" charset="-128"/>
              <a:ea typeface="游ゴシック Medium" panose="020B0500000000000000" pitchFamily="50" charset="-128"/>
            </a:rPr>
            <a:t>　　EPRXEN=1:このU1EP0の受信を有効</a:t>
          </a:r>
        </a:p>
        <a:p>
          <a:r>
            <a:rPr lang="en-US" sz="1200" b="0" strike="noStrike" spc="-1">
              <a:latin typeface="游ゴシック Medium" panose="020B0500000000000000" pitchFamily="50" charset="-128"/>
              <a:ea typeface="游ゴシック Medium" panose="020B0500000000000000" pitchFamily="50" charset="-128"/>
            </a:rPr>
            <a:t>　　EPTXEN=1:このU1EP0の送信を有効</a:t>
          </a:r>
        </a:p>
        <a:p>
          <a:r>
            <a:rPr lang="en-US" sz="1200" b="0" strike="noStrike" spc="-1">
              <a:latin typeface="游ゴシック Medium" panose="020B0500000000000000" pitchFamily="50" charset="-128"/>
              <a:ea typeface="游ゴシック Medium" panose="020B0500000000000000" pitchFamily="50" charset="-128"/>
            </a:rPr>
            <a:t>　　EPHSHK=1:</a:t>
          </a:r>
          <a:r>
            <a:rPr lang="en-US" sz="1200" b="1" strike="noStrike" spc="-1">
              <a:latin typeface="游ゴシック Medium" panose="020B0500000000000000" pitchFamily="50" charset="-128"/>
              <a:ea typeface="游ゴシック Medium" panose="020B0500000000000000" pitchFamily="50" charset="-128"/>
            </a:rPr>
            <a:t>自動ハンドシェイクを有効</a:t>
          </a:r>
        </a:p>
        <a:p>
          <a:endParaRPr lang="en-US" sz="1200" b="0" strike="noStrike" spc="-1">
            <a:latin typeface="游ゴシック Medium" panose="020B0500000000000000" pitchFamily="50" charset="-128"/>
            <a:ea typeface="游ゴシック Medium" panose="020B0500000000000000" pitchFamily="50" charset="-128"/>
          </a:endParaRPr>
        </a:p>
      </xdr:txBody>
    </xdr:sp>
    <xdr:clientData/>
  </xdr:twoCellAnchor>
  <xdr:twoCellAnchor>
    <xdr:from>
      <xdr:col>3</xdr:col>
      <xdr:colOff>450360</xdr:colOff>
      <xdr:row>29</xdr:row>
      <xdr:rowOff>150480</xdr:rowOff>
    </xdr:from>
    <xdr:to>
      <xdr:col>14</xdr:col>
      <xdr:colOff>312480</xdr:colOff>
      <xdr:row>43</xdr:row>
      <xdr:rowOff>63000</xdr:rowOff>
    </xdr:to>
    <xdr:grpSp>
      <xdr:nvGrpSpPr>
        <xdr:cNvPr id="2" name="グループ化 1">
          <a:extLst>
            <a:ext uri="{FF2B5EF4-FFF2-40B4-BE49-F238E27FC236}">
              <a16:creationId xmlns:a16="http://schemas.microsoft.com/office/drawing/2014/main" id="{00000000-0008-0000-0700-000002000000}"/>
            </a:ext>
          </a:extLst>
        </xdr:cNvPr>
        <xdr:cNvGrpSpPr/>
      </xdr:nvGrpSpPr>
      <xdr:grpSpPr>
        <a:xfrm>
          <a:off x="2450610" y="5280373"/>
          <a:ext cx="7196370" cy="2389020"/>
          <a:chOff x="2450610" y="5122530"/>
          <a:chExt cx="7196370" cy="2312820"/>
        </a:xfrm>
      </xdr:grpSpPr>
      <xdr:sp macro="" textlink="">
        <xdr:nvSpPr>
          <xdr:cNvPr id="106" name="CustomShape 1">
            <a:extLst>
              <a:ext uri="{FF2B5EF4-FFF2-40B4-BE49-F238E27FC236}">
                <a16:creationId xmlns:a16="http://schemas.microsoft.com/office/drawing/2014/main" id="{00000000-0008-0000-0700-00006A000000}"/>
              </a:ext>
            </a:extLst>
          </xdr:cNvPr>
          <xdr:cNvSpPr/>
        </xdr:nvSpPr>
        <xdr:spPr>
          <a:xfrm>
            <a:off x="2450610" y="5129730"/>
            <a:ext cx="1270500" cy="2305620"/>
          </a:xfrm>
          <a:prstGeom prst="rect">
            <a:avLst/>
          </a:prstGeom>
          <a:solidFill>
            <a:srgbClr val="FFFFFF"/>
          </a:solidFill>
          <a:ln w="29160">
            <a:solidFill>
              <a:srgbClr val="000000"/>
            </a:solidFill>
            <a:round/>
          </a:ln>
        </xdr:spPr>
        <xdr:style>
          <a:lnRef idx="0">
            <a:scrgbClr r="0" g="0" b="0"/>
          </a:lnRef>
          <a:fillRef idx="0">
            <a:scrgbClr r="0" g="0" b="0"/>
          </a:fillRef>
          <a:effectRef idx="0">
            <a:scrgbClr r="0" g="0" b="0"/>
          </a:effectRef>
          <a:fontRef idx="minor"/>
        </xdr:style>
        <xdr:txBody>
          <a:bodyPr lIns="14400" tIns="14400" rIns="14400" bIns="14400" anchor="ctr"/>
          <a:lstStyle/>
          <a:p>
            <a:r>
              <a:rPr lang="en-US" sz="1200" b="0" strike="noStrike" spc="-1">
                <a:latin typeface="游ゴシック Medium" panose="020B0500000000000000" pitchFamily="50" charset="-128"/>
                <a:ea typeface="游ゴシック Medium" panose="020B0500000000000000" pitchFamily="50" charset="-128"/>
              </a:rPr>
              <a:t>　USBメモリ</a:t>
            </a:r>
          </a:p>
          <a:p>
            <a:r>
              <a:rPr lang="en-US" sz="1200" b="0" strike="noStrike" spc="-1">
                <a:latin typeface="游ゴシック Medium" panose="020B0500000000000000" pitchFamily="50" charset="-128"/>
                <a:ea typeface="游ゴシック Medium" panose="020B0500000000000000" pitchFamily="50" charset="-128"/>
              </a:rPr>
              <a:t>　デバイス</a:t>
            </a:r>
          </a:p>
        </xdr:txBody>
      </xdr:sp>
      <xdr:sp macro="" textlink="">
        <xdr:nvSpPr>
          <xdr:cNvPr id="107" name="Line 1">
            <a:extLst>
              <a:ext uri="{FF2B5EF4-FFF2-40B4-BE49-F238E27FC236}">
                <a16:creationId xmlns:a16="http://schemas.microsoft.com/office/drawing/2014/main" id="{00000000-0008-0000-0700-00006B000000}"/>
              </a:ext>
            </a:extLst>
          </xdr:cNvPr>
          <xdr:cNvSpPr/>
        </xdr:nvSpPr>
        <xdr:spPr>
          <a:xfrm>
            <a:off x="3738030" y="5443110"/>
            <a:ext cx="4623690" cy="0"/>
          </a:xfrm>
          <a:prstGeom prst="line">
            <a:avLst/>
          </a:prstGeom>
          <a:ln w="19080">
            <a:solidFill>
              <a:srgbClr val="3465A4"/>
            </a:solidFill>
            <a:round/>
            <a:headEnd type="triangle" w="med" len="med"/>
            <a:tailEnd type="triangle" w="med" len="med"/>
          </a:ln>
        </xdr:spPr>
        <xdr:style>
          <a:lnRef idx="0">
            <a:scrgbClr r="0" g="0" b="0"/>
          </a:lnRef>
          <a:fillRef idx="0">
            <a:scrgbClr r="0" g="0" b="0"/>
          </a:fillRef>
          <a:effectRef idx="0">
            <a:scrgbClr r="0" g="0" b="0"/>
          </a:effectRef>
          <a:fontRef idx="minor"/>
        </xdr:style>
      </xdr:sp>
      <xdr:sp macro="" textlink="">
        <xdr:nvSpPr>
          <xdr:cNvPr id="108" name="CustomShape 1">
            <a:extLst>
              <a:ext uri="{FF2B5EF4-FFF2-40B4-BE49-F238E27FC236}">
                <a16:creationId xmlns:a16="http://schemas.microsoft.com/office/drawing/2014/main" id="{00000000-0008-0000-0700-00006C000000}"/>
              </a:ext>
            </a:extLst>
          </xdr:cNvPr>
          <xdr:cNvSpPr/>
        </xdr:nvSpPr>
        <xdr:spPr>
          <a:xfrm>
            <a:off x="8375760" y="5122530"/>
            <a:ext cx="1271220" cy="2305620"/>
          </a:xfrm>
          <a:prstGeom prst="rect">
            <a:avLst/>
          </a:prstGeom>
          <a:solidFill>
            <a:srgbClr val="FFFFFF"/>
          </a:solidFill>
          <a:ln w="29160">
            <a:solidFill>
              <a:srgbClr val="000000"/>
            </a:solidFill>
            <a:round/>
          </a:ln>
        </xdr:spPr>
        <xdr:style>
          <a:lnRef idx="0">
            <a:scrgbClr r="0" g="0" b="0"/>
          </a:lnRef>
          <a:fillRef idx="0">
            <a:scrgbClr r="0" g="0" b="0"/>
          </a:fillRef>
          <a:effectRef idx="0">
            <a:scrgbClr r="0" g="0" b="0"/>
          </a:effectRef>
          <a:fontRef idx="minor"/>
        </xdr:style>
        <xdr:txBody>
          <a:bodyPr lIns="14400" tIns="14400" rIns="14400" bIns="14400" anchor="ctr"/>
          <a:lstStyle/>
          <a:p>
            <a:r>
              <a:rPr lang="en-US" sz="1200" b="0" strike="noStrike" spc="-1">
                <a:latin typeface="游ゴシック Medium" panose="020B0500000000000000" pitchFamily="50" charset="-128"/>
                <a:ea typeface="游ゴシック Medium" panose="020B0500000000000000" pitchFamily="50" charset="-128"/>
              </a:rPr>
              <a:t>　PIC</a:t>
            </a:r>
          </a:p>
          <a:p>
            <a:r>
              <a:rPr lang="en-US" sz="1200" b="0" strike="noStrike" spc="-1">
                <a:latin typeface="游ゴシック Medium" panose="020B0500000000000000" pitchFamily="50" charset="-128"/>
                <a:ea typeface="游ゴシック Medium" panose="020B0500000000000000" pitchFamily="50" charset="-128"/>
              </a:rPr>
              <a:t>　USB</a:t>
            </a:r>
          </a:p>
          <a:p>
            <a:r>
              <a:rPr lang="en-US" sz="1200" b="0" strike="noStrike" spc="-1">
                <a:latin typeface="游ゴシック Medium" panose="020B0500000000000000" pitchFamily="50" charset="-128"/>
                <a:ea typeface="游ゴシック Medium" panose="020B0500000000000000" pitchFamily="50" charset="-128"/>
              </a:rPr>
              <a:t>　モジュール</a:t>
            </a:r>
          </a:p>
        </xdr:txBody>
      </xdr:sp>
      <xdr:sp macro="" textlink="">
        <xdr:nvSpPr>
          <xdr:cNvPr id="109" name="CustomShape 1">
            <a:extLst>
              <a:ext uri="{FF2B5EF4-FFF2-40B4-BE49-F238E27FC236}">
                <a16:creationId xmlns:a16="http://schemas.microsoft.com/office/drawing/2014/main" id="{00000000-0008-0000-0700-00006D000000}"/>
              </a:ext>
            </a:extLst>
          </xdr:cNvPr>
          <xdr:cNvSpPr/>
        </xdr:nvSpPr>
        <xdr:spPr>
          <a:xfrm>
            <a:off x="4779930" y="5181660"/>
            <a:ext cx="2436930" cy="52695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EP0 (SETUP IN, OUT)</a:t>
            </a:r>
          </a:p>
        </xdr:txBody>
      </xdr:sp>
      <xdr:sp macro="" textlink="">
        <xdr:nvSpPr>
          <xdr:cNvPr id="110" name="Line 1">
            <a:extLst>
              <a:ext uri="{FF2B5EF4-FFF2-40B4-BE49-F238E27FC236}">
                <a16:creationId xmlns:a16="http://schemas.microsoft.com/office/drawing/2014/main" id="{00000000-0008-0000-0700-00006E000000}"/>
              </a:ext>
            </a:extLst>
          </xdr:cNvPr>
          <xdr:cNvSpPr/>
        </xdr:nvSpPr>
        <xdr:spPr>
          <a:xfrm>
            <a:off x="3749190" y="6201720"/>
            <a:ext cx="4623690" cy="0"/>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11" name="CustomShape 1">
            <a:extLst>
              <a:ext uri="{FF2B5EF4-FFF2-40B4-BE49-F238E27FC236}">
                <a16:creationId xmlns:a16="http://schemas.microsoft.com/office/drawing/2014/main" id="{00000000-0008-0000-0700-00006F000000}"/>
              </a:ext>
            </a:extLst>
          </xdr:cNvPr>
          <xdr:cNvSpPr/>
        </xdr:nvSpPr>
        <xdr:spPr>
          <a:xfrm>
            <a:off x="4791090" y="5967540"/>
            <a:ext cx="2436930" cy="52659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EP1 (IN デバイス→ホスト)</a:t>
            </a:r>
          </a:p>
        </xdr:txBody>
      </xdr:sp>
      <xdr:sp macro="" textlink="">
        <xdr:nvSpPr>
          <xdr:cNvPr id="112" name="Line 1">
            <a:extLst>
              <a:ext uri="{FF2B5EF4-FFF2-40B4-BE49-F238E27FC236}">
                <a16:creationId xmlns:a16="http://schemas.microsoft.com/office/drawing/2014/main" id="{00000000-0008-0000-0700-000070000000}"/>
              </a:ext>
            </a:extLst>
          </xdr:cNvPr>
          <xdr:cNvSpPr/>
        </xdr:nvSpPr>
        <xdr:spPr>
          <a:xfrm>
            <a:off x="3749190" y="7008120"/>
            <a:ext cx="4623690" cy="0"/>
          </a:xfrm>
          <a:prstGeom prst="line">
            <a:avLst/>
          </a:prstGeom>
          <a:ln w="19080">
            <a:solidFill>
              <a:srgbClr val="3465A4"/>
            </a:solidFill>
            <a:round/>
            <a:headEnd type="triangle" w="med" len="med"/>
          </a:ln>
        </xdr:spPr>
        <xdr:style>
          <a:lnRef idx="0">
            <a:scrgbClr r="0" g="0" b="0"/>
          </a:lnRef>
          <a:fillRef idx="0">
            <a:scrgbClr r="0" g="0" b="0"/>
          </a:fillRef>
          <a:effectRef idx="0">
            <a:scrgbClr r="0" g="0" b="0"/>
          </a:effectRef>
          <a:fontRef idx="minor"/>
        </xdr:style>
      </xdr:sp>
      <xdr:sp macro="" textlink="">
        <xdr:nvSpPr>
          <xdr:cNvPr id="113" name="CustomShape 1">
            <a:extLst>
              <a:ext uri="{FF2B5EF4-FFF2-40B4-BE49-F238E27FC236}">
                <a16:creationId xmlns:a16="http://schemas.microsoft.com/office/drawing/2014/main" id="{00000000-0008-0000-0700-000071000000}"/>
              </a:ext>
            </a:extLst>
          </xdr:cNvPr>
          <xdr:cNvSpPr/>
        </xdr:nvSpPr>
        <xdr:spPr>
          <a:xfrm>
            <a:off x="4792890" y="6749910"/>
            <a:ext cx="2436930" cy="52587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EP2 (OUT デバイス←ホスト)</a:t>
            </a:r>
          </a:p>
        </xdr:txBody>
      </xdr:sp>
    </xdr:grpSp>
    <xdr:clientData/>
  </xdr:twoCellAnchor>
  <xdr:twoCellAnchor editAs="absolute">
    <xdr:from>
      <xdr:col>16</xdr:col>
      <xdr:colOff>104327</xdr:colOff>
      <xdr:row>18</xdr:row>
      <xdr:rowOff>161490</xdr:rowOff>
    </xdr:from>
    <xdr:to>
      <xdr:col>23</xdr:col>
      <xdr:colOff>407087</xdr:colOff>
      <xdr:row>30</xdr:row>
      <xdr:rowOff>136071</xdr:rowOff>
    </xdr:to>
    <xdr:sp macro="" textlink="">
      <xdr:nvSpPr>
        <xdr:cNvPr id="114" name="CustomShape 1">
          <a:extLst>
            <a:ext uri="{FF2B5EF4-FFF2-40B4-BE49-F238E27FC236}">
              <a16:creationId xmlns:a16="http://schemas.microsoft.com/office/drawing/2014/main" id="{00000000-0008-0000-0700-000072000000}"/>
            </a:ext>
          </a:extLst>
        </xdr:cNvPr>
        <xdr:cNvSpPr/>
      </xdr:nvSpPr>
      <xdr:spPr>
        <a:xfrm>
          <a:off x="10772327" y="3345561"/>
          <a:ext cx="4970010" cy="2097296"/>
        </a:xfrm>
        <a:prstGeom prst="borderCallout2">
          <a:avLst>
            <a:gd name="adj1" fmla="val 12195"/>
            <a:gd name="adj2" fmla="val -180"/>
            <a:gd name="adj3" fmla="val 12249"/>
            <a:gd name="adj4" fmla="val -35805"/>
            <a:gd name="adj5" fmla="val 102285"/>
            <a:gd name="adj6" fmla="val -35777"/>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lstStyle/>
        <a:p>
          <a:endParaRPr lang="en-US" sz="1200" b="0" strike="noStrike" spc="-1">
            <a:latin typeface="游ゴシック Medium" panose="020B0500000000000000" pitchFamily="50" charset="-128"/>
            <a:ea typeface="游ゴシック Medium" panose="020B0500000000000000" pitchFamily="50" charset="-128"/>
          </a:endParaRPr>
        </a:p>
        <a:p>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割り込み関係</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U1Ebits.ATTACHIE=1,0:Enable,disEnable ATTACH interrupt</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U1Ebits.DETACHIE=1,0:Enable,disEnable DETACH interrupt</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U1Ebits.SOFIE=1:Enable SOF interrupt</a:t>
          </a:r>
        </a:p>
        <a:p>
          <a:r>
            <a:rPr lang="en-US" sz="1200" b="0" strike="noStrike" spc="-1">
              <a:latin typeface="游ゴシック Medium" panose="020B0500000000000000" pitchFamily="50" charset="-128"/>
              <a:ea typeface="游ゴシック Medium" panose="020B0500000000000000" pitchFamily="50" charset="-128"/>
            </a:rPr>
            <a:t>　</a:t>
          </a:r>
          <a:r>
            <a:rPr lang="ja-JP" altLang="en-US" sz="1200" b="0" strike="noStrike" spc="-1">
              <a:latin typeface="游ゴシック Medium" panose="020B0500000000000000" pitchFamily="50" charset="-128"/>
              <a:ea typeface="游ゴシック Medium" panose="020B0500000000000000" pitchFamily="50" charset="-128"/>
            </a:rPr>
            <a:t>　</a:t>
          </a:r>
          <a:r>
            <a:rPr lang="en-US" sz="1200" b="0" strike="noStrike" spc="-1">
              <a:latin typeface="游ゴシック Medium" panose="020B0500000000000000" pitchFamily="50" charset="-128"/>
              <a:ea typeface="游ゴシック Medium" panose="020B0500000000000000" pitchFamily="50" charset="-128"/>
            </a:rPr>
            <a:t>U1EIE:Enable All Error Interrupts </a:t>
          </a:r>
        </a:p>
        <a:p>
          <a:endParaRPr lang="en-US" sz="1200" b="0" strike="noStrike" spc="-1">
            <a:latin typeface="游ゴシック Medium" panose="020B0500000000000000" pitchFamily="50" charset="-128"/>
            <a:ea typeface="游ゴシック Medium" panose="020B0500000000000000" pitchFamily="50" charset="-128"/>
          </a:endParaRPr>
        </a:p>
      </xdr:txBody>
    </xdr:sp>
    <xdr:clientData/>
  </xdr:twoCellAnchor>
  <xdr:twoCellAnchor>
    <xdr:from>
      <xdr:col>16</xdr:col>
      <xdr:colOff>90000</xdr:colOff>
      <xdr:row>48</xdr:row>
      <xdr:rowOff>74083</xdr:rowOff>
    </xdr:from>
    <xdr:to>
      <xdr:col>27</xdr:col>
      <xdr:colOff>388620</xdr:colOff>
      <xdr:row>78</xdr:row>
      <xdr:rowOff>149678</xdr:rowOff>
    </xdr:to>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0758000" y="8564940"/>
          <a:ext cx="7632870" cy="5382381"/>
          <a:chOff x="10814444" y="8540750"/>
          <a:chExt cx="7671676" cy="3966189"/>
        </a:xfrm>
      </xdr:grpSpPr>
      <xdr:sp macro="" textlink="">
        <xdr:nvSpPr>
          <xdr:cNvPr id="115" name="CustomShape 1">
            <a:extLst>
              <a:ext uri="{FF2B5EF4-FFF2-40B4-BE49-F238E27FC236}">
                <a16:creationId xmlns:a16="http://schemas.microsoft.com/office/drawing/2014/main" id="{00000000-0008-0000-0700-000073000000}"/>
              </a:ext>
            </a:extLst>
          </xdr:cNvPr>
          <xdr:cNvSpPr/>
        </xdr:nvSpPr>
        <xdr:spPr>
          <a:xfrm>
            <a:off x="10814444" y="8540750"/>
            <a:ext cx="4951505" cy="1997954"/>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BDT0 (EP0_RX, IN)</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UOWN=1:USBモジュールが制御 0:ソフトウェアが制御</a:t>
            </a:r>
          </a:p>
          <a:p>
            <a:r>
              <a:rPr lang="en-US" sz="1200" b="0" strike="noStrike" spc="-1">
                <a:latin typeface="游ゴシック Medium" panose="020B0500000000000000" pitchFamily="50" charset="-128"/>
                <a:ea typeface="游ゴシック Medium" panose="020B0500000000000000" pitchFamily="50" charset="-128"/>
              </a:rPr>
              <a:t>　　DTS=0:DATA0/1:DATA1</a:t>
            </a:r>
          </a:p>
          <a:p>
            <a:r>
              <a:rPr lang="en-US" sz="1200" b="0" strike="noStrike" spc="-1">
                <a:latin typeface="游ゴシック Medium" panose="020B0500000000000000" pitchFamily="50" charset="-128"/>
                <a:ea typeface="游ゴシック Medium" panose="020B0500000000000000" pitchFamily="50" charset="-128"/>
              </a:rPr>
              <a:t>　　COUNTER:送受信バイト数</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ADDRESS:バッファアドレス(DMA転送元先)</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PID:ハンドシェイクのPIDがリターン</a:t>
            </a:r>
          </a:p>
          <a:p>
            <a:endParaRPr lang="en-US" sz="1200" b="0" strike="noStrike" spc="-1">
              <a:latin typeface="游ゴシック Medium" panose="020B0500000000000000" pitchFamily="50" charset="-128"/>
              <a:ea typeface="游ゴシック Medium" panose="020B0500000000000000" pitchFamily="50" charset="-128"/>
            </a:endParaRPr>
          </a:p>
        </xdr:txBody>
      </xdr:sp>
      <xdr:sp macro="" textlink="">
        <xdr:nvSpPr>
          <xdr:cNvPr id="116" name="CustomShape 1">
            <a:extLst>
              <a:ext uri="{FF2B5EF4-FFF2-40B4-BE49-F238E27FC236}">
                <a16:creationId xmlns:a16="http://schemas.microsoft.com/office/drawing/2014/main" id="{00000000-0008-0000-0700-000074000000}"/>
              </a:ext>
            </a:extLst>
          </xdr:cNvPr>
          <xdr:cNvSpPr/>
        </xdr:nvSpPr>
        <xdr:spPr>
          <a:xfrm>
            <a:off x="10815763" y="10535341"/>
            <a:ext cx="4961945" cy="1971598"/>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BDT1 (EP0_TX, OUT)</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UOWN=1:USBモジュールが制御 0:ソフトウェアが制御</a:t>
            </a:r>
          </a:p>
          <a:p>
            <a:r>
              <a:rPr lang="en-US" sz="1200" b="0" strike="noStrike" spc="-1">
                <a:latin typeface="游ゴシック Medium" panose="020B0500000000000000" pitchFamily="50" charset="-128"/>
                <a:ea typeface="游ゴシック Medium" panose="020B0500000000000000" pitchFamily="50" charset="-128"/>
              </a:rPr>
              <a:t>　　DTS=0:DATA0/1:DATA1</a:t>
            </a:r>
          </a:p>
          <a:p>
            <a:r>
              <a:rPr lang="en-US" sz="1200" b="0" strike="noStrike" spc="-1">
                <a:latin typeface="游ゴシック Medium" panose="020B0500000000000000" pitchFamily="50" charset="-128"/>
                <a:ea typeface="游ゴシック Medium" panose="020B0500000000000000" pitchFamily="50" charset="-128"/>
              </a:rPr>
              <a:t>　　COUNTER:送受信バイト数</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ADDRESS:バッファアドレス(DMA転送元先)</a:t>
            </a:r>
          </a:p>
          <a:p>
            <a:endParaRPr lang="en-US" sz="1200" b="0" strike="noStrike" spc="-1">
              <a:latin typeface="游ゴシック Medium" panose="020B0500000000000000" pitchFamily="50" charset="-128"/>
              <a:ea typeface="游ゴシック Medium" panose="020B0500000000000000" pitchFamily="50" charset="-128"/>
            </a:endParaRPr>
          </a:p>
          <a:p>
            <a:r>
              <a:rPr lang="en-US" sz="1200" b="0" strike="noStrike" spc="-1">
                <a:latin typeface="游ゴシック Medium" panose="020B0500000000000000" pitchFamily="50" charset="-128"/>
                <a:ea typeface="游ゴシック Medium" panose="020B0500000000000000" pitchFamily="50" charset="-128"/>
              </a:rPr>
              <a:t>　　PID:ハンドシェイクのPIDがリターン</a:t>
            </a:r>
          </a:p>
          <a:p>
            <a:endParaRPr lang="en-US" sz="1200" b="0" strike="noStrike" spc="-1">
              <a:latin typeface="游ゴシック Medium" panose="020B0500000000000000" pitchFamily="50" charset="-128"/>
              <a:ea typeface="游ゴシック Medium" panose="020B0500000000000000" pitchFamily="50" charset="-128"/>
            </a:endParaRPr>
          </a:p>
        </xdr:txBody>
      </xdr:sp>
      <xdr:sp macro="" textlink="">
        <xdr:nvSpPr>
          <xdr:cNvPr id="117" name="CustomShape 1">
            <a:extLst>
              <a:ext uri="{FF2B5EF4-FFF2-40B4-BE49-F238E27FC236}">
                <a16:creationId xmlns:a16="http://schemas.microsoft.com/office/drawing/2014/main" id="{00000000-0008-0000-0700-000075000000}"/>
              </a:ext>
            </a:extLst>
          </xdr:cNvPr>
          <xdr:cNvSpPr/>
        </xdr:nvSpPr>
        <xdr:spPr>
          <a:xfrm>
            <a:off x="16266921" y="9643804"/>
            <a:ext cx="2206875" cy="407486"/>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DATA buffer</a:t>
            </a:r>
          </a:p>
        </xdr:txBody>
      </xdr:sp>
      <xdr:sp macro="" textlink="">
        <xdr:nvSpPr>
          <xdr:cNvPr id="118" name="Line 1">
            <a:extLst>
              <a:ext uri="{FF2B5EF4-FFF2-40B4-BE49-F238E27FC236}">
                <a16:creationId xmlns:a16="http://schemas.microsoft.com/office/drawing/2014/main" id="{00000000-0008-0000-0700-000076000000}"/>
              </a:ext>
            </a:extLst>
          </xdr:cNvPr>
          <xdr:cNvSpPr/>
        </xdr:nvSpPr>
        <xdr:spPr>
          <a:xfrm flipV="1">
            <a:off x="14252222" y="9866018"/>
            <a:ext cx="2022593" cy="2234"/>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19" name="Line 1">
            <a:extLst>
              <a:ext uri="{FF2B5EF4-FFF2-40B4-BE49-F238E27FC236}">
                <a16:creationId xmlns:a16="http://schemas.microsoft.com/office/drawing/2014/main" id="{00000000-0008-0000-0700-000077000000}"/>
              </a:ext>
            </a:extLst>
          </xdr:cNvPr>
          <xdr:cNvSpPr/>
        </xdr:nvSpPr>
        <xdr:spPr>
          <a:xfrm flipV="1">
            <a:off x="14275740" y="11794539"/>
            <a:ext cx="2022593" cy="23516"/>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9" name="CustomShape 1">
            <a:extLst>
              <a:ext uri="{FF2B5EF4-FFF2-40B4-BE49-F238E27FC236}">
                <a16:creationId xmlns:a16="http://schemas.microsoft.com/office/drawing/2014/main" id="{00000000-0008-0000-0700-000013000000}"/>
              </a:ext>
            </a:extLst>
          </xdr:cNvPr>
          <xdr:cNvSpPr/>
        </xdr:nvSpPr>
        <xdr:spPr>
          <a:xfrm>
            <a:off x="16279245" y="11542003"/>
            <a:ext cx="2206875" cy="407486"/>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游ゴシック Medium" panose="020B0500000000000000" pitchFamily="50" charset="-128"/>
                <a:ea typeface="游ゴシック Medium" panose="020B0500000000000000" pitchFamily="50" charset="-128"/>
              </a:rPr>
              <a:t>　DATA buffer</a:t>
            </a:r>
          </a:p>
        </xdr:txBody>
      </xdr:sp>
    </xdr:grpSp>
    <xdr:clientData/>
  </xdr:twoCellAnchor>
  <xdr:twoCellAnchor>
    <xdr:from>
      <xdr:col>24</xdr:col>
      <xdr:colOff>174542</xdr:colOff>
      <xdr:row>50</xdr:row>
      <xdr:rowOff>91554</xdr:rowOff>
    </xdr:from>
    <xdr:to>
      <xdr:col>28</xdr:col>
      <xdr:colOff>174542</xdr:colOff>
      <xdr:row>55</xdr:row>
      <xdr:rowOff>44014</xdr:rowOff>
    </xdr:to>
    <xdr:sp macro="" textlink="">
      <xdr:nvSpPr>
        <xdr:cNvPr id="4" name="線吹き出し 1 (枠付き) 3">
          <a:extLst>
            <a:ext uri="{FF2B5EF4-FFF2-40B4-BE49-F238E27FC236}">
              <a16:creationId xmlns:a16="http://schemas.microsoft.com/office/drawing/2014/main" id="{00000000-0008-0000-0700-000004000000}"/>
            </a:ext>
          </a:extLst>
        </xdr:cNvPr>
        <xdr:cNvSpPr/>
      </xdr:nvSpPr>
      <xdr:spPr>
        <a:xfrm>
          <a:off x="16176542" y="8936197"/>
          <a:ext cx="2667000" cy="836924"/>
        </a:xfrm>
        <a:prstGeom prst="borderCallout1">
          <a:avLst>
            <a:gd name="adj1" fmla="val 46918"/>
            <a:gd name="adj2" fmla="val -438"/>
            <a:gd name="adj3" fmla="val 70247"/>
            <a:gd name="adj4" fmla="val -1238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latin typeface="游ゴシック Medium" panose="020B0500000000000000" pitchFamily="50" charset="-128"/>
              <a:ea typeface="游ゴシック Medium" panose="020B0500000000000000" pitchFamily="50" charset="-128"/>
            </a:rPr>
            <a:t> </a:t>
          </a:r>
          <a:r>
            <a:rPr kumimoji="1" lang="en-US" altLang="ja-JP" sz="1200">
              <a:latin typeface="游ゴシック Medium" panose="020B0500000000000000" pitchFamily="50" charset="-128"/>
              <a:ea typeface="游ゴシック Medium" panose="020B0500000000000000" pitchFamily="50" charset="-128"/>
            </a:rPr>
            <a:t>DATA0/1</a:t>
          </a:r>
          <a:r>
            <a:rPr kumimoji="1" lang="ja-JP" altLang="en-US" sz="1200">
              <a:latin typeface="游ゴシック Medium" panose="020B0500000000000000" pitchFamily="50" charset="-128"/>
              <a:ea typeface="游ゴシック Medium" panose="020B0500000000000000" pitchFamily="50" charset="-128"/>
            </a:rPr>
            <a:t>は、通信しているそれぞれの</a:t>
          </a:r>
          <a:r>
            <a:rPr kumimoji="1" lang="en-US" altLang="ja-JP" sz="1200">
              <a:latin typeface="游ゴシック Medium" panose="020B0500000000000000" pitchFamily="50" charset="-128"/>
              <a:ea typeface="游ゴシック Medium" panose="020B0500000000000000" pitchFamily="50" charset="-128"/>
            </a:rPr>
            <a:t>EP0,EP1,EP2 </a:t>
          </a:r>
          <a:r>
            <a:rPr kumimoji="1" lang="ja-JP" altLang="en-US" sz="1200">
              <a:latin typeface="游ゴシック Medium" panose="020B0500000000000000" pitchFamily="50" charset="-128"/>
              <a:ea typeface="游ゴシック Medium" panose="020B0500000000000000" pitchFamily="50" charset="-128"/>
            </a:rPr>
            <a:t>ごとに、</a:t>
          </a:r>
          <a:r>
            <a:rPr kumimoji="1" lang="en-US" altLang="ja-JP" sz="1200">
              <a:latin typeface="游ゴシック Medium" panose="020B0500000000000000" pitchFamily="50" charset="-128"/>
              <a:ea typeface="游ゴシック Medium" panose="020B0500000000000000" pitchFamily="50" charset="-128"/>
            </a:rPr>
            <a:t>0,1</a:t>
          </a:r>
          <a:r>
            <a:rPr kumimoji="1" lang="ja-JP" altLang="en-US" sz="1200">
              <a:latin typeface="游ゴシック Medium" panose="020B0500000000000000" pitchFamily="50" charset="-128"/>
              <a:ea typeface="游ゴシック Medium" panose="020B0500000000000000" pitchFamily="50" charset="-128"/>
            </a:rPr>
            <a:t>をフリップフロップする必要あり</a:t>
          </a:r>
        </a:p>
      </xdr:txBody>
    </xdr:sp>
    <xdr:clientData/>
  </xdr:twoCellAnchor>
  <xdr:twoCellAnchor>
    <xdr:from>
      <xdr:col>10</xdr:col>
      <xdr:colOff>163286</xdr:colOff>
      <xdr:row>45</xdr:row>
      <xdr:rowOff>55774</xdr:rowOff>
    </xdr:from>
    <xdr:to>
      <xdr:col>15</xdr:col>
      <xdr:colOff>7727</xdr:colOff>
      <xdr:row>50</xdr:row>
      <xdr:rowOff>8737</xdr:rowOff>
    </xdr:to>
    <xdr:sp macro="" textlink="">
      <xdr:nvSpPr>
        <xdr:cNvPr id="24" name="線吹き出し 1 (枠付き) 23">
          <a:extLst>
            <a:ext uri="{FF2B5EF4-FFF2-40B4-BE49-F238E27FC236}">
              <a16:creationId xmlns:a16="http://schemas.microsoft.com/office/drawing/2014/main" id="{00000000-0008-0000-0700-000018000000}"/>
            </a:ext>
          </a:extLst>
        </xdr:cNvPr>
        <xdr:cNvSpPr/>
      </xdr:nvSpPr>
      <xdr:spPr>
        <a:xfrm>
          <a:off x="6830786" y="8015953"/>
          <a:ext cx="3178191" cy="837427"/>
        </a:xfrm>
        <a:prstGeom prst="borderCallout1">
          <a:avLst>
            <a:gd name="adj1" fmla="val 1848"/>
            <a:gd name="adj2" fmla="val 99123"/>
            <a:gd name="adj3" fmla="val 83738"/>
            <a:gd name="adj4" fmla="val 1272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latin typeface="游ゴシック Medium" panose="020B0500000000000000" pitchFamily="50" charset="-128"/>
              <a:ea typeface="游ゴシック Medium" panose="020B0500000000000000" pitchFamily="50" charset="-128"/>
            </a:rPr>
            <a:t> </a:t>
          </a:r>
          <a:r>
            <a:rPr kumimoji="1" lang="en-US" altLang="ja-JP" sz="1200">
              <a:latin typeface="游ゴシック Medium" panose="020B0500000000000000" pitchFamily="50" charset="-128"/>
              <a:ea typeface="游ゴシック Medium" panose="020B0500000000000000" pitchFamily="50" charset="-128"/>
            </a:rPr>
            <a:t>BDT</a:t>
          </a:r>
          <a:r>
            <a:rPr kumimoji="1" lang="ja-JP" altLang="en-US" sz="1200">
              <a:latin typeface="游ゴシック Medium" panose="020B0500000000000000" pitchFamily="50" charset="-128"/>
              <a:ea typeface="游ゴシック Medium" panose="020B0500000000000000" pitchFamily="50" charset="-128"/>
            </a:rPr>
            <a:t>テーブルの開始位置は、メモリアドレスの</a:t>
          </a:r>
          <a:r>
            <a:rPr kumimoji="1" lang="en-US" altLang="ja-JP" sz="1200">
              <a:latin typeface="游ゴシック Medium" panose="020B0500000000000000" pitchFamily="50" charset="-128"/>
              <a:ea typeface="游ゴシック Medium" panose="020B0500000000000000" pitchFamily="50" charset="-128"/>
            </a:rPr>
            <a:t>512BYTE</a:t>
          </a:r>
          <a:r>
            <a:rPr kumimoji="1" lang="ja-JP" altLang="en-US" sz="1200">
              <a:latin typeface="游ゴシック Medium" panose="020B0500000000000000" pitchFamily="50" charset="-128"/>
              <a:ea typeface="游ゴシック Medium" panose="020B0500000000000000" pitchFamily="50" charset="-128"/>
            </a:rPr>
            <a:t>境界に合わせる必要あり。</a:t>
          </a:r>
          <a:endParaRPr kumimoji="1" lang="en-US" altLang="ja-JP" sz="1200">
            <a:latin typeface="游ゴシック Medium" panose="020B0500000000000000" pitchFamily="50" charset="-128"/>
            <a:ea typeface="游ゴシック Medium" panose="020B0500000000000000" pitchFamily="50" charset="-128"/>
          </a:endParaRPr>
        </a:p>
      </xdr:txBody>
    </xdr:sp>
    <xdr:clientData/>
  </xdr:twoCellAnchor>
  <xdr:twoCellAnchor>
    <xdr:from>
      <xdr:col>3</xdr:col>
      <xdr:colOff>321904</xdr:colOff>
      <xdr:row>67</xdr:row>
      <xdr:rowOff>9440</xdr:rowOff>
    </xdr:from>
    <xdr:to>
      <xdr:col>7</xdr:col>
      <xdr:colOff>321904</xdr:colOff>
      <xdr:row>71</xdr:row>
      <xdr:rowOff>138793</xdr:rowOff>
    </xdr:to>
    <xdr:sp macro="" textlink="">
      <xdr:nvSpPr>
        <xdr:cNvPr id="25" name="線吹き出し 1 (枠付き) 24">
          <a:extLst>
            <a:ext uri="{FF2B5EF4-FFF2-40B4-BE49-F238E27FC236}">
              <a16:creationId xmlns:a16="http://schemas.microsoft.com/office/drawing/2014/main" id="{00000000-0008-0000-0700-000019000000}"/>
            </a:ext>
          </a:extLst>
        </xdr:cNvPr>
        <xdr:cNvSpPr/>
      </xdr:nvSpPr>
      <xdr:spPr>
        <a:xfrm>
          <a:off x="2322154" y="11861261"/>
          <a:ext cx="2667000" cy="836925"/>
        </a:xfrm>
        <a:prstGeom prst="borderCallout1">
          <a:avLst>
            <a:gd name="adj1" fmla="val 4645"/>
            <a:gd name="adj2" fmla="val 100072"/>
            <a:gd name="adj3" fmla="val 31906"/>
            <a:gd name="adj4" fmla="val 1130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latin typeface="游ゴシック Medium" panose="020B0500000000000000" pitchFamily="50" charset="-128"/>
              <a:ea typeface="游ゴシック Medium" panose="020B0500000000000000" pitchFamily="50" charset="-128"/>
            </a:rPr>
            <a:t> ホストモードでは、</a:t>
          </a:r>
          <a:r>
            <a:rPr kumimoji="1" lang="en-US" altLang="ja-JP" sz="1200">
              <a:latin typeface="游ゴシック Medium" panose="020B0500000000000000" pitchFamily="50" charset="-128"/>
              <a:ea typeface="游ゴシック Medium" panose="020B0500000000000000" pitchFamily="50" charset="-128"/>
            </a:rPr>
            <a:t>U1EP0</a:t>
          </a:r>
          <a:r>
            <a:rPr kumimoji="1" lang="ja-JP" altLang="en-US" sz="1200">
              <a:latin typeface="游ゴシック Medium" panose="020B0500000000000000" pitchFamily="50" charset="-128"/>
              <a:ea typeface="游ゴシック Medium" panose="020B0500000000000000" pitchFamily="50" charset="-128"/>
            </a:rPr>
            <a:t>のレジスタのみ使用。</a:t>
          </a:r>
        </a:p>
      </xdr:txBody>
    </xdr:sp>
    <xdr:clientData/>
  </xdr:twoCellAnchor>
  <xdr:twoCellAnchor>
    <xdr:from>
      <xdr:col>12</xdr:col>
      <xdr:colOff>585107</xdr:colOff>
      <xdr:row>49</xdr:row>
      <xdr:rowOff>82313</xdr:rowOff>
    </xdr:from>
    <xdr:to>
      <xdr:col>16</xdr:col>
      <xdr:colOff>258704</xdr:colOff>
      <xdr:row>60</xdr:row>
      <xdr:rowOff>108857</xdr:rowOff>
    </xdr:to>
    <xdr:sp macro="" textlink="">
      <xdr:nvSpPr>
        <xdr:cNvPr id="27" name="Line 1">
          <a:extLst>
            <a:ext uri="{FF2B5EF4-FFF2-40B4-BE49-F238E27FC236}">
              <a16:creationId xmlns:a16="http://schemas.microsoft.com/office/drawing/2014/main" id="{00000000-0008-0000-0700-00001B000000}"/>
            </a:ext>
          </a:extLst>
        </xdr:cNvPr>
        <xdr:cNvSpPr/>
      </xdr:nvSpPr>
      <xdr:spPr>
        <a:xfrm flipV="1">
          <a:off x="8586107" y="8750063"/>
          <a:ext cx="2340597" cy="1972365"/>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167</xdr:row>
      <xdr:rowOff>142920</xdr:rowOff>
    </xdr:from>
    <xdr:to>
      <xdr:col>13</xdr:col>
      <xdr:colOff>259560</xdr:colOff>
      <xdr:row>216</xdr:row>
      <xdr:rowOff>30960</xdr:rowOff>
    </xdr:to>
    <xdr:pic>
      <xdr:nvPicPr>
        <xdr:cNvPr id="120" name="Picture 2">
          <a:extLst>
            <a:ext uri="{FF2B5EF4-FFF2-40B4-BE49-F238E27FC236}">
              <a16:creationId xmlns:a16="http://schemas.microsoft.com/office/drawing/2014/main" id="{00000000-0008-0000-0800-000078000000}"/>
            </a:ext>
          </a:extLst>
        </xdr:cNvPr>
        <xdr:cNvPicPr/>
      </xdr:nvPicPr>
      <xdr:blipFill>
        <a:blip xmlns:r="http://schemas.openxmlformats.org/officeDocument/2006/relationships" r:embed="rId1"/>
        <a:stretch/>
      </xdr:blipFill>
      <xdr:spPr>
        <a:xfrm>
          <a:off x="601920" y="28774800"/>
          <a:ext cx="7483320" cy="8289360"/>
        </a:xfrm>
        <a:prstGeom prst="rect">
          <a:avLst/>
        </a:prstGeom>
        <a:ln w="9360">
          <a:noFill/>
        </a:ln>
      </xdr:spPr>
    </xdr:pic>
    <xdr:clientData/>
  </xdr:twoCellAnchor>
  <xdr:twoCellAnchor editAs="oneCell">
    <xdr:from>
      <xdr:col>19</xdr:col>
      <xdr:colOff>66600</xdr:colOff>
      <xdr:row>101</xdr:row>
      <xdr:rowOff>0</xdr:rowOff>
    </xdr:from>
    <xdr:to>
      <xdr:col>22</xdr:col>
      <xdr:colOff>126000</xdr:colOff>
      <xdr:row>125</xdr:row>
      <xdr:rowOff>11880</xdr:rowOff>
    </xdr:to>
    <xdr:pic>
      <xdr:nvPicPr>
        <xdr:cNvPr id="121" name="Picture 11">
          <a:extLst>
            <a:ext uri="{FF2B5EF4-FFF2-40B4-BE49-F238E27FC236}">
              <a16:creationId xmlns:a16="http://schemas.microsoft.com/office/drawing/2014/main" id="{00000000-0008-0000-0800-000079000000}"/>
            </a:ext>
          </a:extLst>
        </xdr:cNvPr>
        <xdr:cNvPicPr/>
      </xdr:nvPicPr>
      <xdr:blipFill>
        <a:blip xmlns:r="http://schemas.openxmlformats.org/officeDocument/2006/relationships" r:embed="rId2"/>
        <a:stretch/>
      </xdr:blipFill>
      <xdr:spPr>
        <a:xfrm>
          <a:off x="12230640" y="17316360"/>
          <a:ext cx="2355480" cy="4126680"/>
        </a:xfrm>
        <a:prstGeom prst="rect">
          <a:avLst/>
        </a:prstGeom>
        <a:ln w="9360">
          <a:noFill/>
        </a:ln>
      </xdr:spPr>
    </xdr:pic>
    <xdr:clientData/>
  </xdr:twoCellAnchor>
  <xdr:twoCellAnchor editAs="oneCell">
    <xdr:from>
      <xdr:col>1</xdr:col>
      <xdr:colOff>0</xdr:colOff>
      <xdr:row>101</xdr:row>
      <xdr:rowOff>0</xdr:rowOff>
    </xdr:from>
    <xdr:to>
      <xdr:col>17</xdr:col>
      <xdr:colOff>364320</xdr:colOff>
      <xdr:row>147</xdr:row>
      <xdr:rowOff>164160</xdr:rowOff>
    </xdr:to>
    <xdr:pic>
      <xdr:nvPicPr>
        <xdr:cNvPr id="122" name="Picture 36">
          <a:extLst>
            <a:ext uri="{FF2B5EF4-FFF2-40B4-BE49-F238E27FC236}">
              <a16:creationId xmlns:a16="http://schemas.microsoft.com/office/drawing/2014/main" id="{00000000-0008-0000-0800-00007A000000}"/>
            </a:ext>
          </a:extLst>
        </xdr:cNvPr>
        <xdr:cNvPicPr/>
      </xdr:nvPicPr>
      <xdr:blipFill>
        <a:blip xmlns:r="http://schemas.openxmlformats.org/officeDocument/2006/relationships" r:embed="rId3"/>
        <a:stretch/>
      </xdr:blipFill>
      <xdr:spPr>
        <a:xfrm>
          <a:off x="601920" y="17316360"/>
          <a:ext cx="10398600" cy="8050680"/>
        </a:xfrm>
        <a:prstGeom prst="rect">
          <a:avLst/>
        </a:prstGeom>
        <a:ln w="9360">
          <a:noFill/>
        </a:ln>
      </xdr:spPr>
    </xdr:pic>
    <xdr:clientData/>
  </xdr:twoCellAnchor>
  <xdr:twoCellAnchor editAs="oneCell">
    <xdr:from>
      <xdr:col>1</xdr:col>
      <xdr:colOff>0</xdr:colOff>
      <xdr:row>52</xdr:row>
      <xdr:rowOff>0</xdr:rowOff>
    </xdr:from>
    <xdr:to>
      <xdr:col>12</xdr:col>
      <xdr:colOff>40320</xdr:colOff>
      <xdr:row>97</xdr:row>
      <xdr:rowOff>135720</xdr:rowOff>
    </xdr:to>
    <xdr:pic>
      <xdr:nvPicPr>
        <xdr:cNvPr id="123" name="Picture 69">
          <a:extLst>
            <a:ext uri="{FF2B5EF4-FFF2-40B4-BE49-F238E27FC236}">
              <a16:creationId xmlns:a16="http://schemas.microsoft.com/office/drawing/2014/main" id="{00000000-0008-0000-0800-00007B000000}"/>
            </a:ext>
          </a:extLst>
        </xdr:cNvPr>
        <xdr:cNvPicPr/>
      </xdr:nvPicPr>
      <xdr:blipFill>
        <a:blip xmlns:r="http://schemas.openxmlformats.org/officeDocument/2006/relationships" r:embed="rId4"/>
        <a:stretch/>
      </xdr:blipFill>
      <xdr:spPr>
        <a:xfrm>
          <a:off x="601920" y="8915400"/>
          <a:ext cx="6662160" cy="7850880"/>
        </a:xfrm>
        <a:prstGeom prst="rect">
          <a:avLst/>
        </a:prstGeom>
        <a:ln w="9360">
          <a:noFill/>
        </a:ln>
      </xdr:spPr>
    </xdr:pic>
    <xdr:clientData/>
  </xdr:twoCellAnchor>
  <xdr:twoCellAnchor editAs="oneCell">
    <xdr:from>
      <xdr:col>1</xdr:col>
      <xdr:colOff>0</xdr:colOff>
      <xdr:row>7</xdr:row>
      <xdr:rowOff>0</xdr:rowOff>
    </xdr:from>
    <xdr:to>
      <xdr:col>17</xdr:col>
      <xdr:colOff>897840</xdr:colOff>
      <xdr:row>46</xdr:row>
      <xdr:rowOff>30960</xdr:rowOff>
    </xdr:to>
    <xdr:pic>
      <xdr:nvPicPr>
        <xdr:cNvPr id="124" name="Picture 70">
          <a:extLst>
            <a:ext uri="{FF2B5EF4-FFF2-40B4-BE49-F238E27FC236}">
              <a16:creationId xmlns:a16="http://schemas.microsoft.com/office/drawing/2014/main" id="{00000000-0008-0000-0800-00007C000000}"/>
            </a:ext>
          </a:extLst>
        </xdr:cNvPr>
        <xdr:cNvPicPr/>
      </xdr:nvPicPr>
      <xdr:blipFill>
        <a:blip xmlns:r="http://schemas.openxmlformats.org/officeDocument/2006/relationships" r:embed="rId5"/>
        <a:stretch/>
      </xdr:blipFill>
      <xdr:spPr>
        <a:xfrm>
          <a:off x="601920" y="1199880"/>
          <a:ext cx="10932120" cy="6717600"/>
        </a:xfrm>
        <a:prstGeom prst="rect">
          <a:avLst/>
        </a:prstGeom>
        <a:ln w="9360">
          <a:noFill/>
        </a:ln>
      </xdr:spPr>
    </xdr:pic>
    <xdr:clientData/>
  </xdr:twoCellAnchor>
  <xdr:twoCellAnchor editAs="oneCell">
    <xdr:from>
      <xdr:col>17</xdr:col>
      <xdr:colOff>857160</xdr:colOff>
      <xdr:row>136</xdr:row>
      <xdr:rowOff>85680</xdr:rowOff>
    </xdr:from>
    <xdr:to>
      <xdr:col>25</xdr:col>
      <xdr:colOff>373680</xdr:colOff>
      <xdr:row>148</xdr:row>
      <xdr:rowOff>97560</xdr:rowOff>
    </xdr:to>
    <xdr:sp macro="" textlink="">
      <xdr:nvSpPr>
        <xdr:cNvPr id="125" name="CustomShape 1">
          <a:extLst>
            <a:ext uri="{FF2B5EF4-FFF2-40B4-BE49-F238E27FC236}">
              <a16:creationId xmlns:a16="http://schemas.microsoft.com/office/drawing/2014/main" id="{00000000-0008-0000-0800-00007D000000}"/>
            </a:ext>
          </a:extLst>
        </xdr:cNvPr>
        <xdr:cNvSpPr/>
      </xdr:nvSpPr>
      <xdr:spPr>
        <a:xfrm>
          <a:off x="11493360" y="23402880"/>
          <a:ext cx="5199480" cy="2069280"/>
        </a:xfrm>
        <a:prstGeom prst="ellipse">
          <a:avLst/>
        </a:prstGeom>
        <a:noFill/>
        <a:ln w="19080">
          <a:solidFill>
            <a:srgbClr val="0070C0"/>
          </a:solidFill>
          <a:miter/>
        </a:ln>
      </xdr:spPr>
      <xdr:style>
        <a:lnRef idx="0">
          <a:scrgbClr r="0" g="0" b="0"/>
        </a:lnRef>
        <a:fillRef idx="0">
          <a:scrgbClr r="0" g="0" b="0"/>
        </a:fillRef>
        <a:effectRef idx="0">
          <a:scrgbClr r="0" g="0" b="0"/>
        </a:effectRef>
        <a:fontRef idx="minor"/>
      </xdr:style>
    </xdr:sp>
    <xdr:clientData/>
  </xdr:twoCellAnchor>
  <xdr:twoCellAnchor editAs="oneCell">
    <xdr:from>
      <xdr:col>18</xdr:col>
      <xdr:colOff>28440</xdr:colOff>
      <xdr:row>30</xdr:row>
      <xdr:rowOff>142920</xdr:rowOff>
    </xdr:from>
    <xdr:to>
      <xdr:col>25</xdr:col>
      <xdr:colOff>154440</xdr:colOff>
      <xdr:row>43</xdr:row>
      <xdr:rowOff>11880</xdr:rowOff>
    </xdr:to>
    <xdr:sp macro="" textlink="">
      <xdr:nvSpPr>
        <xdr:cNvPr id="126" name="CustomShape 1">
          <a:extLst>
            <a:ext uri="{FF2B5EF4-FFF2-40B4-BE49-F238E27FC236}">
              <a16:creationId xmlns:a16="http://schemas.microsoft.com/office/drawing/2014/main" id="{00000000-0008-0000-0800-00007E000000}"/>
            </a:ext>
          </a:extLst>
        </xdr:cNvPr>
        <xdr:cNvSpPr/>
      </xdr:nvSpPr>
      <xdr:spPr>
        <a:xfrm>
          <a:off x="11590200" y="5286240"/>
          <a:ext cx="4883400" cy="2097720"/>
        </a:xfrm>
        <a:prstGeom prst="ellipse">
          <a:avLst/>
        </a:prstGeom>
        <a:noFill/>
        <a:ln w="19080">
          <a:solidFill>
            <a:srgbClr val="0070C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7" name="CustomShape 1" hidden="1">
          <a:extLst>
            <a:ext uri="{FF2B5EF4-FFF2-40B4-BE49-F238E27FC236}">
              <a16:creationId xmlns:a16="http://schemas.microsoft.com/office/drawing/2014/main" id="{00000000-0008-0000-0800-00007F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8" name="CustomShape 1" hidden="1">
          <a:extLst>
            <a:ext uri="{FF2B5EF4-FFF2-40B4-BE49-F238E27FC236}">
              <a16:creationId xmlns:a16="http://schemas.microsoft.com/office/drawing/2014/main" id="{00000000-0008-0000-0800-000080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9" name="CustomShape 1" hidden="1">
          <a:extLst>
            <a:ext uri="{FF2B5EF4-FFF2-40B4-BE49-F238E27FC236}">
              <a16:creationId xmlns:a16="http://schemas.microsoft.com/office/drawing/2014/main" id="{00000000-0008-0000-0800-000081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0" name="CustomShape 1" hidden="1">
          <a:extLst>
            <a:ext uri="{FF2B5EF4-FFF2-40B4-BE49-F238E27FC236}">
              <a16:creationId xmlns:a16="http://schemas.microsoft.com/office/drawing/2014/main" id="{00000000-0008-0000-0800-000082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1" name="CustomShape 1" hidden="1">
          <a:extLst>
            <a:ext uri="{FF2B5EF4-FFF2-40B4-BE49-F238E27FC236}">
              <a16:creationId xmlns:a16="http://schemas.microsoft.com/office/drawing/2014/main" id="{00000000-0008-0000-0800-000083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2" name="CustomShape 1" hidden="1">
          <a:extLst>
            <a:ext uri="{FF2B5EF4-FFF2-40B4-BE49-F238E27FC236}">
              <a16:creationId xmlns:a16="http://schemas.microsoft.com/office/drawing/2014/main" id="{00000000-0008-0000-0800-000084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3" name="CustomShape 1" hidden="1">
          <a:extLst>
            <a:ext uri="{FF2B5EF4-FFF2-40B4-BE49-F238E27FC236}">
              <a16:creationId xmlns:a16="http://schemas.microsoft.com/office/drawing/2014/main" id="{00000000-0008-0000-0800-000085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4" name="CustomShape 1" hidden="1">
          <a:extLst>
            <a:ext uri="{FF2B5EF4-FFF2-40B4-BE49-F238E27FC236}">
              <a16:creationId xmlns:a16="http://schemas.microsoft.com/office/drawing/2014/main" id="{00000000-0008-0000-0800-000086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5" name="CustomShape 1" hidden="1">
          <a:extLst>
            <a:ext uri="{FF2B5EF4-FFF2-40B4-BE49-F238E27FC236}">
              <a16:creationId xmlns:a16="http://schemas.microsoft.com/office/drawing/2014/main" id="{00000000-0008-0000-0800-000087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6" name="CustomShape 1" hidden="1">
          <a:extLst>
            <a:ext uri="{FF2B5EF4-FFF2-40B4-BE49-F238E27FC236}">
              <a16:creationId xmlns:a16="http://schemas.microsoft.com/office/drawing/2014/main" id="{00000000-0008-0000-0800-000088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7" name="CustomShape 1" hidden="1">
          <a:extLst>
            <a:ext uri="{FF2B5EF4-FFF2-40B4-BE49-F238E27FC236}">
              <a16:creationId xmlns:a16="http://schemas.microsoft.com/office/drawing/2014/main" id="{00000000-0008-0000-0800-000089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8" name="CustomShape 1" hidden="1">
          <a:extLst>
            <a:ext uri="{FF2B5EF4-FFF2-40B4-BE49-F238E27FC236}">
              <a16:creationId xmlns:a16="http://schemas.microsoft.com/office/drawing/2014/main" id="{00000000-0008-0000-0800-00008A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9" name="CustomShape 1" hidden="1">
          <a:extLst>
            <a:ext uri="{FF2B5EF4-FFF2-40B4-BE49-F238E27FC236}">
              <a16:creationId xmlns:a16="http://schemas.microsoft.com/office/drawing/2014/main" id="{00000000-0008-0000-0800-00008B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0" name="CustomShape 1" hidden="1">
          <a:extLst>
            <a:ext uri="{FF2B5EF4-FFF2-40B4-BE49-F238E27FC236}">
              <a16:creationId xmlns:a16="http://schemas.microsoft.com/office/drawing/2014/main" id="{00000000-0008-0000-0800-00008C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1" name="CustomShape 1" hidden="1">
          <a:extLst>
            <a:ext uri="{FF2B5EF4-FFF2-40B4-BE49-F238E27FC236}">
              <a16:creationId xmlns:a16="http://schemas.microsoft.com/office/drawing/2014/main" id="{00000000-0008-0000-0800-00008D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2" name="CustomShape 1" hidden="1">
          <a:extLst>
            <a:ext uri="{FF2B5EF4-FFF2-40B4-BE49-F238E27FC236}">
              <a16:creationId xmlns:a16="http://schemas.microsoft.com/office/drawing/2014/main" id="{00000000-0008-0000-0800-00008E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3" name="CustomShape 1" hidden="1">
          <a:extLst>
            <a:ext uri="{FF2B5EF4-FFF2-40B4-BE49-F238E27FC236}">
              <a16:creationId xmlns:a16="http://schemas.microsoft.com/office/drawing/2014/main" id="{00000000-0008-0000-0800-00008F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4" name="CustomShape 1" hidden="1">
          <a:extLst>
            <a:ext uri="{FF2B5EF4-FFF2-40B4-BE49-F238E27FC236}">
              <a16:creationId xmlns:a16="http://schemas.microsoft.com/office/drawing/2014/main" id="{00000000-0008-0000-0800-000090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5" name="CustomShape 1" hidden="1">
          <a:extLst>
            <a:ext uri="{FF2B5EF4-FFF2-40B4-BE49-F238E27FC236}">
              <a16:creationId xmlns:a16="http://schemas.microsoft.com/office/drawing/2014/main" id="{00000000-0008-0000-0800-000091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6" name="CustomShape 1" hidden="1">
          <a:extLst>
            <a:ext uri="{FF2B5EF4-FFF2-40B4-BE49-F238E27FC236}">
              <a16:creationId xmlns:a16="http://schemas.microsoft.com/office/drawing/2014/main" id="{00000000-0008-0000-0800-000092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7" name="CustomShape 1" hidden="1">
          <a:extLst>
            <a:ext uri="{FF2B5EF4-FFF2-40B4-BE49-F238E27FC236}">
              <a16:creationId xmlns:a16="http://schemas.microsoft.com/office/drawing/2014/main" id="{00000000-0008-0000-0800-000093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8" name="CustomShape 1" hidden="1">
          <a:extLst>
            <a:ext uri="{FF2B5EF4-FFF2-40B4-BE49-F238E27FC236}">
              <a16:creationId xmlns:a16="http://schemas.microsoft.com/office/drawing/2014/main" id="{00000000-0008-0000-0800-000094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9" name="CustomShape 1" hidden="1">
          <a:extLst>
            <a:ext uri="{FF2B5EF4-FFF2-40B4-BE49-F238E27FC236}">
              <a16:creationId xmlns:a16="http://schemas.microsoft.com/office/drawing/2014/main" id="{00000000-0008-0000-0800-000095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0" name="CustomShape 1" hidden="1">
          <a:extLst>
            <a:ext uri="{FF2B5EF4-FFF2-40B4-BE49-F238E27FC236}">
              <a16:creationId xmlns:a16="http://schemas.microsoft.com/office/drawing/2014/main" id="{00000000-0008-0000-0800-000096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1" name="CustomShape 1" hidden="1">
          <a:extLst>
            <a:ext uri="{FF2B5EF4-FFF2-40B4-BE49-F238E27FC236}">
              <a16:creationId xmlns:a16="http://schemas.microsoft.com/office/drawing/2014/main" id="{00000000-0008-0000-0800-000097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2" name="CustomShape 1" hidden="1">
          <a:extLst>
            <a:ext uri="{FF2B5EF4-FFF2-40B4-BE49-F238E27FC236}">
              <a16:creationId xmlns:a16="http://schemas.microsoft.com/office/drawing/2014/main" id="{00000000-0008-0000-0800-000098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14</xdr:col>
      <xdr:colOff>323850</xdr:colOff>
      <xdr:row>55</xdr:row>
      <xdr:rowOff>95250</xdr:rowOff>
    </xdr:to>
    <xdr:sp macro="" textlink="">
      <xdr:nvSpPr>
        <xdr:cNvPr id="9242" name="shapetype_202" hidden="1">
          <a:extLst>
            <a:ext uri="{FF2B5EF4-FFF2-40B4-BE49-F238E27FC236}">
              <a16:creationId xmlns:a16="http://schemas.microsoft.com/office/drawing/2014/main" id="{00000000-0008-0000-0800-00001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40" name="shapetype_202" hidden="1">
          <a:extLst>
            <a:ext uri="{FF2B5EF4-FFF2-40B4-BE49-F238E27FC236}">
              <a16:creationId xmlns:a16="http://schemas.microsoft.com/office/drawing/2014/main" id="{00000000-0008-0000-0800-00001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8" name="shapetype_202" hidden="1">
          <a:extLst>
            <a:ext uri="{FF2B5EF4-FFF2-40B4-BE49-F238E27FC236}">
              <a16:creationId xmlns:a16="http://schemas.microsoft.com/office/drawing/2014/main" id="{00000000-0008-0000-0800-00001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6" name="shapetype_202" hidden="1">
          <a:extLst>
            <a:ext uri="{FF2B5EF4-FFF2-40B4-BE49-F238E27FC236}">
              <a16:creationId xmlns:a16="http://schemas.microsoft.com/office/drawing/2014/main" id="{00000000-0008-0000-0800-00001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4" name="shapetype_202" hidden="1">
          <a:extLst>
            <a:ext uri="{FF2B5EF4-FFF2-40B4-BE49-F238E27FC236}">
              <a16:creationId xmlns:a16="http://schemas.microsoft.com/office/drawing/2014/main" id="{00000000-0008-0000-0800-00001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2" name="shapetype_202" hidden="1">
          <a:extLst>
            <a:ext uri="{FF2B5EF4-FFF2-40B4-BE49-F238E27FC236}">
              <a16:creationId xmlns:a16="http://schemas.microsoft.com/office/drawing/2014/main" id="{00000000-0008-0000-0800-000010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0" name="shapetype_202" hidden="1">
          <a:extLst>
            <a:ext uri="{FF2B5EF4-FFF2-40B4-BE49-F238E27FC236}">
              <a16:creationId xmlns:a16="http://schemas.microsoft.com/office/drawing/2014/main" id="{00000000-0008-0000-0800-00000E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8" name="shapetype_202" hidden="1">
          <a:extLst>
            <a:ext uri="{FF2B5EF4-FFF2-40B4-BE49-F238E27FC236}">
              <a16:creationId xmlns:a16="http://schemas.microsoft.com/office/drawing/2014/main" id="{00000000-0008-0000-0800-00000C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6" name="shapetype_202" hidden="1">
          <a:extLst>
            <a:ext uri="{FF2B5EF4-FFF2-40B4-BE49-F238E27FC236}">
              <a16:creationId xmlns:a16="http://schemas.microsoft.com/office/drawing/2014/main" id="{00000000-0008-0000-0800-00000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4" name="shapetype_202" hidden="1">
          <a:extLst>
            <a:ext uri="{FF2B5EF4-FFF2-40B4-BE49-F238E27FC236}">
              <a16:creationId xmlns:a16="http://schemas.microsoft.com/office/drawing/2014/main" id="{00000000-0008-0000-0800-00000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2" name="shapetype_202" hidden="1">
          <a:extLst>
            <a:ext uri="{FF2B5EF4-FFF2-40B4-BE49-F238E27FC236}">
              <a16:creationId xmlns:a16="http://schemas.microsoft.com/office/drawing/2014/main" id="{00000000-0008-0000-0800-00000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0" name="shapetype_202" hidden="1">
          <a:extLst>
            <a:ext uri="{FF2B5EF4-FFF2-40B4-BE49-F238E27FC236}">
              <a16:creationId xmlns:a16="http://schemas.microsoft.com/office/drawing/2014/main" id="{00000000-0008-0000-0800-00000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18" name="shapetype_202" hidden="1">
          <a:extLst>
            <a:ext uri="{FF2B5EF4-FFF2-40B4-BE49-F238E27FC236}">
              <a16:creationId xmlns:a16="http://schemas.microsoft.com/office/drawing/2014/main" id="{00000000-0008-0000-0800-00000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icrochip.co.jp/download/index.php?Mode=4&amp;CategoryID=8143159b1f8d4037fe71ab10805adec1cd2fd97c" TargetMode="External"/><Relationship Id="rId1" Type="http://schemas.openxmlformats.org/officeDocument/2006/relationships/hyperlink" Target="https://www.microchip.com/wwwproducts/en/PIC24FJ64GB002"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1.microchip.com/downloads/jp/DeviceDoc/39721B_JP.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54"/>
  <sheetViews>
    <sheetView topLeftCell="A16" zoomScale="90" zoomScaleNormal="90" workbookViewId="0">
      <selection activeCell="V54" sqref="V54"/>
    </sheetView>
  </sheetViews>
  <sheetFormatPr defaultRowHeight="13.5" x14ac:dyDescent="0.15"/>
  <cols>
    <col min="1" max="1" width="5.625" style="1" customWidth="1"/>
    <col min="2" max="2" width="7.875" style="1" customWidth="1"/>
    <col min="3" max="6" width="6.75" style="1" customWidth="1"/>
    <col min="7" max="7" width="7.5" style="1" customWidth="1"/>
    <col min="8" max="9" width="6.75" style="1" customWidth="1"/>
    <col min="10" max="11" width="8.875" style="1" customWidth="1"/>
    <col min="12" max="14" width="6.75" style="1" customWidth="1"/>
    <col min="15" max="15" width="3.375" style="1" customWidth="1"/>
    <col min="16" max="16" width="8.875" style="1" customWidth="1"/>
    <col min="17" max="17" width="3.375" style="1" customWidth="1"/>
    <col min="18" max="25" width="7.875" style="1" customWidth="1"/>
    <col min="26" max="1025" width="8.875" style="1" customWidth="1"/>
  </cols>
  <sheetData>
    <row r="1" spans="1:26" x14ac:dyDescent="0.15">
      <c r="A1" s="2"/>
      <c r="B1" s="3"/>
      <c r="C1" s="4" t="s">
        <v>0</v>
      </c>
      <c r="D1" s="5" t="s">
        <v>1</v>
      </c>
      <c r="E1" s="6"/>
      <c r="F1" s="7" t="s">
        <v>2</v>
      </c>
      <c r="O1" s="8" t="s">
        <v>3</v>
      </c>
      <c r="P1" s="8"/>
    </row>
    <row r="2" spans="1:26" x14ac:dyDescent="0.15">
      <c r="A2" s="2"/>
      <c r="B2" s="3"/>
      <c r="C2" s="4" t="s">
        <v>4</v>
      </c>
      <c r="D2" s="6">
        <v>28</v>
      </c>
      <c r="E2" s="6"/>
      <c r="F2" s="7" t="s">
        <v>5</v>
      </c>
      <c r="G2" s="9"/>
      <c r="H2" s="9"/>
      <c r="O2" s="10">
        <v>1</v>
      </c>
      <c r="P2" s="11" t="s">
        <v>6</v>
      </c>
    </row>
    <row r="3" spans="1:26" x14ac:dyDescent="0.15">
      <c r="A3" s="2"/>
      <c r="B3" s="3"/>
      <c r="C3" s="4" t="s">
        <v>7</v>
      </c>
      <c r="D3" s="6">
        <v>32</v>
      </c>
      <c r="E3" s="6"/>
      <c r="F3" s="11" t="s">
        <v>8</v>
      </c>
      <c r="G3" s="9"/>
      <c r="H3" s="9"/>
      <c r="O3" s="12">
        <v>2</v>
      </c>
      <c r="P3" s="11" t="s">
        <v>9</v>
      </c>
    </row>
    <row r="4" spans="1:26" x14ac:dyDescent="0.15">
      <c r="A4" s="2"/>
      <c r="B4" s="3"/>
      <c r="C4" s="4" t="s">
        <v>10</v>
      </c>
      <c r="D4" s="6">
        <v>50</v>
      </c>
      <c r="E4" s="6">
        <v>48</v>
      </c>
      <c r="F4" s="11" t="s">
        <v>11</v>
      </c>
      <c r="G4" s="9"/>
      <c r="H4" s="9"/>
      <c r="O4" s="12">
        <v>3</v>
      </c>
      <c r="P4" s="11" t="s">
        <v>12</v>
      </c>
    </row>
    <row r="5" spans="1:26" x14ac:dyDescent="0.15">
      <c r="A5" s="2"/>
      <c r="B5" s="3"/>
      <c r="C5" s="4" t="s">
        <v>13</v>
      </c>
      <c r="D5" s="6" t="s">
        <v>14</v>
      </c>
      <c r="E5" s="6"/>
      <c r="F5" s="11"/>
      <c r="G5" s="9"/>
      <c r="H5" s="9"/>
      <c r="O5" s="12">
        <v>4</v>
      </c>
      <c r="P5" s="11" t="s">
        <v>15</v>
      </c>
    </row>
    <row r="6" spans="1:26" x14ac:dyDescent="0.15">
      <c r="A6" s="2"/>
      <c r="B6" s="3"/>
      <c r="C6" s="4" t="s">
        <v>16</v>
      </c>
      <c r="D6" s="6" t="s">
        <v>17</v>
      </c>
      <c r="E6" s="6"/>
      <c r="F6" s="11"/>
      <c r="G6" s="9"/>
      <c r="H6" s="9"/>
      <c r="O6" s="12">
        <v>5</v>
      </c>
      <c r="P6" s="11" t="s">
        <v>18</v>
      </c>
    </row>
    <row r="7" spans="1:26" x14ac:dyDescent="0.15">
      <c r="A7" s="2"/>
      <c r="B7" s="3"/>
      <c r="C7" s="4" t="s">
        <v>19</v>
      </c>
      <c r="D7" s="6" t="s">
        <v>20</v>
      </c>
      <c r="E7" s="6"/>
      <c r="F7" s="11"/>
      <c r="O7" s="13">
        <v>6</v>
      </c>
      <c r="P7" s="11" t="s">
        <v>21</v>
      </c>
    </row>
    <row r="10" spans="1:26" x14ac:dyDescent="0.15">
      <c r="B10" s="14" t="s">
        <v>22</v>
      </c>
      <c r="C10" s="15" t="s">
        <v>23</v>
      </c>
      <c r="D10" s="15"/>
      <c r="E10" s="15"/>
      <c r="F10" s="15"/>
      <c r="G10" s="15"/>
      <c r="H10" s="15"/>
      <c r="I10" s="15"/>
      <c r="J10" s="15"/>
      <c r="K10" s="15"/>
      <c r="L10" s="15"/>
      <c r="M10" s="15"/>
      <c r="N10" s="15"/>
      <c r="O10" s="16">
        <v>1</v>
      </c>
      <c r="P10" s="17"/>
      <c r="Q10" s="18">
        <v>28</v>
      </c>
      <c r="R10" s="15" t="s">
        <v>24</v>
      </c>
      <c r="S10" s="15"/>
      <c r="T10" s="15"/>
      <c r="U10" s="15"/>
      <c r="V10" s="15"/>
      <c r="W10" s="15"/>
      <c r="X10" s="15"/>
      <c r="Y10" s="15"/>
      <c r="Z10" s="14" t="s">
        <v>25</v>
      </c>
    </row>
    <row r="11" spans="1:26" x14ac:dyDescent="0.15">
      <c r="B11" s="19"/>
      <c r="C11" s="1" t="s">
        <v>26</v>
      </c>
      <c r="D11" s="1" t="s">
        <v>27</v>
      </c>
      <c r="E11" s="1" t="s">
        <v>28</v>
      </c>
      <c r="F11" s="1" t="s">
        <v>29</v>
      </c>
      <c r="G11" s="1" t="s">
        <v>30</v>
      </c>
      <c r="H11" s="1" t="s">
        <v>31</v>
      </c>
      <c r="I11" s="1" t="s">
        <v>32</v>
      </c>
      <c r="J11" s="1" t="s">
        <v>33</v>
      </c>
      <c r="K11" s="1" t="s">
        <v>34</v>
      </c>
      <c r="L11" s="1" t="s">
        <v>35</v>
      </c>
      <c r="M11" s="1" t="s">
        <v>36</v>
      </c>
      <c r="N11" s="1" t="s">
        <v>37</v>
      </c>
      <c r="O11" s="20">
        <v>2</v>
      </c>
      <c r="P11" s="9"/>
      <c r="Q11" s="21">
        <v>27</v>
      </c>
      <c r="R11" s="15" t="s">
        <v>38</v>
      </c>
      <c r="S11" s="15"/>
      <c r="T11" s="15"/>
      <c r="U11" s="15"/>
      <c r="V11" s="15"/>
      <c r="W11" s="15"/>
      <c r="X11" s="15"/>
      <c r="Y11" s="15"/>
      <c r="Z11" s="22" t="s">
        <v>12</v>
      </c>
    </row>
    <row r="12" spans="1:26" x14ac:dyDescent="0.15">
      <c r="B12" s="19"/>
      <c r="C12" s="1" t="s">
        <v>39</v>
      </c>
      <c r="D12" s="1" t="s">
        <v>40</v>
      </c>
      <c r="E12" s="1" t="s">
        <v>41</v>
      </c>
      <c r="F12" s="1" t="s">
        <v>42</v>
      </c>
      <c r="G12" s="1" t="s">
        <v>43</v>
      </c>
      <c r="H12" s="1" t="s">
        <v>44</v>
      </c>
      <c r="I12" s="1" t="s">
        <v>45</v>
      </c>
      <c r="J12" s="1" t="s">
        <v>46</v>
      </c>
      <c r="K12" s="1" t="s">
        <v>47</v>
      </c>
      <c r="L12" s="1" t="s">
        <v>48</v>
      </c>
      <c r="M12" s="1" t="s">
        <v>49</v>
      </c>
      <c r="N12" s="1" t="s">
        <v>50</v>
      </c>
      <c r="O12" s="20">
        <v>3</v>
      </c>
      <c r="P12" s="9"/>
      <c r="Q12" s="21">
        <v>26</v>
      </c>
      <c r="R12" s="1" t="s">
        <v>51</v>
      </c>
      <c r="S12" s="1" t="s">
        <v>52</v>
      </c>
      <c r="T12" s="1" t="s">
        <v>53</v>
      </c>
      <c r="V12" s="1" t="s">
        <v>54</v>
      </c>
      <c r="W12" s="1" t="s">
        <v>55</v>
      </c>
      <c r="X12" s="1" t="s">
        <v>56</v>
      </c>
      <c r="Y12" s="1" t="s">
        <v>57</v>
      </c>
      <c r="Z12" s="19"/>
    </row>
    <row r="13" spans="1:26" x14ac:dyDescent="0.15">
      <c r="B13" s="23" t="s">
        <v>58</v>
      </c>
      <c r="C13" s="24" t="s">
        <v>59</v>
      </c>
      <c r="D13" s="24" t="s">
        <v>60</v>
      </c>
      <c r="E13" s="24" t="s">
        <v>61</v>
      </c>
      <c r="F13" s="24" t="s">
        <v>62</v>
      </c>
      <c r="G13" s="24"/>
      <c r="H13" s="24" t="s">
        <v>63</v>
      </c>
      <c r="I13" s="24"/>
      <c r="J13" s="24"/>
      <c r="K13" s="24"/>
      <c r="L13" s="24" t="s">
        <v>64</v>
      </c>
      <c r="M13" s="24" t="s">
        <v>65</v>
      </c>
      <c r="N13" s="24" t="s">
        <v>66</v>
      </c>
      <c r="O13" s="20">
        <v>4</v>
      </c>
      <c r="P13" s="9"/>
      <c r="Q13" s="21">
        <v>25</v>
      </c>
      <c r="R13" s="1" t="s">
        <v>67</v>
      </c>
      <c r="S13" s="1" t="s">
        <v>68</v>
      </c>
      <c r="T13" s="1" t="s">
        <v>69</v>
      </c>
      <c r="U13" s="1" t="s">
        <v>70</v>
      </c>
      <c r="V13" s="1" t="s">
        <v>71</v>
      </c>
      <c r="W13" s="1" t="s">
        <v>72</v>
      </c>
      <c r="X13" s="1" t="s">
        <v>73</v>
      </c>
      <c r="Y13" s="1" t="s">
        <v>74</v>
      </c>
      <c r="Z13" s="19"/>
    </row>
    <row r="14" spans="1:26" x14ac:dyDescent="0.15">
      <c r="B14" s="23" t="s">
        <v>75</v>
      </c>
      <c r="C14" s="24" t="s">
        <v>76</v>
      </c>
      <c r="D14" s="24" t="s">
        <v>77</v>
      </c>
      <c r="E14" s="24" t="s">
        <v>78</v>
      </c>
      <c r="F14" s="24" t="s">
        <v>79</v>
      </c>
      <c r="G14" s="24"/>
      <c r="H14" s="24" t="s">
        <v>80</v>
      </c>
      <c r="I14" s="24"/>
      <c r="J14" s="24"/>
      <c r="K14" s="24"/>
      <c r="L14" s="24" t="s">
        <v>81</v>
      </c>
      <c r="M14" s="24" t="s">
        <v>82</v>
      </c>
      <c r="N14" s="24" t="s">
        <v>83</v>
      </c>
      <c r="O14" s="20">
        <v>5</v>
      </c>
      <c r="P14" s="9"/>
      <c r="Q14" s="21">
        <v>24</v>
      </c>
      <c r="R14" s="1" t="s">
        <v>84</v>
      </c>
      <c r="S14" s="1" t="s">
        <v>85</v>
      </c>
      <c r="T14" s="1" t="s">
        <v>86</v>
      </c>
      <c r="U14" s="1" t="s">
        <v>87</v>
      </c>
      <c r="V14" s="1" t="s">
        <v>88</v>
      </c>
      <c r="W14" s="1" t="s">
        <v>89</v>
      </c>
      <c r="X14" s="1" t="s">
        <v>90</v>
      </c>
      <c r="Y14" s="1" t="s">
        <v>91</v>
      </c>
      <c r="Z14" s="19"/>
    </row>
    <row r="15" spans="1:26" x14ac:dyDescent="0.15">
      <c r="B15" s="19"/>
      <c r="D15" s="1" t="s">
        <v>92</v>
      </c>
      <c r="E15" s="1" t="s">
        <v>93</v>
      </c>
      <c r="F15" s="1" t="s">
        <v>94</v>
      </c>
      <c r="G15" s="1" t="s">
        <v>95</v>
      </c>
      <c r="H15" s="1" t="s">
        <v>96</v>
      </c>
      <c r="L15" s="1" t="s">
        <v>97</v>
      </c>
      <c r="M15" s="1" t="s">
        <v>98</v>
      </c>
      <c r="N15" s="1" t="s">
        <v>99</v>
      </c>
      <c r="O15" s="20">
        <v>6</v>
      </c>
      <c r="P15" s="9"/>
      <c r="Q15" s="21">
        <v>23</v>
      </c>
      <c r="R15" s="15" t="s">
        <v>100</v>
      </c>
      <c r="S15" s="15"/>
      <c r="T15" s="15"/>
      <c r="U15" s="15"/>
      <c r="V15" s="15"/>
      <c r="W15" s="15"/>
      <c r="X15" s="15"/>
      <c r="Y15" s="15"/>
      <c r="Z15" s="22" t="s">
        <v>25</v>
      </c>
    </row>
    <row r="16" spans="1:26" x14ac:dyDescent="0.15">
      <c r="B16" s="19"/>
      <c r="D16" s="1" t="s">
        <v>101</v>
      </c>
      <c r="E16" s="1" t="s">
        <v>102</v>
      </c>
      <c r="F16" s="1" t="s">
        <v>103</v>
      </c>
      <c r="G16" s="1" t="s">
        <v>104</v>
      </c>
      <c r="I16" s="1" t="s">
        <v>105</v>
      </c>
      <c r="J16" s="1" t="s">
        <v>106</v>
      </c>
      <c r="L16" s="1" t="s">
        <v>107</v>
      </c>
      <c r="M16" s="1" t="s">
        <v>108</v>
      </c>
      <c r="N16" s="1" t="s">
        <v>109</v>
      </c>
      <c r="O16" s="20">
        <v>7</v>
      </c>
      <c r="P16" s="9"/>
      <c r="Q16" s="21">
        <v>22</v>
      </c>
      <c r="R16" s="1" t="s">
        <v>110</v>
      </c>
      <c r="S16" s="1" t="s">
        <v>111</v>
      </c>
      <c r="T16" s="1" t="s">
        <v>112</v>
      </c>
      <c r="W16" s="1" t="s">
        <v>113</v>
      </c>
      <c r="X16" s="1" t="s">
        <v>114</v>
      </c>
      <c r="Y16" s="1" t="s">
        <v>115</v>
      </c>
      <c r="Z16" s="19" t="s">
        <v>116</v>
      </c>
    </row>
    <row r="17" spans="1:26" x14ac:dyDescent="0.15">
      <c r="B17" s="22" t="s">
        <v>12</v>
      </c>
      <c r="C17" s="15" t="s">
        <v>38</v>
      </c>
      <c r="D17" s="15"/>
      <c r="E17" s="15"/>
      <c r="F17" s="15"/>
      <c r="G17" s="15"/>
      <c r="H17" s="15"/>
      <c r="I17" s="15"/>
      <c r="J17" s="15"/>
      <c r="K17" s="15"/>
      <c r="L17" s="15"/>
      <c r="M17" s="15"/>
      <c r="N17" s="15"/>
      <c r="O17" s="20">
        <v>8</v>
      </c>
      <c r="P17" s="9"/>
      <c r="Q17" s="21">
        <v>21</v>
      </c>
      <c r="R17" s="1" t="s">
        <v>117</v>
      </c>
      <c r="S17" s="1" t="s">
        <v>118</v>
      </c>
      <c r="T17" s="1" t="s">
        <v>119</v>
      </c>
      <c r="W17" s="1" t="s">
        <v>120</v>
      </c>
      <c r="X17" s="1" t="s">
        <v>121</v>
      </c>
      <c r="Y17" s="1" t="s">
        <v>122</v>
      </c>
      <c r="Z17" s="19" t="s">
        <v>123</v>
      </c>
    </row>
    <row r="18" spans="1:26" x14ac:dyDescent="0.15">
      <c r="B18" s="23" t="s">
        <v>124</v>
      </c>
      <c r="C18" s="24" t="s">
        <v>124</v>
      </c>
      <c r="D18" s="24" t="s">
        <v>125</v>
      </c>
      <c r="E18" s="24"/>
      <c r="F18" s="24" t="s">
        <v>126</v>
      </c>
      <c r="G18" s="24"/>
      <c r="H18" s="24" t="s">
        <v>127</v>
      </c>
      <c r="I18" s="24"/>
      <c r="J18" s="24"/>
      <c r="K18" s="24"/>
      <c r="L18" s="24"/>
      <c r="M18" s="24" t="s">
        <v>128</v>
      </c>
      <c r="N18" s="24" t="s">
        <v>129</v>
      </c>
      <c r="O18" s="20">
        <v>9</v>
      </c>
      <c r="P18" s="9"/>
      <c r="Q18" s="21">
        <v>20</v>
      </c>
      <c r="R18" s="15" t="s">
        <v>130</v>
      </c>
      <c r="S18" s="15" t="s">
        <v>131</v>
      </c>
      <c r="T18" s="15"/>
      <c r="U18" s="15"/>
      <c r="V18" s="15"/>
      <c r="W18" s="15"/>
      <c r="X18" s="15"/>
      <c r="Y18" s="15"/>
      <c r="Z18" s="22" t="s">
        <v>132</v>
      </c>
    </row>
    <row r="19" spans="1:26" x14ac:dyDescent="0.15">
      <c r="B19" s="23" t="s">
        <v>133</v>
      </c>
      <c r="C19" s="24" t="s">
        <v>133</v>
      </c>
      <c r="D19" s="24" t="s">
        <v>134</v>
      </c>
      <c r="E19" s="24"/>
      <c r="F19" s="24"/>
      <c r="G19" s="24"/>
      <c r="H19" s="24" t="s">
        <v>135</v>
      </c>
      <c r="I19" s="24"/>
      <c r="J19" s="24"/>
      <c r="K19" s="24"/>
      <c r="L19" s="24"/>
      <c r="M19" s="24" t="s">
        <v>136</v>
      </c>
      <c r="N19" s="24" t="s">
        <v>137</v>
      </c>
      <c r="O19" s="20">
        <v>10</v>
      </c>
      <c r="P19" s="9"/>
      <c r="Q19" s="21">
        <v>19</v>
      </c>
      <c r="R19" s="15" t="s">
        <v>138</v>
      </c>
      <c r="S19" s="15"/>
      <c r="T19" s="15"/>
      <c r="U19" s="15"/>
      <c r="V19" s="15"/>
      <c r="W19" s="15"/>
      <c r="X19" s="15"/>
      <c r="Y19" s="15"/>
      <c r="Z19" s="22" t="s">
        <v>12</v>
      </c>
    </row>
    <row r="20" spans="1:26" x14ac:dyDescent="0.15">
      <c r="B20" s="23" t="s">
        <v>139</v>
      </c>
      <c r="C20" s="24" t="s">
        <v>139</v>
      </c>
      <c r="D20" s="24" t="s">
        <v>140</v>
      </c>
      <c r="E20" s="24"/>
      <c r="F20" s="24"/>
      <c r="G20" s="24"/>
      <c r="H20" s="24" t="s">
        <v>141</v>
      </c>
      <c r="I20" s="24"/>
      <c r="J20" s="24"/>
      <c r="K20" s="24"/>
      <c r="L20" s="24" t="s">
        <v>142</v>
      </c>
      <c r="M20" s="24" t="s">
        <v>143</v>
      </c>
      <c r="N20" s="24" t="s">
        <v>144</v>
      </c>
      <c r="O20" s="20">
        <v>11</v>
      </c>
      <c r="P20" s="9"/>
      <c r="Q20" s="21">
        <v>18</v>
      </c>
      <c r="R20" s="1" t="s">
        <v>145</v>
      </c>
      <c r="S20" s="1" t="s">
        <v>146</v>
      </c>
      <c r="U20" s="1" t="s">
        <v>147</v>
      </c>
      <c r="V20" s="1" t="s">
        <v>148</v>
      </c>
      <c r="W20" s="1" t="s">
        <v>149</v>
      </c>
      <c r="X20" s="1" t="s">
        <v>150</v>
      </c>
      <c r="Y20" s="1" t="s">
        <v>151</v>
      </c>
      <c r="Z20" s="19" t="s">
        <v>152</v>
      </c>
    </row>
    <row r="21" spans="1:26" x14ac:dyDescent="0.15">
      <c r="B21" s="23" t="s">
        <v>153</v>
      </c>
      <c r="C21" s="24" t="s">
        <v>153</v>
      </c>
      <c r="D21" s="24" t="s">
        <v>154</v>
      </c>
      <c r="E21" s="24" t="s">
        <v>155</v>
      </c>
      <c r="F21" s="24" t="s">
        <v>156</v>
      </c>
      <c r="G21" s="24"/>
      <c r="H21" s="24" t="s">
        <v>157</v>
      </c>
      <c r="I21" s="24"/>
      <c r="J21" s="24"/>
      <c r="K21" s="24"/>
      <c r="L21" s="24"/>
      <c r="M21" s="24" t="s">
        <v>158</v>
      </c>
      <c r="N21" s="24" t="s">
        <v>159</v>
      </c>
      <c r="O21" s="20">
        <v>12</v>
      </c>
      <c r="P21" s="9"/>
      <c r="Q21" s="21">
        <v>17</v>
      </c>
      <c r="R21" s="1" t="s">
        <v>160</v>
      </c>
      <c r="S21" s="1" t="s">
        <v>161</v>
      </c>
      <c r="U21" s="1" t="s">
        <v>162</v>
      </c>
      <c r="V21" s="1" t="s">
        <v>163</v>
      </c>
      <c r="W21" s="1" t="s">
        <v>164</v>
      </c>
      <c r="X21" s="1" t="s">
        <v>165</v>
      </c>
      <c r="Y21" s="1" t="s">
        <v>166</v>
      </c>
      <c r="Z21" s="19" t="s">
        <v>167</v>
      </c>
    </row>
    <row r="22" spans="1:26" x14ac:dyDescent="0.15">
      <c r="B22" s="22" t="s">
        <v>25</v>
      </c>
      <c r="C22" s="15" t="s">
        <v>24</v>
      </c>
      <c r="D22" s="15"/>
      <c r="E22" s="15"/>
      <c r="F22" s="15"/>
      <c r="G22" s="15"/>
      <c r="H22" s="15"/>
      <c r="I22" s="15"/>
      <c r="J22" s="15"/>
      <c r="K22" s="15"/>
      <c r="L22" s="15"/>
      <c r="M22" s="15"/>
      <c r="N22" s="15"/>
      <c r="O22" s="20">
        <v>13</v>
      </c>
      <c r="P22" s="9"/>
      <c r="Q22" s="21">
        <v>16</v>
      </c>
      <c r="R22" s="1" t="s">
        <v>168</v>
      </c>
      <c r="T22" s="1" t="s">
        <v>169</v>
      </c>
      <c r="V22" s="1" t="s">
        <v>170</v>
      </c>
      <c r="W22" s="1" t="s">
        <v>171</v>
      </c>
      <c r="X22" s="1" t="s">
        <v>172</v>
      </c>
      <c r="Y22" s="1" t="s">
        <v>173</v>
      </c>
      <c r="Z22" s="19"/>
    </row>
    <row r="23" spans="1:26" x14ac:dyDescent="0.15">
      <c r="B23" s="25" t="s">
        <v>174</v>
      </c>
      <c r="C23" s="1" t="s">
        <v>175</v>
      </c>
      <c r="D23" s="1" t="s">
        <v>176</v>
      </c>
      <c r="M23" s="1" t="s">
        <v>177</v>
      </c>
      <c r="N23" s="1" t="s">
        <v>178</v>
      </c>
      <c r="O23" s="26">
        <v>14</v>
      </c>
      <c r="P23" s="27"/>
      <c r="Q23" s="28">
        <v>15</v>
      </c>
      <c r="R23" s="15" t="s">
        <v>179</v>
      </c>
      <c r="S23" s="15"/>
      <c r="T23" s="15"/>
      <c r="U23" s="15"/>
      <c r="V23" s="15"/>
      <c r="W23" s="15"/>
      <c r="X23" s="15"/>
      <c r="Y23" s="15"/>
      <c r="Z23" s="29" t="s">
        <v>179</v>
      </c>
    </row>
    <row r="26" spans="1:26" x14ac:dyDescent="0.15">
      <c r="A26" s="30" t="s">
        <v>180</v>
      </c>
      <c r="B26" s="31"/>
      <c r="C26" s="32"/>
      <c r="D26" s="32"/>
      <c r="E26" s="32"/>
      <c r="F26" s="32"/>
      <c r="G26" s="32"/>
      <c r="H26" s="32"/>
      <c r="I26" s="32"/>
      <c r="J26" s="32"/>
      <c r="K26" s="32"/>
      <c r="L26" s="32"/>
      <c r="M26" s="32"/>
      <c r="N26" s="32"/>
      <c r="O26" s="32"/>
      <c r="P26" s="30" t="s">
        <v>181</v>
      </c>
      <c r="Q26" s="103" t="s">
        <v>182</v>
      </c>
      <c r="R26" s="103"/>
      <c r="S26" s="103"/>
      <c r="T26" s="103"/>
      <c r="U26" s="103"/>
      <c r="V26" s="33" t="s">
        <v>183</v>
      </c>
    </row>
    <row r="27" spans="1:26" x14ac:dyDescent="0.15">
      <c r="A27" s="34">
        <v>1</v>
      </c>
      <c r="B27" s="35" t="s">
        <v>184</v>
      </c>
      <c r="C27" s="36"/>
      <c r="D27" s="36"/>
      <c r="E27" s="36"/>
      <c r="F27" s="36"/>
      <c r="G27" s="36"/>
      <c r="H27" s="36"/>
      <c r="I27" s="36"/>
      <c r="J27" s="36"/>
      <c r="K27" s="36"/>
      <c r="L27" s="36"/>
      <c r="M27" s="36"/>
      <c r="N27" s="36"/>
      <c r="O27" s="36"/>
      <c r="P27" s="37" t="s">
        <v>20</v>
      </c>
      <c r="Q27" s="104" t="s">
        <v>23</v>
      </c>
      <c r="R27" s="104"/>
      <c r="S27" s="104"/>
      <c r="T27" s="104"/>
      <c r="U27" s="104"/>
      <c r="V27" s="38" t="str">
        <f t="shared" ref="V27:V40" si="0">B10</f>
        <v>10K</v>
      </c>
    </row>
    <row r="28" spans="1:26" x14ac:dyDescent="0.15">
      <c r="A28" s="34">
        <v>2</v>
      </c>
      <c r="B28" s="39" t="s">
        <v>26</v>
      </c>
      <c r="C28" s="40" t="s">
        <v>27</v>
      </c>
      <c r="D28" s="40" t="s">
        <v>28</v>
      </c>
      <c r="E28" s="40" t="s">
        <v>29</v>
      </c>
      <c r="F28" s="40" t="s">
        <v>30</v>
      </c>
      <c r="G28" s="40" t="s">
        <v>35</v>
      </c>
      <c r="H28" s="40" t="s">
        <v>31</v>
      </c>
      <c r="I28" s="40" t="s">
        <v>32</v>
      </c>
      <c r="J28" s="40" t="s">
        <v>33</v>
      </c>
      <c r="K28" s="40" t="s">
        <v>34</v>
      </c>
      <c r="L28" s="40" t="s">
        <v>36</v>
      </c>
      <c r="M28" s="40" t="s">
        <v>37</v>
      </c>
      <c r="N28" s="40"/>
      <c r="O28" s="41"/>
      <c r="P28" s="42"/>
      <c r="Q28" s="105"/>
      <c r="R28" s="105"/>
      <c r="S28" s="105"/>
      <c r="T28" s="105"/>
      <c r="U28" s="105"/>
      <c r="V28" s="43">
        <f t="shared" si="0"/>
        <v>0</v>
      </c>
    </row>
    <row r="29" spans="1:26" x14ac:dyDescent="0.15">
      <c r="A29" s="34">
        <v>3</v>
      </c>
      <c r="B29" s="39" t="s">
        <v>39</v>
      </c>
      <c r="C29" s="40" t="s">
        <v>40</v>
      </c>
      <c r="D29" s="40" t="s">
        <v>41</v>
      </c>
      <c r="E29" s="40" t="s">
        <v>42</v>
      </c>
      <c r="F29" s="40" t="s">
        <v>43</v>
      </c>
      <c r="G29" s="40" t="s">
        <v>48</v>
      </c>
      <c r="H29" s="40" t="s">
        <v>44</v>
      </c>
      <c r="I29" s="40" t="s">
        <v>45</v>
      </c>
      <c r="J29" s="40" t="s">
        <v>46</v>
      </c>
      <c r="K29" s="40" t="s">
        <v>47</v>
      </c>
      <c r="L29" s="40" t="s">
        <v>49</v>
      </c>
      <c r="M29" s="40" t="s">
        <v>50</v>
      </c>
      <c r="N29" s="40"/>
      <c r="O29" s="41"/>
      <c r="P29" s="42"/>
      <c r="Q29" s="105"/>
      <c r="R29" s="105"/>
      <c r="S29" s="105"/>
      <c r="T29" s="105"/>
      <c r="U29" s="105"/>
      <c r="V29" s="43">
        <f t="shared" si="0"/>
        <v>0</v>
      </c>
    </row>
    <row r="30" spans="1:26" x14ac:dyDescent="0.15">
      <c r="A30" s="34">
        <v>4</v>
      </c>
      <c r="B30" s="39" t="s">
        <v>59</v>
      </c>
      <c r="C30" s="40" t="s">
        <v>60</v>
      </c>
      <c r="D30" s="40" t="s">
        <v>61</v>
      </c>
      <c r="E30" s="40" t="s">
        <v>62</v>
      </c>
      <c r="F30" s="40" t="s">
        <v>64</v>
      </c>
      <c r="G30" s="40" t="s">
        <v>63</v>
      </c>
      <c r="H30" s="40" t="s">
        <v>65</v>
      </c>
      <c r="I30" s="40" t="s">
        <v>66</v>
      </c>
      <c r="J30" s="40"/>
      <c r="K30" s="40"/>
      <c r="L30" s="40"/>
      <c r="M30" s="40"/>
      <c r="N30" s="40"/>
      <c r="O30" s="41"/>
      <c r="P30" s="42" t="s">
        <v>185</v>
      </c>
      <c r="Q30" s="105" t="s">
        <v>186</v>
      </c>
      <c r="R30" s="105"/>
      <c r="S30" s="105"/>
      <c r="T30" s="105"/>
      <c r="U30" s="105"/>
      <c r="V30" s="43" t="str">
        <f t="shared" si="0"/>
        <v>PGD1</v>
      </c>
    </row>
    <row r="31" spans="1:26" x14ac:dyDescent="0.15">
      <c r="A31" s="34">
        <v>5</v>
      </c>
      <c r="B31" s="39" t="s">
        <v>76</v>
      </c>
      <c r="C31" s="40" t="s">
        <v>77</v>
      </c>
      <c r="D31" s="40" t="s">
        <v>78</v>
      </c>
      <c r="E31" s="40" t="s">
        <v>79</v>
      </c>
      <c r="F31" s="40" t="s">
        <v>81</v>
      </c>
      <c r="G31" s="40" t="s">
        <v>80</v>
      </c>
      <c r="H31" s="40" t="s">
        <v>82</v>
      </c>
      <c r="I31" s="40" t="s">
        <v>83</v>
      </c>
      <c r="J31" s="40"/>
      <c r="K31" s="40"/>
      <c r="L31" s="40"/>
      <c r="M31" s="40"/>
      <c r="N31" s="40"/>
      <c r="O31" s="41"/>
      <c r="P31" s="42" t="s">
        <v>185</v>
      </c>
      <c r="Q31" s="105" t="s">
        <v>187</v>
      </c>
      <c r="R31" s="105"/>
      <c r="S31" s="105"/>
      <c r="T31" s="105"/>
      <c r="U31" s="105"/>
      <c r="V31" s="43" t="str">
        <f t="shared" si="0"/>
        <v>PGC1</v>
      </c>
    </row>
    <row r="32" spans="1:26" x14ac:dyDescent="0.15">
      <c r="A32" s="34">
        <v>6</v>
      </c>
      <c r="B32" s="39" t="s">
        <v>92</v>
      </c>
      <c r="C32" s="40" t="s">
        <v>93</v>
      </c>
      <c r="D32" s="40" t="s">
        <v>94</v>
      </c>
      <c r="E32" s="40" t="s">
        <v>95</v>
      </c>
      <c r="F32" s="40" t="s">
        <v>97</v>
      </c>
      <c r="G32" s="40" t="s">
        <v>96</v>
      </c>
      <c r="H32" s="40" t="s">
        <v>98</v>
      </c>
      <c r="I32" s="40" t="s">
        <v>99</v>
      </c>
      <c r="J32" s="40"/>
      <c r="K32" s="40"/>
      <c r="L32" s="40"/>
      <c r="M32" s="40"/>
      <c r="N32" s="40"/>
      <c r="O32" s="41"/>
      <c r="P32" s="42"/>
      <c r="Q32" s="105"/>
      <c r="R32" s="105"/>
      <c r="S32" s="105"/>
      <c r="T32" s="105"/>
      <c r="U32" s="105"/>
      <c r="V32" s="43">
        <f t="shared" si="0"/>
        <v>0</v>
      </c>
    </row>
    <row r="33" spans="1:22" x14ac:dyDescent="0.15">
      <c r="A33" s="34">
        <v>7</v>
      </c>
      <c r="B33" s="39" t="s">
        <v>101</v>
      </c>
      <c r="C33" s="40" t="s">
        <v>102</v>
      </c>
      <c r="D33" s="40" t="s">
        <v>103</v>
      </c>
      <c r="E33" s="40" t="s">
        <v>105</v>
      </c>
      <c r="F33" s="40" t="s">
        <v>104</v>
      </c>
      <c r="G33" s="40" t="s">
        <v>107</v>
      </c>
      <c r="H33" s="40" t="s">
        <v>106</v>
      </c>
      <c r="I33" s="40" t="s">
        <v>108</v>
      </c>
      <c r="J33" s="40" t="s">
        <v>109</v>
      </c>
      <c r="K33" s="40"/>
      <c r="L33" s="40"/>
      <c r="M33" s="40"/>
      <c r="N33" s="40"/>
      <c r="O33" s="41"/>
      <c r="P33" s="42"/>
      <c r="Q33" s="105"/>
      <c r="R33" s="105"/>
      <c r="S33" s="105"/>
      <c r="T33" s="105"/>
      <c r="U33" s="105"/>
      <c r="V33" s="43">
        <f t="shared" si="0"/>
        <v>0</v>
      </c>
    </row>
    <row r="34" spans="1:22" x14ac:dyDescent="0.15">
      <c r="A34" s="34">
        <v>8</v>
      </c>
      <c r="B34" s="35" t="s">
        <v>38</v>
      </c>
      <c r="C34" s="36"/>
      <c r="D34" s="36"/>
      <c r="E34" s="36"/>
      <c r="F34" s="36"/>
      <c r="G34" s="36"/>
      <c r="H34" s="36"/>
      <c r="I34" s="36"/>
      <c r="J34" s="36"/>
      <c r="K34" s="36"/>
      <c r="L34" s="36"/>
      <c r="M34" s="36"/>
      <c r="N34" s="36"/>
      <c r="O34" s="36"/>
      <c r="P34" s="37" t="s">
        <v>20</v>
      </c>
      <c r="Q34" s="104" t="s">
        <v>12</v>
      </c>
      <c r="R34" s="104"/>
      <c r="S34" s="104"/>
      <c r="T34" s="104"/>
      <c r="U34" s="104"/>
      <c r="V34" s="38" t="str">
        <f t="shared" si="0"/>
        <v>GND</v>
      </c>
    </row>
    <row r="35" spans="1:22" x14ac:dyDescent="0.15">
      <c r="A35" s="34">
        <v>9</v>
      </c>
      <c r="B35" s="39" t="s">
        <v>124</v>
      </c>
      <c r="C35" s="40" t="s">
        <v>125</v>
      </c>
      <c r="D35" s="40" t="s">
        <v>126</v>
      </c>
      <c r="E35" s="40" t="s">
        <v>127</v>
      </c>
      <c r="F35" s="40" t="s">
        <v>128</v>
      </c>
      <c r="G35" s="40" t="s">
        <v>129</v>
      </c>
      <c r="H35" s="40"/>
      <c r="I35" s="40"/>
      <c r="J35" s="40"/>
      <c r="K35" s="40"/>
      <c r="L35" s="40"/>
      <c r="M35" s="40"/>
      <c r="N35" s="40"/>
      <c r="O35" s="41"/>
      <c r="P35" s="42"/>
      <c r="Q35" s="105" t="s">
        <v>188</v>
      </c>
      <c r="R35" s="105"/>
      <c r="S35" s="105"/>
      <c r="T35" s="105"/>
      <c r="U35" s="105"/>
      <c r="V35" s="43" t="str">
        <f t="shared" si="0"/>
        <v>OSCI</v>
      </c>
    </row>
    <row r="36" spans="1:22" x14ac:dyDescent="0.15">
      <c r="A36" s="34">
        <v>10</v>
      </c>
      <c r="B36" s="39" t="s">
        <v>133</v>
      </c>
      <c r="C36" s="40" t="s">
        <v>134</v>
      </c>
      <c r="D36" s="40" t="s">
        <v>135</v>
      </c>
      <c r="E36" s="40" t="s">
        <v>136</v>
      </c>
      <c r="F36" s="40" t="s">
        <v>137</v>
      </c>
      <c r="G36" s="40"/>
      <c r="H36" s="40"/>
      <c r="I36" s="40"/>
      <c r="J36" s="40"/>
      <c r="K36" s="40"/>
      <c r="L36" s="40"/>
      <c r="M36" s="40"/>
      <c r="N36" s="40"/>
      <c r="O36" s="41"/>
      <c r="P36" s="42"/>
      <c r="Q36" s="105" t="s">
        <v>188</v>
      </c>
      <c r="R36" s="105"/>
      <c r="S36" s="105"/>
      <c r="T36" s="105"/>
      <c r="U36" s="105"/>
      <c r="V36" s="43" t="str">
        <f t="shared" si="0"/>
        <v>OSCO</v>
      </c>
    </row>
    <row r="37" spans="1:22" x14ac:dyDescent="0.15">
      <c r="A37" s="34">
        <v>11</v>
      </c>
      <c r="B37" s="39" t="s">
        <v>139</v>
      </c>
      <c r="C37" s="40" t="s">
        <v>140</v>
      </c>
      <c r="D37" s="40" t="s">
        <v>142</v>
      </c>
      <c r="E37" s="40" t="s">
        <v>141</v>
      </c>
      <c r="F37" s="40" t="s">
        <v>143</v>
      </c>
      <c r="G37" s="40" t="s">
        <v>144</v>
      </c>
      <c r="H37" s="40"/>
      <c r="I37" s="40"/>
      <c r="J37" s="40"/>
      <c r="K37" s="40"/>
      <c r="L37" s="40"/>
      <c r="M37" s="40"/>
      <c r="N37" s="40"/>
      <c r="O37" s="41"/>
      <c r="P37" s="42"/>
      <c r="Q37" s="105" t="s">
        <v>105</v>
      </c>
      <c r="R37" s="105"/>
      <c r="S37" s="105"/>
      <c r="T37" s="105"/>
      <c r="U37" s="105"/>
      <c r="V37" s="43" t="str">
        <f t="shared" si="0"/>
        <v>SOSCI</v>
      </c>
    </row>
    <row r="38" spans="1:22" x14ac:dyDescent="0.15">
      <c r="A38" s="34">
        <v>12</v>
      </c>
      <c r="B38" s="39" t="s">
        <v>153</v>
      </c>
      <c r="C38" s="40" t="s">
        <v>154</v>
      </c>
      <c r="D38" s="40" t="s">
        <v>155</v>
      </c>
      <c r="E38" s="40" t="s">
        <v>156</v>
      </c>
      <c r="F38" s="40" t="s">
        <v>157</v>
      </c>
      <c r="G38" s="40" t="s">
        <v>158</v>
      </c>
      <c r="H38" s="40" t="s">
        <v>159</v>
      </c>
      <c r="I38" s="40"/>
      <c r="J38" s="40"/>
      <c r="K38" s="40"/>
      <c r="L38" s="40"/>
      <c r="M38" s="40"/>
      <c r="N38" s="40"/>
      <c r="O38" s="41"/>
      <c r="P38" s="42"/>
      <c r="Q38" s="105" t="s">
        <v>105</v>
      </c>
      <c r="R38" s="105"/>
      <c r="S38" s="105"/>
      <c r="T38" s="105"/>
      <c r="U38" s="105"/>
      <c r="V38" s="43" t="str">
        <f t="shared" si="0"/>
        <v>SOSCO</v>
      </c>
    </row>
    <row r="39" spans="1:22" x14ac:dyDescent="0.15">
      <c r="A39" s="34">
        <v>13</v>
      </c>
      <c r="B39" s="35" t="s">
        <v>24</v>
      </c>
      <c r="C39" s="36"/>
      <c r="D39" s="36"/>
      <c r="E39" s="36"/>
      <c r="F39" s="36"/>
      <c r="G39" s="36"/>
      <c r="H39" s="36"/>
      <c r="I39" s="36"/>
      <c r="J39" s="36"/>
      <c r="K39" s="36"/>
      <c r="L39" s="36"/>
      <c r="M39" s="36"/>
      <c r="N39" s="36"/>
      <c r="O39" s="36"/>
      <c r="P39" s="37" t="s">
        <v>20</v>
      </c>
      <c r="Q39" s="104"/>
      <c r="R39" s="104"/>
      <c r="S39" s="104"/>
      <c r="T39" s="104"/>
      <c r="U39" s="104"/>
      <c r="V39" s="38" t="str">
        <f t="shared" si="0"/>
        <v>+3.3V</v>
      </c>
    </row>
    <row r="40" spans="1:22" x14ac:dyDescent="0.15">
      <c r="A40" s="34">
        <v>14</v>
      </c>
      <c r="B40" s="39" t="s">
        <v>175</v>
      </c>
      <c r="C40" s="40" t="s">
        <v>176</v>
      </c>
      <c r="D40" s="40" t="s">
        <v>177</v>
      </c>
      <c r="E40" s="40" t="s">
        <v>178</v>
      </c>
      <c r="F40" s="40"/>
      <c r="G40" s="40"/>
      <c r="H40" s="40"/>
      <c r="I40" s="40"/>
      <c r="J40" s="40"/>
      <c r="K40" s="40"/>
      <c r="L40" s="40"/>
      <c r="M40" s="40"/>
      <c r="N40" s="40"/>
      <c r="O40" s="41"/>
      <c r="P40" s="42"/>
      <c r="Q40" s="105" t="s">
        <v>178</v>
      </c>
      <c r="R40" s="105"/>
      <c r="S40" s="105"/>
      <c r="T40" s="105"/>
      <c r="U40" s="105"/>
      <c r="V40" s="43" t="str">
        <f t="shared" si="0"/>
        <v>LED1</v>
      </c>
    </row>
    <row r="41" spans="1:22" x14ac:dyDescent="0.15">
      <c r="A41" s="34">
        <v>15</v>
      </c>
      <c r="B41" s="35" t="s">
        <v>179</v>
      </c>
      <c r="C41" s="36"/>
      <c r="D41" s="44"/>
      <c r="E41" s="44"/>
      <c r="F41" s="44"/>
      <c r="G41" s="44"/>
      <c r="H41" s="44"/>
      <c r="I41" s="44"/>
      <c r="J41" s="44"/>
      <c r="K41" s="44"/>
      <c r="L41" s="44"/>
      <c r="M41" s="44"/>
      <c r="N41" s="44"/>
      <c r="O41" s="36"/>
      <c r="P41" s="37" t="s">
        <v>20</v>
      </c>
      <c r="Q41" s="104"/>
      <c r="R41" s="104"/>
      <c r="S41" s="104"/>
      <c r="T41" s="104"/>
      <c r="U41" s="104"/>
      <c r="V41" s="38" t="str">
        <f>Z23</f>
        <v>VBUS</v>
      </c>
    </row>
    <row r="42" spans="1:22" x14ac:dyDescent="0.15">
      <c r="A42" s="34">
        <v>16</v>
      </c>
      <c r="B42" s="39" t="s">
        <v>168</v>
      </c>
      <c r="C42" s="41" t="s">
        <v>171</v>
      </c>
      <c r="D42" s="40" t="s">
        <v>170</v>
      </c>
      <c r="E42" s="40" t="s">
        <v>169</v>
      </c>
      <c r="F42" s="40" t="s">
        <v>172</v>
      </c>
      <c r="G42" s="40" t="s">
        <v>173</v>
      </c>
      <c r="H42" s="40"/>
      <c r="I42" s="40"/>
      <c r="J42" s="40"/>
      <c r="K42" s="40"/>
      <c r="L42" s="40"/>
      <c r="M42" s="40"/>
      <c r="N42" s="40"/>
      <c r="O42" s="41"/>
      <c r="P42" s="42"/>
      <c r="Q42" s="105"/>
      <c r="R42" s="105"/>
      <c r="S42" s="105"/>
      <c r="T42" s="105"/>
      <c r="U42" s="105"/>
      <c r="V42" s="43">
        <f>Z22</f>
        <v>0</v>
      </c>
    </row>
    <row r="43" spans="1:22" x14ac:dyDescent="0.15">
      <c r="A43" s="34">
        <v>17</v>
      </c>
      <c r="B43" s="39" t="s">
        <v>160</v>
      </c>
      <c r="C43" s="41" t="s">
        <v>161</v>
      </c>
      <c r="D43" s="40" t="s">
        <v>162</v>
      </c>
      <c r="E43" s="40" t="s">
        <v>164</v>
      </c>
      <c r="F43" s="40" t="s">
        <v>163</v>
      </c>
      <c r="G43" s="40" t="s">
        <v>165</v>
      </c>
      <c r="H43" s="40" t="s">
        <v>166</v>
      </c>
      <c r="I43" s="40"/>
      <c r="J43" s="40"/>
      <c r="K43" s="40"/>
      <c r="L43" s="40"/>
      <c r="M43" s="40"/>
      <c r="N43" s="40"/>
      <c r="O43" s="41"/>
      <c r="P43" s="42" t="s">
        <v>189</v>
      </c>
      <c r="Q43" s="105" t="s">
        <v>190</v>
      </c>
      <c r="R43" s="105"/>
      <c r="S43" s="105"/>
      <c r="T43" s="105"/>
      <c r="U43" s="105"/>
      <c r="V43" s="43" t="str">
        <f>Z21</f>
        <v>TX(→RX)</v>
      </c>
    </row>
    <row r="44" spans="1:22" x14ac:dyDescent="0.15">
      <c r="A44" s="34">
        <v>18</v>
      </c>
      <c r="B44" s="39" t="s">
        <v>145</v>
      </c>
      <c r="C44" s="41" t="s">
        <v>147</v>
      </c>
      <c r="D44" s="40" t="s">
        <v>149</v>
      </c>
      <c r="E44" s="40" t="s">
        <v>148</v>
      </c>
      <c r="F44" s="40" t="s">
        <v>146</v>
      </c>
      <c r="G44" s="40" t="s">
        <v>150</v>
      </c>
      <c r="H44" s="40" t="s">
        <v>151</v>
      </c>
      <c r="I44" s="40"/>
      <c r="J44" s="40"/>
      <c r="K44" s="40"/>
      <c r="L44" s="40"/>
      <c r="M44" s="40"/>
      <c r="N44" s="40"/>
      <c r="O44" s="41"/>
      <c r="P44" s="42" t="s">
        <v>191</v>
      </c>
      <c r="Q44" s="105" t="s">
        <v>190</v>
      </c>
      <c r="R44" s="105"/>
      <c r="S44" s="105"/>
      <c r="T44" s="105"/>
      <c r="U44" s="105"/>
      <c r="V44" s="43" t="str">
        <f>Z20</f>
        <v>RX(→TX)</v>
      </c>
    </row>
    <row r="45" spans="1:22" x14ac:dyDescent="0.15">
      <c r="A45" s="34">
        <v>19</v>
      </c>
      <c r="B45" s="35" t="s">
        <v>138</v>
      </c>
      <c r="C45" s="36"/>
      <c r="D45" s="36"/>
      <c r="E45" s="36"/>
      <c r="F45" s="36"/>
      <c r="G45" s="36"/>
      <c r="H45" s="36"/>
      <c r="I45" s="36"/>
      <c r="J45" s="36"/>
      <c r="K45" s="36"/>
      <c r="L45" s="36"/>
      <c r="M45" s="36"/>
      <c r="N45" s="36"/>
      <c r="O45" s="36"/>
      <c r="P45" s="37" t="s">
        <v>20</v>
      </c>
      <c r="Q45" s="104" t="s">
        <v>192</v>
      </c>
      <c r="R45" s="104"/>
      <c r="S45" s="104"/>
      <c r="T45" s="104"/>
      <c r="U45" s="104"/>
      <c r="V45" s="38" t="str">
        <f>Z19</f>
        <v>GND</v>
      </c>
    </row>
    <row r="46" spans="1:22" x14ac:dyDescent="0.15">
      <c r="A46" s="34">
        <v>20</v>
      </c>
      <c r="B46" s="45" t="s">
        <v>130</v>
      </c>
      <c r="C46" s="36" t="s">
        <v>131</v>
      </c>
      <c r="D46" s="36"/>
      <c r="E46" s="36"/>
      <c r="F46" s="36"/>
      <c r="G46" s="36"/>
      <c r="H46" s="36"/>
      <c r="I46" s="36"/>
      <c r="J46" s="36"/>
      <c r="K46" s="36"/>
      <c r="L46" s="36"/>
      <c r="M46" s="36"/>
      <c r="N46" s="36"/>
      <c r="O46" s="36"/>
      <c r="P46" s="37" t="s">
        <v>20</v>
      </c>
      <c r="Q46" s="104" t="s">
        <v>193</v>
      </c>
      <c r="R46" s="104"/>
      <c r="S46" s="104"/>
      <c r="T46" s="104"/>
      <c r="U46" s="104"/>
      <c r="V46" s="38" t="str">
        <f>Z18</f>
        <v>10uF</v>
      </c>
    </row>
    <row r="47" spans="1:22" x14ac:dyDescent="0.15">
      <c r="A47" s="34">
        <v>21</v>
      </c>
      <c r="B47" s="39" t="s">
        <v>117</v>
      </c>
      <c r="C47" s="41" t="s">
        <v>118</v>
      </c>
      <c r="D47" s="40" t="s">
        <v>119</v>
      </c>
      <c r="E47" s="40" t="s">
        <v>120</v>
      </c>
      <c r="F47" s="40" t="s">
        <v>121</v>
      </c>
      <c r="G47" s="40" t="s">
        <v>122</v>
      </c>
      <c r="H47" s="40"/>
      <c r="I47" s="40"/>
      <c r="J47" s="40"/>
      <c r="K47" s="40"/>
      <c r="L47" s="40"/>
      <c r="M47" s="40"/>
      <c r="N47" s="40"/>
      <c r="O47" s="41"/>
      <c r="P47" s="42" t="s">
        <v>181</v>
      </c>
      <c r="Q47" s="39" t="s">
        <v>194</v>
      </c>
      <c r="R47" s="46"/>
      <c r="S47" s="46"/>
      <c r="T47" s="46"/>
      <c r="U47" s="47"/>
      <c r="V47" s="43" t="str">
        <f>Z17</f>
        <v>D+(→D-)</v>
      </c>
    </row>
    <row r="48" spans="1:22" x14ac:dyDescent="0.15">
      <c r="A48" s="34">
        <v>22</v>
      </c>
      <c r="B48" s="39" t="s">
        <v>110</v>
      </c>
      <c r="C48" s="41" t="s">
        <v>111</v>
      </c>
      <c r="D48" s="40" t="s">
        <v>112</v>
      </c>
      <c r="E48" s="40" t="s">
        <v>113</v>
      </c>
      <c r="F48" s="40" t="s">
        <v>114</v>
      </c>
      <c r="G48" s="40" t="s">
        <v>115</v>
      </c>
      <c r="H48" s="40"/>
      <c r="I48" s="40"/>
      <c r="J48" s="40"/>
      <c r="K48" s="40"/>
      <c r="L48" s="40"/>
      <c r="M48" s="40"/>
      <c r="N48" s="40"/>
      <c r="O48" s="41"/>
      <c r="P48" s="42" t="s">
        <v>181</v>
      </c>
      <c r="Q48" s="105" t="s">
        <v>194</v>
      </c>
      <c r="R48" s="105"/>
      <c r="S48" s="105"/>
      <c r="T48" s="105"/>
      <c r="U48" s="105"/>
      <c r="V48" s="43" t="str">
        <f>Z16</f>
        <v>D-(→D+)</v>
      </c>
    </row>
    <row r="49" spans="1:22" x14ac:dyDescent="0.15">
      <c r="A49" s="34">
        <v>23</v>
      </c>
      <c r="B49" s="35" t="s">
        <v>100</v>
      </c>
      <c r="C49" s="36"/>
      <c r="D49" s="44"/>
      <c r="E49" s="44"/>
      <c r="F49" s="44"/>
      <c r="G49" s="44"/>
      <c r="H49" s="44"/>
      <c r="I49" s="44"/>
      <c r="J49" s="44"/>
      <c r="K49" s="44"/>
      <c r="L49" s="44"/>
      <c r="M49" s="44"/>
      <c r="N49" s="44"/>
      <c r="O49" s="36"/>
      <c r="P49" s="37" t="s">
        <v>20</v>
      </c>
      <c r="Q49" s="104"/>
      <c r="R49" s="104"/>
      <c r="S49" s="104"/>
      <c r="T49" s="104"/>
      <c r="U49" s="104"/>
      <c r="V49" s="38" t="str">
        <f>Z15</f>
        <v>+3.3V</v>
      </c>
    </row>
    <row r="50" spans="1:22" x14ac:dyDescent="0.15">
      <c r="A50" s="34">
        <v>24</v>
      </c>
      <c r="B50" s="39" t="s">
        <v>84</v>
      </c>
      <c r="C50" s="40" t="s">
        <v>85</v>
      </c>
      <c r="D50" s="40" t="s">
        <v>89</v>
      </c>
      <c r="E50" s="40" t="s">
        <v>86</v>
      </c>
      <c r="F50" s="40" t="s">
        <v>87</v>
      </c>
      <c r="G50" s="40" t="s">
        <v>88</v>
      </c>
      <c r="H50" s="40" t="s">
        <v>90</v>
      </c>
      <c r="I50" s="40" t="s">
        <v>91</v>
      </c>
      <c r="J50" s="40"/>
      <c r="K50" s="40"/>
      <c r="L50" s="40"/>
      <c r="M50" s="40"/>
      <c r="N50" s="40"/>
      <c r="O50" s="41"/>
      <c r="P50" s="42"/>
      <c r="Q50" s="105"/>
      <c r="R50" s="105"/>
      <c r="S50" s="105"/>
      <c r="T50" s="105"/>
      <c r="U50" s="105"/>
      <c r="V50" s="43">
        <f>Z14</f>
        <v>0</v>
      </c>
    </row>
    <row r="51" spans="1:22" x14ac:dyDescent="0.15">
      <c r="A51" s="34">
        <v>25</v>
      </c>
      <c r="B51" s="39" t="s">
        <v>67</v>
      </c>
      <c r="C51" s="41" t="s">
        <v>68</v>
      </c>
      <c r="D51" s="40" t="s">
        <v>69</v>
      </c>
      <c r="E51" s="40" t="s">
        <v>70</v>
      </c>
      <c r="F51" s="40" t="s">
        <v>71</v>
      </c>
      <c r="G51" s="40" t="s">
        <v>72</v>
      </c>
      <c r="H51" s="40" t="s">
        <v>73</v>
      </c>
      <c r="I51" s="40" t="s">
        <v>74</v>
      </c>
      <c r="J51" s="40"/>
      <c r="K51" s="40"/>
      <c r="L51" s="40"/>
      <c r="M51" s="40"/>
      <c r="N51" s="40"/>
      <c r="O51" s="41"/>
      <c r="P51" s="42"/>
      <c r="Q51" s="105"/>
      <c r="R51" s="105"/>
      <c r="S51" s="105"/>
      <c r="T51" s="105"/>
      <c r="U51" s="105"/>
      <c r="V51" s="43">
        <f>Z13</f>
        <v>0</v>
      </c>
    </row>
    <row r="52" spans="1:22" x14ac:dyDescent="0.15">
      <c r="A52" s="34">
        <v>26</v>
      </c>
      <c r="B52" s="39" t="s">
        <v>51</v>
      </c>
      <c r="C52" s="41" t="s">
        <v>52</v>
      </c>
      <c r="D52" s="40" t="s">
        <v>53</v>
      </c>
      <c r="E52" s="40" t="s">
        <v>55</v>
      </c>
      <c r="F52" s="40" t="s">
        <v>54</v>
      </c>
      <c r="G52" s="40" t="s">
        <v>56</v>
      </c>
      <c r="H52" s="40" t="s">
        <v>57</v>
      </c>
      <c r="I52" s="40"/>
      <c r="J52" s="40"/>
      <c r="K52" s="40"/>
      <c r="L52" s="40"/>
      <c r="M52" s="40"/>
      <c r="N52" s="40"/>
      <c r="O52" s="41"/>
      <c r="P52" s="42"/>
      <c r="Q52" s="105"/>
      <c r="R52" s="105"/>
      <c r="S52" s="105"/>
      <c r="T52" s="105"/>
      <c r="U52" s="105"/>
      <c r="V52" s="43">
        <f>Z12</f>
        <v>0</v>
      </c>
    </row>
    <row r="53" spans="1:22" x14ac:dyDescent="0.15">
      <c r="A53" s="34">
        <v>27</v>
      </c>
      <c r="B53" s="35" t="s">
        <v>38</v>
      </c>
      <c r="C53" s="36"/>
      <c r="D53" s="36"/>
      <c r="E53" s="36"/>
      <c r="F53" s="36"/>
      <c r="G53" s="36"/>
      <c r="H53" s="36"/>
      <c r="I53" s="36"/>
      <c r="J53" s="36"/>
      <c r="K53" s="36"/>
      <c r="L53" s="36"/>
      <c r="M53" s="36"/>
      <c r="N53" s="36"/>
      <c r="O53" s="36"/>
      <c r="P53" s="37" t="s">
        <v>20</v>
      </c>
      <c r="Q53" s="104" t="s">
        <v>12</v>
      </c>
      <c r="R53" s="104"/>
      <c r="S53" s="104"/>
      <c r="T53" s="104"/>
      <c r="U53" s="104"/>
      <c r="V53" s="38" t="str">
        <f>Z11</f>
        <v>GND</v>
      </c>
    </row>
    <row r="54" spans="1:22" x14ac:dyDescent="0.15">
      <c r="A54" s="34">
        <v>28</v>
      </c>
      <c r="B54" s="35" t="s">
        <v>24</v>
      </c>
      <c r="C54" s="36"/>
      <c r="D54" s="36"/>
      <c r="E54" s="36"/>
      <c r="F54" s="36"/>
      <c r="G54" s="36"/>
      <c r="H54" s="36"/>
      <c r="I54" s="36"/>
      <c r="J54" s="36"/>
      <c r="K54" s="36"/>
      <c r="L54" s="36"/>
      <c r="M54" s="36"/>
      <c r="N54" s="36"/>
      <c r="O54" s="36"/>
      <c r="P54" s="37" t="s">
        <v>20</v>
      </c>
      <c r="Q54" s="104" t="s">
        <v>25</v>
      </c>
      <c r="R54" s="104"/>
      <c r="S54" s="104"/>
      <c r="T54" s="104"/>
      <c r="U54" s="104"/>
      <c r="V54" s="38" t="str">
        <f>Z10</f>
        <v>+3.3V</v>
      </c>
    </row>
  </sheetData>
  <mergeCells count="28">
    <mergeCell ref="Q52:U52"/>
    <mergeCell ref="Q53:U53"/>
    <mergeCell ref="Q54:U54"/>
    <mergeCell ref="Q46:U46"/>
    <mergeCell ref="Q48:U48"/>
    <mergeCell ref="Q49:U49"/>
    <mergeCell ref="Q50:U50"/>
    <mergeCell ref="Q51:U51"/>
    <mergeCell ref="Q41:U41"/>
    <mergeCell ref="Q42:U42"/>
    <mergeCell ref="Q43:U43"/>
    <mergeCell ref="Q44:U44"/>
    <mergeCell ref="Q45:U45"/>
    <mergeCell ref="Q36:U36"/>
    <mergeCell ref="Q37:U37"/>
    <mergeCell ref="Q38:U38"/>
    <mergeCell ref="Q39:U39"/>
    <mergeCell ref="Q40:U40"/>
    <mergeCell ref="Q31:U31"/>
    <mergeCell ref="Q32:U32"/>
    <mergeCell ref="Q33:U33"/>
    <mergeCell ref="Q34:U34"/>
    <mergeCell ref="Q35:U35"/>
    <mergeCell ref="Q26:U26"/>
    <mergeCell ref="Q27:U27"/>
    <mergeCell ref="Q28:U28"/>
    <mergeCell ref="Q29:U29"/>
    <mergeCell ref="Q30:U30"/>
  </mergeCells>
  <phoneticPr fontId="8"/>
  <hyperlinks>
    <hyperlink ref="F1" r:id="rId1" xr:uid="{00000000-0004-0000-0000-000000000000}"/>
    <hyperlink ref="F2" r:id="rId2" xr:uid="{00000000-0004-0000-0000-000001000000}"/>
  </hyperlinks>
  <pageMargins left="0.78749999999999998" right="0.78749999999999998" top="0.98402777777777795" bottom="0.98402777777777795" header="0.51180555555555496" footer="0.51180555555555496"/>
  <pageSetup paperSize="9" firstPageNumber="0" orientation="portrait" horizontalDpi="300" verticalDpi="300" r:id="rId3"/>
  <headerFooter>
    <oddHeader>&amp;R&amp;D</oddHeader>
    <oddFooter>&amp;L&amp;F/&amp;A&amp;R&amp;P/&amp;N</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
  <sheetViews>
    <sheetView topLeftCell="B10" zoomScale="90" zoomScaleNormal="90" workbookViewId="0">
      <selection activeCell="N30" sqref="N30"/>
    </sheetView>
  </sheetViews>
  <sheetFormatPr defaultRowHeight="13.5" x14ac:dyDescent="0.15"/>
  <cols>
    <col min="1" max="1" width="8.875" style="48" customWidth="1"/>
    <col min="2" max="2" width="12.375" style="48" customWidth="1"/>
    <col min="3" max="9" width="8.875" style="48" customWidth="1"/>
    <col min="10" max="10" width="10.875" style="48" customWidth="1"/>
    <col min="11" max="11" width="9.875" style="48" customWidth="1"/>
    <col min="12" max="1023" width="8.875" style="48" customWidth="1"/>
    <col min="1024" max="1025" width="9" style="48" customWidth="1"/>
  </cols>
  <sheetData/>
  <phoneticPr fontId="8"/>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364"/>
  <sheetViews>
    <sheetView topLeftCell="A51" zoomScale="90" zoomScaleNormal="90" workbookViewId="0">
      <selection activeCell="D61" sqref="D61"/>
    </sheetView>
  </sheetViews>
  <sheetFormatPr defaultRowHeight="13.5" outlineLevelRow="1" x14ac:dyDescent="0.15"/>
  <cols>
    <col min="1" max="1" width="9.875" customWidth="1"/>
    <col min="2" max="2" width="18.625" customWidth="1"/>
    <col min="3" max="3" width="38.875" customWidth="1"/>
    <col min="4" max="4" width="32.25" customWidth="1"/>
    <col min="5" max="1025" width="8.625" customWidth="1"/>
  </cols>
  <sheetData>
    <row r="2" spans="1:4" x14ac:dyDescent="0.15">
      <c r="A2" t="s">
        <v>195</v>
      </c>
    </row>
    <row r="6" spans="1:4" x14ac:dyDescent="0.15">
      <c r="A6" s="49" t="s">
        <v>196</v>
      </c>
      <c r="B6" s="50" t="s">
        <v>197</v>
      </c>
      <c r="C6" s="51"/>
      <c r="D6" s="52"/>
    </row>
    <row r="7" spans="1:4" x14ac:dyDescent="0.15">
      <c r="B7" s="53" t="s">
        <v>198</v>
      </c>
      <c r="C7" s="53" t="s">
        <v>199</v>
      </c>
      <c r="D7" s="54" t="s">
        <v>200</v>
      </c>
    </row>
    <row r="8" spans="1:4" x14ac:dyDescent="0.15">
      <c r="B8" s="55" t="s">
        <v>201</v>
      </c>
      <c r="C8" s="55" t="s">
        <v>202</v>
      </c>
      <c r="D8" s="56" t="s">
        <v>203</v>
      </c>
    </row>
    <row r="9" spans="1:4" x14ac:dyDescent="0.15">
      <c r="B9" s="55" t="s">
        <v>204</v>
      </c>
      <c r="C9" s="55" t="s">
        <v>205</v>
      </c>
      <c r="D9" s="56" t="s">
        <v>206</v>
      </c>
    </row>
    <row r="10" spans="1:4" x14ac:dyDescent="0.15">
      <c r="B10" s="55" t="s">
        <v>207</v>
      </c>
      <c r="C10" s="55" t="s">
        <v>208</v>
      </c>
      <c r="D10" s="57" t="s">
        <v>209</v>
      </c>
    </row>
    <row r="11" spans="1:4" x14ac:dyDescent="0.15">
      <c r="B11" s="55" t="s">
        <v>210</v>
      </c>
      <c r="C11" s="55" t="s">
        <v>211</v>
      </c>
      <c r="D11" s="57" t="s">
        <v>212</v>
      </c>
    </row>
    <row r="12" spans="1:4" x14ac:dyDescent="0.15">
      <c r="B12" s="58" t="s">
        <v>213</v>
      </c>
      <c r="C12" s="58" t="s">
        <v>214</v>
      </c>
      <c r="D12" s="58" t="s">
        <v>20</v>
      </c>
    </row>
    <row r="13" spans="1:4" x14ac:dyDescent="0.15">
      <c r="B13" s="55" t="s">
        <v>215</v>
      </c>
      <c r="C13" s="55" t="s">
        <v>216</v>
      </c>
      <c r="D13" s="56" t="s">
        <v>217</v>
      </c>
    </row>
    <row r="14" spans="1:4" x14ac:dyDescent="0.15">
      <c r="B14" s="55" t="s">
        <v>218</v>
      </c>
      <c r="C14" s="55" t="s">
        <v>219</v>
      </c>
      <c r="D14" s="56" t="s">
        <v>220</v>
      </c>
    </row>
    <row r="15" spans="1:4" x14ac:dyDescent="0.15">
      <c r="B15" s="55" t="s">
        <v>221</v>
      </c>
      <c r="C15" s="55" t="s">
        <v>222</v>
      </c>
      <c r="D15" s="56" t="s">
        <v>223</v>
      </c>
    </row>
    <row r="17" spans="2:5" x14ac:dyDescent="0.15">
      <c r="B17" t="s">
        <v>224</v>
      </c>
    </row>
    <row r="18" spans="2:5" x14ac:dyDescent="0.15">
      <c r="C18" s="59" t="s">
        <v>198</v>
      </c>
      <c r="D18" s="60" t="s">
        <v>225</v>
      </c>
      <c r="E18" s="59"/>
    </row>
    <row r="19" spans="2:5" x14ac:dyDescent="0.15">
      <c r="C19" t="s">
        <v>226</v>
      </c>
      <c r="D19" s="61" t="s">
        <v>227</v>
      </c>
    </row>
    <row r="20" spans="2:5" hidden="1" outlineLevel="1" x14ac:dyDescent="0.15">
      <c r="C20" t="s">
        <v>228</v>
      </c>
      <c r="D20" s="61" t="s">
        <v>229</v>
      </c>
    </row>
    <row r="21" spans="2:5" hidden="1" outlineLevel="1" x14ac:dyDescent="0.15">
      <c r="C21" t="s">
        <v>230</v>
      </c>
      <c r="D21" s="61" t="s">
        <v>231</v>
      </c>
    </row>
    <row r="22" spans="2:5" hidden="1" outlineLevel="1" x14ac:dyDescent="0.15">
      <c r="C22" t="s">
        <v>232</v>
      </c>
      <c r="D22" s="61" t="s">
        <v>233</v>
      </c>
    </row>
    <row r="23" spans="2:5" hidden="1" outlineLevel="1" x14ac:dyDescent="0.15">
      <c r="C23" t="s">
        <v>234</v>
      </c>
      <c r="D23" s="61" t="s">
        <v>235</v>
      </c>
    </row>
    <row r="24" spans="2:5" hidden="1" outlineLevel="1" x14ac:dyDescent="0.15">
      <c r="C24" t="s">
        <v>236</v>
      </c>
      <c r="D24" s="61" t="s">
        <v>237</v>
      </c>
    </row>
    <row r="25" spans="2:5" hidden="1" outlineLevel="1" x14ac:dyDescent="0.15">
      <c r="C25" t="s">
        <v>238</v>
      </c>
      <c r="D25" s="61" t="s">
        <v>239</v>
      </c>
    </row>
    <row r="26" spans="2:5" hidden="1" outlineLevel="1" x14ac:dyDescent="0.15">
      <c r="C26" t="s">
        <v>240</v>
      </c>
      <c r="D26" s="61" t="s">
        <v>241</v>
      </c>
    </row>
    <row r="27" spans="2:5" hidden="1" outlineLevel="1" x14ac:dyDescent="0.15">
      <c r="C27" t="s">
        <v>242</v>
      </c>
      <c r="D27" s="61" t="s">
        <v>243</v>
      </c>
    </row>
    <row r="28" spans="2:5" hidden="1" outlineLevel="1" x14ac:dyDescent="0.15">
      <c r="C28" t="s">
        <v>244</v>
      </c>
      <c r="D28" s="61" t="s">
        <v>245</v>
      </c>
    </row>
    <row r="29" spans="2:5" hidden="1" outlineLevel="1" x14ac:dyDescent="0.15">
      <c r="C29" t="s">
        <v>246</v>
      </c>
      <c r="D29" s="61" t="s">
        <v>247</v>
      </c>
    </row>
    <row r="30" spans="2:5" hidden="1" outlineLevel="1" x14ac:dyDescent="0.15">
      <c r="C30" t="s">
        <v>248</v>
      </c>
      <c r="D30" s="61" t="s">
        <v>249</v>
      </c>
    </row>
    <row r="31" spans="2:5" hidden="1" outlineLevel="1" x14ac:dyDescent="0.15">
      <c r="C31" t="s">
        <v>250</v>
      </c>
      <c r="D31" s="61" t="s">
        <v>251</v>
      </c>
    </row>
    <row r="32" spans="2:5" hidden="1" outlineLevel="1" x14ac:dyDescent="0.15">
      <c r="C32" t="s">
        <v>252</v>
      </c>
      <c r="D32" s="61" t="s">
        <v>253</v>
      </c>
    </row>
    <row r="33" spans="2:5" x14ac:dyDescent="0.15">
      <c r="C33" t="s">
        <v>254</v>
      </c>
      <c r="D33" s="61" t="s">
        <v>255</v>
      </c>
    </row>
    <row r="34" spans="2:5" x14ac:dyDescent="0.15">
      <c r="B34" t="s">
        <v>256</v>
      </c>
      <c r="D34" s="61"/>
    </row>
    <row r="35" spans="2:5" x14ac:dyDescent="0.15">
      <c r="C35" s="59" t="s">
        <v>201</v>
      </c>
      <c r="D35" s="60" t="s">
        <v>257</v>
      </c>
      <c r="E35" s="59"/>
    </row>
    <row r="36" spans="2:5" x14ac:dyDescent="0.15">
      <c r="C36" s="62" t="s">
        <v>258</v>
      </c>
      <c r="D36" s="63" t="s">
        <v>259</v>
      </c>
      <c r="E36" s="62"/>
    </row>
    <row r="37" spans="2:5" x14ac:dyDescent="0.15">
      <c r="B37" t="s">
        <v>260</v>
      </c>
      <c r="D37" s="61"/>
    </row>
    <row r="38" spans="2:5" x14ac:dyDescent="0.15">
      <c r="C38" t="s">
        <v>261</v>
      </c>
      <c r="D38" s="61" t="s">
        <v>262</v>
      </c>
    </row>
    <row r="39" spans="2:5" x14ac:dyDescent="0.15">
      <c r="C39" s="59" t="s">
        <v>204</v>
      </c>
      <c r="D39" s="60" t="s">
        <v>263</v>
      </c>
      <c r="E39" s="59"/>
    </row>
    <row r="40" spans="2:5" x14ac:dyDescent="0.15">
      <c r="B40" t="s">
        <v>264</v>
      </c>
      <c r="D40" s="61"/>
    </row>
    <row r="41" spans="2:5" x14ac:dyDescent="0.15">
      <c r="C41" s="59" t="s">
        <v>207</v>
      </c>
      <c r="D41" s="60" t="s">
        <v>265</v>
      </c>
      <c r="E41" s="59"/>
    </row>
    <row r="42" spans="2:5" x14ac:dyDescent="0.15">
      <c r="C42" t="s">
        <v>266</v>
      </c>
      <c r="D42" s="61" t="s">
        <v>267</v>
      </c>
    </row>
    <row r="43" spans="2:5" x14ac:dyDescent="0.15">
      <c r="B43" t="s">
        <v>268</v>
      </c>
      <c r="D43" s="61"/>
    </row>
    <row r="44" spans="2:5" x14ac:dyDescent="0.15">
      <c r="C44" t="s">
        <v>269</v>
      </c>
      <c r="D44" s="61" t="s">
        <v>270</v>
      </c>
    </row>
    <row r="45" spans="2:5" x14ac:dyDescent="0.15">
      <c r="C45" t="s">
        <v>271</v>
      </c>
      <c r="D45" s="61" t="s">
        <v>272</v>
      </c>
    </row>
    <row r="46" spans="2:5" x14ac:dyDescent="0.15">
      <c r="C46" s="59" t="s">
        <v>210</v>
      </c>
      <c r="D46" s="60" t="s">
        <v>273</v>
      </c>
      <c r="E46" s="59"/>
    </row>
    <row r="47" spans="2:5" x14ac:dyDescent="0.15">
      <c r="B47" t="s">
        <v>274</v>
      </c>
      <c r="D47" s="61"/>
    </row>
    <row r="48" spans="2:5" x14ac:dyDescent="0.15">
      <c r="C48" t="s">
        <v>275</v>
      </c>
      <c r="D48" s="61" t="s">
        <v>276</v>
      </c>
    </row>
    <row r="49" spans="1:5" x14ac:dyDescent="0.15">
      <c r="C49" s="59" t="s">
        <v>215</v>
      </c>
      <c r="D49" s="60" t="s">
        <v>277</v>
      </c>
      <c r="E49" s="59"/>
    </row>
    <row r="50" spans="1:5" x14ac:dyDescent="0.15">
      <c r="B50" t="s">
        <v>278</v>
      </c>
      <c r="D50" s="61"/>
    </row>
    <row r="51" spans="1:5" x14ac:dyDescent="0.15">
      <c r="C51" t="s">
        <v>279</v>
      </c>
      <c r="D51" t="s">
        <v>280</v>
      </c>
    </row>
    <row r="52" spans="1:5" x14ac:dyDescent="0.15">
      <c r="C52" s="59" t="s">
        <v>218</v>
      </c>
      <c r="D52" s="60" t="s">
        <v>220</v>
      </c>
      <c r="E52" s="59"/>
    </row>
    <row r="53" spans="1:5" x14ac:dyDescent="0.15">
      <c r="B53" t="s">
        <v>281</v>
      </c>
      <c r="D53" s="61"/>
    </row>
    <row r="54" spans="1:5" x14ac:dyDescent="0.15">
      <c r="C54" s="59" t="s">
        <v>221</v>
      </c>
      <c r="D54" s="60" t="s">
        <v>282</v>
      </c>
      <c r="E54" s="59"/>
    </row>
    <row r="55" spans="1:5" x14ac:dyDescent="0.15">
      <c r="C55" t="s">
        <v>283</v>
      </c>
      <c r="D55" s="61" t="s">
        <v>284</v>
      </c>
    </row>
    <row r="58" spans="1:5" x14ac:dyDescent="0.15">
      <c r="A58" s="49" t="s">
        <v>285</v>
      </c>
      <c r="B58" s="50" t="s">
        <v>197</v>
      </c>
      <c r="C58" s="51"/>
      <c r="D58" s="52"/>
    </row>
    <row r="59" spans="1:5" x14ac:dyDescent="0.15">
      <c r="B59" s="53" t="s">
        <v>286</v>
      </c>
      <c r="C59" s="53" t="s">
        <v>287</v>
      </c>
      <c r="D59" s="64" t="s">
        <v>288</v>
      </c>
    </row>
    <row r="60" spans="1:5" x14ac:dyDescent="0.15">
      <c r="B60" s="55" t="s">
        <v>289</v>
      </c>
      <c r="C60" s="55" t="s">
        <v>290</v>
      </c>
      <c r="D60" s="56" t="s">
        <v>291</v>
      </c>
    </row>
    <row r="61" spans="1:5" x14ac:dyDescent="0.15">
      <c r="B61" s="55" t="s">
        <v>292</v>
      </c>
      <c r="C61" s="55" t="s">
        <v>293</v>
      </c>
      <c r="D61" s="56" t="s">
        <v>294</v>
      </c>
    </row>
    <row r="62" spans="1:5" x14ac:dyDescent="0.15">
      <c r="B62" s="55" t="s">
        <v>295</v>
      </c>
      <c r="C62" s="55" t="s">
        <v>296</v>
      </c>
      <c r="D62" s="57" t="s">
        <v>297</v>
      </c>
    </row>
    <row r="63" spans="1:5" x14ac:dyDescent="0.15">
      <c r="B63" s="55" t="s">
        <v>298</v>
      </c>
      <c r="C63" s="55" t="s">
        <v>299</v>
      </c>
      <c r="D63" s="56" t="s">
        <v>300</v>
      </c>
    </row>
    <row r="64" spans="1:5" x14ac:dyDescent="0.15">
      <c r="B64" s="55" t="s">
        <v>301</v>
      </c>
      <c r="C64" s="55" t="s">
        <v>302</v>
      </c>
      <c r="D64" s="57" t="s">
        <v>303</v>
      </c>
    </row>
    <row r="65" spans="2:5" x14ac:dyDescent="0.15">
      <c r="B65" s="55" t="s">
        <v>304</v>
      </c>
      <c r="C65" s="55" t="s">
        <v>305</v>
      </c>
      <c r="D65" s="57" t="s">
        <v>306</v>
      </c>
    </row>
    <row r="66" spans="2:5" x14ac:dyDescent="0.15">
      <c r="B66" s="55" t="s">
        <v>307</v>
      </c>
      <c r="C66" s="55" t="s">
        <v>308</v>
      </c>
      <c r="D66" s="57" t="s">
        <v>309</v>
      </c>
    </row>
    <row r="67" spans="2:5" x14ac:dyDescent="0.15">
      <c r="B67" s="55" t="s">
        <v>310</v>
      </c>
      <c r="C67" s="55" t="s">
        <v>311</v>
      </c>
      <c r="D67" s="56" t="s">
        <v>312</v>
      </c>
    </row>
    <row r="69" spans="2:5" x14ac:dyDescent="0.15">
      <c r="B69" t="s">
        <v>287</v>
      </c>
    </row>
    <row r="70" spans="2:5" x14ac:dyDescent="0.15">
      <c r="C70" t="s">
        <v>313</v>
      </c>
      <c r="D70" t="s">
        <v>314</v>
      </c>
    </row>
    <row r="71" spans="2:5" x14ac:dyDescent="0.15">
      <c r="C71" s="59" t="s">
        <v>286</v>
      </c>
      <c r="D71" s="59" t="s">
        <v>288</v>
      </c>
      <c r="E71" s="59"/>
    </row>
    <row r="72" spans="2:5" x14ac:dyDescent="0.15">
      <c r="C72" t="s">
        <v>315</v>
      </c>
      <c r="D72" t="s">
        <v>316</v>
      </c>
    </row>
    <row r="73" spans="2:5" x14ac:dyDescent="0.15">
      <c r="C73" t="s">
        <v>317</v>
      </c>
      <c r="D73" t="s">
        <v>318</v>
      </c>
    </row>
    <row r="74" spans="2:5" x14ac:dyDescent="0.15">
      <c r="B74" t="s">
        <v>290</v>
      </c>
    </row>
    <row r="75" spans="2:5" x14ac:dyDescent="0.15">
      <c r="C75" t="s">
        <v>319</v>
      </c>
      <c r="D75" t="s">
        <v>320</v>
      </c>
    </row>
    <row r="76" spans="2:5" x14ac:dyDescent="0.15">
      <c r="C76" s="59" t="s">
        <v>289</v>
      </c>
      <c r="D76" s="59" t="s">
        <v>291</v>
      </c>
      <c r="E76" s="59"/>
    </row>
    <row r="77" spans="2:5" x14ac:dyDescent="0.15">
      <c r="B77" t="s">
        <v>293</v>
      </c>
    </row>
    <row r="78" spans="2:5" x14ac:dyDescent="0.15">
      <c r="C78" s="59" t="s">
        <v>292</v>
      </c>
      <c r="D78" s="59" t="s">
        <v>294</v>
      </c>
      <c r="E78" s="59"/>
    </row>
    <row r="79" spans="2:5" x14ac:dyDescent="0.15">
      <c r="C79" t="s">
        <v>321</v>
      </c>
      <c r="D79" t="s">
        <v>322</v>
      </c>
    </row>
    <row r="80" spans="2:5" x14ac:dyDescent="0.15">
      <c r="B80" t="s">
        <v>296</v>
      </c>
    </row>
    <row r="81" spans="2:5" x14ac:dyDescent="0.15">
      <c r="C81" s="59" t="s">
        <v>295</v>
      </c>
      <c r="D81" s="59" t="s">
        <v>297</v>
      </c>
      <c r="E81" s="59"/>
    </row>
    <row r="82" spans="2:5" x14ac:dyDescent="0.15">
      <c r="C82" s="62" t="s">
        <v>323</v>
      </c>
      <c r="D82" s="62" t="s">
        <v>324</v>
      </c>
      <c r="E82" s="62"/>
    </row>
    <row r="83" spans="2:5" x14ac:dyDescent="0.15">
      <c r="B83" t="s">
        <v>299</v>
      </c>
    </row>
    <row r="84" spans="2:5" x14ac:dyDescent="0.15">
      <c r="C84" t="s">
        <v>325</v>
      </c>
      <c r="D84" t="s">
        <v>326</v>
      </c>
    </row>
    <row r="85" spans="2:5" x14ac:dyDescent="0.15">
      <c r="C85" s="62" t="s">
        <v>327</v>
      </c>
      <c r="D85" s="62" t="s">
        <v>328</v>
      </c>
      <c r="E85" s="62"/>
    </row>
    <row r="86" spans="2:5" x14ac:dyDescent="0.15">
      <c r="C86" s="59" t="s">
        <v>298</v>
      </c>
      <c r="D86" s="59" t="s">
        <v>300</v>
      </c>
      <c r="E86" s="59"/>
    </row>
    <row r="87" spans="2:5" x14ac:dyDescent="0.15">
      <c r="B87" t="s">
        <v>302</v>
      </c>
    </row>
    <row r="88" spans="2:5" x14ac:dyDescent="0.15">
      <c r="C88" t="s">
        <v>329</v>
      </c>
      <c r="D88" t="s">
        <v>330</v>
      </c>
    </row>
    <row r="89" spans="2:5" x14ac:dyDescent="0.15">
      <c r="C89" t="s">
        <v>331</v>
      </c>
      <c r="D89" t="s">
        <v>332</v>
      </c>
    </row>
    <row r="90" spans="2:5" x14ac:dyDescent="0.15">
      <c r="C90" t="s">
        <v>333</v>
      </c>
      <c r="D90" t="s">
        <v>334</v>
      </c>
    </row>
    <row r="91" spans="2:5" x14ac:dyDescent="0.15">
      <c r="C91" s="59" t="s">
        <v>301</v>
      </c>
      <c r="D91" s="59" t="s">
        <v>303</v>
      </c>
      <c r="E91" s="59"/>
    </row>
    <row r="92" spans="2:5" x14ac:dyDescent="0.15">
      <c r="C92" t="s">
        <v>335</v>
      </c>
      <c r="D92" t="s">
        <v>336</v>
      </c>
    </row>
    <row r="93" spans="2:5" x14ac:dyDescent="0.15">
      <c r="C93" t="s">
        <v>337</v>
      </c>
      <c r="D93" t="s">
        <v>338</v>
      </c>
    </row>
    <row r="94" spans="2:5" x14ac:dyDescent="0.15">
      <c r="C94" t="s">
        <v>339</v>
      </c>
      <c r="D94" t="s">
        <v>340</v>
      </c>
    </row>
    <row r="95" spans="2:5" x14ac:dyDescent="0.15">
      <c r="B95" s="65" t="s">
        <v>341</v>
      </c>
    </row>
    <row r="96" spans="2:5" x14ac:dyDescent="0.15">
      <c r="C96" t="s">
        <v>342</v>
      </c>
      <c r="D96" t="s">
        <v>343</v>
      </c>
    </row>
    <row r="97" spans="1:5" x14ac:dyDescent="0.15">
      <c r="C97" s="59" t="s">
        <v>304</v>
      </c>
      <c r="D97" s="59" t="s">
        <v>306</v>
      </c>
      <c r="E97" s="59"/>
    </row>
    <row r="98" spans="1:5" x14ac:dyDescent="0.15">
      <c r="B98" s="65" t="s">
        <v>308</v>
      </c>
    </row>
    <row r="99" spans="1:5" x14ac:dyDescent="0.15">
      <c r="C99" s="59" t="s">
        <v>307</v>
      </c>
      <c r="D99" s="59" t="s">
        <v>309</v>
      </c>
      <c r="E99" s="59"/>
    </row>
    <row r="100" spans="1:5" hidden="1" outlineLevel="1" x14ac:dyDescent="0.15">
      <c r="C100" t="s">
        <v>344</v>
      </c>
      <c r="D100" t="s">
        <v>345</v>
      </c>
    </row>
    <row r="101" spans="1:5" hidden="1" outlineLevel="1" x14ac:dyDescent="0.15">
      <c r="C101" t="s">
        <v>346</v>
      </c>
      <c r="D101" t="s">
        <v>347</v>
      </c>
    </row>
    <row r="102" spans="1:5" hidden="1" outlineLevel="1" x14ac:dyDescent="0.15">
      <c r="C102" t="s">
        <v>348</v>
      </c>
      <c r="D102" t="s">
        <v>349</v>
      </c>
    </row>
    <row r="103" spans="1:5" hidden="1" outlineLevel="1" x14ac:dyDescent="0.15">
      <c r="C103" t="s">
        <v>350</v>
      </c>
      <c r="D103" t="s">
        <v>351</v>
      </c>
    </row>
    <row r="104" spans="1:5" hidden="1" outlineLevel="1" x14ac:dyDescent="0.15">
      <c r="C104" t="s">
        <v>352</v>
      </c>
      <c r="D104" t="s">
        <v>353</v>
      </c>
    </row>
    <row r="105" spans="1:5" hidden="1" outlineLevel="1" x14ac:dyDescent="0.15">
      <c r="C105" t="s">
        <v>354</v>
      </c>
      <c r="D105" t="s">
        <v>355</v>
      </c>
    </row>
    <row r="106" spans="1:5" x14ac:dyDescent="0.15">
      <c r="C106" t="s">
        <v>356</v>
      </c>
      <c r="D106" t="s">
        <v>357</v>
      </c>
    </row>
    <row r="107" spans="1:5" x14ac:dyDescent="0.15">
      <c r="B107" t="s">
        <v>311</v>
      </c>
    </row>
    <row r="108" spans="1:5" x14ac:dyDescent="0.15">
      <c r="C108" s="62" t="s">
        <v>358</v>
      </c>
      <c r="D108" s="62" t="s">
        <v>359</v>
      </c>
      <c r="E108" s="62"/>
    </row>
    <row r="109" spans="1:5" x14ac:dyDescent="0.15">
      <c r="C109" s="59" t="s">
        <v>310</v>
      </c>
      <c r="D109" s="59" t="s">
        <v>312</v>
      </c>
      <c r="E109" s="59"/>
    </row>
    <row r="112" spans="1:5" x14ac:dyDescent="0.15">
      <c r="A112" s="49" t="s">
        <v>360</v>
      </c>
      <c r="B112" s="50" t="s">
        <v>197</v>
      </c>
      <c r="C112" s="51"/>
      <c r="D112" s="52"/>
    </row>
    <row r="113" spans="2:5" x14ac:dyDescent="0.15">
      <c r="B113" s="53" t="s">
        <v>361</v>
      </c>
      <c r="C113" s="53" t="s">
        <v>362</v>
      </c>
      <c r="D113" s="54" t="s">
        <v>363</v>
      </c>
    </row>
    <row r="114" spans="2:5" x14ac:dyDescent="0.15">
      <c r="B114" s="55" t="s">
        <v>364</v>
      </c>
      <c r="C114" s="55" t="s">
        <v>365</v>
      </c>
      <c r="D114" s="56" t="s">
        <v>366</v>
      </c>
    </row>
    <row r="115" spans="2:5" x14ac:dyDescent="0.15">
      <c r="B115" s="55" t="s">
        <v>367</v>
      </c>
      <c r="C115" s="55" t="s">
        <v>368</v>
      </c>
      <c r="D115" s="56" t="s">
        <v>369</v>
      </c>
    </row>
    <row r="116" spans="2:5" x14ac:dyDescent="0.15">
      <c r="B116" s="55" t="s">
        <v>370</v>
      </c>
      <c r="C116" s="55" t="s">
        <v>371</v>
      </c>
      <c r="D116" s="56" t="s">
        <v>372</v>
      </c>
    </row>
    <row r="117" spans="2:5" x14ac:dyDescent="0.15">
      <c r="B117" s="55" t="s">
        <v>373</v>
      </c>
      <c r="C117" s="55" t="s">
        <v>374</v>
      </c>
      <c r="D117" s="56" t="s">
        <v>375</v>
      </c>
    </row>
    <row r="118" spans="2:5" x14ac:dyDescent="0.15">
      <c r="B118" s="55" t="s">
        <v>376</v>
      </c>
      <c r="C118" s="55" t="s">
        <v>377</v>
      </c>
      <c r="D118" s="56" t="s">
        <v>378</v>
      </c>
    </row>
    <row r="120" spans="2:5" x14ac:dyDescent="0.15">
      <c r="B120" t="s">
        <v>362</v>
      </c>
    </row>
    <row r="121" spans="2:5" x14ac:dyDescent="0.15">
      <c r="C121" s="59" t="s">
        <v>361</v>
      </c>
      <c r="D121" s="59" t="s">
        <v>379</v>
      </c>
      <c r="E121" s="59"/>
    </row>
    <row r="122" spans="2:5" hidden="1" outlineLevel="1" x14ac:dyDescent="0.15">
      <c r="C122" t="s">
        <v>380</v>
      </c>
      <c r="D122" t="s">
        <v>381</v>
      </c>
    </row>
    <row r="123" spans="2:5" hidden="1" outlineLevel="1" x14ac:dyDescent="0.15">
      <c r="C123" t="s">
        <v>382</v>
      </c>
      <c r="D123" t="s">
        <v>383</v>
      </c>
    </row>
    <row r="124" spans="2:5" hidden="1" outlineLevel="1" x14ac:dyDescent="0.15">
      <c r="C124" t="s">
        <v>384</v>
      </c>
      <c r="D124" t="s">
        <v>385</v>
      </c>
    </row>
    <row r="125" spans="2:5" hidden="1" outlineLevel="1" x14ac:dyDescent="0.15">
      <c r="C125" t="s">
        <v>386</v>
      </c>
      <c r="D125" t="s">
        <v>387</v>
      </c>
    </row>
    <row r="126" spans="2:5" hidden="1" outlineLevel="1" x14ac:dyDescent="0.15">
      <c r="C126" t="s">
        <v>388</v>
      </c>
      <c r="D126" t="s">
        <v>389</v>
      </c>
    </row>
    <row r="127" spans="2:5" hidden="1" outlineLevel="1" x14ac:dyDescent="0.15">
      <c r="C127" t="s">
        <v>390</v>
      </c>
      <c r="D127" t="s">
        <v>391</v>
      </c>
    </row>
    <row r="128" spans="2:5" hidden="1" outlineLevel="1" x14ac:dyDescent="0.15">
      <c r="C128" t="s">
        <v>392</v>
      </c>
      <c r="D128" t="s">
        <v>393</v>
      </c>
    </row>
    <row r="129" spans="3:4" hidden="1" outlineLevel="1" x14ac:dyDescent="0.15">
      <c r="C129" t="s">
        <v>394</v>
      </c>
      <c r="D129" t="s">
        <v>395</v>
      </c>
    </row>
    <row r="130" spans="3:4" hidden="1" outlineLevel="1" x14ac:dyDescent="0.15">
      <c r="C130" t="s">
        <v>396</v>
      </c>
      <c r="D130" t="s">
        <v>397</v>
      </c>
    </row>
    <row r="131" spans="3:4" hidden="1" outlineLevel="1" x14ac:dyDescent="0.15">
      <c r="C131" t="s">
        <v>398</v>
      </c>
      <c r="D131" t="s">
        <v>399</v>
      </c>
    </row>
    <row r="132" spans="3:4" hidden="1" outlineLevel="1" x14ac:dyDescent="0.15">
      <c r="C132" t="s">
        <v>400</v>
      </c>
      <c r="D132" t="s">
        <v>401</v>
      </c>
    </row>
    <row r="133" spans="3:4" hidden="1" outlineLevel="1" x14ac:dyDescent="0.15">
      <c r="C133" t="s">
        <v>402</v>
      </c>
      <c r="D133" t="s">
        <v>403</v>
      </c>
    </row>
    <row r="134" spans="3:4" hidden="1" outlineLevel="1" x14ac:dyDescent="0.15">
      <c r="C134" t="s">
        <v>404</v>
      </c>
      <c r="D134" t="s">
        <v>405</v>
      </c>
    </row>
    <row r="135" spans="3:4" hidden="1" outlineLevel="1" x14ac:dyDescent="0.15">
      <c r="C135" t="s">
        <v>406</v>
      </c>
      <c r="D135" t="s">
        <v>407</v>
      </c>
    </row>
    <row r="136" spans="3:4" hidden="1" outlineLevel="1" x14ac:dyDescent="0.15">
      <c r="C136" t="s">
        <v>408</v>
      </c>
      <c r="D136" t="s">
        <v>409</v>
      </c>
    </row>
    <row r="137" spans="3:4" hidden="1" outlineLevel="1" x14ac:dyDescent="0.15">
      <c r="C137" t="s">
        <v>410</v>
      </c>
      <c r="D137" t="s">
        <v>411</v>
      </c>
    </row>
    <row r="138" spans="3:4" hidden="1" outlineLevel="1" x14ac:dyDescent="0.15">
      <c r="C138" t="s">
        <v>412</v>
      </c>
      <c r="D138" t="s">
        <v>413</v>
      </c>
    </row>
    <row r="139" spans="3:4" hidden="1" outlineLevel="1" x14ac:dyDescent="0.15">
      <c r="C139" t="s">
        <v>414</v>
      </c>
      <c r="D139" t="s">
        <v>415</v>
      </c>
    </row>
    <row r="140" spans="3:4" hidden="1" outlineLevel="1" x14ac:dyDescent="0.15">
      <c r="C140" t="s">
        <v>416</v>
      </c>
      <c r="D140" t="s">
        <v>417</v>
      </c>
    </row>
    <row r="141" spans="3:4" hidden="1" outlineLevel="1" x14ac:dyDescent="0.15">
      <c r="C141" t="s">
        <v>418</v>
      </c>
      <c r="D141" t="s">
        <v>419</v>
      </c>
    </row>
    <row r="142" spans="3:4" hidden="1" outlineLevel="1" x14ac:dyDescent="0.15">
      <c r="C142" t="s">
        <v>420</v>
      </c>
      <c r="D142" t="s">
        <v>421</v>
      </c>
    </row>
    <row r="143" spans="3:4" hidden="1" outlineLevel="1" x14ac:dyDescent="0.15">
      <c r="C143" t="s">
        <v>422</v>
      </c>
      <c r="D143" t="s">
        <v>423</v>
      </c>
    </row>
    <row r="144" spans="3:4" hidden="1" outlineLevel="1" x14ac:dyDescent="0.15">
      <c r="C144" t="s">
        <v>424</v>
      </c>
      <c r="D144" t="s">
        <v>425</v>
      </c>
    </row>
    <row r="145" spans="3:4" hidden="1" outlineLevel="1" x14ac:dyDescent="0.15">
      <c r="C145" t="s">
        <v>426</v>
      </c>
      <c r="D145" t="s">
        <v>427</v>
      </c>
    </row>
    <row r="146" spans="3:4" hidden="1" outlineLevel="1" x14ac:dyDescent="0.15">
      <c r="C146" t="s">
        <v>428</v>
      </c>
      <c r="D146" t="s">
        <v>429</v>
      </c>
    </row>
    <row r="147" spans="3:4" hidden="1" outlineLevel="1" x14ac:dyDescent="0.15">
      <c r="C147" t="s">
        <v>430</v>
      </c>
      <c r="D147" t="s">
        <v>431</v>
      </c>
    </row>
    <row r="148" spans="3:4" hidden="1" outlineLevel="1" x14ac:dyDescent="0.15">
      <c r="C148" t="s">
        <v>432</v>
      </c>
      <c r="D148" t="s">
        <v>433</v>
      </c>
    </row>
    <row r="149" spans="3:4" hidden="1" outlineLevel="1" x14ac:dyDescent="0.15">
      <c r="C149" t="s">
        <v>434</v>
      </c>
      <c r="D149" t="s">
        <v>435</v>
      </c>
    </row>
    <row r="150" spans="3:4" hidden="1" outlineLevel="1" x14ac:dyDescent="0.15">
      <c r="C150" t="s">
        <v>436</v>
      </c>
      <c r="D150" t="s">
        <v>437</v>
      </c>
    </row>
    <row r="151" spans="3:4" hidden="1" outlineLevel="1" x14ac:dyDescent="0.15">
      <c r="C151" t="s">
        <v>438</v>
      </c>
      <c r="D151" t="s">
        <v>439</v>
      </c>
    </row>
    <row r="152" spans="3:4" hidden="1" outlineLevel="1" x14ac:dyDescent="0.15">
      <c r="C152" t="s">
        <v>440</v>
      </c>
      <c r="D152" t="s">
        <v>441</v>
      </c>
    </row>
    <row r="153" spans="3:4" hidden="1" outlineLevel="1" x14ac:dyDescent="0.15">
      <c r="C153" t="s">
        <v>442</v>
      </c>
      <c r="D153" t="s">
        <v>443</v>
      </c>
    </row>
    <row r="154" spans="3:4" hidden="1" outlineLevel="1" x14ac:dyDescent="0.15">
      <c r="C154" t="s">
        <v>444</v>
      </c>
      <c r="D154" t="s">
        <v>445</v>
      </c>
    </row>
    <row r="155" spans="3:4" hidden="1" outlineLevel="1" x14ac:dyDescent="0.15">
      <c r="C155" t="s">
        <v>446</v>
      </c>
      <c r="D155" t="s">
        <v>447</v>
      </c>
    </row>
    <row r="156" spans="3:4" hidden="1" outlineLevel="1" x14ac:dyDescent="0.15">
      <c r="C156" t="s">
        <v>448</v>
      </c>
      <c r="D156" t="s">
        <v>449</v>
      </c>
    </row>
    <row r="157" spans="3:4" hidden="1" outlineLevel="1" x14ac:dyDescent="0.15">
      <c r="C157" t="s">
        <v>450</v>
      </c>
      <c r="D157" t="s">
        <v>451</v>
      </c>
    </row>
    <row r="158" spans="3:4" hidden="1" outlineLevel="1" x14ac:dyDescent="0.15">
      <c r="C158" t="s">
        <v>452</v>
      </c>
      <c r="D158" t="s">
        <v>453</v>
      </c>
    </row>
    <row r="159" spans="3:4" hidden="1" outlineLevel="1" x14ac:dyDescent="0.15">
      <c r="C159" t="s">
        <v>454</v>
      </c>
      <c r="D159" t="s">
        <v>455</v>
      </c>
    </row>
    <row r="160" spans="3:4" hidden="1" outlineLevel="1" x14ac:dyDescent="0.15">
      <c r="C160" t="s">
        <v>456</v>
      </c>
      <c r="D160" t="s">
        <v>457</v>
      </c>
    </row>
    <row r="161" spans="2:5" hidden="1" outlineLevel="1" x14ac:dyDescent="0.15">
      <c r="C161" t="s">
        <v>458</v>
      </c>
      <c r="D161" t="s">
        <v>459</v>
      </c>
    </row>
    <row r="162" spans="2:5" hidden="1" outlineLevel="1" x14ac:dyDescent="0.15">
      <c r="C162" t="s">
        <v>460</v>
      </c>
      <c r="D162" t="s">
        <v>461</v>
      </c>
    </row>
    <row r="163" spans="2:5" hidden="1" outlineLevel="1" x14ac:dyDescent="0.15">
      <c r="C163" t="s">
        <v>462</v>
      </c>
      <c r="D163" t="s">
        <v>463</v>
      </c>
    </row>
    <row r="164" spans="2:5" x14ac:dyDescent="0.15">
      <c r="C164" t="s">
        <v>464</v>
      </c>
      <c r="D164" t="s">
        <v>465</v>
      </c>
    </row>
    <row r="165" spans="2:5" x14ac:dyDescent="0.15">
      <c r="B165" t="s">
        <v>365</v>
      </c>
    </row>
    <row r="166" spans="2:5" x14ac:dyDescent="0.15">
      <c r="C166" s="66" t="s">
        <v>466</v>
      </c>
      <c r="D166" s="66" t="s">
        <v>467</v>
      </c>
      <c r="E166" s="66"/>
    </row>
    <row r="167" spans="2:5" x14ac:dyDescent="0.15">
      <c r="C167" s="62" t="s">
        <v>468</v>
      </c>
      <c r="D167" s="62" t="s">
        <v>469</v>
      </c>
      <c r="E167" s="62"/>
    </row>
    <row r="168" spans="2:5" x14ac:dyDescent="0.15">
      <c r="C168" s="59" t="s">
        <v>364</v>
      </c>
      <c r="D168" s="59" t="s">
        <v>366</v>
      </c>
      <c r="E168" s="59"/>
    </row>
    <row r="169" spans="2:5" x14ac:dyDescent="0.15">
      <c r="B169" t="s">
        <v>368</v>
      </c>
    </row>
    <row r="170" spans="2:5" x14ac:dyDescent="0.15">
      <c r="C170" t="s">
        <v>470</v>
      </c>
      <c r="D170" t="s">
        <v>471</v>
      </c>
    </row>
    <row r="171" spans="2:5" x14ac:dyDescent="0.15">
      <c r="C171" s="59" t="s">
        <v>367</v>
      </c>
      <c r="D171" s="59" t="s">
        <v>369</v>
      </c>
      <c r="E171" s="59"/>
    </row>
    <row r="172" spans="2:5" x14ac:dyDescent="0.15">
      <c r="B172" t="s">
        <v>371</v>
      </c>
    </row>
    <row r="173" spans="2:5" x14ac:dyDescent="0.15">
      <c r="C173" t="s">
        <v>472</v>
      </c>
      <c r="D173" t="s">
        <v>473</v>
      </c>
    </row>
    <row r="174" spans="2:5" x14ac:dyDescent="0.15">
      <c r="C174" s="59" t="s">
        <v>370</v>
      </c>
      <c r="D174" s="59" t="s">
        <v>372</v>
      </c>
      <c r="E174" s="59"/>
    </row>
    <row r="175" spans="2:5" x14ac:dyDescent="0.15">
      <c r="B175" t="s">
        <v>374</v>
      </c>
    </row>
    <row r="176" spans="2:5" x14ac:dyDescent="0.15">
      <c r="C176" t="s">
        <v>474</v>
      </c>
      <c r="D176" t="s">
        <v>475</v>
      </c>
    </row>
    <row r="177" spans="1:5" x14ac:dyDescent="0.15">
      <c r="C177" s="59" t="s">
        <v>373</v>
      </c>
      <c r="D177" s="59" t="s">
        <v>375</v>
      </c>
      <c r="E177" s="59"/>
    </row>
    <row r="178" spans="1:5" x14ac:dyDescent="0.15">
      <c r="B178" t="s">
        <v>377</v>
      </c>
    </row>
    <row r="179" spans="1:5" x14ac:dyDescent="0.15">
      <c r="C179" t="s">
        <v>476</v>
      </c>
      <c r="D179" t="s">
        <v>477</v>
      </c>
    </row>
    <row r="180" spans="1:5" x14ac:dyDescent="0.15">
      <c r="C180" s="59" t="s">
        <v>376</v>
      </c>
      <c r="D180" s="59" t="s">
        <v>378</v>
      </c>
      <c r="E180" s="59"/>
    </row>
    <row r="183" spans="1:5" x14ac:dyDescent="0.15">
      <c r="A183" s="49" t="s">
        <v>478</v>
      </c>
      <c r="B183" s="50" t="s">
        <v>197</v>
      </c>
      <c r="C183" s="50"/>
      <c r="D183" s="67"/>
    </row>
    <row r="184" spans="1:5" x14ac:dyDescent="0.15">
      <c r="B184" s="55" t="s">
        <v>479</v>
      </c>
      <c r="C184" s="55" t="s">
        <v>480</v>
      </c>
      <c r="D184" s="56" t="s">
        <v>481</v>
      </c>
    </row>
    <row r="185" spans="1:5" x14ac:dyDescent="0.15">
      <c r="B185" s="55" t="s">
        <v>482</v>
      </c>
      <c r="C185" s="55" t="s">
        <v>483</v>
      </c>
      <c r="D185" s="56" t="s">
        <v>484</v>
      </c>
    </row>
    <row r="186" spans="1:5" x14ac:dyDescent="0.15">
      <c r="B186" s="55" t="s">
        <v>485</v>
      </c>
      <c r="C186" s="55" t="s">
        <v>486</v>
      </c>
      <c r="D186" s="56" t="s">
        <v>487</v>
      </c>
    </row>
    <row r="187" spans="1:5" x14ac:dyDescent="0.15">
      <c r="B187" s="55" t="s">
        <v>488</v>
      </c>
      <c r="C187" s="55" t="s">
        <v>489</v>
      </c>
      <c r="D187" s="56" t="s">
        <v>490</v>
      </c>
    </row>
    <row r="188" spans="1:5" x14ac:dyDescent="0.15">
      <c r="B188" s="55" t="s">
        <v>491</v>
      </c>
      <c r="C188" s="55" t="s">
        <v>492</v>
      </c>
      <c r="D188" s="56" t="s">
        <v>493</v>
      </c>
    </row>
    <row r="190" spans="1:5" x14ac:dyDescent="0.15">
      <c r="B190" t="s">
        <v>480</v>
      </c>
    </row>
    <row r="191" spans="1:5" x14ac:dyDescent="0.15">
      <c r="C191" t="s">
        <v>494</v>
      </c>
      <c r="D191" t="s">
        <v>495</v>
      </c>
    </row>
    <row r="192" spans="1:5" x14ac:dyDescent="0.15">
      <c r="C192" t="s">
        <v>496</v>
      </c>
      <c r="D192" t="s">
        <v>497</v>
      </c>
    </row>
    <row r="193" spans="2:5" x14ac:dyDescent="0.15">
      <c r="C193" t="s">
        <v>498</v>
      </c>
      <c r="D193" t="s">
        <v>499</v>
      </c>
    </row>
    <row r="194" spans="2:5" x14ac:dyDescent="0.15">
      <c r="C194" s="59" t="s">
        <v>479</v>
      </c>
      <c r="D194" s="59" t="s">
        <v>481</v>
      </c>
      <c r="E194" s="59"/>
    </row>
    <row r="195" spans="2:5" x14ac:dyDescent="0.15">
      <c r="C195" t="s">
        <v>500</v>
      </c>
      <c r="D195" t="s">
        <v>501</v>
      </c>
    </row>
    <row r="196" spans="2:5" hidden="1" outlineLevel="1" x14ac:dyDescent="0.15">
      <c r="C196" t="s">
        <v>502</v>
      </c>
      <c r="D196" t="s">
        <v>503</v>
      </c>
    </row>
    <row r="197" spans="2:5" hidden="1" outlineLevel="1" x14ac:dyDescent="0.15">
      <c r="C197" t="s">
        <v>504</v>
      </c>
      <c r="D197" t="s">
        <v>505</v>
      </c>
    </row>
    <row r="198" spans="2:5" hidden="1" outlineLevel="1" x14ac:dyDescent="0.15">
      <c r="C198" t="s">
        <v>506</v>
      </c>
      <c r="D198" t="s">
        <v>507</v>
      </c>
    </row>
    <row r="199" spans="2:5" hidden="1" outlineLevel="1" x14ac:dyDescent="0.15">
      <c r="C199" t="s">
        <v>508</v>
      </c>
      <c r="D199" t="s">
        <v>509</v>
      </c>
    </row>
    <row r="200" spans="2:5" hidden="1" outlineLevel="1" x14ac:dyDescent="0.15">
      <c r="C200" t="s">
        <v>510</v>
      </c>
      <c r="D200" t="s">
        <v>511</v>
      </c>
    </row>
    <row r="201" spans="2:5" hidden="1" outlineLevel="1" x14ac:dyDescent="0.15">
      <c r="C201" t="s">
        <v>512</v>
      </c>
      <c r="D201" t="s">
        <v>513</v>
      </c>
    </row>
    <row r="202" spans="2:5" hidden="1" outlineLevel="1" x14ac:dyDescent="0.15">
      <c r="C202" t="s">
        <v>514</v>
      </c>
      <c r="D202" t="s">
        <v>515</v>
      </c>
    </row>
    <row r="203" spans="2:5" hidden="1" outlineLevel="1" x14ac:dyDescent="0.15">
      <c r="C203" t="s">
        <v>516</v>
      </c>
      <c r="D203" t="s">
        <v>517</v>
      </c>
    </row>
    <row r="204" spans="2:5" hidden="1" outlineLevel="1" x14ac:dyDescent="0.15">
      <c r="C204" t="s">
        <v>518</v>
      </c>
      <c r="D204" t="s">
        <v>519</v>
      </c>
    </row>
    <row r="205" spans="2:5" hidden="1" outlineLevel="1" x14ac:dyDescent="0.15">
      <c r="C205" t="s">
        <v>520</v>
      </c>
      <c r="D205" t="s">
        <v>521</v>
      </c>
    </row>
    <row r="206" spans="2:5" x14ac:dyDescent="0.15">
      <c r="C206" t="s">
        <v>522</v>
      </c>
      <c r="D206" t="s">
        <v>523</v>
      </c>
    </row>
    <row r="207" spans="2:5" x14ac:dyDescent="0.15">
      <c r="B207" t="s">
        <v>483</v>
      </c>
    </row>
    <row r="208" spans="2:5" x14ac:dyDescent="0.15">
      <c r="C208" t="s">
        <v>524</v>
      </c>
      <c r="D208" t="s">
        <v>525</v>
      </c>
    </row>
    <row r="209" spans="1:5" x14ac:dyDescent="0.15">
      <c r="C209" s="59" t="s">
        <v>482</v>
      </c>
      <c r="D209" s="59" t="s">
        <v>484</v>
      </c>
      <c r="E209" s="59"/>
    </row>
    <row r="210" spans="1:5" x14ac:dyDescent="0.15">
      <c r="B210" t="s">
        <v>486</v>
      </c>
    </row>
    <row r="211" spans="1:5" x14ac:dyDescent="0.15">
      <c r="C211" t="s">
        <v>526</v>
      </c>
      <c r="D211" t="s">
        <v>527</v>
      </c>
    </row>
    <row r="212" spans="1:5" x14ac:dyDescent="0.15">
      <c r="C212" s="59" t="s">
        <v>485</v>
      </c>
      <c r="D212" s="59" t="s">
        <v>487</v>
      </c>
      <c r="E212" s="59"/>
    </row>
    <row r="213" spans="1:5" x14ac:dyDescent="0.15">
      <c r="B213" t="s">
        <v>489</v>
      </c>
    </row>
    <row r="214" spans="1:5" x14ac:dyDescent="0.15">
      <c r="C214" s="59" t="s">
        <v>488</v>
      </c>
      <c r="D214" s="59" t="s">
        <v>490</v>
      </c>
      <c r="E214" s="59"/>
    </row>
    <row r="215" spans="1:5" x14ac:dyDescent="0.15">
      <c r="C215" t="s">
        <v>528</v>
      </c>
      <c r="D215" t="s">
        <v>529</v>
      </c>
    </row>
    <row r="216" spans="1:5" x14ac:dyDescent="0.15">
      <c r="B216" t="s">
        <v>492</v>
      </c>
    </row>
    <row r="217" spans="1:5" x14ac:dyDescent="0.15">
      <c r="C217" s="59" t="s">
        <v>491</v>
      </c>
      <c r="D217" s="59" t="s">
        <v>493</v>
      </c>
      <c r="E217" s="59"/>
    </row>
    <row r="218" spans="1:5" x14ac:dyDescent="0.15">
      <c r="C218" t="s">
        <v>530</v>
      </c>
      <c r="D218" t="s">
        <v>531</v>
      </c>
    </row>
    <row r="223" spans="1:5" x14ac:dyDescent="0.15">
      <c r="A223" t="s">
        <v>532</v>
      </c>
    </row>
    <row r="224" spans="1:5" x14ac:dyDescent="0.15">
      <c r="B224" t="s">
        <v>533</v>
      </c>
    </row>
    <row r="225" spans="1:2" x14ac:dyDescent="0.15">
      <c r="B225" t="s">
        <v>534</v>
      </c>
    </row>
    <row r="226" spans="1:2" x14ac:dyDescent="0.15">
      <c r="B226" t="s">
        <v>535</v>
      </c>
    </row>
    <row r="227" spans="1:2" x14ac:dyDescent="0.15">
      <c r="B227" t="s">
        <v>536</v>
      </c>
    </row>
    <row r="228" spans="1:2" x14ac:dyDescent="0.15">
      <c r="B228" t="s">
        <v>537</v>
      </c>
    </row>
    <row r="229" spans="1:2" x14ac:dyDescent="0.15">
      <c r="B229" t="s">
        <v>538</v>
      </c>
    </row>
    <row r="230" spans="1:2" x14ac:dyDescent="0.15">
      <c r="B230" s="68" t="s">
        <v>539</v>
      </c>
    </row>
    <row r="231" spans="1:2" x14ac:dyDescent="0.15">
      <c r="B231" t="s">
        <v>540</v>
      </c>
    </row>
    <row r="234" spans="1:2" x14ac:dyDescent="0.15">
      <c r="A234" s="65" t="s">
        <v>541</v>
      </c>
      <c r="B234" s="65" t="s">
        <v>542</v>
      </c>
    </row>
    <row r="245" spans="2:4" x14ac:dyDescent="0.15">
      <c r="B245" t="s">
        <v>543</v>
      </c>
    </row>
    <row r="246" spans="2:4" s="69" customFormat="1" ht="40.5" x14ac:dyDescent="0.15">
      <c r="B246" s="69" t="s">
        <v>544</v>
      </c>
      <c r="D246" s="70" t="s">
        <v>545</v>
      </c>
    </row>
    <row r="247" spans="2:4" x14ac:dyDescent="0.15">
      <c r="C247" s="68" t="s">
        <v>546</v>
      </c>
    </row>
    <row r="248" spans="2:4" x14ac:dyDescent="0.15">
      <c r="C248" t="s">
        <v>547</v>
      </c>
    </row>
    <row r="249" spans="2:4" x14ac:dyDescent="0.15">
      <c r="C249" t="s">
        <v>548</v>
      </c>
    </row>
    <row r="250" spans="2:4" x14ac:dyDescent="0.15">
      <c r="C250" t="s">
        <v>549</v>
      </c>
    </row>
    <row r="251" spans="2:4" x14ac:dyDescent="0.15">
      <c r="C251" s="71" t="s">
        <v>550</v>
      </c>
    </row>
    <row r="252" spans="2:4" x14ac:dyDescent="0.15">
      <c r="C252" t="s">
        <v>551</v>
      </c>
    </row>
    <row r="253" spans="2:4" x14ac:dyDescent="0.15">
      <c r="C253" t="s">
        <v>552</v>
      </c>
    </row>
    <row r="254" spans="2:4" x14ac:dyDescent="0.15">
      <c r="C254" t="s">
        <v>553</v>
      </c>
    </row>
    <row r="255" spans="2:4" x14ac:dyDescent="0.15">
      <c r="B255" t="s">
        <v>554</v>
      </c>
    </row>
    <row r="256" spans="2:4" x14ac:dyDescent="0.15">
      <c r="B256" t="s">
        <v>555</v>
      </c>
      <c r="D256" t="s">
        <v>556</v>
      </c>
    </row>
    <row r="257" spans="2:3" x14ac:dyDescent="0.15">
      <c r="C257" s="66" t="s">
        <v>546</v>
      </c>
    </row>
    <row r="258" spans="2:3" x14ac:dyDescent="0.15">
      <c r="C258" t="s">
        <v>547</v>
      </c>
    </row>
    <row r="259" spans="2:3" x14ac:dyDescent="0.15">
      <c r="C259" t="s">
        <v>548</v>
      </c>
    </row>
    <row r="260" spans="2:3" x14ac:dyDescent="0.15">
      <c r="C260" t="s">
        <v>549</v>
      </c>
    </row>
    <row r="261" spans="2:3" x14ac:dyDescent="0.15">
      <c r="C261" s="71" t="s">
        <v>550</v>
      </c>
    </row>
    <row r="262" spans="2:3" x14ac:dyDescent="0.15">
      <c r="C262" t="s">
        <v>551</v>
      </c>
    </row>
    <row r="263" spans="2:3" x14ac:dyDescent="0.15">
      <c r="C263" t="s">
        <v>552</v>
      </c>
    </row>
    <row r="264" spans="2:3" x14ac:dyDescent="0.15">
      <c r="C264" t="s">
        <v>553</v>
      </c>
    </row>
    <row r="265" spans="2:3" x14ac:dyDescent="0.15">
      <c r="B265" t="s">
        <v>557</v>
      </c>
    </row>
    <row r="266" spans="2:3" x14ac:dyDescent="0.15">
      <c r="C266" t="s">
        <v>558</v>
      </c>
    </row>
    <row r="267" spans="2:3" x14ac:dyDescent="0.15">
      <c r="C267" t="s">
        <v>559</v>
      </c>
    </row>
    <row r="268" spans="2:3" x14ac:dyDescent="0.15">
      <c r="C268" t="s">
        <v>560</v>
      </c>
    </row>
    <row r="269" spans="2:3" x14ac:dyDescent="0.15">
      <c r="C269" t="s">
        <v>561</v>
      </c>
    </row>
    <row r="270" spans="2:3" x14ac:dyDescent="0.15">
      <c r="C270" t="s">
        <v>562</v>
      </c>
    </row>
    <row r="271" spans="2:3" x14ac:dyDescent="0.15">
      <c r="B271" t="s">
        <v>563</v>
      </c>
    </row>
    <row r="272" spans="2:3" x14ac:dyDescent="0.15">
      <c r="C272" t="s">
        <v>564</v>
      </c>
    </row>
    <row r="273" spans="2:4" x14ac:dyDescent="0.15">
      <c r="C273" t="s">
        <v>565</v>
      </c>
    </row>
    <row r="274" spans="2:4" x14ac:dyDescent="0.15">
      <c r="B274" t="s">
        <v>566</v>
      </c>
      <c r="D274" t="s">
        <v>567</v>
      </c>
    </row>
    <row r="275" spans="2:4" x14ac:dyDescent="0.15">
      <c r="C275" t="s">
        <v>568</v>
      </c>
    </row>
    <row r="276" spans="2:4" x14ac:dyDescent="0.15">
      <c r="C276" s="71" t="s">
        <v>569</v>
      </c>
    </row>
    <row r="277" spans="2:4" x14ac:dyDescent="0.15">
      <c r="B277" t="s">
        <v>570</v>
      </c>
    </row>
    <row r="278" spans="2:4" x14ac:dyDescent="0.15">
      <c r="B278" t="s">
        <v>571</v>
      </c>
    </row>
    <row r="279" spans="2:4" x14ac:dyDescent="0.15">
      <c r="C279" t="s">
        <v>572</v>
      </c>
    </row>
    <row r="280" spans="2:4" x14ac:dyDescent="0.15">
      <c r="C280" t="s">
        <v>573</v>
      </c>
    </row>
    <row r="281" spans="2:4" x14ac:dyDescent="0.15">
      <c r="B281" t="s">
        <v>574</v>
      </c>
    </row>
    <row r="282" spans="2:4" x14ac:dyDescent="0.15">
      <c r="C282" t="s">
        <v>575</v>
      </c>
    </row>
    <row r="283" spans="2:4" x14ac:dyDescent="0.15">
      <c r="C283" t="s">
        <v>576</v>
      </c>
    </row>
    <row r="284" spans="2:4" x14ac:dyDescent="0.15">
      <c r="B284" t="s">
        <v>577</v>
      </c>
    </row>
    <row r="285" spans="2:4" x14ac:dyDescent="0.15">
      <c r="C285" t="s">
        <v>578</v>
      </c>
    </row>
    <row r="286" spans="2:4" x14ac:dyDescent="0.15">
      <c r="C286" t="s">
        <v>579</v>
      </c>
    </row>
    <row r="287" spans="2:4" x14ac:dyDescent="0.15">
      <c r="B287" t="s">
        <v>580</v>
      </c>
      <c r="D287" t="s">
        <v>581</v>
      </c>
    </row>
    <row r="288" spans="2:4" x14ac:dyDescent="0.15">
      <c r="C288" s="71" t="s">
        <v>582</v>
      </c>
    </row>
    <row r="289" spans="1:3" x14ac:dyDescent="0.15">
      <c r="C289" t="s">
        <v>583</v>
      </c>
    </row>
    <row r="292" spans="1:3" x14ac:dyDescent="0.15">
      <c r="A292" s="65" t="s">
        <v>584</v>
      </c>
      <c r="B292" s="65" t="s">
        <v>585</v>
      </c>
    </row>
    <row r="303" spans="1:3" x14ac:dyDescent="0.15">
      <c r="B303" t="s">
        <v>586</v>
      </c>
    </row>
    <row r="304" spans="1:3" x14ac:dyDescent="0.15">
      <c r="C304" t="s">
        <v>587</v>
      </c>
    </row>
    <row r="305" spans="2:3" x14ac:dyDescent="0.15">
      <c r="C305" t="s">
        <v>588</v>
      </c>
    </row>
    <row r="306" spans="2:3" x14ac:dyDescent="0.15">
      <c r="B306" t="s">
        <v>589</v>
      </c>
    </row>
    <row r="307" spans="2:3" x14ac:dyDescent="0.15">
      <c r="C307" t="s">
        <v>590</v>
      </c>
    </row>
    <row r="308" spans="2:3" x14ac:dyDescent="0.15">
      <c r="C308" t="s">
        <v>591</v>
      </c>
    </row>
    <row r="309" spans="2:3" x14ac:dyDescent="0.15">
      <c r="C309" t="s">
        <v>592</v>
      </c>
    </row>
    <row r="310" spans="2:3" x14ac:dyDescent="0.15">
      <c r="C310" t="s">
        <v>593</v>
      </c>
    </row>
    <row r="311" spans="2:3" x14ac:dyDescent="0.15">
      <c r="C311" t="s">
        <v>594</v>
      </c>
    </row>
    <row r="312" spans="2:3" x14ac:dyDescent="0.15">
      <c r="C312" t="s">
        <v>595</v>
      </c>
    </row>
    <row r="313" spans="2:3" x14ac:dyDescent="0.15">
      <c r="C313" t="s">
        <v>596</v>
      </c>
    </row>
    <row r="314" spans="2:3" x14ac:dyDescent="0.15">
      <c r="C314" s="71" t="s">
        <v>597</v>
      </c>
    </row>
    <row r="315" spans="2:3" x14ac:dyDescent="0.15">
      <c r="B315" t="s">
        <v>598</v>
      </c>
    </row>
    <row r="316" spans="2:3" x14ac:dyDescent="0.15">
      <c r="C316" t="s">
        <v>599</v>
      </c>
    </row>
    <row r="317" spans="2:3" x14ac:dyDescent="0.15">
      <c r="C317" t="s">
        <v>600</v>
      </c>
    </row>
    <row r="318" spans="2:3" x14ac:dyDescent="0.15">
      <c r="B318" t="s">
        <v>601</v>
      </c>
    </row>
    <row r="319" spans="2:3" x14ac:dyDescent="0.15">
      <c r="C319" t="s">
        <v>602</v>
      </c>
    </row>
    <row r="320" spans="2:3" x14ac:dyDescent="0.15">
      <c r="C320" t="s">
        <v>603</v>
      </c>
    </row>
    <row r="321" spans="2:3" x14ac:dyDescent="0.15">
      <c r="C321" t="s">
        <v>604</v>
      </c>
    </row>
    <row r="322" spans="2:3" x14ac:dyDescent="0.15">
      <c r="C322" t="s">
        <v>605</v>
      </c>
    </row>
    <row r="323" spans="2:3" x14ac:dyDescent="0.15">
      <c r="C323" t="s">
        <v>606</v>
      </c>
    </row>
    <row r="324" spans="2:3" x14ac:dyDescent="0.15">
      <c r="C324" t="s">
        <v>607</v>
      </c>
    </row>
    <row r="325" spans="2:3" x14ac:dyDescent="0.15">
      <c r="C325" t="s">
        <v>608</v>
      </c>
    </row>
    <row r="326" spans="2:3" x14ac:dyDescent="0.15">
      <c r="C326" t="s">
        <v>609</v>
      </c>
    </row>
    <row r="327" spans="2:3" x14ac:dyDescent="0.15">
      <c r="B327" t="s">
        <v>610</v>
      </c>
    </row>
    <row r="328" spans="2:3" x14ac:dyDescent="0.15">
      <c r="C328" t="s">
        <v>611</v>
      </c>
    </row>
    <row r="329" spans="2:3" x14ac:dyDescent="0.15">
      <c r="C329" t="s">
        <v>612</v>
      </c>
    </row>
    <row r="330" spans="2:3" x14ac:dyDescent="0.15">
      <c r="C330" t="s">
        <v>613</v>
      </c>
    </row>
    <row r="331" spans="2:3" x14ac:dyDescent="0.15">
      <c r="C331" s="71" t="s">
        <v>614</v>
      </c>
    </row>
    <row r="332" spans="2:3" x14ac:dyDescent="0.15">
      <c r="B332" t="s">
        <v>615</v>
      </c>
    </row>
    <row r="333" spans="2:3" x14ac:dyDescent="0.15">
      <c r="C333" s="59" t="s">
        <v>616</v>
      </c>
    </row>
    <row r="334" spans="2:3" x14ac:dyDescent="0.15">
      <c r="C334" t="s">
        <v>617</v>
      </c>
    </row>
    <row r="335" spans="2:3" x14ac:dyDescent="0.15">
      <c r="B335" t="s">
        <v>618</v>
      </c>
    </row>
    <row r="339" spans="1:3" x14ac:dyDescent="0.15">
      <c r="A339" s="65" t="s">
        <v>619</v>
      </c>
      <c r="B339" s="65" t="s">
        <v>620</v>
      </c>
    </row>
    <row r="350" spans="1:3" x14ac:dyDescent="0.15">
      <c r="B350" t="s">
        <v>621</v>
      </c>
    </row>
    <row r="351" spans="1:3" x14ac:dyDescent="0.15">
      <c r="B351" t="s">
        <v>622</v>
      </c>
    </row>
    <row r="352" spans="1:3" x14ac:dyDescent="0.15">
      <c r="C352" t="s">
        <v>623</v>
      </c>
    </row>
    <row r="353" spans="3:3" x14ac:dyDescent="0.15">
      <c r="C353" t="s">
        <v>624</v>
      </c>
    </row>
    <row r="354" spans="3:3" x14ac:dyDescent="0.15">
      <c r="C354" t="s">
        <v>625</v>
      </c>
    </row>
    <row r="355" spans="3:3" x14ac:dyDescent="0.15">
      <c r="C355" t="s">
        <v>625</v>
      </c>
    </row>
    <row r="356" spans="3:3" x14ac:dyDescent="0.15">
      <c r="C356" t="s">
        <v>625</v>
      </c>
    </row>
    <row r="357" spans="3:3" x14ac:dyDescent="0.15">
      <c r="C357" t="s">
        <v>626</v>
      </c>
    </row>
    <row r="358" spans="3:3" x14ac:dyDescent="0.15">
      <c r="C358" t="s">
        <v>627</v>
      </c>
    </row>
    <row r="359" spans="3:3" x14ac:dyDescent="0.15">
      <c r="C359" t="s">
        <v>628</v>
      </c>
    </row>
    <row r="360" spans="3:3" x14ac:dyDescent="0.15">
      <c r="C360" t="s">
        <v>625</v>
      </c>
    </row>
    <row r="361" spans="3:3" x14ac:dyDescent="0.15">
      <c r="C361" t="s">
        <v>625</v>
      </c>
    </row>
    <row r="362" spans="3:3" x14ac:dyDescent="0.15">
      <c r="C362" t="s">
        <v>625</v>
      </c>
    </row>
    <row r="363" spans="3:3" x14ac:dyDescent="0.15">
      <c r="C363" t="s">
        <v>629</v>
      </c>
    </row>
    <row r="364" spans="3:3" x14ac:dyDescent="0.15">
      <c r="C364" t="s">
        <v>630</v>
      </c>
    </row>
  </sheetData>
  <phoneticPr fontId="8"/>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
  <sheetViews>
    <sheetView tabSelected="1" topLeftCell="E1" zoomScale="90" zoomScaleNormal="90" workbookViewId="0">
      <selection activeCell="Q15" sqref="Q15"/>
    </sheetView>
  </sheetViews>
  <sheetFormatPr defaultRowHeight="13.5" x14ac:dyDescent="0.15"/>
  <cols>
    <col min="1" max="1025" width="8.625" customWidth="1"/>
  </cols>
  <sheetData>
    <row r="2" spans="1:1" x14ac:dyDescent="0.15">
      <c r="A2" s="65" t="s">
        <v>631</v>
      </c>
    </row>
  </sheetData>
  <phoneticPr fontId="8"/>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4"/>
  <sheetViews>
    <sheetView topLeftCell="A100" zoomScale="90" zoomScaleNormal="90" workbookViewId="0">
      <selection activeCell="V13" sqref="V13"/>
    </sheetView>
  </sheetViews>
  <sheetFormatPr defaultRowHeight="13.5" x14ac:dyDescent="0.15"/>
  <cols>
    <col min="1" max="1025" width="8.75" customWidth="1"/>
  </cols>
  <sheetData>
    <row r="1" spans="1:2" x14ac:dyDescent="0.15">
      <c r="A1" t="s">
        <v>632</v>
      </c>
    </row>
    <row r="2" spans="1:2" x14ac:dyDescent="0.15">
      <c r="B2" s="7" t="s">
        <v>633</v>
      </c>
    </row>
    <row r="7" spans="1:2" x14ac:dyDescent="0.15">
      <c r="A7" t="s">
        <v>634</v>
      </c>
    </row>
    <row r="9" spans="1:2" x14ac:dyDescent="0.15">
      <c r="B9" t="s">
        <v>635</v>
      </c>
    </row>
    <row r="10" spans="1:2" x14ac:dyDescent="0.15">
      <c r="B10" t="s">
        <v>636</v>
      </c>
    </row>
    <row r="11" spans="1:2" x14ac:dyDescent="0.15">
      <c r="B11" t="s">
        <v>637</v>
      </c>
    </row>
    <row r="13" spans="1:2" x14ac:dyDescent="0.15">
      <c r="B13" t="s">
        <v>638</v>
      </c>
    </row>
    <row r="14" spans="1:2" x14ac:dyDescent="0.15">
      <c r="B14" t="s">
        <v>639</v>
      </c>
    </row>
    <row r="15" spans="1:2" x14ac:dyDescent="0.15">
      <c r="B15" t="s">
        <v>640</v>
      </c>
    </row>
    <row r="16" spans="1:2" x14ac:dyDescent="0.15">
      <c r="B16" t="s">
        <v>641</v>
      </c>
    </row>
    <row r="17" spans="1:2" x14ac:dyDescent="0.15">
      <c r="B17" t="s">
        <v>642</v>
      </c>
    </row>
    <row r="18" spans="1:2" x14ac:dyDescent="0.15">
      <c r="B18" t="s">
        <v>643</v>
      </c>
    </row>
    <row r="20" spans="1:2" x14ac:dyDescent="0.15">
      <c r="B20" t="s">
        <v>644</v>
      </c>
    </row>
    <row r="21" spans="1:2" x14ac:dyDescent="0.15">
      <c r="B21" t="s">
        <v>645</v>
      </c>
    </row>
    <row r="22" spans="1:2" x14ac:dyDescent="0.15">
      <c r="B22" t="s">
        <v>646</v>
      </c>
    </row>
    <row r="25" spans="1:2" x14ac:dyDescent="0.15">
      <c r="A25" t="s">
        <v>647</v>
      </c>
    </row>
    <row r="26" spans="1:2" x14ac:dyDescent="0.15">
      <c r="B26" s="65" t="s">
        <v>648</v>
      </c>
    </row>
    <row r="27" spans="1:2" x14ac:dyDescent="0.15">
      <c r="B27" t="s">
        <v>649</v>
      </c>
    </row>
    <row r="28" spans="1:2" x14ac:dyDescent="0.15">
      <c r="B28" t="s">
        <v>650</v>
      </c>
    </row>
    <row r="29" spans="1:2" x14ac:dyDescent="0.15">
      <c r="B29" t="s">
        <v>651</v>
      </c>
    </row>
    <row r="30" spans="1:2" x14ac:dyDescent="0.15">
      <c r="B30" t="s">
        <v>652</v>
      </c>
    </row>
    <row r="31" spans="1:2" x14ac:dyDescent="0.15">
      <c r="B31" t="s">
        <v>653</v>
      </c>
    </row>
    <row r="32" spans="1:2" x14ac:dyDescent="0.15">
      <c r="B32" s="65" t="s">
        <v>654</v>
      </c>
    </row>
    <row r="35" spans="1:2" x14ac:dyDescent="0.15">
      <c r="A35" t="s">
        <v>655</v>
      </c>
    </row>
    <row r="36" spans="1:2" x14ac:dyDescent="0.15">
      <c r="B36" t="s">
        <v>656</v>
      </c>
    </row>
    <row r="37" spans="1:2" x14ac:dyDescent="0.15">
      <c r="B37" t="s">
        <v>657</v>
      </c>
    </row>
    <row r="38" spans="1:2" x14ac:dyDescent="0.15">
      <c r="B38" t="s">
        <v>658</v>
      </c>
    </row>
    <row r="39" spans="1:2" x14ac:dyDescent="0.15">
      <c r="B39" t="s">
        <v>659</v>
      </c>
    </row>
    <row r="40" spans="1:2" x14ac:dyDescent="0.15">
      <c r="B40" t="s">
        <v>660</v>
      </c>
    </row>
    <row r="41" spans="1:2" x14ac:dyDescent="0.15">
      <c r="B41" t="s">
        <v>661</v>
      </c>
    </row>
    <row r="42" spans="1:2" x14ac:dyDescent="0.15">
      <c r="B42" t="s">
        <v>662</v>
      </c>
    </row>
    <row r="43" spans="1:2" x14ac:dyDescent="0.15">
      <c r="B43" t="s">
        <v>663</v>
      </c>
    </row>
    <row r="44" spans="1:2" x14ac:dyDescent="0.15">
      <c r="B44" t="s">
        <v>664</v>
      </c>
    </row>
    <row r="45" spans="1:2" x14ac:dyDescent="0.15">
      <c r="B45" t="s">
        <v>665</v>
      </c>
    </row>
    <row r="46" spans="1:2" x14ac:dyDescent="0.15">
      <c r="B46" t="s">
        <v>666</v>
      </c>
    </row>
    <row r="47" spans="1:2" x14ac:dyDescent="0.15">
      <c r="B47" t="s">
        <v>667</v>
      </c>
    </row>
    <row r="48" spans="1:2" x14ac:dyDescent="0.15">
      <c r="B48" t="s">
        <v>668</v>
      </c>
    </row>
    <row r="49" spans="1:2" x14ac:dyDescent="0.15">
      <c r="B49" t="s">
        <v>669</v>
      </c>
    </row>
    <row r="50" spans="1:2" x14ac:dyDescent="0.15">
      <c r="B50" t="s">
        <v>670</v>
      </c>
    </row>
    <row r="51" spans="1:2" x14ac:dyDescent="0.15">
      <c r="B51" t="s">
        <v>671</v>
      </c>
    </row>
    <row r="52" spans="1:2" x14ac:dyDescent="0.15">
      <c r="B52" t="s">
        <v>672</v>
      </c>
    </row>
    <row r="53" spans="1:2" x14ac:dyDescent="0.15">
      <c r="B53" t="s">
        <v>673</v>
      </c>
    </row>
    <row r="54" spans="1:2" x14ac:dyDescent="0.15">
      <c r="B54" t="s">
        <v>674</v>
      </c>
    </row>
    <row r="64" spans="1:2" x14ac:dyDescent="0.15">
      <c r="A64" t="s">
        <v>675</v>
      </c>
    </row>
  </sheetData>
  <phoneticPr fontId="8"/>
  <hyperlinks>
    <hyperlink ref="B2" r:id="rId1" xr:uid="{00000000-0004-0000-0400-000000000000}"/>
  </hyperlinks>
  <pageMargins left="0.7" right="0.7" top="0.75" bottom="0.75" header="0.51180555555555496" footer="0.51180555555555496"/>
  <pageSetup paperSize="9" firstPageNumber="0" orientation="portrait" horizontalDpi="300" verticalDpi="30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97:AMK200"/>
  <sheetViews>
    <sheetView topLeftCell="A179" zoomScale="90" zoomScaleNormal="90" workbookViewId="0">
      <selection activeCell="H96" sqref="H96"/>
    </sheetView>
  </sheetViews>
  <sheetFormatPr defaultRowHeight="13.5" x14ac:dyDescent="0.15"/>
  <cols>
    <col min="1" max="3" width="9" style="61" customWidth="1"/>
    <col min="4" max="4" width="33" style="61" customWidth="1"/>
    <col min="5" max="7" width="9" style="61" customWidth="1"/>
    <col min="8" max="8" width="35.125" style="61" customWidth="1"/>
    <col min="9" max="11" width="9" style="61" customWidth="1"/>
    <col min="12" max="12" width="20.25" style="61" customWidth="1"/>
    <col min="13" max="1025" width="9" style="61" customWidth="1"/>
  </cols>
  <sheetData>
    <row r="97" spans="2:2" x14ac:dyDescent="0.15">
      <c r="B97" s="61" t="s">
        <v>676</v>
      </c>
    </row>
    <row r="124" spans="2:9" x14ac:dyDescent="0.15">
      <c r="B124" s="61" t="s">
        <v>677</v>
      </c>
    </row>
    <row r="125" spans="2:9" x14ac:dyDescent="0.15">
      <c r="I125" s="61" t="s">
        <v>678</v>
      </c>
    </row>
    <row r="149" spans="1:12" x14ac:dyDescent="0.15">
      <c r="B149" s="61" t="s">
        <v>679</v>
      </c>
      <c r="F149" s="61" t="s">
        <v>680</v>
      </c>
      <c r="J149" s="61" t="s">
        <v>681</v>
      </c>
    </row>
    <row r="150" spans="1:12" x14ac:dyDescent="0.15">
      <c r="A150" s="61" t="s">
        <v>682</v>
      </c>
    </row>
    <row r="151" spans="1:12" x14ac:dyDescent="0.15">
      <c r="B151" s="61" t="s">
        <v>683</v>
      </c>
      <c r="D151" s="61" t="s">
        <v>684</v>
      </c>
      <c r="F151" s="61" t="s">
        <v>683</v>
      </c>
      <c r="H151" s="61" t="s">
        <v>684</v>
      </c>
      <c r="J151" s="61" t="s">
        <v>683</v>
      </c>
      <c r="L151" s="61" t="s">
        <v>684</v>
      </c>
    </row>
    <row r="152" spans="1:12" x14ac:dyDescent="0.15">
      <c r="B152" s="61" t="s">
        <v>685</v>
      </c>
      <c r="D152" s="61" t="s">
        <v>686</v>
      </c>
      <c r="F152" s="61" t="s">
        <v>685</v>
      </c>
      <c r="H152" s="61" t="s">
        <v>687</v>
      </c>
      <c r="J152" s="61" t="s">
        <v>685</v>
      </c>
      <c r="L152" s="61" t="s">
        <v>687</v>
      </c>
    </row>
    <row r="153" spans="1:12" x14ac:dyDescent="0.15">
      <c r="B153" s="61" t="s">
        <v>688</v>
      </c>
      <c r="D153" s="61" t="s">
        <v>689</v>
      </c>
      <c r="F153" s="61" t="s">
        <v>690</v>
      </c>
      <c r="H153" s="61" t="s">
        <v>691</v>
      </c>
      <c r="J153" s="61" t="s">
        <v>688</v>
      </c>
      <c r="L153" s="61" t="s">
        <v>689</v>
      </c>
    </row>
    <row r="154" spans="1:12" x14ac:dyDescent="0.15">
      <c r="B154" s="61" t="s">
        <v>692</v>
      </c>
      <c r="D154" s="61" t="s">
        <v>693</v>
      </c>
      <c r="F154" s="61" t="s">
        <v>692</v>
      </c>
      <c r="H154" s="61" t="s">
        <v>693</v>
      </c>
      <c r="J154" s="61" t="s">
        <v>692</v>
      </c>
      <c r="L154" s="61" t="s">
        <v>693</v>
      </c>
    </row>
    <row r="155" spans="1:12" x14ac:dyDescent="0.15">
      <c r="B155" s="61" t="s">
        <v>692</v>
      </c>
      <c r="D155" s="61" t="s">
        <v>694</v>
      </c>
      <c r="F155" s="61" t="s">
        <v>692</v>
      </c>
      <c r="H155" s="61" t="s">
        <v>694</v>
      </c>
      <c r="J155" s="61" t="s">
        <v>692</v>
      </c>
      <c r="L155" s="61" t="s">
        <v>694</v>
      </c>
    </row>
    <row r="156" spans="1:12" x14ac:dyDescent="0.15">
      <c r="B156" s="61" t="s">
        <v>692</v>
      </c>
      <c r="D156" s="61" t="s">
        <v>695</v>
      </c>
      <c r="F156" s="61" t="s">
        <v>692</v>
      </c>
      <c r="H156" s="61" t="s">
        <v>695</v>
      </c>
      <c r="J156" s="61" t="s">
        <v>692</v>
      </c>
      <c r="L156" s="61" t="s">
        <v>695</v>
      </c>
    </row>
    <row r="157" spans="1:12" x14ac:dyDescent="0.15">
      <c r="B157" s="61" t="s">
        <v>696</v>
      </c>
      <c r="D157" s="61" t="s">
        <v>697</v>
      </c>
      <c r="F157" s="61" t="s">
        <v>696</v>
      </c>
      <c r="H157" s="61" t="s">
        <v>697</v>
      </c>
      <c r="J157" s="61" t="s">
        <v>698</v>
      </c>
      <c r="L157" s="61" t="s">
        <v>699</v>
      </c>
    </row>
    <row r="158" spans="1:12" x14ac:dyDescent="0.15">
      <c r="B158" s="61" t="s">
        <v>700</v>
      </c>
      <c r="D158" s="61" t="s">
        <v>701</v>
      </c>
      <c r="F158" s="61" t="s">
        <v>702</v>
      </c>
      <c r="H158" s="61" t="s">
        <v>703</v>
      </c>
      <c r="J158" s="61" t="s">
        <v>704</v>
      </c>
      <c r="L158" s="61" t="s">
        <v>705</v>
      </c>
    </row>
    <row r="159" spans="1:12" x14ac:dyDescent="0.15">
      <c r="B159" s="61" t="s">
        <v>706</v>
      </c>
      <c r="D159" s="61" t="s">
        <v>707</v>
      </c>
      <c r="F159" s="61" t="s">
        <v>708</v>
      </c>
      <c r="H159" s="61" t="s">
        <v>709</v>
      </c>
      <c r="J159" s="61" t="s">
        <v>710</v>
      </c>
      <c r="L159" s="61" t="s">
        <v>711</v>
      </c>
    </row>
    <row r="160" spans="1:12" x14ac:dyDescent="0.15">
      <c r="B160" s="61" t="s">
        <v>712</v>
      </c>
      <c r="D160" s="61" t="s">
        <v>713</v>
      </c>
      <c r="F160" s="61" t="s">
        <v>714</v>
      </c>
      <c r="H160" s="61" t="s">
        <v>715</v>
      </c>
      <c r="J160" s="61" t="s">
        <v>688</v>
      </c>
      <c r="L160" s="61" t="s">
        <v>716</v>
      </c>
    </row>
    <row r="161" spans="1:12" x14ac:dyDescent="0.15">
      <c r="B161" s="61" t="s">
        <v>685</v>
      </c>
      <c r="D161" s="61" t="s">
        <v>717</v>
      </c>
      <c r="F161" s="61" t="s">
        <v>685</v>
      </c>
      <c r="H161" s="61" t="s">
        <v>717</v>
      </c>
      <c r="J161" s="61" t="s">
        <v>692</v>
      </c>
      <c r="L161" s="61" t="s">
        <v>718</v>
      </c>
    </row>
    <row r="162" spans="1:12" x14ac:dyDescent="0.15">
      <c r="B162" s="61" t="s">
        <v>719</v>
      </c>
      <c r="D162" s="61" t="s">
        <v>720</v>
      </c>
      <c r="F162" s="61" t="s">
        <v>719</v>
      </c>
      <c r="H162" s="61" t="s">
        <v>720</v>
      </c>
      <c r="J162" s="61" t="s">
        <v>719</v>
      </c>
      <c r="L162" s="61" t="s">
        <v>720</v>
      </c>
    </row>
    <row r="163" spans="1:12" x14ac:dyDescent="0.15">
      <c r="B163" s="61" t="s">
        <v>721</v>
      </c>
      <c r="D163" s="61" t="s">
        <v>722</v>
      </c>
      <c r="F163" s="61" t="s">
        <v>721</v>
      </c>
      <c r="H163" s="61" t="s">
        <v>722</v>
      </c>
      <c r="J163" s="61" t="s">
        <v>692</v>
      </c>
      <c r="L163" s="61" t="s">
        <v>723</v>
      </c>
    </row>
    <row r="164" spans="1:12" x14ac:dyDescent="0.15">
      <c r="B164" s="61" t="s">
        <v>685</v>
      </c>
      <c r="D164" s="60" t="s">
        <v>724</v>
      </c>
      <c r="F164" s="61" t="s">
        <v>685</v>
      </c>
      <c r="H164" s="60" t="s">
        <v>724</v>
      </c>
      <c r="J164" s="61" t="s">
        <v>685</v>
      </c>
      <c r="L164" s="60" t="s">
        <v>724</v>
      </c>
    </row>
    <row r="166" spans="1:12" x14ac:dyDescent="0.15">
      <c r="A166" s="61" t="s">
        <v>725</v>
      </c>
    </row>
    <row r="167" spans="1:12" x14ac:dyDescent="0.15">
      <c r="B167" s="61" t="s">
        <v>726</v>
      </c>
      <c r="D167" s="61" t="s">
        <v>727</v>
      </c>
      <c r="F167" s="61" t="s">
        <v>726</v>
      </c>
      <c r="H167" s="61" t="s">
        <v>727</v>
      </c>
      <c r="J167" s="61" t="s">
        <v>726</v>
      </c>
      <c r="L167" s="61" t="s">
        <v>727</v>
      </c>
    </row>
    <row r="168" spans="1:12" x14ac:dyDescent="0.15">
      <c r="B168" s="61" t="s">
        <v>719</v>
      </c>
      <c r="D168" s="61" t="s">
        <v>728</v>
      </c>
      <c r="F168" s="61" t="s">
        <v>719</v>
      </c>
      <c r="H168" s="61" t="s">
        <v>729</v>
      </c>
      <c r="J168" s="61" t="s">
        <v>719</v>
      </c>
      <c r="L168" s="61" t="s">
        <v>729</v>
      </c>
    </row>
    <row r="169" spans="1:12" x14ac:dyDescent="0.15">
      <c r="B169" s="61" t="s">
        <v>730</v>
      </c>
      <c r="D169" s="61" t="s">
        <v>731</v>
      </c>
      <c r="F169" s="61" t="s">
        <v>730</v>
      </c>
      <c r="H169" s="61" t="s">
        <v>731</v>
      </c>
      <c r="J169" s="61" t="s">
        <v>732</v>
      </c>
      <c r="L169" s="61" t="s">
        <v>733</v>
      </c>
    </row>
    <row r="170" spans="1:12" x14ac:dyDescent="0.15">
      <c r="B170" s="61" t="s">
        <v>685</v>
      </c>
      <c r="D170" s="60" t="s">
        <v>734</v>
      </c>
      <c r="F170" s="61" t="s">
        <v>685</v>
      </c>
      <c r="H170" s="60" t="s">
        <v>734</v>
      </c>
      <c r="J170" s="61" t="s">
        <v>685</v>
      </c>
      <c r="L170" s="60" t="s">
        <v>734</v>
      </c>
    </row>
    <row r="171" spans="1:12" x14ac:dyDescent="0.15">
      <c r="B171" s="61" t="s">
        <v>685</v>
      </c>
      <c r="D171" s="61" t="s">
        <v>735</v>
      </c>
      <c r="F171" s="61" t="s">
        <v>685</v>
      </c>
      <c r="H171" s="61" t="s">
        <v>735</v>
      </c>
      <c r="J171" s="61" t="s">
        <v>685</v>
      </c>
      <c r="L171" s="61" t="s">
        <v>735</v>
      </c>
    </row>
    <row r="172" spans="1:12" x14ac:dyDescent="0.15">
      <c r="B172" s="61" t="s">
        <v>692</v>
      </c>
      <c r="D172" s="61" t="s">
        <v>736</v>
      </c>
      <c r="F172" s="61" t="s">
        <v>692</v>
      </c>
      <c r="H172" s="61" t="s">
        <v>736</v>
      </c>
      <c r="J172" s="61" t="s">
        <v>692</v>
      </c>
      <c r="L172" s="61" t="s">
        <v>736</v>
      </c>
    </row>
    <row r="173" spans="1:12" x14ac:dyDescent="0.15">
      <c r="B173" s="61" t="s">
        <v>737</v>
      </c>
      <c r="D173" s="61" t="s">
        <v>738</v>
      </c>
      <c r="F173" s="61" t="s">
        <v>737</v>
      </c>
      <c r="H173" s="61" t="s">
        <v>738</v>
      </c>
      <c r="J173" s="61" t="s">
        <v>739</v>
      </c>
      <c r="L173" s="61" t="s">
        <v>738</v>
      </c>
    </row>
    <row r="174" spans="1:12" x14ac:dyDescent="0.15">
      <c r="B174" s="61" t="s">
        <v>740</v>
      </c>
      <c r="D174" s="61" t="s">
        <v>741</v>
      </c>
      <c r="F174" s="61" t="s">
        <v>742</v>
      </c>
      <c r="H174" s="61" t="s">
        <v>743</v>
      </c>
      <c r="J174" s="61" t="s">
        <v>744</v>
      </c>
      <c r="L174" s="61" t="s">
        <v>745</v>
      </c>
    </row>
    <row r="176" spans="1:12" x14ac:dyDescent="0.15">
      <c r="J176" s="61" t="s">
        <v>746</v>
      </c>
    </row>
    <row r="177" spans="3:12" x14ac:dyDescent="0.15">
      <c r="C177" s="61" t="s">
        <v>726</v>
      </c>
      <c r="D177" s="61" t="s">
        <v>727</v>
      </c>
      <c r="G177" s="61" t="s">
        <v>726</v>
      </c>
      <c r="H177" s="61" t="s">
        <v>727</v>
      </c>
      <c r="K177" s="61" t="s">
        <v>726</v>
      </c>
      <c r="L177" s="61" t="s">
        <v>727</v>
      </c>
    </row>
    <row r="178" spans="3:12" x14ac:dyDescent="0.15">
      <c r="C178" s="61" t="s">
        <v>747</v>
      </c>
      <c r="D178" s="60" t="s">
        <v>748</v>
      </c>
      <c r="G178" s="61" t="s">
        <v>747</v>
      </c>
      <c r="H178" s="60" t="s">
        <v>749</v>
      </c>
      <c r="K178" s="61" t="s">
        <v>747</v>
      </c>
      <c r="L178" s="60" t="s">
        <v>749</v>
      </c>
    </row>
    <row r="179" spans="3:12" x14ac:dyDescent="0.15">
      <c r="C179" s="61" t="s">
        <v>692</v>
      </c>
      <c r="D179" s="61" t="s">
        <v>750</v>
      </c>
      <c r="G179" s="61" t="s">
        <v>692</v>
      </c>
      <c r="H179" s="61" t="s">
        <v>750</v>
      </c>
      <c r="K179" s="61" t="s">
        <v>692</v>
      </c>
      <c r="L179" s="61" t="s">
        <v>750</v>
      </c>
    </row>
    <row r="180" spans="3:12" x14ac:dyDescent="0.15">
      <c r="C180" s="61" t="s">
        <v>692</v>
      </c>
      <c r="D180" s="61" t="s">
        <v>751</v>
      </c>
      <c r="G180" s="61" t="s">
        <v>692</v>
      </c>
      <c r="H180" s="61" t="s">
        <v>751</v>
      </c>
      <c r="K180" s="61" t="s">
        <v>692</v>
      </c>
      <c r="L180" s="61" t="s">
        <v>751</v>
      </c>
    </row>
    <row r="181" spans="3:12" x14ac:dyDescent="0.15">
      <c r="C181" s="61" t="s">
        <v>719</v>
      </c>
      <c r="D181" s="60" t="s">
        <v>752</v>
      </c>
      <c r="G181" s="61" t="s">
        <v>719</v>
      </c>
      <c r="H181" s="60" t="s">
        <v>752</v>
      </c>
      <c r="K181" s="61" t="s">
        <v>685</v>
      </c>
      <c r="L181" s="60" t="s">
        <v>753</v>
      </c>
    </row>
    <row r="182" spans="3:12" x14ac:dyDescent="0.15">
      <c r="C182" s="60" t="s">
        <v>698</v>
      </c>
      <c r="D182" s="60" t="s">
        <v>754</v>
      </c>
      <c r="G182" s="60" t="s">
        <v>698</v>
      </c>
      <c r="H182" s="60" t="s">
        <v>754</v>
      </c>
      <c r="K182" s="61" t="s">
        <v>721</v>
      </c>
      <c r="L182" s="61" t="s">
        <v>755</v>
      </c>
    </row>
    <row r="183" spans="3:12" x14ac:dyDescent="0.15">
      <c r="C183" s="60" t="s">
        <v>756</v>
      </c>
      <c r="D183" s="60" t="s">
        <v>757</v>
      </c>
      <c r="G183" s="60" t="s">
        <v>756</v>
      </c>
      <c r="H183" s="60" t="s">
        <v>757</v>
      </c>
      <c r="K183" s="61" t="s">
        <v>685</v>
      </c>
      <c r="L183" s="61" t="s">
        <v>758</v>
      </c>
    </row>
    <row r="184" spans="3:12" x14ac:dyDescent="0.15">
      <c r="C184" s="60" t="s">
        <v>759</v>
      </c>
      <c r="D184" s="60" t="s">
        <v>760</v>
      </c>
      <c r="G184" s="60" t="s">
        <v>759</v>
      </c>
      <c r="H184" s="60" t="s">
        <v>760</v>
      </c>
      <c r="K184" s="61" t="s">
        <v>719</v>
      </c>
      <c r="L184" s="61" t="s">
        <v>761</v>
      </c>
    </row>
    <row r="185" spans="3:12" x14ac:dyDescent="0.15">
      <c r="C185" s="61" t="s">
        <v>692</v>
      </c>
      <c r="D185" s="61" t="s">
        <v>762</v>
      </c>
      <c r="G185" s="61" t="s">
        <v>692</v>
      </c>
      <c r="H185" s="61" t="s">
        <v>762</v>
      </c>
      <c r="K185" s="61" t="s">
        <v>692</v>
      </c>
      <c r="L185" s="61" t="s">
        <v>762</v>
      </c>
    </row>
    <row r="187" spans="3:12" x14ac:dyDescent="0.15">
      <c r="C187" s="61" t="s">
        <v>763</v>
      </c>
      <c r="D187" s="61" t="s">
        <v>764</v>
      </c>
      <c r="G187" s="61" t="s">
        <v>763</v>
      </c>
      <c r="H187" s="61" t="s">
        <v>764</v>
      </c>
      <c r="K187" s="61" t="s">
        <v>726</v>
      </c>
      <c r="L187" s="61" t="s">
        <v>727</v>
      </c>
    </row>
    <row r="188" spans="3:12" x14ac:dyDescent="0.15">
      <c r="C188" s="61" t="s">
        <v>765</v>
      </c>
      <c r="D188" s="61" t="s">
        <v>766</v>
      </c>
      <c r="G188" s="61" t="s">
        <v>765</v>
      </c>
      <c r="H188" s="61" t="s">
        <v>766</v>
      </c>
      <c r="K188" s="61" t="s">
        <v>767</v>
      </c>
      <c r="L188" s="60" t="s">
        <v>768</v>
      </c>
    </row>
    <row r="189" spans="3:12" x14ac:dyDescent="0.15">
      <c r="C189" s="61" t="s">
        <v>769</v>
      </c>
      <c r="D189" s="60" t="s">
        <v>770</v>
      </c>
      <c r="G189" s="61" t="s">
        <v>719</v>
      </c>
      <c r="H189" s="60" t="s">
        <v>771</v>
      </c>
      <c r="K189" s="61" t="s">
        <v>772</v>
      </c>
      <c r="L189" s="61" t="s">
        <v>773</v>
      </c>
    </row>
    <row r="190" spans="3:12" x14ac:dyDescent="0.15">
      <c r="C190" s="61" t="s">
        <v>719</v>
      </c>
      <c r="D190" s="61" t="s">
        <v>774</v>
      </c>
      <c r="G190" s="61" t="s">
        <v>719</v>
      </c>
      <c r="H190" s="61" t="s">
        <v>774</v>
      </c>
      <c r="K190" s="61" t="s">
        <v>692</v>
      </c>
      <c r="L190" s="61" t="s">
        <v>775</v>
      </c>
    </row>
    <row r="191" spans="3:12" x14ac:dyDescent="0.15">
      <c r="C191" s="61" t="s">
        <v>776</v>
      </c>
      <c r="D191" s="61" t="s">
        <v>777</v>
      </c>
      <c r="G191" s="61" t="s">
        <v>776</v>
      </c>
      <c r="H191" s="61" t="s">
        <v>777</v>
      </c>
      <c r="K191" s="61" t="s">
        <v>685</v>
      </c>
      <c r="L191" s="61" t="s">
        <v>778</v>
      </c>
    </row>
    <row r="192" spans="3:12" x14ac:dyDescent="0.15">
      <c r="C192" s="61" t="s">
        <v>779</v>
      </c>
      <c r="D192" s="61" t="s">
        <v>780</v>
      </c>
      <c r="G192" s="61" t="s">
        <v>692</v>
      </c>
      <c r="H192" s="61" t="s">
        <v>781</v>
      </c>
      <c r="K192" s="61" t="s">
        <v>782</v>
      </c>
      <c r="L192" s="61" t="s">
        <v>783</v>
      </c>
    </row>
    <row r="193" spans="3:12" x14ac:dyDescent="0.15">
      <c r="K193" s="61" t="s">
        <v>784</v>
      </c>
      <c r="L193" s="61" t="s">
        <v>785</v>
      </c>
    </row>
    <row r="194" spans="3:12" x14ac:dyDescent="0.15">
      <c r="C194" s="61" t="s">
        <v>763</v>
      </c>
      <c r="D194" s="61" t="s">
        <v>764</v>
      </c>
      <c r="G194" s="61" t="s">
        <v>763</v>
      </c>
      <c r="H194" s="61" t="s">
        <v>764</v>
      </c>
    </row>
    <row r="195" spans="3:12" x14ac:dyDescent="0.15">
      <c r="C195" s="61" t="s">
        <v>765</v>
      </c>
      <c r="D195" s="61" t="s">
        <v>766</v>
      </c>
      <c r="G195" s="61" t="s">
        <v>765</v>
      </c>
      <c r="H195" s="61" t="s">
        <v>766</v>
      </c>
      <c r="K195" s="61" t="s">
        <v>763</v>
      </c>
      <c r="L195" s="61" t="s">
        <v>764</v>
      </c>
    </row>
    <row r="196" spans="3:12" x14ac:dyDescent="0.15">
      <c r="C196" s="61" t="s">
        <v>719</v>
      </c>
      <c r="D196" s="60" t="s">
        <v>771</v>
      </c>
      <c r="G196" s="61" t="s">
        <v>769</v>
      </c>
      <c r="H196" s="60" t="s">
        <v>770</v>
      </c>
      <c r="K196" s="61" t="s">
        <v>765</v>
      </c>
      <c r="L196" s="60" t="s">
        <v>766</v>
      </c>
    </row>
    <row r="197" spans="3:12" x14ac:dyDescent="0.15">
      <c r="C197" s="61" t="s">
        <v>719</v>
      </c>
      <c r="D197" s="61" t="s">
        <v>774</v>
      </c>
      <c r="G197" s="61" t="s">
        <v>719</v>
      </c>
      <c r="H197" s="61" t="s">
        <v>774</v>
      </c>
      <c r="K197" s="61" t="s">
        <v>769</v>
      </c>
      <c r="L197" s="60" t="s">
        <v>770</v>
      </c>
    </row>
    <row r="198" spans="3:12" x14ac:dyDescent="0.15">
      <c r="C198" s="61" t="s">
        <v>776</v>
      </c>
      <c r="D198" s="61" t="s">
        <v>777</v>
      </c>
      <c r="G198" s="61" t="s">
        <v>776</v>
      </c>
      <c r="H198" s="61" t="s">
        <v>777</v>
      </c>
      <c r="K198" s="61" t="s">
        <v>721</v>
      </c>
      <c r="L198" s="61" t="s">
        <v>786</v>
      </c>
    </row>
    <row r="199" spans="3:12" x14ac:dyDescent="0.15">
      <c r="C199" s="61" t="s">
        <v>779</v>
      </c>
      <c r="D199" s="61" t="s">
        <v>780</v>
      </c>
      <c r="G199" s="61" t="s">
        <v>692</v>
      </c>
      <c r="H199" s="61" t="s">
        <v>781</v>
      </c>
      <c r="K199" s="61" t="s">
        <v>787</v>
      </c>
      <c r="L199" s="61" t="s">
        <v>788</v>
      </c>
    </row>
    <row r="200" spans="3:12" x14ac:dyDescent="0.15">
      <c r="K200" s="61" t="s">
        <v>789</v>
      </c>
      <c r="L200" s="61" t="s">
        <v>790</v>
      </c>
    </row>
  </sheetData>
  <phoneticPr fontId="8"/>
  <pageMargins left="0.7" right="0.7" top="0.75" bottom="0.75"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MK332"/>
  <sheetViews>
    <sheetView topLeftCell="A157" zoomScale="89" zoomScaleNormal="90" workbookViewId="0">
      <selection activeCell="P177" sqref="P177"/>
    </sheetView>
  </sheetViews>
  <sheetFormatPr defaultRowHeight="13.5" x14ac:dyDescent="0.15"/>
  <cols>
    <col min="1" max="1" width="8.75" style="72" customWidth="1"/>
    <col min="2" max="2" width="11.375" style="72" customWidth="1"/>
    <col min="3" max="1025" width="8.75" style="72" customWidth="1"/>
  </cols>
  <sheetData>
    <row r="2" spans="2:3" x14ac:dyDescent="0.15">
      <c r="B2" s="72" t="s">
        <v>791</v>
      </c>
      <c r="C2" s="72" t="s">
        <v>792</v>
      </c>
    </row>
    <row r="3" spans="2:3" x14ac:dyDescent="0.15">
      <c r="C3" s="72" t="s">
        <v>793</v>
      </c>
    </row>
    <row r="4" spans="2:3" x14ac:dyDescent="0.15">
      <c r="C4" s="72" t="s">
        <v>794</v>
      </c>
    </row>
    <row r="5" spans="2:3" x14ac:dyDescent="0.15">
      <c r="B5" s="72" t="s">
        <v>795</v>
      </c>
      <c r="C5" s="72" t="s">
        <v>796</v>
      </c>
    </row>
    <row r="6" spans="2:3" x14ac:dyDescent="0.15">
      <c r="C6" s="72" t="s">
        <v>797</v>
      </c>
    </row>
    <row r="8" spans="2:3" x14ac:dyDescent="0.15">
      <c r="B8" s="72" t="s">
        <v>798</v>
      </c>
      <c r="C8" s="72" t="s">
        <v>799</v>
      </c>
    </row>
    <row r="9" spans="2:3" x14ac:dyDescent="0.15">
      <c r="C9" s="72" t="s">
        <v>800</v>
      </c>
    </row>
    <row r="10" spans="2:3" x14ac:dyDescent="0.15">
      <c r="B10" s="72" t="s">
        <v>801</v>
      </c>
      <c r="C10" s="72" t="s">
        <v>802</v>
      </c>
    </row>
    <row r="11" spans="2:3" x14ac:dyDescent="0.15">
      <c r="C11" s="72" t="s">
        <v>803</v>
      </c>
    </row>
    <row r="12" spans="2:3" x14ac:dyDescent="0.15">
      <c r="C12" s="72" t="s">
        <v>804</v>
      </c>
    </row>
    <row r="14" spans="2:3" x14ac:dyDescent="0.15">
      <c r="B14" s="72" t="s">
        <v>805</v>
      </c>
      <c r="C14" s="72" t="s">
        <v>806</v>
      </c>
    </row>
    <row r="15" spans="2:3" x14ac:dyDescent="0.15">
      <c r="C15" s="72" t="s">
        <v>807</v>
      </c>
    </row>
    <row r="16" spans="2:3" x14ac:dyDescent="0.15">
      <c r="B16" s="72" t="s">
        <v>808</v>
      </c>
      <c r="C16" s="72" t="s">
        <v>809</v>
      </c>
    </row>
    <row r="17" spans="2:3" x14ac:dyDescent="0.15">
      <c r="C17" s="72" t="s">
        <v>810</v>
      </c>
    </row>
    <row r="18" spans="2:3" x14ac:dyDescent="0.15">
      <c r="C18" s="72" t="s">
        <v>811</v>
      </c>
    </row>
    <row r="19" spans="2:3" x14ac:dyDescent="0.15">
      <c r="C19" s="72" t="s">
        <v>812</v>
      </c>
    </row>
    <row r="21" spans="2:3" x14ac:dyDescent="0.15">
      <c r="B21" s="72" t="s">
        <v>813</v>
      </c>
      <c r="C21" s="72" t="s">
        <v>814</v>
      </c>
    </row>
    <row r="22" spans="2:3" x14ac:dyDescent="0.15">
      <c r="C22" s="72" t="s">
        <v>815</v>
      </c>
    </row>
    <row r="23" spans="2:3" x14ac:dyDescent="0.15">
      <c r="B23" s="72" t="s">
        <v>816</v>
      </c>
      <c r="C23" s="72" t="s">
        <v>817</v>
      </c>
    </row>
    <row r="24" spans="2:3" x14ac:dyDescent="0.15">
      <c r="C24" s="72" t="s">
        <v>818</v>
      </c>
    </row>
    <row r="25" spans="2:3" x14ac:dyDescent="0.15">
      <c r="B25" s="72" t="s">
        <v>819</v>
      </c>
      <c r="C25" s="72" t="s">
        <v>820</v>
      </c>
    </row>
    <row r="26" spans="2:3" x14ac:dyDescent="0.15">
      <c r="C26" s="72" t="s">
        <v>821</v>
      </c>
    </row>
    <row r="28" spans="2:3" x14ac:dyDescent="0.15">
      <c r="B28" s="73" t="s">
        <v>822</v>
      </c>
      <c r="C28" s="72" t="s">
        <v>823</v>
      </c>
    </row>
    <row r="29" spans="2:3" x14ac:dyDescent="0.15">
      <c r="C29" s="72" t="s">
        <v>824</v>
      </c>
    </row>
    <row r="30" spans="2:3" x14ac:dyDescent="0.15">
      <c r="C30" s="72" t="s">
        <v>825</v>
      </c>
    </row>
    <row r="31" spans="2:3" x14ac:dyDescent="0.15">
      <c r="C31" s="72" t="s">
        <v>826</v>
      </c>
    </row>
    <row r="72" spans="2:3" x14ac:dyDescent="0.15">
      <c r="B72" s="73" t="s">
        <v>827</v>
      </c>
      <c r="C72" s="72" t="s">
        <v>828</v>
      </c>
    </row>
    <row r="73" spans="2:3" x14ac:dyDescent="0.15">
      <c r="C73" s="74" t="s">
        <v>829</v>
      </c>
    </row>
    <row r="74" spans="2:3" x14ac:dyDescent="0.15">
      <c r="C74" s="74"/>
    </row>
    <row r="75" spans="2:3" x14ac:dyDescent="0.15">
      <c r="B75" s="72" t="s">
        <v>830</v>
      </c>
      <c r="C75" s="72" t="s">
        <v>831</v>
      </c>
    </row>
    <row r="76" spans="2:3" x14ac:dyDescent="0.15">
      <c r="C76" s="72" t="s">
        <v>832</v>
      </c>
    </row>
    <row r="77" spans="2:3" x14ac:dyDescent="0.15">
      <c r="C77" s="72" t="s">
        <v>833</v>
      </c>
    </row>
    <row r="78" spans="2:3" x14ac:dyDescent="0.15">
      <c r="C78" s="72" t="s">
        <v>834</v>
      </c>
    </row>
    <row r="79" spans="2:3" x14ac:dyDescent="0.15">
      <c r="C79" s="72" t="s">
        <v>835</v>
      </c>
    </row>
    <row r="80" spans="2:3" x14ac:dyDescent="0.15">
      <c r="C80" s="75" t="s">
        <v>836</v>
      </c>
    </row>
    <row r="81" spans="3:3" x14ac:dyDescent="0.15">
      <c r="C81" s="72" t="s">
        <v>837</v>
      </c>
    </row>
    <row r="82" spans="3:3" x14ac:dyDescent="0.15">
      <c r="C82" s="72" t="s">
        <v>838</v>
      </c>
    </row>
    <row r="115" spans="2:3" x14ac:dyDescent="0.15">
      <c r="B115" s="72" t="s">
        <v>839</v>
      </c>
    </row>
    <row r="116" spans="2:3" x14ac:dyDescent="0.15">
      <c r="C116" s="72" t="s">
        <v>840</v>
      </c>
    </row>
    <row r="117" spans="2:3" x14ac:dyDescent="0.15">
      <c r="C117" s="72" t="s">
        <v>841</v>
      </c>
    </row>
    <row r="118" spans="2:3" x14ac:dyDescent="0.15">
      <c r="C118" s="72" t="s">
        <v>842</v>
      </c>
    </row>
    <row r="120" spans="2:3" x14ac:dyDescent="0.15">
      <c r="B120" s="76" t="s">
        <v>843</v>
      </c>
      <c r="C120" s="72" t="s">
        <v>844</v>
      </c>
    </row>
    <row r="121" spans="2:3" x14ac:dyDescent="0.15">
      <c r="C121" s="72" t="s">
        <v>845</v>
      </c>
    </row>
    <row r="122" spans="2:3" x14ac:dyDescent="0.15">
      <c r="C122" s="75" t="s">
        <v>846</v>
      </c>
    </row>
    <row r="123" spans="2:3" x14ac:dyDescent="0.15">
      <c r="C123" s="76" t="s">
        <v>847</v>
      </c>
    </row>
    <row r="124" spans="2:3" x14ac:dyDescent="0.15">
      <c r="C124" s="74"/>
    </row>
    <row r="125" spans="2:3" x14ac:dyDescent="0.15">
      <c r="C125" s="74"/>
    </row>
    <row r="126" spans="2:3" x14ac:dyDescent="0.15">
      <c r="C126" s="74"/>
    </row>
    <row r="127" spans="2:3" x14ac:dyDescent="0.15">
      <c r="C127" s="74"/>
    </row>
    <row r="128" spans="2:3" x14ac:dyDescent="0.15">
      <c r="C128" s="74"/>
    </row>
    <row r="129" spans="3:3" x14ac:dyDescent="0.15">
      <c r="C129" s="74"/>
    </row>
    <row r="130" spans="3:3" x14ac:dyDescent="0.15">
      <c r="C130" s="74"/>
    </row>
    <row r="131" spans="3:3" x14ac:dyDescent="0.15">
      <c r="C131" s="74"/>
    </row>
    <row r="132" spans="3:3" x14ac:dyDescent="0.15">
      <c r="C132" s="74"/>
    </row>
    <row r="133" spans="3:3" x14ac:dyDescent="0.15">
      <c r="C133" s="74"/>
    </row>
    <row r="134" spans="3:3" x14ac:dyDescent="0.15">
      <c r="C134" s="74"/>
    </row>
    <row r="135" spans="3:3" x14ac:dyDescent="0.15">
      <c r="C135" s="74"/>
    </row>
    <row r="136" spans="3:3" x14ac:dyDescent="0.15">
      <c r="C136" s="74"/>
    </row>
    <row r="137" spans="3:3" x14ac:dyDescent="0.15">
      <c r="C137" s="74"/>
    </row>
    <row r="138" spans="3:3" x14ac:dyDescent="0.15">
      <c r="C138" s="74"/>
    </row>
    <row r="139" spans="3:3" x14ac:dyDescent="0.15">
      <c r="C139" s="74"/>
    </row>
    <row r="140" spans="3:3" x14ac:dyDescent="0.15">
      <c r="C140" s="74"/>
    </row>
    <row r="141" spans="3:3" x14ac:dyDescent="0.15">
      <c r="C141" s="74"/>
    </row>
    <row r="142" spans="3:3" x14ac:dyDescent="0.15">
      <c r="C142" s="74"/>
    </row>
    <row r="143" spans="3:3" x14ac:dyDescent="0.15">
      <c r="C143" s="74"/>
    </row>
    <row r="144" spans="3:3" x14ac:dyDescent="0.15">
      <c r="C144" s="74"/>
    </row>
    <row r="145" spans="2:3" x14ac:dyDescent="0.15">
      <c r="C145" s="74"/>
    </row>
    <row r="146" spans="2:3" x14ac:dyDescent="0.15">
      <c r="C146" s="74"/>
    </row>
    <row r="147" spans="2:3" x14ac:dyDescent="0.15">
      <c r="C147" s="74"/>
    </row>
    <row r="148" spans="2:3" x14ac:dyDescent="0.15">
      <c r="C148" s="74"/>
    </row>
    <row r="149" spans="2:3" x14ac:dyDescent="0.15">
      <c r="C149" s="74"/>
    </row>
    <row r="150" spans="2:3" x14ac:dyDescent="0.15">
      <c r="C150" s="74"/>
    </row>
    <row r="151" spans="2:3" x14ac:dyDescent="0.15">
      <c r="C151" s="74"/>
    </row>
    <row r="152" spans="2:3" x14ac:dyDescent="0.15">
      <c r="C152" s="74"/>
    </row>
    <row r="153" spans="2:3" x14ac:dyDescent="0.15">
      <c r="C153" s="74"/>
    </row>
    <row r="154" spans="2:3" x14ac:dyDescent="0.15">
      <c r="C154" s="74"/>
    </row>
    <row r="155" spans="2:3" x14ac:dyDescent="0.15">
      <c r="B155" s="72" t="s">
        <v>848</v>
      </c>
      <c r="C155" s="72" t="s">
        <v>849</v>
      </c>
    </row>
    <row r="156" spans="2:3" x14ac:dyDescent="0.15">
      <c r="C156" s="72" t="s">
        <v>850</v>
      </c>
    </row>
    <row r="157" spans="2:3" x14ac:dyDescent="0.15">
      <c r="C157" s="72" t="s">
        <v>851</v>
      </c>
    </row>
    <row r="158" spans="2:3" x14ac:dyDescent="0.15">
      <c r="C158" s="72" t="s">
        <v>852</v>
      </c>
    </row>
    <row r="159" spans="2:3" x14ac:dyDescent="0.15">
      <c r="C159" s="72" t="s">
        <v>853</v>
      </c>
    </row>
    <row r="160" spans="2:3" x14ac:dyDescent="0.15">
      <c r="C160" s="72" t="s">
        <v>854</v>
      </c>
    </row>
    <row r="161" spans="2:3" x14ac:dyDescent="0.15">
      <c r="B161" s="72" t="s">
        <v>855</v>
      </c>
    </row>
    <row r="162" spans="2:3" x14ac:dyDescent="0.15">
      <c r="C162" s="72" t="s">
        <v>856</v>
      </c>
    </row>
    <row r="163" spans="2:3" x14ac:dyDescent="0.15">
      <c r="C163" s="74" t="s">
        <v>857</v>
      </c>
    </row>
    <row r="164" spans="2:3" x14ac:dyDescent="0.15">
      <c r="C164" s="72" t="s">
        <v>858</v>
      </c>
    </row>
    <row r="172" spans="2:3" x14ac:dyDescent="0.15">
      <c r="B172" s="72" t="s">
        <v>859</v>
      </c>
      <c r="C172" s="72" t="s">
        <v>860</v>
      </c>
    </row>
    <row r="173" spans="2:3" x14ac:dyDescent="0.15">
      <c r="C173" s="72" t="s">
        <v>861</v>
      </c>
    </row>
    <row r="174" spans="2:3" x14ac:dyDescent="0.15">
      <c r="C174" s="72" t="s">
        <v>862</v>
      </c>
    </row>
    <row r="175" spans="2:3" x14ac:dyDescent="0.15">
      <c r="B175" s="72" t="s">
        <v>863</v>
      </c>
      <c r="C175" s="72" t="s">
        <v>864</v>
      </c>
    </row>
    <row r="176" spans="2:3" x14ac:dyDescent="0.15">
      <c r="C176" s="72" t="s">
        <v>865</v>
      </c>
    </row>
    <row r="178" spans="2:5" x14ac:dyDescent="0.15">
      <c r="B178" s="72" t="s">
        <v>866</v>
      </c>
      <c r="E178" s="72" t="s">
        <v>867</v>
      </c>
    </row>
    <row r="179" spans="2:5" x14ac:dyDescent="0.15">
      <c r="C179" s="72" t="s">
        <v>868</v>
      </c>
    </row>
    <row r="240" spans="1:2" x14ac:dyDescent="0.15">
      <c r="A240" s="76" t="s">
        <v>869</v>
      </c>
      <c r="B240" s="72" t="s">
        <v>870</v>
      </c>
    </row>
    <row r="241" spans="2:2" x14ac:dyDescent="0.15">
      <c r="B241" s="72" t="s">
        <v>871</v>
      </c>
    </row>
    <row r="242" spans="2:2" x14ac:dyDescent="0.15">
      <c r="B242" s="72" t="s">
        <v>872</v>
      </c>
    </row>
    <row r="243" spans="2:2" x14ac:dyDescent="0.15">
      <c r="B243" s="72" t="s">
        <v>873</v>
      </c>
    </row>
    <row r="244" spans="2:2" x14ac:dyDescent="0.15">
      <c r="B244" s="72" t="s">
        <v>874</v>
      </c>
    </row>
    <row r="245" spans="2:2" x14ac:dyDescent="0.15">
      <c r="B245" s="72" t="s">
        <v>875</v>
      </c>
    </row>
    <row r="246" spans="2:2" x14ac:dyDescent="0.15">
      <c r="B246" s="72" t="s">
        <v>876</v>
      </c>
    </row>
    <row r="247" spans="2:2" x14ac:dyDescent="0.15">
      <c r="B247" s="72" t="s">
        <v>877</v>
      </c>
    </row>
    <row r="248" spans="2:2" x14ac:dyDescent="0.15">
      <c r="B248" s="72" t="s">
        <v>878</v>
      </c>
    </row>
    <row r="249" spans="2:2" x14ac:dyDescent="0.15">
      <c r="B249" s="72" t="s">
        <v>879</v>
      </c>
    </row>
    <row r="250" spans="2:2" x14ac:dyDescent="0.15">
      <c r="B250" s="72" t="s">
        <v>880</v>
      </c>
    </row>
    <row r="251" spans="2:2" x14ac:dyDescent="0.15">
      <c r="B251" s="72" t="s">
        <v>881</v>
      </c>
    </row>
    <row r="252" spans="2:2" x14ac:dyDescent="0.15">
      <c r="B252" s="72" t="s">
        <v>882</v>
      </c>
    </row>
    <row r="253" spans="2:2" x14ac:dyDescent="0.15">
      <c r="B253" s="72" t="s">
        <v>883</v>
      </c>
    </row>
    <row r="254" spans="2:2" x14ac:dyDescent="0.15">
      <c r="B254" s="72" t="s">
        <v>884</v>
      </c>
    </row>
    <row r="255" spans="2:2" x14ac:dyDescent="0.15">
      <c r="B255" s="72" t="s">
        <v>885</v>
      </c>
    </row>
    <row r="256" spans="2:2" x14ac:dyDescent="0.15">
      <c r="B256" s="72" t="s">
        <v>886</v>
      </c>
    </row>
    <row r="257" spans="2:3" x14ac:dyDescent="0.15">
      <c r="B257" s="72" t="s">
        <v>887</v>
      </c>
    </row>
    <row r="258" spans="2:3" x14ac:dyDescent="0.15">
      <c r="B258" s="72" t="s">
        <v>888</v>
      </c>
    </row>
    <row r="259" spans="2:3" x14ac:dyDescent="0.15">
      <c r="B259" s="72" t="s">
        <v>889</v>
      </c>
    </row>
    <row r="260" spans="2:3" x14ac:dyDescent="0.15">
      <c r="B260" s="72" t="s">
        <v>890</v>
      </c>
    </row>
    <row r="262" spans="2:3" x14ac:dyDescent="0.15">
      <c r="B262" s="72" t="s">
        <v>891</v>
      </c>
    </row>
    <row r="263" spans="2:3" x14ac:dyDescent="0.15">
      <c r="C263" s="72" t="s">
        <v>892</v>
      </c>
    </row>
    <row r="264" spans="2:3" x14ac:dyDescent="0.15">
      <c r="C264" s="72" t="s">
        <v>893</v>
      </c>
    </row>
    <row r="265" spans="2:3" x14ac:dyDescent="0.15">
      <c r="C265" s="72" t="s">
        <v>894</v>
      </c>
    </row>
    <row r="267" spans="2:3" x14ac:dyDescent="0.15">
      <c r="C267" s="72" t="s">
        <v>895</v>
      </c>
    </row>
    <row r="268" spans="2:3" x14ac:dyDescent="0.15">
      <c r="C268" s="72" t="s">
        <v>896</v>
      </c>
    </row>
    <row r="332" spans="2:14" x14ac:dyDescent="0.15">
      <c r="B332" s="73" t="s">
        <v>897</v>
      </c>
      <c r="N332" s="73" t="s">
        <v>185</v>
      </c>
    </row>
  </sheetData>
  <phoneticPr fontId="8"/>
  <pageMargins left="0.7" right="0.7" top="0.75" bottom="0.75" header="0.51180555555555496" footer="0.51180555555555496"/>
  <pageSetup paperSize="9"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93:AMK144"/>
  <sheetViews>
    <sheetView topLeftCell="A26" zoomScale="70" zoomScaleNormal="70" workbookViewId="0">
      <selection activeCell="AD48" sqref="AD48"/>
    </sheetView>
  </sheetViews>
  <sheetFormatPr defaultRowHeight="13.5" x14ac:dyDescent="0.15"/>
  <cols>
    <col min="1" max="1025" width="8.75" style="66" customWidth="1"/>
    <col min="1026" max="16384" width="9" style="68"/>
  </cols>
  <sheetData>
    <row r="93" spans="5:6" x14ac:dyDescent="0.15">
      <c r="E93" s="73" t="s">
        <v>937</v>
      </c>
    </row>
    <row r="94" spans="5:6" x14ac:dyDescent="0.15">
      <c r="E94" s="66" t="s">
        <v>938</v>
      </c>
    </row>
    <row r="95" spans="5:6" x14ac:dyDescent="0.15">
      <c r="E95" s="66">
        <v>44.3</v>
      </c>
      <c r="F95" s="66" t="s">
        <v>939</v>
      </c>
    </row>
    <row r="96" spans="5:6" x14ac:dyDescent="0.15">
      <c r="E96" s="66">
        <f>E95*1000</f>
        <v>44300</v>
      </c>
      <c r="F96" s="66" t="s">
        <v>940</v>
      </c>
    </row>
    <row r="97" spans="5:14" x14ac:dyDescent="0.15">
      <c r="E97" s="66">
        <f>E96*2*2</f>
        <v>177200</v>
      </c>
      <c r="F97" s="66" t="s">
        <v>941</v>
      </c>
    </row>
    <row r="98" spans="5:14" x14ac:dyDescent="0.15">
      <c r="E98" s="66">
        <f>E97/1000</f>
        <v>177.2</v>
      </c>
      <c r="F98" s="66" t="s">
        <v>942</v>
      </c>
    </row>
    <row r="100" spans="5:14" x14ac:dyDescent="0.15">
      <c r="E100" s="66" t="s">
        <v>943</v>
      </c>
    </row>
    <row r="101" spans="5:14" x14ac:dyDescent="0.15">
      <c r="E101" s="66">
        <v>12</v>
      </c>
      <c r="F101" s="66" t="s">
        <v>944</v>
      </c>
    </row>
    <row r="102" spans="5:14" x14ac:dyDescent="0.15">
      <c r="E102" s="66">
        <f>E101*1000000</f>
        <v>12000000</v>
      </c>
      <c r="F102" s="66" t="s">
        <v>945</v>
      </c>
    </row>
    <row r="103" spans="5:14" x14ac:dyDescent="0.15">
      <c r="E103" s="66">
        <f>E102/1000/8</f>
        <v>1500</v>
      </c>
      <c r="F103" s="66" t="s">
        <v>942</v>
      </c>
    </row>
    <row r="108" spans="5:14" x14ac:dyDescent="0.15">
      <c r="E108" s="73" t="s">
        <v>954</v>
      </c>
    </row>
    <row r="109" spans="5:14" ht="22.5" x14ac:dyDescent="0.15">
      <c r="F109" s="98" t="s">
        <v>956</v>
      </c>
      <c r="G109" s="99" t="s">
        <v>957</v>
      </c>
      <c r="H109" s="100" t="s">
        <v>958</v>
      </c>
      <c r="I109" s="101"/>
      <c r="J109" s="100" t="s">
        <v>959</v>
      </c>
      <c r="K109" s="101"/>
      <c r="L109" s="100" t="s">
        <v>960</v>
      </c>
      <c r="M109" s="101"/>
      <c r="N109" s="66" t="s">
        <v>961</v>
      </c>
    </row>
    <row r="110" spans="5:14" x14ac:dyDescent="0.15">
      <c r="E110" s="102" t="s">
        <v>946</v>
      </c>
      <c r="F110" s="66" t="s">
        <v>947</v>
      </c>
      <c r="G110" s="66" t="s">
        <v>948</v>
      </c>
      <c r="H110" s="76" t="s">
        <v>949</v>
      </c>
      <c r="I110" s="66" t="s">
        <v>950</v>
      </c>
      <c r="J110" s="66" t="s">
        <v>950</v>
      </c>
      <c r="K110" s="66" t="s">
        <v>950</v>
      </c>
      <c r="L110" s="66" t="s">
        <v>950</v>
      </c>
      <c r="M110" s="66" t="s">
        <v>951</v>
      </c>
      <c r="N110" s="66" t="s">
        <v>952</v>
      </c>
    </row>
    <row r="112" spans="5:14" x14ac:dyDescent="0.15">
      <c r="E112" s="73" t="s">
        <v>955</v>
      </c>
    </row>
    <row r="113" spans="5:14" x14ac:dyDescent="0.15">
      <c r="E113" s="102" t="s">
        <v>946</v>
      </c>
      <c r="F113" s="66" t="s">
        <v>947</v>
      </c>
      <c r="G113" s="66" t="s">
        <v>953</v>
      </c>
      <c r="H113" s="76" t="s">
        <v>949</v>
      </c>
      <c r="I113" s="66" t="s">
        <v>950</v>
      </c>
      <c r="J113" s="66" t="s">
        <v>950</v>
      </c>
      <c r="K113" s="66" t="s">
        <v>950</v>
      </c>
      <c r="L113" s="66" t="s">
        <v>950</v>
      </c>
      <c r="M113" s="66" t="s">
        <v>951</v>
      </c>
      <c r="N113" s="66" t="s">
        <v>952</v>
      </c>
    </row>
    <row r="116" spans="5:14" x14ac:dyDescent="0.15">
      <c r="E116" s="66" t="s">
        <v>962</v>
      </c>
    </row>
    <row r="117" spans="5:14" x14ac:dyDescent="0.15">
      <c r="F117" s="66" t="s">
        <v>963</v>
      </c>
    </row>
    <row r="118" spans="5:14" x14ac:dyDescent="0.15">
      <c r="G118" s="73" t="s">
        <v>964</v>
      </c>
    </row>
    <row r="119" spans="5:14" x14ac:dyDescent="0.15">
      <c r="G119" s="66" t="s">
        <v>965</v>
      </c>
    </row>
    <row r="120" spans="5:14" x14ac:dyDescent="0.15">
      <c r="F120" s="66" t="s">
        <v>966</v>
      </c>
    </row>
    <row r="121" spans="5:14" x14ac:dyDescent="0.15">
      <c r="G121" s="73" t="s">
        <v>967</v>
      </c>
    </row>
    <row r="122" spans="5:14" x14ac:dyDescent="0.15">
      <c r="G122" s="66" t="s">
        <v>968</v>
      </c>
    </row>
    <row r="123" spans="5:14" x14ac:dyDescent="0.15">
      <c r="G123" s="66" t="s">
        <v>969</v>
      </c>
    </row>
    <row r="124" spans="5:14" x14ac:dyDescent="0.15">
      <c r="G124" s="66" t="s">
        <v>970</v>
      </c>
    </row>
    <row r="125" spans="5:14" x14ac:dyDescent="0.15">
      <c r="F125" s="66" t="s">
        <v>971</v>
      </c>
    </row>
    <row r="126" spans="5:14" x14ac:dyDescent="0.15">
      <c r="G126" s="73" t="s">
        <v>972</v>
      </c>
    </row>
    <row r="127" spans="5:14" x14ac:dyDescent="0.15">
      <c r="G127" s="66" t="s">
        <v>973</v>
      </c>
    </row>
    <row r="128" spans="5:14" x14ac:dyDescent="0.15">
      <c r="G128" s="66" t="s">
        <v>974</v>
      </c>
    </row>
    <row r="129" spans="5:7" x14ac:dyDescent="0.15">
      <c r="G129" s="66" t="s">
        <v>975</v>
      </c>
    </row>
    <row r="130" spans="5:7" x14ac:dyDescent="0.15">
      <c r="G130" s="66" t="s">
        <v>976</v>
      </c>
    </row>
    <row r="131" spans="5:7" x14ac:dyDescent="0.15">
      <c r="E131" s="66" t="s">
        <v>977</v>
      </c>
    </row>
    <row r="132" spans="5:7" x14ac:dyDescent="0.15">
      <c r="F132" s="66" t="s">
        <v>978</v>
      </c>
    </row>
    <row r="133" spans="5:7" x14ac:dyDescent="0.15">
      <c r="F133" s="66" t="s">
        <v>979</v>
      </c>
    </row>
    <row r="134" spans="5:7" x14ac:dyDescent="0.15">
      <c r="F134" s="66" t="s">
        <v>980</v>
      </c>
    </row>
    <row r="135" spans="5:7" x14ac:dyDescent="0.15">
      <c r="F135" s="66" t="s">
        <v>981</v>
      </c>
    </row>
    <row r="136" spans="5:7" x14ac:dyDescent="0.15">
      <c r="F136" s="66" t="s">
        <v>982</v>
      </c>
    </row>
    <row r="137" spans="5:7" x14ac:dyDescent="0.15">
      <c r="F137" s="73" t="s">
        <v>983</v>
      </c>
    </row>
    <row r="138" spans="5:7" x14ac:dyDescent="0.15">
      <c r="F138" s="66" t="s">
        <v>984</v>
      </c>
    </row>
    <row r="139" spans="5:7" x14ac:dyDescent="0.15">
      <c r="F139" s="66" t="s">
        <v>985</v>
      </c>
    </row>
    <row r="140" spans="5:7" x14ac:dyDescent="0.15">
      <c r="F140" s="66" t="s">
        <v>986</v>
      </c>
    </row>
    <row r="141" spans="5:7" x14ac:dyDescent="0.15">
      <c r="F141" s="73" t="s">
        <v>987</v>
      </c>
    </row>
    <row r="142" spans="5:7" x14ac:dyDescent="0.15">
      <c r="F142" s="66" t="s">
        <v>988</v>
      </c>
    </row>
    <row r="143" spans="5:7" x14ac:dyDescent="0.15">
      <c r="F143" s="66" t="s">
        <v>989</v>
      </c>
    </row>
    <row r="144" spans="5:7" x14ac:dyDescent="0.15">
      <c r="F144" s="66" t="s">
        <v>990</v>
      </c>
    </row>
  </sheetData>
  <phoneticPr fontId="8"/>
  <pageMargins left="0.7" right="0.7" top="0.75" bottom="0.75" header="0.51180555555555496" footer="0.51180555555555496"/>
  <pageSetup paperSize="9" firstPageNumber="0"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Y209"/>
  <sheetViews>
    <sheetView topLeftCell="A169" zoomScale="90" zoomScaleNormal="90" workbookViewId="0">
      <selection activeCell="T191" sqref="T191"/>
    </sheetView>
  </sheetViews>
  <sheetFormatPr defaultRowHeight="13.5" x14ac:dyDescent="0.15"/>
  <cols>
    <col min="1" max="15" width="8.625" customWidth="1"/>
    <col min="16" max="16" width="11.375" customWidth="1"/>
    <col min="17" max="17" width="11.625" customWidth="1"/>
    <col min="18" max="18" width="13.25" customWidth="1"/>
    <col min="19" max="20" width="8.625" customWidth="1"/>
    <col min="21" max="21" width="11.5"/>
    <col min="22" max="22" width="12.75" customWidth="1"/>
    <col min="23" max="23" width="9.375" customWidth="1"/>
    <col min="24" max="1025" width="8.625" customWidth="1"/>
  </cols>
  <sheetData>
    <row r="2" spans="2:25" x14ac:dyDescent="0.15">
      <c r="B2" t="s">
        <v>898</v>
      </c>
    </row>
    <row r="10" spans="2:25" x14ac:dyDescent="0.15">
      <c r="T10" t="s">
        <v>899</v>
      </c>
      <c r="U10" s="77" t="s">
        <v>900</v>
      </c>
      <c r="V10" s="78">
        <v>22050</v>
      </c>
    </row>
    <row r="11" spans="2:25" x14ac:dyDescent="0.15">
      <c r="T11" t="s">
        <v>901</v>
      </c>
      <c r="U11" s="77" t="s">
        <v>902</v>
      </c>
      <c r="V11">
        <f>1/(2*PI()*V10)</f>
        <v>7.2179112513331222E-6</v>
      </c>
    </row>
    <row r="12" spans="2:25" x14ac:dyDescent="0.15">
      <c r="T12" t="s">
        <v>903</v>
      </c>
      <c r="U12" t="s">
        <v>904</v>
      </c>
      <c r="V12">
        <f>2*PI()*V10</f>
        <v>138544.23602330987</v>
      </c>
    </row>
    <row r="13" spans="2:25" x14ac:dyDescent="0.15">
      <c r="W13" s="77"/>
    </row>
    <row r="14" spans="2:25" x14ac:dyDescent="0.15">
      <c r="T14" t="s">
        <v>905</v>
      </c>
      <c r="V14" s="78">
        <v>330</v>
      </c>
      <c r="W14" s="79" t="s">
        <v>906</v>
      </c>
      <c r="X14" s="80" t="s">
        <v>907</v>
      </c>
      <c r="Y14" s="81" t="s">
        <v>908</v>
      </c>
    </row>
    <row r="15" spans="2:25" x14ac:dyDescent="0.15">
      <c r="T15" s="82" t="s">
        <v>909</v>
      </c>
      <c r="U15" s="83"/>
      <c r="V15" s="83">
        <f>V11/V14</f>
        <v>2.1872458337373096E-8</v>
      </c>
      <c r="W15" s="84">
        <f>V15*10^6</f>
        <v>2.1872458337373096E-2</v>
      </c>
      <c r="X15" s="85">
        <f>V15*10^9</f>
        <v>21.872458337373097</v>
      </c>
      <c r="Y15" s="86">
        <f>V15*10^12</f>
        <v>21872.458337373097</v>
      </c>
    </row>
    <row r="19" spans="20:25" x14ac:dyDescent="0.15">
      <c r="W19" s="79" t="s">
        <v>906</v>
      </c>
      <c r="X19" s="80" t="s">
        <v>907</v>
      </c>
      <c r="Y19" s="81" t="s">
        <v>908</v>
      </c>
    </row>
    <row r="20" spans="20:25" x14ac:dyDescent="0.15">
      <c r="T20" s="82" t="s">
        <v>909</v>
      </c>
      <c r="U20" s="83"/>
      <c r="V20" s="83">
        <f>W20*10^-6</f>
        <v>1E-8</v>
      </c>
      <c r="W20" s="87">
        <v>0.01</v>
      </c>
      <c r="X20" s="85">
        <f>V20*10^9</f>
        <v>10</v>
      </c>
      <c r="Y20" s="86">
        <f>V20*10^12</f>
        <v>10000</v>
      </c>
    </row>
    <row r="21" spans="20:25" x14ac:dyDescent="0.15">
      <c r="T21" s="88" t="s">
        <v>905</v>
      </c>
      <c r="U21" s="89"/>
      <c r="V21" s="90">
        <f>V11/V20</f>
        <v>721.79112513331222</v>
      </c>
    </row>
    <row r="23" spans="20:25" x14ac:dyDescent="0.15">
      <c r="T23" t="s">
        <v>910</v>
      </c>
      <c r="U23">
        <f>1/SQRT((1+(V12*V11)^2))</f>
        <v>0.70710678118654746</v>
      </c>
      <c r="W23" s="77"/>
    </row>
    <row r="26" spans="20:25" x14ac:dyDescent="0.15">
      <c r="T26" t="s">
        <v>911</v>
      </c>
      <c r="W26" s="79" t="s">
        <v>906</v>
      </c>
      <c r="X26" s="80" t="s">
        <v>907</v>
      </c>
      <c r="Y26" s="81" t="s">
        <v>908</v>
      </c>
    </row>
    <row r="27" spans="20:25" x14ac:dyDescent="0.15">
      <c r="T27" s="82" t="s">
        <v>909</v>
      </c>
      <c r="U27" s="83"/>
      <c r="V27" s="83">
        <f>W27*10^-6</f>
        <v>1E-8</v>
      </c>
      <c r="W27" s="91">
        <v>0.01</v>
      </c>
      <c r="X27" s="85">
        <f>V27*10^9</f>
        <v>10</v>
      </c>
      <c r="Y27" s="86">
        <f>V27*10^12</f>
        <v>10000</v>
      </c>
    </row>
    <row r="28" spans="20:25" x14ac:dyDescent="0.15">
      <c r="T28" s="82" t="s">
        <v>905</v>
      </c>
      <c r="U28" s="83"/>
      <c r="V28" s="92">
        <v>1000</v>
      </c>
    </row>
    <row r="30" spans="20:25" x14ac:dyDescent="0.15">
      <c r="T30" s="82" t="s">
        <v>899</v>
      </c>
      <c r="U30" s="83" t="s">
        <v>900</v>
      </c>
      <c r="V30" s="93">
        <f>1/(2*PI()*V27*V28)</f>
        <v>15915.494309189537</v>
      </c>
    </row>
    <row r="36" spans="20:25" x14ac:dyDescent="0.15">
      <c r="T36" t="s">
        <v>911</v>
      </c>
      <c r="W36" s="79" t="s">
        <v>906</v>
      </c>
      <c r="X36" s="80" t="s">
        <v>907</v>
      </c>
      <c r="Y36" s="81" t="s">
        <v>908</v>
      </c>
    </row>
    <row r="37" spans="20:25" x14ac:dyDescent="0.15">
      <c r="T37" s="82" t="s">
        <v>909</v>
      </c>
      <c r="U37" s="83"/>
      <c r="V37" s="83">
        <f>W37*10^-6</f>
        <v>1.0000000000000001E-9</v>
      </c>
      <c r="W37" s="94">
        <v>1E-3</v>
      </c>
      <c r="X37" s="85">
        <f>V37*10^9</f>
        <v>1</v>
      </c>
      <c r="Y37" s="86">
        <f>V37*10^12</f>
        <v>1000.0000000000001</v>
      </c>
    </row>
    <row r="38" spans="20:25" x14ac:dyDescent="0.15">
      <c r="T38" s="82" t="s">
        <v>905</v>
      </c>
      <c r="U38" s="83"/>
      <c r="V38" s="92">
        <v>10000</v>
      </c>
    </row>
    <row r="40" spans="20:25" x14ac:dyDescent="0.15">
      <c r="T40" s="82" t="s">
        <v>899</v>
      </c>
      <c r="U40" s="83" t="s">
        <v>900</v>
      </c>
      <c r="V40" s="93">
        <f>1/(2*PI()*V37*V38)</f>
        <v>15915.494309189533</v>
      </c>
    </row>
    <row r="47" spans="20:25" x14ac:dyDescent="0.15">
      <c r="T47" t="s">
        <v>911</v>
      </c>
      <c r="W47" s="79" t="s">
        <v>906</v>
      </c>
      <c r="X47" s="80" t="s">
        <v>907</v>
      </c>
      <c r="Y47" s="81" t="s">
        <v>908</v>
      </c>
    </row>
    <row r="48" spans="20:25" x14ac:dyDescent="0.15">
      <c r="T48" s="82" t="s">
        <v>909</v>
      </c>
      <c r="U48" s="83"/>
      <c r="V48" s="83">
        <f>W48*10^-6</f>
        <v>1.0000000000000001E-9</v>
      </c>
      <c r="W48" s="91">
        <v>1E-3</v>
      </c>
      <c r="X48" s="85">
        <f>V48*10^9</f>
        <v>1</v>
      </c>
      <c r="Y48" s="86">
        <f>V48*10^12</f>
        <v>1000.0000000000001</v>
      </c>
    </row>
    <row r="49" spans="16:22" x14ac:dyDescent="0.15">
      <c r="T49" s="82" t="s">
        <v>905</v>
      </c>
      <c r="U49" s="83"/>
      <c r="V49" s="92">
        <v>20000</v>
      </c>
    </row>
    <row r="51" spans="16:22" x14ac:dyDescent="0.15">
      <c r="T51" s="82" t="s">
        <v>899</v>
      </c>
      <c r="U51" s="83" t="s">
        <v>900</v>
      </c>
      <c r="V51" s="93">
        <f>1/(2*PI()*V48*V49)</f>
        <v>7957.7471545947665</v>
      </c>
    </row>
    <row r="54" spans="16:22" x14ac:dyDescent="0.15">
      <c r="P54" t="s">
        <v>912</v>
      </c>
      <c r="Q54">
        <f>8*10^-6</f>
        <v>7.9999999999999996E-6</v>
      </c>
    </row>
    <row r="55" spans="16:22" x14ac:dyDescent="0.15">
      <c r="Q55">
        <f>1/Q54</f>
        <v>125000</v>
      </c>
    </row>
    <row r="128" spans="20:20" x14ac:dyDescent="0.15">
      <c r="T128" t="s">
        <v>913</v>
      </c>
    </row>
    <row r="129" spans="20:25" x14ac:dyDescent="0.15">
      <c r="T129" t="s">
        <v>914</v>
      </c>
      <c r="U129" s="78">
        <v>10000</v>
      </c>
    </row>
    <row r="130" spans="20:25" x14ac:dyDescent="0.15">
      <c r="T130" t="s">
        <v>915</v>
      </c>
      <c r="U130">
        <v>0.75</v>
      </c>
    </row>
    <row r="131" spans="20:25" x14ac:dyDescent="0.15">
      <c r="T131" t="s">
        <v>916</v>
      </c>
      <c r="U131" s="59">
        <v>1000</v>
      </c>
      <c r="W131" s="77"/>
    </row>
    <row r="132" spans="20:25" x14ac:dyDescent="0.15">
      <c r="W132" s="77"/>
    </row>
    <row r="133" spans="20:25" x14ac:dyDescent="0.15">
      <c r="T133" t="s">
        <v>903</v>
      </c>
      <c r="U133" t="s">
        <v>904</v>
      </c>
      <c r="V133">
        <f>2*PI()*U129</f>
        <v>62831.853071795864</v>
      </c>
    </row>
    <row r="134" spans="20:25" x14ac:dyDescent="0.15">
      <c r="W134" s="77" t="s">
        <v>906</v>
      </c>
      <c r="X134" t="s">
        <v>907</v>
      </c>
      <c r="Y134" t="s">
        <v>908</v>
      </c>
    </row>
    <row r="135" spans="20:25" x14ac:dyDescent="0.15">
      <c r="T135" t="s">
        <v>917</v>
      </c>
      <c r="U135" t="s">
        <v>918</v>
      </c>
      <c r="V135">
        <f>2*U130/(V133*U131)</f>
        <v>2.38732414637843E-8</v>
      </c>
      <c r="W135" s="95">
        <f>V135*10^6</f>
        <v>2.3873241463784299E-2</v>
      </c>
      <c r="X135">
        <f>V135*10^9</f>
        <v>23.8732414637843</v>
      </c>
      <c r="Y135">
        <f>V135*10^12</f>
        <v>23873.241463784299</v>
      </c>
    </row>
    <row r="136" spans="20:25" x14ac:dyDescent="0.15">
      <c r="T136" t="s">
        <v>919</v>
      </c>
      <c r="U136" t="s">
        <v>920</v>
      </c>
      <c r="V136">
        <f>1/(2*U130*V133*U131)</f>
        <v>1.0610329539459689E-8</v>
      </c>
      <c r="W136" s="95">
        <f>V136*10^6</f>
        <v>1.0610329539459689E-2</v>
      </c>
      <c r="X136">
        <f>V136*10^9</f>
        <v>10.610329539459689</v>
      </c>
      <c r="Y136">
        <f>V136*10^12</f>
        <v>10610.32953945969</v>
      </c>
    </row>
    <row r="137" spans="20:25" x14ac:dyDescent="0.15">
      <c r="W137" s="77"/>
    </row>
    <row r="138" spans="20:25" x14ac:dyDescent="0.15">
      <c r="W138" s="77"/>
    </row>
    <row r="139" spans="20:25" x14ac:dyDescent="0.15">
      <c r="T139" t="s">
        <v>914</v>
      </c>
      <c r="U139" s="78">
        <v>10000</v>
      </c>
    </row>
    <row r="140" spans="20:25" x14ac:dyDescent="0.15">
      <c r="T140" t="s">
        <v>915</v>
      </c>
      <c r="U140">
        <v>0.75</v>
      </c>
    </row>
    <row r="141" spans="20:25" x14ac:dyDescent="0.15">
      <c r="T141" t="s">
        <v>916</v>
      </c>
      <c r="U141" s="59">
        <v>100000</v>
      </c>
      <c r="W141" s="77"/>
    </row>
    <row r="142" spans="20:25" x14ac:dyDescent="0.15">
      <c r="W142" s="77"/>
    </row>
    <row r="143" spans="20:25" x14ac:dyDescent="0.15">
      <c r="T143" t="s">
        <v>903</v>
      </c>
      <c r="U143" t="s">
        <v>904</v>
      </c>
      <c r="V143">
        <f>2*PI()*U139</f>
        <v>62831.853071795864</v>
      </c>
    </row>
    <row r="144" spans="20:25" x14ac:dyDescent="0.15">
      <c r="W144" s="77" t="s">
        <v>906</v>
      </c>
      <c r="X144" t="s">
        <v>907</v>
      </c>
      <c r="Y144" t="s">
        <v>908</v>
      </c>
    </row>
    <row r="145" spans="20:25" x14ac:dyDescent="0.15">
      <c r="T145" t="s">
        <v>917</v>
      </c>
      <c r="U145" t="s">
        <v>918</v>
      </c>
      <c r="V145">
        <f>2*U140/(V143*U141)</f>
        <v>2.3873241463784303E-10</v>
      </c>
      <c r="W145" s="95">
        <f>V145*10^6</f>
        <v>2.3873241463784301E-4</v>
      </c>
      <c r="X145">
        <f>V145*10^9</f>
        <v>0.23873241463784303</v>
      </c>
      <c r="Y145">
        <f>V145*10^12</f>
        <v>238.73241463784302</v>
      </c>
    </row>
    <row r="146" spans="20:25" x14ac:dyDescent="0.15">
      <c r="T146" t="s">
        <v>919</v>
      </c>
      <c r="U146" t="s">
        <v>920</v>
      </c>
      <c r="V146">
        <f>1/(2*U140*V143*U141)</f>
        <v>1.061032953945969E-10</v>
      </c>
      <c r="W146" s="95">
        <f>V146*10^6</f>
        <v>1.0610329539459691E-4</v>
      </c>
      <c r="X146">
        <f>V146*10^9</f>
        <v>0.10610329539459691</v>
      </c>
      <c r="Y146">
        <f>V146*10^12</f>
        <v>106.1032953945969</v>
      </c>
    </row>
    <row r="153" spans="20:25" x14ac:dyDescent="0.15">
      <c r="T153" t="s">
        <v>921</v>
      </c>
      <c r="W153" s="77"/>
    </row>
    <row r="154" spans="20:25" x14ac:dyDescent="0.15">
      <c r="T154" t="s">
        <v>922</v>
      </c>
      <c r="U154" s="78">
        <v>10000</v>
      </c>
      <c r="V154" s="77"/>
      <c r="W154" s="77"/>
    </row>
    <row r="155" spans="20:25" x14ac:dyDescent="0.15">
      <c r="T155" t="s">
        <v>923</v>
      </c>
      <c r="U155" s="78">
        <v>10000</v>
      </c>
      <c r="V155" s="77"/>
      <c r="W155" s="77"/>
    </row>
    <row r="156" spans="20:25" x14ac:dyDescent="0.15">
      <c r="U156" s="77"/>
      <c r="V156" s="77"/>
      <c r="W156" s="77"/>
    </row>
    <row r="157" spans="20:25" x14ac:dyDescent="0.15">
      <c r="T157" t="s">
        <v>924</v>
      </c>
      <c r="U157" s="77">
        <f>1+(U154/U155)</f>
        <v>2</v>
      </c>
      <c r="V157" s="77"/>
      <c r="W157" s="77"/>
    </row>
    <row r="158" spans="20:25" x14ac:dyDescent="0.15">
      <c r="T158" t="s">
        <v>915</v>
      </c>
      <c r="U158" s="77">
        <f>1/(3-U157)</f>
        <v>1</v>
      </c>
      <c r="V158" s="77"/>
      <c r="W158" s="77"/>
    </row>
    <row r="159" spans="20:25" x14ac:dyDescent="0.15">
      <c r="U159" s="77"/>
      <c r="V159" s="77"/>
      <c r="W159" s="77"/>
    </row>
    <row r="160" spans="20:25" x14ac:dyDescent="0.15">
      <c r="T160" t="s">
        <v>925</v>
      </c>
      <c r="U160" s="78">
        <v>15000</v>
      </c>
      <c r="V160" s="77" t="s">
        <v>926</v>
      </c>
      <c r="W160" s="77"/>
    </row>
    <row r="161" spans="20:23" x14ac:dyDescent="0.15">
      <c r="T161" t="s">
        <v>903</v>
      </c>
      <c r="U161" s="77">
        <f>2*PI()*U160</f>
        <v>94247.779607693796</v>
      </c>
      <c r="V161" s="77"/>
    </row>
    <row r="162" spans="20:23" x14ac:dyDescent="0.15">
      <c r="V162" t="s">
        <v>906</v>
      </c>
      <c r="W162" t="s">
        <v>907</v>
      </c>
    </row>
    <row r="163" spans="20:23" x14ac:dyDescent="0.15">
      <c r="T163" t="s">
        <v>927</v>
      </c>
      <c r="U163">
        <f>V163*10^-6</f>
        <v>1E-8</v>
      </c>
      <c r="V163" s="96">
        <v>0.01</v>
      </c>
      <c r="W163">
        <f>U163*10^9</f>
        <v>10</v>
      </c>
    </row>
    <row r="164" spans="20:23" x14ac:dyDescent="0.15">
      <c r="T164" t="s">
        <v>916</v>
      </c>
      <c r="U164" t="s">
        <v>928</v>
      </c>
      <c r="V164" s="77">
        <f>1/(U161*U163)</f>
        <v>1061.032953945969</v>
      </c>
    </row>
    <row r="195" spans="15:21" x14ac:dyDescent="0.15">
      <c r="P195" t="s">
        <v>929</v>
      </c>
    </row>
    <row r="197" spans="15:21" x14ac:dyDescent="0.15">
      <c r="O197" t="s">
        <v>930</v>
      </c>
      <c r="P197" t="s">
        <v>911</v>
      </c>
      <c r="S197" s="79" t="s">
        <v>906</v>
      </c>
      <c r="T197" s="80" t="s">
        <v>907</v>
      </c>
      <c r="U197" s="81" t="s">
        <v>908</v>
      </c>
    </row>
    <row r="198" spans="15:21" x14ac:dyDescent="0.15">
      <c r="P198" s="82" t="s">
        <v>909</v>
      </c>
      <c r="Q198" s="83"/>
      <c r="R198" s="83">
        <f>S198*10^-6</f>
        <v>1E-8</v>
      </c>
      <c r="S198" s="87">
        <v>0.01</v>
      </c>
      <c r="T198" s="85">
        <f>R198*10^9</f>
        <v>10</v>
      </c>
      <c r="U198" s="86">
        <f>R198*10^12</f>
        <v>10000</v>
      </c>
    </row>
    <row r="199" spans="15:21" x14ac:dyDescent="0.15">
      <c r="P199" s="82" t="s">
        <v>905</v>
      </c>
      <c r="Q199" s="83"/>
      <c r="R199" s="97">
        <v>1000</v>
      </c>
    </row>
    <row r="201" spans="15:21" x14ac:dyDescent="0.15">
      <c r="O201" t="s">
        <v>931</v>
      </c>
      <c r="P201" s="82" t="s">
        <v>932</v>
      </c>
      <c r="Q201" s="83" t="s">
        <v>933</v>
      </c>
      <c r="R201" s="93">
        <f>1/(2*PI()*R198*R199)</f>
        <v>15915.494309189537</v>
      </c>
    </row>
    <row r="205" spans="15:21" x14ac:dyDescent="0.15">
      <c r="O205" t="s">
        <v>934</v>
      </c>
      <c r="P205" t="s">
        <v>911</v>
      </c>
      <c r="S205" s="79" t="s">
        <v>906</v>
      </c>
      <c r="T205" s="80" t="s">
        <v>907</v>
      </c>
      <c r="U205" s="81" t="s">
        <v>908</v>
      </c>
    </row>
    <row r="206" spans="15:21" x14ac:dyDescent="0.15">
      <c r="P206" s="82" t="s">
        <v>909</v>
      </c>
      <c r="Q206" s="83"/>
      <c r="R206" s="83">
        <f>S206*10^-6</f>
        <v>1E-8</v>
      </c>
      <c r="S206" s="87">
        <v>0.01</v>
      </c>
      <c r="T206" s="85">
        <f>R206*10^9</f>
        <v>10</v>
      </c>
      <c r="U206" s="86">
        <f>R206*10^12</f>
        <v>10000</v>
      </c>
    </row>
    <row r="207" spans="15:21" x14ac:dyDescent="0.15">
      <c r="P207" s="82" t="s">
        <v>905</v>
      </c>
      <c r="Q207" s="83"/>
      <c r="R207" s="97">
        <v>1000</v>
      </c>
    </row>
    <row r="209" spans="15:18" x14ac:dyDescent="0.15">
      <c r="O209" t="s">
        <v>931</v>
      </c>
      <c r="P209" s="82" t="s">
        <v>935</v>
      </c>
      <c r="Q209" s="83" t="s">
        <v>936</v>
      </c>
      <c r="R209" s="93">
        <f>1/(2*PI()*R206*R207)</f>
        <v>15915.494309189537</v>
      </c>
    </row>
  </sheetData>
  <phoneticPr fontId="8"/>
  <pageMargins left="0.7" right="0.7" top="0.75" bottom="0.75" header="0.51180555555555496" footer="0.51180555555555496"/>
  <pageSetup paperSize="9" firstPageNumber="0" orientation="landscape"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3262</TotalTime>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CPU</vt:lpstr>
      <vt:lpstr>Oscillator Control</vt:lpstr>
      <vt:lpstr>Config</vt:lpstr>
      <vt:lpstr>参考回路図</vt:lpstr>
      <vt:lpstr>USB概要</vt:lpstr>
      <vt:lpstr>USB通信ディスクリプタ＆初期化</vt:lpstr>
      <vt:lpstr>USBレジスタ</vt:lpstr>
      <vt:lpstr>USB通信と各種設定概要</vt:lpstr>
      <vt:lpstr>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mura01</dc:creator>
  <dc:description/>
  <cp:lastModifiedBy>mura01</cp:lastModifiedBy>
  <cp:revision>46</cp:revision>
  <dcterms:created xsi:type="dcterms:W3CDTF">2017-02-11T03:45:46Z</dcterms:created>
  <dcterms:modified xsi:type="dcterms:W3CDTF">2019-09-09T12:35:28Z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