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10007526\Downloads\"/>
    </mc:Choice>
  </mc:AlternateContent>
  <bookViews>
    <workbookView xWindow="0" yWindow="0" windowWidth="19560" windowHeight="9045" tabRatio="500"/>
  </bookViews>
  <sheets>
    <sheet name="USBメモリディスクリプタ" sheetId="10" r:id="rId1"/>
    <sheet name="USB概要" sheetId="5" r:id="rId2"/>
    <sheet name="参考資料_USB通信ディスクリプタ＆初期化" sheetId="6" r:id="rId3"/>
    <sheet name="Amp" sheetId="9" state="hidden" r:id="rId4"/>
  </sheets>
  <externalReferences>
    <externalReference r:id="rId5"/>
    <externalReference r:id="rId6"/>
    <externalReference r:id="rId7"/>
  </externalReferences>
  <definedNames>
    <definedName name="a" localSheetId="0">#REF!</definedName>
    <definedName name="a" localSheetId="1">#REF!</definedName>
    <definedName name="a">#REF!</definedName>
    <definedName name="aa" localSheetId="0">[1]!テーマ構成№セットT</definedName>
    <definedName name="aa">[1]!テーマ構成№セットT</definedName>
    <definedName name="data10" localSheetId="0">#REF!</definedName>
    <definedName name="data10" localSheetId="1">#REF!</definedName>
    <definedName name="data10">#REF!</definedName>
    <definedName name="data4" localSheetId="0">#REF!</definedName>
    <definedName name="data4" localSheetId="1">#REF!</definedName>
    <definedName name="data4">#REF!</definedName>
    <definedName name="data84">[2]発注書!$E$40</definedName>
    <definedName name="dflt2">[2]ﾕｰｻﾞｰ設定!$F$23</definedName>
    <definedName name="dflt3">[2]ﾕｰｻﾞｰ設定!$F$24</definedName>
    <definedName name="dflt4">[2]ﾕｰｻﾞｰ設定!$G$49</definedName>
    <definedName name="dflt5">[2]ﾕｰｻﾞｰ設定!$F$27</definedName>
    <definedName name="dflt6">[2]ﾕｰｻﾞｰ設定!$F$28</definedName>
    <definedName name="dflt7">[2]ﾕｰｻﾞｰ設定!$G$50</definedName>
    <definedName name="V490_OnOK" localSheetId="0">[3]!V490_OnOK</definedName>
    <definedName name="V490_OnOK">[3]!V490_OnOK</definedName>
    <definedName name="WRK_ITKB0020R" localSheetId="0">#REF!</definedName>
    <definedName name="WRK_ITKB0020R" localSheetId="1">#REF!</definedName>
    <definedName name="WRK_ITKB0020R">#REF!</definedName>
    <definedName name="z" localSheetId="0">[1]!テーマ構成№セットL</definedName>
    <definedName name="z">[1]!テーマ構成№セットL</definedName>
    <definedName name="zz" localSheetId="0">#REF!</definedName>
    <definedName name="zz" localSheetId="1">#REF!</definedName>
    <definedName name="zz">#REF!</definedName>
    <definedName name="テーマ構成№セットL" localSheetId="0">[1]!テーマ構成№セットL</definedName>
    <definedName name="テーマ構成№セットL">[1]!テーマ構成№セットL</definedName>
    <definedName name="テーマ構成№セットM" localSheetId="0">[1]!テーマ構成№セットM</definedName>
    <definedName name="テーマ構成№セットM">[1]!テーマ構成№セットM</definedName>
    <definedName name="テーマ構成№セットN" localSheetId="0">[1]!テーマ構成№セットN</definedName>
    <definedName name="テーマ構成№セットN">[1]!テーマ構成№セットN</definedName>
    <definedName name="テーマ構成№セットO" localSheetId="0">[1]!テーマ構成№セットO</definedName>
    <definedName name="テーマ構成№セットO">[1]!テーマ構成№セットO</definedName>
    <definedName name="テーマ構成№セットP" localSheetId="0">[1]!テーマ構成№セットP</definedName>
    <definedName name="テーマ構成№セットP">[1]!テーマ構成№セットP</definedName>
    <definedName name="テーマ構成№セットQ" localSheetId="0">[1]!テーマ構成№セットQ</definedName>
    <definedName name="テーマ構成№セットQ">[1]!テーマ構成№セットQ</definedName>
    <definedName name="テーマ構成№セットR" localSheetId="0">[1]!テーマ構成№セットR</definedName>
    <definedName name="テーマ構成№セットR">[1]!テーマ構成№セットR</definedName>
    <definedName name="テーマ構成№セットS" localSheetId="0">[1]!テーマ構成№セットS</definedName>
    <definedName name="テーマ構成№セットS">[1]!テーマ構成№セットS</definedName>
    <definedName name="テーマ構成№セットT" localSheetId="0">[1]!テーマ構成№セットT</definedName>
    <definedName name="テーマ構成№セットT">[1]!テーマ構成№セットT</definedName>
    <definedName name="テーマ構成№セットU" localSheetId="0">[1]!テーマ構成№セットU</definedName>
    <definedName name="テーマ構成№セットU">[1]!テーマ構成№セットU</definedName>
    <definedName name="テーマ構成№セットV" localSheetId="0">[1]!テーマ構成№セットV</definedName>
    <definedName name="テーマ構成№セットV">[1]!テーマ構成№セットV</definedName>
    <definedName name="テーマ構成№セットW" localSheetId="0">[1]!テーマ構成№セットW</definedName>
    <definedName name="テーマ構成№セットW">[1]!テーマ構成№セットW</definedName>
    <definedName name="テーマ名削除L6" localSheetId="0">[1]!テーマ名削除L6</definedName>
    <definedName name="テーマ名削除L6">[1]!テーマ名削除L6</definedName>
    <definedName name="テーマ名削除M6" localSheetId="0">[1]!テーマ名削除M6</definedName>
    <definedName name="テーマ名削除M6">[1]!テーマ名削除M6</definedName>
    <definedName name="テーマ名削除N6" localSheetId="0">[1]!テーマ名削除N6</definedName>
    <definedName name="テーマ名削除N6">[1]!テーマ名削除N6</definedName>
    <definedName name="テーマ名削除O6" localSheetId="0">[1]!テーマ名削除O6</definedName>
    <definedName name="テーマ名削除O6">[1]!テーマ名削除O6</definedName>
    <definedName name="テーマ名削除P6" localSheetId="0">[1]!テーマ名削除P6</definedName>
    <definedName name="テーマ名削除P6">[1]!テーマ名削除P6</definedName>
    <definedName name="テーマ名削除Q6" localSheetId="0">[1]!テーマ名削除Q6</definedName>
    <definedName name="テーマ名削除Q6">[1]!テーマ名削除Q6</definedName>
    <definedName name="テーマ名削除R6" localSheetId="0">[1]!テーマ名削除R6</definedName>
    <definedName name="テーマ名削除R6">[1]!テーマ名削除R6</definedName>
    <definedName name="テーマ名削除S6" localSheetId="0">[1]!テーマ名削除S6</definedName>
    <definedName name="テーマ名削除S6">[1]!テーマ名削除S6</definedName>
    <definedName name="テーマ名削除T5" localSheetId="0">[1]!テーマ名削除T5</definedName>
    <definedName name="テーマ名削除T5">[1]!テーマ名削除T5</definedName>
    <definedName name="テーマ名削除U6" localSheetId="0">[1]!テーマ名削除U6</definedName>
    <definedName name="テーマ名削除U6">[1]!テーマ名削除U6</definedName>
    <definedName name="テーマ名削除V6" localSheetId="0">[1]!テーマ名削除V6</definedName>
    <definedName name="テーマ名削除V6">[1]!テーマ名削除V6</definedName>
    <definedName name="テーマ名削除W6" localSheetId="0">[1]!テーマ名削除W6</definedName>
    <definedName name="テーマ名削除W6">[1]!テーマ名削除W6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R206" i="9" l="1"/>
  <c r="R209" i="9" s="1"/>
  <c r="R198" i="9"/>
  <c r="T198" i="9" s="1"/>
  <c r="U163" i="9"/>
  <c r="W163" i="9" s="1"/>
  <c r="U161" i="9"/>
  <c r="U157" i="9"/>
  <c r="U158" i="9" s="1"/>
  <c r="V143" i="9"/>
  <c r="V145" i="9" s="1"/>
  <c r="V133" i="9"/>
  <c r="V135" i="9" s="1"/>
  <c r="Q54" i="9"/>
  <c r="Q55" i="9" s="1"/>
  <c r="V48" i="9"/>
  <c r="X48" i="9" s="1"/>
  <c r="V37" i="9"/>
  <c r="Y37" i="9" s="1"/>
  <c r="V27" i="9"/>
  <c r="V30" i="9" s="1"/>
  <c r="V20" i="9"/>
  <c r="Y20" i="9" s="1"/>
  <c r="V12" i="9"/>
  <c r="V11" i="9"/>
  <c r="V15" i="9" s="1"/>
  <c r="U23" i="9" l="1"/>
  <c r="X37" i="9"/>
  <c r="U198" i="9"/>
  <c r="V136" i="9"/>
  <c r="V21" i="9"/>
  <c r="Y48" i="9"/>
  <c r="R201" i="9"/>
  <c r="V51" i="9"/>
  <c r="V164" i="9"/>
  <c r="Y15" i="9"/>
  <c r="X15" i="9"/>
  <c r="W15" i="9"/>
  <c r="Y135" i="9"/>
  <c r="X135" i="9"/>
  <c r="W135" i="9"/>
  <c r="Y145" i="9"/>
  <c r="X145" i="9"/>
  <c r="W145" i="9"/>
  <c r="V146" i="9"/>
  <c r="V40" i="9"/>
  <c r="T206" i="9"/>
  <c r="X20" i="9"/>
  <c r="Y27" i="9"/>
  <c r="W136" i="9"/>
  <c r="U206" i="9"/>
  <c r="X27" i="9"/>
  <c r="X136" i="9" l="1"/>
  <c r="Y136" i="9"/>
  <c r="Y146" i="9"/>
  <c r="X146" i="9"/>
  <c r="W146" i="9"/>
</calcChain>
</file>

<file path=xl/comments1.xml><?xml version="1.0" encoding="utf-8"?>
<comments xmlns="http://schemas.openxmlformats.org/spreadsheetml/2006/main">
  <authors>
    <author/>
  </authors>
  <commentList>
    <comment ref="V10" authorId="0" shapeId="0">
      <text>
        <r>
          <rPr>
            <b/>
            <sz val="9"/>
            <color rgb="FF000000"/>
            <rFont val="ＭＳ Ｐゴシック"/>
            <family val="3"/>
            <charset val="128"/>
          </rPr>
          <t>周波数を設定</t>
        </r>
      </text>
    </comment>
    <comment ref="V14" authorId="0" shapeId="0">
      <text>
        <r>
          <rPr>
            <b/>
            <sz val="9"/>
            <color rgb="FF000000"/>
            <rFont val="ＭＳ Ｐゴシック"/>
            <family val="3"/>
            <charset val="128"/>
          </rPr>
          <t>抵抗値を設定</t>
        </r>
      </text>
    </comment>
    <comment ref="W20" authorId="0" shapeId="0">
      <text>
        <r>
          <rPr>
            <b/>
            <sz val="9"/>
            <color rgb="FF000000"/>
            <rFont val="ＭＳ Ｐゴシック"/>
            <family val="3"/>
            <charset val="128"/>
          </rPr>
          <t>キャパシタを設定</t>
        </r>
      </text>
    </comment>
    <comment ref="W27" authorId="0" shapeId="0">
      <text>
        <r>
          <rPr>
            <b/>
            <sz val="9"/>
            <color rgb="FF000000"/>
            <rFont val="ＭＳ Ｐゴシック"/>
            <family val="3"/>
            <charset val="128"/>
          </rPr>
          <t>キャパシタを設定</t>
        </r>
      </text>
    </comment>
    <comment ref="V28" authorId="0" shapeId="0">
      <text>
        <r>
          <rPr>
            <b/>
            <sz val="9"/>
            <color rgb="FF000000"/>
            <rFont val="ＭＳ Ｐゴシック"/>
            <family val="3"/>
            <charset val="128"/>
          </rPr>
          <t>抵抗値を設定</t>
        </r>
      </text>
    </comment>
    <comment ref="W37" authorId="0" shapeId="0">
      <text>
        <r>
          <rPr>
            <b/>
            <sz val="9"/>
            <color rgb="FF000000"/>
            <rFont val="ＭＳ Ｐゴシック"/>
            <family val="3"/>
            <charset val="128"/>
          </rPr>
          <t>キャパシタを設定</t>
        </r>
      </text>
    </comment>
    <comment ref="V38" authorId="0" shapeId="0">
      <text>
        <r>
          <rPr>
            <b/>
            <sz val="9"/>
            <color rgb="FF000000"/>
            <rFont val="ＭＳ Ｐゴシック"/>
            <family val="3"/>
            <charset val="128"/>
          </rPr>
          <t>抵抗値を設定</t>
        </r>
      </text>
    </comment>
    <comment ref="W48" authorId="0" shapeId="0">
      <text>
        <r>
          <rPr>
            <b/>
            <sz val="9"/>
            <color rgb="FF000000"/>
            <rFont val="ＭＳ Ｐゴシック"/>
            <family val="3"/>
            <charset val="128"/>
          </rPr>
          <t>キャパシタを設定</t>
        </r>
      </text>
    </comment>
    <comment ref="V49" authorId="0" shapeId="0">
      <text>
        <r>
          <rPr>
            <b/>
            <sz val="9"/>
            <color rgb="FF000000"/>
            <rFont val="ＭＳ Ｐゴシック"/>
            <family val="3"/>
            <charset val="128"/>
          </rPr>
          <t>抵抗値を設定</t>
        </r>
      </text>
    </comment>
    <comment ref="S198" authorId="0" shapeId="0">
      <text>
        <r>
          <rPr>
            <b/>
            <sz val="9"/>
            <color rgb="FF000000"/>
            <rFont val="ＭＳ Ｐゴシック"/>
            <family val="3"/>
            <charset val="128"/>
          </rPr>
          <t>キャパシタを設定</t>
        </r>
      </text>
    </comment>
    <comment ref="R199" authorId="0" shapeId="0">
      <text>
        <r>
          <rPr>
            <b/>
            <sz val="9"/>
            <color rgb="FF000000"/>
            <rFont val="ＭＳ Ｐゴシック"/>
            <family val="3"/>
            <charset val="128"/>
          </rPr>
          <t>抵抗値を設定</t>
        </r>
      </text>
    </comment>
    <comment ref="S206" authorId="0" shapeId="0">
      <text>
        <r>
          <rPr>
            <b/>
            <sz val="9"/>
            <color rgb="FF000000"/>
            <rFont val="ＭＳ Ｐゴシック"/>
            <family val="3"/>
            <charset val="128"/>
          </rPr>
          <t>キャパシタを設定</t>
        </r>
      </text>
    </comment>
    <comment ref="R207" authorId="0" shapeId="0">
      <text>
        <r>
          <rPr>
            <b/>
            <sz val="9"/>
            <color rgb="FF000000"/>
            <rFont val="ＭＳ Ｐゴシック"/>
            <family val="3"/>
            <charset val="128"/>
          </rPr>
          <t>抵抗値を設定</t>
        </r>
      </text>
    </comment>
  </commentList>
</comments>
</file>

<file path=xl/sharedStrings.xml><?xml version="1.0" encoding="utf-8"?>
<sst xmlns="http://schemas.openxmlformats.org/spreadsheetml/2006/main" count="1114" uniqueCount="199">
  <si>
    <t>PIC24F USB On-The-Go (OTG)</t>
  </si>
  <si>
    <t>http://ww1.microchip.com/downloads/jp/DeviceDoc/39721B_JP.pdf</t>
  </si>
  <si>
    <t>1. OTG USB モジュールの初期化手順</t>
  </si>
  <si>
    <t>1.USBPWR = 1</t>
  </si>
  <si>
    <t>USB モジュールを使用するには、ソフトウェアから USBPWR ビット (U1PWRC&lt;0&gt;) を「1」にセットする必要があります。</t>
  </si>
  <si>
    <t>これは、起動時のブートシーケンスで行う事ができます。</t>
  </si>
  <si>
    <t>USBPWR を使用すると、以下の項目を実行できます。</t>
  </si>
  <si>
    <t>• USB クロックを開始する</t>
  </si>
  <si>
    <t>• USBPWR= 0 の場合は USB モジュールを非アクティブの状態に維持する</t>
  </si>
  <si>
    <t>• 必要な I/O ピンのオーナーに USB を選択する</t>
  </si>
  <si>
    <t>• USB トランシーバを有効にする</t>
  </si>
  <si>
    <t>• USB コンパレータを有効にする</t>
  </si>
  <si>
    <t>USBPWR ビットをクリアすると USB コアロジックとレジスタがリセットされます。</t>
  </si>
  <si>
    <t>リセット後に USB モジュールを有効にしたら、必ず USB モジュール初期化プロセスを実行する必要があります。</t>
  </si>
  <si>
    <t>USB ロジックをターゲットとしたコンフィグレーション アクセスは、リセットが完了するまでストールします。</t>
  </si>
  <si>
    <t>2.　ホストモード時の動作</t>
  </si>
  <si>
    <t>ホストモードではエンドポイント 0 のみを使用します。</t>
  </si>
  <si>
    <t>転送は全てホスト側から開始するため、バッファ ディスクリプタの初期化は不要です。</t>
  </si>
  <si>
    <t>U1TOKレジスタへの書き込みを行って転送を開始する前にバッファ ディスクリプタを構成する必要があります。</t>
  </si>
  <si>
    <t>ここからは、ホストモードでの代表的なタスクの実行方法について説明します。</t>
  </si>
  <si>
    <t>ホストモードでは、USB 転送はホスト ソフトウェアが明示的に開始します。</t>
  </si>
  <si>
    <t>転送の ACK はホスト ソフトウェアが実行します。</t>
  </si>
  <si>
    <t>また、転送は全てエンドポイント 0 制御レジスタ (U1EP0) とバッファディスクリプタを用いて行います。</t>
  </si>
  <si>
    <t>27.5.1 ホストモードの有効化と接続デバイスの検出</t>
  </si>
  <si>
    <t>1. HOSTEN ビットをセット (U1CON&lt;3&gt; = 1) してホストモードを有効にする。</t>
  </si>
  <si>
    <t>2. DPPULDNW および DMPULDWN ビットをセット (U1OTGCON&lt;5:4&gt; = 1) して D+ および D- ラインのプルダウン抵抗を有効にする。</t>
  </si>
  <si>
    <t>DPPULUP および DMPULUP ビットをクリア (U1OTGCON&lt;7:6&gt; = 0) して D+ および D- ラインのプルアップ抵抗を無効にする。</t>
  </si>
  <si>
    <t>3. SOF の生成が開始する。</t>
  </si>
  <si>
    <t>SOF カウンタの値を 12,000 に設定する。SOFEN ビット(U1CON&lt;0&gt;) に「0」を書き込んで SOF パケットの生成を無効にする。</t>
  </si>
  <si>
    <t>4. ATTACHIE ビット (U1IE&lt;6&gt;) をセットしてデバイス接続割り込みを許可する。</t>
  </si>
  <si>
    <t>5. デバイス接続割り込み ATTACHIF (U1IR&lt;6&gt;) を待つ。</t>
  </si>
  <si>
    <t>これは、USB デバイスが D+ または D- の状態を「0」から「1」(SE0 から JSTATE) に変更する事によって通知される。</t>
  </si>
  <si>
    <t>デバイス接続割り込みが発生したら、デバイスの電源が安定化するまで待つ ( 最小値 10ms、推奨値 100 ms)。</t>
  </si>
  <si>
    <t xml:space="preserve">6. USB制御レジスタ(U1CON)のJSTATEおよびSE0ビットの状態をチェックする </t>
  </si>
  <si>
    <t>(JSTATE(U1CON&lt;7&gt;) = 0 なら接続デバイスはロースピード、それ以外なら接続デバイスはフルスピード )。</t>
  </si>
  <si>
    <t>7. 接続デバイスがロースピードの場合、アドレス レジスタのロースピード イネーブルビット LSPDEN (U1ADDR&lt;7&gt;) と、</t>
  </si>
  <si>
    <t>エンドポイント 0 制御レジスタのロースピード ビットLSPD (U1EP0&lt;7&gt;) をセットする。</t>
  </si>
  <si>
    <t>接続デバイスがフルスピードの場合、これらのビットをクリアする。</t>
  </si>
  <si>
    <t>8. リセット信号 (U1CON&lt;4&gt; = 1) を 50 ms 以上送信して USB デバイスをリセットする。</t>
  </si>
  <si>
    <t>50ms が経過したら、リセットを終了する (U1CON&lt;4&gt; = 0)。</t>
  </si>
  <si>
    <t>9. 接続デバイスがサスペンドモードに移行しないよう、SOFEN ビット (U1CON&lt;0&gt;) をセットして SOF パケット生成を有効にする。</t>
  </si>
  <si>
    <t>10. デバイスがリセットから復帰するまで 10 ms 待つ。</t>
  </si>
  <si>
    <t>11. エニュメレーション (USB 2.0 仕様書第 9 章参照 ) を実行する。</t>
  </si>
  <si>
    <t>USB 割り込みの代表的なイベント</t>
  </si>
  <si>
    <t>USB初期化3ステップ</t>
  </si>
  <si>
    <t>HID 概要</t>
  </si>
  <si>
    <t>SCSIコマンド通信概要</t>
  </si>
  <si>
    <t>8G USBメモリ</t>
  </si>
  <si>
    <t>16G USBメモリ　バッファロー</t>
  </si>
  <si>
    <t>Device</t>
  </si>
  <si>
    <t>12</t>
  </si>
  <si>
    <t>ディスクリプタの長さ(18)</t>
  </si>
  <si>
    <t>01</t>
  </si>
  <si>
    <r>
      <rPr>
        <sz val="11"/>
        <rFont val="ＭＳ Ｐゴシック"/>
        <family val="3"/>
        <charset val="128"/>
      </rPr>
      <t>デスクリプタの種類(</t>
    </r>
    <r>
      <rPr>
        <b/>
        <sz val="11"/>
        <rFont val="ＭＳ Ｐゴシック"/>
        <family val="3"/>
        <charset val="128"/>
      </rPr>
      <t>デバイスデスクリプタ</t>
    </r>
    <r>
      <rPr>
        <sz val="11"/>
        <rFont val="ＭＳ Ｐゴシック"/>
        <family val="3"/>
        <charset val="128"/>
      </rPr>
      <t>)</t>
    </r>
  </si>
  <si>
    <t>デスクリプタの種類(デバイスデスクリプタ)</t>
  </si>
  <si>
    <t>00,02</t>
  </si>
  <si>
    <t>USBバージョン(02.00)</t>
  </si>
  <si>
    <t>10,02</t>
  </si>
  <si>
    <t>USBバージョン(02.10)</t>
  </si>
  <si>
    <t>00</t>
  </si>
  <si>
    <t>クラス(コンフィグで指定 00h)</t>
  </si>
  <si>
    <t>サブクラス(00h)</t>
  </si>
  <si>
    <t>プロトコル(00h)</t>
  </si>
  <si>
    <t>40</t>
  </si>
  <si>
    <t>エンドポイント0のパケットサイズ(64)</t>
  </si>
  <si>
    <t>08</t>
  </si>
  <si>
    <t>0c,09</t>
  </si>
  <si>
    <t>ベンダーID(090c)</t>
  </si>
  <si>
    <t>11,04</t>
  </si>
  <si>
    <t>ベンダーID(0411)</t>
  </si>
  <si>
    <t>00,10</t>
  </si>
  <si>
    <t>プロダクトID(1000)</t>
  </si>
  <si>
    <t>f2,01</t>
  </si>
  <si>
    <t>プロダクトID(01f2)</t>
  </si>
  <si>
    <t>00,11</t>
  </si>
  <si>
    <t>デバイスバージョン(11.00)</t>
  </si>
  <si>
    <t>75,10</t>
  </si>
  <si>
    <t>デバイスバージョン(10.75)</t>
  </si>
  <si>
    <t>製造者名インデックス(1)</t>
  </si>
  <si>
    <t>02</t>
  </si>
  <si>
    <t>製品名インデックス(2)</t>
  </si>
  <si>
    <t>03</t>
  </si>
  <si>
    <t>シリアル番号インデックス(3)</t>
  </si>
  <si>
    <t>シリアル番号インデックス(なし)</t>
  </si>
  <si>
    <t>実装されているコンフィグの数(1)</t>
  </si>
  <si>
    <t>Config</t>
  </si>
  <si>
    <t>09</t>
  </si>
  <si>
    <t>ディスクリプタの長さ(9)</t>
  </si>
  <si>
    <r>
      <rPr>
        <sz val="11"/>
        <rFont val="ＭＳ Ｐゴシック"/>
        <family val="3"/>
        <charset val="128"/>
      </rPr>
      <t>デスクリプタの種類(</t>
    </r>
    <r>
      <rPr>
        <b/>
        <sz val="11"/>
        <rFont val="ＭＳ Ｐゴシック"/>
        <family val="3"/>
        <charset val="128"/>
      </rPr>
      <t>コンフィグデスクリプタ</t>
    </r>
    <r>
      <rPr>
        <sz val="11"/>
        <rFont val="ＭＳ Ｐゴシック"/>
        <family val="3"/>
        <charset val="128"/>
      </rPr>
      <t>)</t>
    </r>
  </si>
  <si>
    <t>デスクリプタの種類(コンフィグデスクリプタ)</t>
  </si>
  <si>
    <t>20,00</t>
  </si>
  <si>
    <t>デスクリプタ全体のサイズ(32)</t>
  </si>
  <si>
    <t>インターフェースの総数(1)</t>
  </si>
  <si>
    <t>コンフィグ番号(1)</t>
  </si>
  <si>
    <t>コンフィグ名インデックス(なし)</t>
  </si>
  <si>
    <t>80</t>
  </si>
  <si>
    <t>電源属性(バスパワー)</t>
  </si>
  <si>
    <t>fa</t>
  </si>
  <si>
    <t>最大電流(500mA)</t>
  </si>
  <si>
    <t>3c</t>
  </si>
  <si>
    <t>最大電流(120mA)</t>
  </si>
  <si>
    <t>04</t>
  </si>
  <si>
    <r>
      <rPr>
        <sz val="11"/>
        <rFont val="ＭＳ Ｐゴシック"/>
        <family val="3"/>
        <charset val="128"/>
      </rPr>
      <t>デスクリプタの種類(</t>
    </r>
    <r>
      <rPr>
        <b/>
        <sz val="11"/>
        <rFont val="ＭＳ Ｐゴシック"/>
        <family val="3"/>
        <charset val="128"/>
      </rPr>
      <t>インターフェースデスクリプタ</t>
    </r>
    <r>
      <rPr>
        <sz val="11"/>
        <rFont val="ＭＳ Ｐゴシック"/>
        <family val="3"/>
        <charset val="128"/>
      </rPr>
      <t>)</t>
    </r>
  </si>
  <si>
    <t>デスクリプタの種類(インターフェースデスクリプタ)</t>
  </si>
  <si>
    <t>インターフェース番号(0)</t>
  </si>
  <si>
    <t>代替インターフェース番号(0)</t>
  </si>
  <si>
    <t>エンドポイントの総数(2)</t>
  </si>
  <si>
    <t>クラス(マスストレージ 08h)</t>
  </si>
  <si>
    <t>06</t>
  </si>
  <si>
    <t>サブクラス(06h)</t>
  </si>
  <si>
    <t>50</t>
  </si>
  <si>
    <t>プロトコル(50h)</t>
  </si>
  <si>
    <t>名称インデックス(なし)</t>
  </si>
  <si>
    <t>07</t>
  </si>
  <si>
    <t>ディスクリプタの長さ(7)</t>
  </si>
  <si>
    <t>05</t>
  </si>
  <si>
    <t>デスクリプタの種類(エンドポイントデスクリプタ)</t>
  </si>
  <si>
    <t>81</t>
  </si>
  <si>
    <t>エンドポイント番号(1 IN)</t>
  </si>
  <si>
    <t>エンドポイント番号(2 OUT)</t>
  </si>
  <si>
    <t>転送モード(バルク)</t>
  </si>
  <si>
    <t>40,00</t>
  </si>
  <si>
    <t>最大パケットサイズ(64)</t>
  </si>
  <si>
    <t>ff</t>
  </si>
  <si>
    <t>転送インターバル(255mS)</t>
  </si>
  <si>
    <t>転送インターバル(0mS)</t>
  </si>
  <si>
    <t>※人の可聴周波数　＝ 20Hz～20KHz</t>
  </si>
  <si>
    <t>fc(Hz)</t>
  </si>
  <si>
    <t>1/(2πRC）</t>
  </si>
  <si>
    <t>RC</t>
  </si>
  <si>
    <t>1/(2πｆｃ）</t>
  </si>
  <si>
    <t>wo</t>
  </si>
  <si>
    <t>2πｆｃ</t>
  </si>
  <si>
    <t>R</t>
  </si>
  <si>
    <t>マイクロ</t>
  </si>
  <si>
    <t>ナノ</t>
  </si>
  <si>
    <t>ピコ</t>
  </si>
  <si>
    <t>C</t>
  </si>
  <si>
    <t>Vo/Vi</t>
  </si>
  <si>
    <t>★設定値</t>
  </si>
  <si>
    <t>8us</t>
  </si>
  <si>
    <t>■ボルテージフォロワ</t>
  </si>
  <si>
    <t>ｆｃ(Hz)</t>
  </si>
  <si>
    <t>Q</t>
  </si>
  <si>
    <t>R1=R2=R</t>
  </si>
  <si>
    <t>C1</t>
  </si>
  <si>
    <t>2Q/(woR)</t>
  </si>
  <si>
    <t>C2</t>
  </si>
  <si>
    <t>1/(2QwoR)</t>
  </si>
  <si>
    <t>■ゲインあり</t>
  </si>
  <si>
    <t>R4</t>
  </si>
  <si>
    <t>R3</t>
  </si>
  <si>
    <t>K</t>
  </si>
  <si>
    <t>fc</t>
  </si>
  <si>
    <t>Hz</t>
  </si>
  <si>
    <t>C1=C2=C</t>
  </si>
  <si>
    <t>1/(woC)</t>
  </si>
  <si>
    <t>微積分型バンドパスフィルタ</t>
  </si>
  <si>
    <t>ハイパス</t>
  </si>
  <si>
    <t>カットオフ</t>
  </si>
  <si>
    <t>fL(Hz)</t>
  </si>
  <si>
    <t>1/(2πC1R1）</t>
  </si>
  <si>
    <t>ローパス</t>
  </si>
  <si>
    <t>fH(Hz)</t>
  </si>
  <si>
    <t>1/(2πC2R2）</t>
  </si>
  <si>
    <t>アマゾン格安 USBメモリ</t>
    <rPh sb="4" eb="6">
      <t>カクヤス</t>
    </rPh>
    <phoneticPr fontId="4"/>
  </si>
  <si>
    <t>Interface</t>
    <phoneticPr fontId="4"/>
  </si>
  <si>
    <t>Team Group</t>
    <phoneticPr fontId="4"/>
  </si>
  <si>
    <t>エンドポイント番号(1 OUT)</t>
  </si>
  <si>
    <t>82</t>
  </si>
  <si>
    <t>エンドポイント番号(2 IN)</t>
  </si>
  <si>
    <t>Endpoint</t>
    <phoneticPr fontId="4"/>
  </si>
  <si>
    <t>8f,05</t>
  </si>
  <si>
    <t>ベンダーID(058f)</t>
  </si>
  <si>
    <t>66,63</t>
  </si>
  <si>
    <t>プロダクトID(6366)</t>
  </si>
  <si>
    <t>00,01</t>
  </si>
  <si>
    <t>デバイスバージョン(01.00)</t>
  </si>
  <si>
    <t>32</t>
  </si>
  <si>
    <t>最大電流(100mA)</t>
  </si>
  <si>
    <t>da,0b</t>
  </si>
  <si>
    <t>ベンダーID(0bda)</t>
  </si>
  <si>
    <t>09,01</t>
  </si>
  <si>
    <t>プロダクトID(0109)</t>
  </si>
  <si>
    <t>59,09</t>
  </si>
  <si>
    <t>デバイスバージョン(09.59)</t>
  </si>
  <si>
    <t>コンフィグ名インデックス(4)</t>
  </si>
  <si>
    <t>SDカードリーダー・小(BUFFALO)</t>
    <rPh sb="10" eb="11">
      <t>ショウ</t>
    </rPh>
    <phoneticPr fontId="4"/>
  </si>
  <si>
    <t>64,85</t>
  </si>
  <si>
    <t>ベンダーID(8564)</t>
  </si>
  <si>
    <t>00,40</t>
  </si>
  <si>
    <t>プロダクトID(4000)</t>
  </si>
  <si>
    <t>37,00</t>
  </si>
  <si>
    <t>デバイスバージョン(00.37)</t>
  </si>
  <si>
    <t>製造者名インデックス(3)</t>
  </si>
  <si>
    <t>製品名インデックス(4)</t>
  </si>
  <si>
    <t>シリアル番号インデックス(5)</t>
  </si>
  <si>
    <t>SDカードリーダー・ひも付き(サンワサプライ)</t>
    <rPh sb="12" eb="13">
      <t>ツ</t>
    </rPh>
    <phoneticPr fontId="4"/>
  </si>
  <si>
    <t>SDカードリーダー・新(Transcend)</t>
    <rPh sb="10" eb="11">
      <t>シン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</si>
</sst>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#,##0_ "/>
    <numFmt numFmtId="177" formatCode="#,##0.000000_ "/>
    <numFmt numFmtId="178" formatCode="#,##0.000_ "/>
    <numFmt numFmtId="179" formatCode="#,##0.0000_ "/>
  </numFmts>
  <fonts count="5" x14ac:knownFonts="1">
    <font>
      <sz val="11"/>
      <name val="ＭＳ Ｐゴシック"/>
      <family val="3"/>
      <charset val="128"/>
    </font>
    <font>
      <u/>
      <sz val="11"/>
      <color rgb="FF0000FF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9"/>
      <color rgb="FF000000"/>
      <name val="ＭＳ Ｐゴシック"/>
      <family val="3"/>
      <charset val="128"/>
    </font>
    <font>
      <sz val="6"/>
      <name val="ＭＳ Ｐゴシック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CC00"/>
        <bgColor rgb="FFFFC000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FF00"/>
      </patternFill>
    </fill>
    <fill>
      <patternFill patternType="solid">
        <fgColor rgb="FFFFCCCC"/>
        <bgColor indexed="64"/>
      </patternFill>
    </fill>
  </fills>
  <borders count="1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0" fontId="1" fillId="0" borderId="0" applyBorder="0" applyProtection="0"/>
  </cellStyleXfs>
  <cellXfs count="33">
    <xf numFmtId="0" fontId="0" fillId="0" borderId="0" xfId="0"/>
    <xf numFmtId="0" fontId="1" fillId="0" borderId="0" xfId="1" applyFont="1" applyBorder="1" applyProtection="1"/>
    <xf numFmtId="0" fontId="0" fillId="2" borderId="0" xfId="0" applyFont="1" applyFill="1"/>
    <xf numFmtId="49" fontId="0" fillId="2" borderId="0" xfId="0" applyNumberFormat="1" applyFont="1" applyFill="1"/>
    <xf numFmtId="49" fontId="0" fillId="0" borderId="0" xfId="0" applyNumberFormat="1" applyFont="1"/>
    <xf numFmtId="0" fontId="2" fillId="0" borderId="0" xfId="0" applyFont="1"/>
    <xf numFmtId="176" fontId="0" fillId="0" borderId="0" xfId="0" applyNumberFormat="1" applyFont="1"/>
    <xf numFmtId="176" fontId="0" fillId="2" borderId="0" xfId="0" applyNumberFormat="1" applyFill="1"/>
    <xf numFmtId="176" fontId="0" fillId="0" borderId="1" xfId="0" applyNumberFormat="1" applyFont="1" applyBorder="1"/>
    <xf numFmtId="0" fontId="0" fillId="0" borderId="2" xfId="0" applyFont="1" applyBorder="1"/>
    <xf numFmtId="0" fontId="0" fillId="0" borderId="3" xfId="0" applyFont="1" applyBorder="1"/>
    <xf numFmtId="0" fontId="0" fillId="0" borderId="7" xfId="0" applyFont="1" applyBorder="1"/>
    <xf numFmtId="0" fontId="0" fillId="0" borderId="8" xfId="0" applyBorder="1"/>
    <xf numFmtId="177" fontId="0" fillId="0" borderId="9" xfId="0" applyNumberFormat="1" applyBorder="1"/>
    <xf numFmtId="0" fontId="0" fillId="0" borderId="10" xfId="0" applyBorder="1"/>
    <xf numFmtId="0" fontId="0" fillId="0" borderId="11" xfId="0" applyBorder="1"/>
    <xf numFmtId="178" fontId="0" fillId="2" borderId="5" xfId="0" applyNumberFormat="1" applyFill="1" applyBorder="1"/>
    <xf numFmtId="0" fontId="0" fillId="0" borderId="4" xfId="0" applyFont="1" applyBorder="1"/>
    <xf numFmtId="0" fontId="0" fillId="0" borderId="5" xfId="0" applyBorder="1"/>
    <xf numFmtId="0" fontId="0" fillId="0" borderId="6" xfId="0" applyBorder="1"/>
    <xf numFmtId="178" fontId="0" fillId="3" borderId="5" xfId="0" applyNumberFormat="1" applyFill="1" applyBorder="1"/>
    <xf numFmtId="176" fontId="0" fillId="3" borderId="12" xfId="0" applyNumberFormat="1" applyFill="1" applyBorder="1"/>
    <xf numFmtId="176" fontId="0" fillId="0" borderId="12" xfId="0" applyNumberFormat="1" applyBorder="1"/>
    <xf numFmtId="179" fontId="0" fillId="3" borderId="5" xfId="0" applyNumberFormat="1" applyFill="1" applyBorder="1"/>
    <xf numFmtId="177" fontId="0" fillId="0" borderId="0" xfId="0" applyNumberFormat="1"/>
    <xf numFmtId="178" fontId="0" fillId="2" borderId="0" xfId="0" applyNumberFormat="1" applyFill="1"/>
    <xf numFmtId="176" fontId="0" fillId="2" borderId="12" xfId="0" applyNumberFormat="1" applyFill="1" applyBorder="1"/>
    <xf numFmtId="49" fontId="0" fillId="4" borderId="0" xfId="0" applyNumberFormat="1" applyFont="1" applyFill="1"/>
    <xf numFmtId="49" fontId="0" fillId="5" borderId="0" xfId="0" applyNumberFormat="1" applyFont="1" applyFill="1"/>
    <xf numFmtId="49" fontId="0" fillId="0" borderId="0" xfId="0" applyNumberFormat="1" applyFont="1" applyFill="1"/>
    <xf numFmtId="49" fontId="0" fillId="6" borderId="0" xfId="0" applyNumberFormat="1" applyFont="1" applyFill="1"/>
    <xf numFmtId="49" fontId="0" fillId="7" borderId="0" xfId="0" applyNumberFormat="1" applyFont="1" applyFill="1"/>
    <xf numFmtId="49" fontId="0" fillId="8" borderId="0" xfId="0" applyNumberFormat="1" applyFont="1" applyFill="1"/>
  </cellXfs>
  <cellStyles count="2">
    <cellStyle name="ハイパーリンク" xfId="1" builtinId="8"/>
    <cellStyle name="標準" xfId="0" builtinId="0"/>
  </cellStyles>
  <dxfs count="48"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C0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CC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5.png"/><Relationship Id="rId13" Type="http://schemas.openxmlformats.org/officeDocument/2006/relationships/image" Target="../media/image20.png"/><Relationship Id="rId3" Type="http://schemas.openxmlformats.org/officeDocument/2006/relationships/image" Target="../media/image10.png"/><Relationship Id="rId7" Type="http://schemas.openxmlformats.org/officeDocument/2006/relationships/image" Target="../media/image14.png"/><Relationship Id="rId12" Type="http://schemas.openxmlformats.org/officeDocument/2006/relationships/image" Target="../media/image19.png"/><Relationship Id="rId2" Type="http://schemas.openxmlformats.org/officeDocument/2006/relationships/image" Target="../media/image9.png"/><Relationship Id="rId1" Type="http://schemas.openxmlformats.org/officeDocument/2006/relationships/image" Target="../media/image8.png"/><Relationship Id="rId6" Type="http://schemas.openxmlformats.org/officeDocument/2006/relationships/image" Target="../media/image13.png"/><Relationship Id="rId11" Type="http://schemas.openxmlformats.org/officeDocument/2006/relationships/image" Target="../media/image18.png"/><Relationship Id="rId5" Type="http://schemas.openxmlformats.org/officeDocument/2006/relationships/image" Target="../media/image12.png"/><Relationship Id="rId10" Type="http://schemas.openxmlformats.org/officeDocument/2006/relationships/image" Target="../media/image17.png"/><Relationship Id="rId4" Type="http://schemas.openxmlformats.org/officeDocument/2006/relationships/image" Target="../media/image11.png"/><Relationship Id="rId9" Type="http://schemas.openxmlformats.org/officeDocument/2006/relationships/image" Target="../media/image16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3" Type="http://schemas.openxmlformats.org/officeDocument/2006/relationships/image" Target="../media/image23.png"/><Relationship Id="rId7" Type="http://schemas.openxmlformats.org/officeDocument/2006/relationships/image" Target="../media/image3.png"/><Relationship Id="rId12" Type="http://schemas.openxmlformats.org/officeDocument/2006/relationships/image" Target="../media/image25.png"/><Relationship Id="rId2" Type="http://schemas.openxmlformats.org/officeDocument/2006/relationships/image" Target="../media/image22.png"/><Relationship Id="rId1" Type="http://schemas.openxmlformats.org/officeDocument/2006/relationships/image" Target="../media/image21.png"/><Relationship Id="rId6" Type="http://schemas.openxmlformats.org/officeDocument/2006/relationships/image" Target="../media/image2.png"/><Relationship Id="rId11" Type="http://schemas.openxmlformats.org/officeDocument/2006/relationships/image" Target="../media/image1.png"/><Relationship Id="rId5" Type="http://schemas.openxmlformats.org/officeDocument/2006/relationships/image" Target="../media/image7.png"/><Relationship Id="rId10" Type="http://schemas.openxmlformats.org/officeDocument/2006/relationships/image" Target="../media/image6.png"/><Relationship Id="rId4" Type="http://schemas.openxmlformats.org/officeDocument/2006/relationships/image" Target="../media/image24.png"/><Relationship Id="rId9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8.png"/><Relationship Id="rId2" Type="http://schemas.openxmlformats.org/officeDocument/2006/relationships/image" Target="../media/image27.png"/><Relationship Id="rId1" Type="http://schemas.openxmlformats.org/officeDocument/2006/relationships/image" Target="../media/image26.png"/><Relationship Id="rId5" Type="http://schemas.openxmlformats.org/officeDocument/2006/relationships/image" Target="../media/image30.png"/><Relationship Id="rId4" Type="http://schemas.openxmlformats.org/officeDocument/2006/relationships/image" Target="../media/image2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518583</xdr:colOff>
      <xdr:row>16</xdr:row>
      <xdr:rowOff>63500</xdr:rowOff>
    </xdr:from>
    <xdr:to>
      <xdr:col>8</xdr:col>
      <xdr:colOff>1429987</xdr:colOff>
      <xdr:row>30</xdr:row>
      <xdr:rowOff>138380</xdr:rowOff>
    </xdr:to>
    <xdr:pic>
      <xdr:nvPicPr>
        <xdr:cNvPr id="12" name="図 12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1206500" y="2772833"/>
          <a:ext cx="8838320" cy="2445547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0</xdr:col>
      <xdr:colOff>455083</xdr:colOff>
      <xdr:row>1</xdr:row>
      <xdr:rowOff>42334</xdr:rowOff>
    </xdr:from>
    <xdr:to>
      <xdr:col>6</xdr:col>
      <xdr:colOff>304802</xdr:colOff>
      <xdr:row>14</xdr:row>
      <xdr:rowOff>107950</xdr:rowOff>
    </xdr:to>
    <xdr:grpSp>
      <xdr:nvGrpSpPr>
        <xdr:cNvPr id="39" name="グループ化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GrpSpPr/>
      </xdr:nvGrpSpPr>
      <xdr:grpSpPr>
        <a:xfrm>
          <a:off x="455083" y="211667"/>
          <a:ext cx="7437969" cy="2266950"/>
          <a:chOff x="455083" y="211667"/>
          <a:chExt cx="7437969" cy="2266950"/>
        </a:xfrm>
      </xdr:grpSpPr>
      <xdr:sp macro="" textlink="">
        <xdr:nvSpPr>
          <xdr:cNvPr id="15" name="テキスト ボックス 14">
            <a:extLst>
              <a:ext uri="{FF2B5EF4-FFF2-40B4-BE49-F238E27FC236}">
                <a16:creationId xmlns:a16="http://schemas.microsoft.com/office/drawing/2014/main" id="{00000000-0008-0000-0000-00000F000000}"/>
              </a:ext>
            </a:extLst>
          </xdr:cNvPr>
          <xdr:cNvSpPr txBox="1"/>
        </xdr:nvSpPr>
        <xdr:spPr>
          <a:xfrm>
            <a:off x="455083" y="211667"/>
            <a:ext cx="2582333" cy="433917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ja-JP" altLang="en-US" sz="1400"/>
              <a:t>デバイス・ディスクリプタ</a:t>
            </a:r>
          </a:p>
        </xdr:txBody>
      </xdr:sp>
      <xdr:sp macro="" textlink="">
        <xdr:nvSpPr>
          <xdr:cNvPr id="16" name="テキスト ボックス 15">
            <a:extLst>
              <a:ext uri="{FF2B5EF4-FFF2-40B4-BE49-F238E27FC236}">
                <a16:creationId xmlns:a16="http://schemas.microsoft.com/office/drawing/2014/main" id="{00000000-0008-0000-0000-000010000000}"/>
              </a:ext>
            </a:extLst>
          </xdr:cNvPr>
          <xdr:cNvSpPr txBox="1"/>
        </xdr:nvSpPr>
        <xdr:spPr>
          <a:xfrm>
            <a:off x="2057402" y="776817"/>
            <a:ext cx="3752849" cy="433917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ja-JP" altLang="en-US" sz="1400"/>
              <a:t>コンフィグレーション</a:t>
            </a:r>
            <a:r>
              <a:rPr kumimoji="1" lang="en-US" altLang="ja-JP" sz="1400"/>
              <a:t>#1</a:t>
            </a:r>
            <a:r>
              <a:rPr kumimoji="1" lang="ja-JP" altLang="en-US" sz="1400"/>
              <a:t>・ディスクリプタ</a:t>
            </a:r>
          </a:p>
        </xdr:txBody>
      </xdr:sp>
      <xdr:sp macro="" textlink="">
        <xdr:nvSpPr>
          <xdr:cNvPr id="17" name="テキスト ボックス 16">
            <a:extLst>
              <a:ext uri="{FF2B5EF4-FFF2-40B4-BE49-F238E27FC236}">
                <a16:creationId xmlns:a16="http://schemas.microsoft.com/office/drawing/2014/main" id="{00000000-0008-0000-0000-000011000000}"/>
              </a:ext>
            </a:extLst>
          </xdr:cNvPr>
          <xdr:cNvSpPr txBox="1"/>
        </xdr:nvSpPr>
        <xdr:spPr>
          <a:xfrm>
            <a:off x="4188886" y="1394884"/>
            <a:ext cx="3700991" cy="433917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ja-JP" altLang="en-US" sz="1400"/>
              <a:t>エンドポイント</a:t>
            </a:r>
            <a:r>
              <a:rPr kumimoji="1" lang="en-US" altLang="ja-JP" sz="1400"/>
              <a:t>#1</a:t>
            </a:r>
            <a:r>
              <a:rPr kumimoji="1" lang="ja-JP" altLang="en-US" sz="1400"/>
              <a:t>・ディスクリプタ</a:t>
            </a:r>
          </a:p>
        </xdr:txBody>
      </xdr:sp>
      <xdr:sp macro="" textlink="">
        <xdr:nvSpPr>
          <xdr:cNvPr id="18" name="テキスト ボックス 17">
            <a:extLst>
              <a:ext uri="{FF2B5EF4-FFF2-40B4-BE49-F238E27FC236}">
                <a16:creationId xmlns:a16="http://schemas.microsoft.com/office/drawing/2014/main" id="{00000000-0008-0000-0000-000012000000}"/>
              </a:ext>
            </a:extLst>
          </xdr:cNvPr>
          <xdr:cNvSpPr txBox="1"/>
        </xdr:nvSpPr>
        <xdr:spPr>
          <a:xfrm>
            <a:off x="4182536" y="2044700"/>
            <a:ext cx="3710516" cy="433917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ja-JP" altLang="en-US" sz="1400"/>
              <a:t>エンドポイント</a:t>
            </a:r>
            <a:r>
              <a:rPr kumimoji="1" lang="en-US" altLang="ja-JP" sz="1400"/>
              <a:t>#2</a:t>
            </a:r>
            <a:r>
              <a:rPr kumimoji="1" lang="ja-JP" altLang="en-US" sz="1400"/>
              <a:t>・ディスクリプタ</a:t>
            </a:r>
          </a:p>
        </xdr:txBody>
      </xdr:sp>
      <xdr:cxnSp macro="">
        <xdr:nvCxnSpPr>
          <xdr:cNvPr id="20" name="カギ線コネクタ 19">
            <a:extLst>
              <a:ext uri="{FF2B5EF4-FFF2-40B4-BE49-F238E27FC236}">
                <a16:creationId xmlns:a16="http://schemas.microsoft.com/office/drawing/2014/main" id="{00000000-0008-0000-0000-000014000000}"/>
              </a:ext>
            </a:extLst>
          </xdr:cNvPr>
          <xdr:cNvCxnSpPr>
            <a:stCxn id="15" idx="2"/>
            <a:endCxn id="16" idx="1"/>
          </xdr:cNvCxnSpPr>
        </xdr:nvCxnSpPr>
        <xdr:spPr>
          <a:xfrm rot="16200000" flipH="1">
            <a:off x="1727730" y="664104"/>
            <a:ext cx="348192" cy="311152"/>
          </a:xfrm>
          <a:prstGeom prst="bentConnector2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1" name="カギ線コネクタ 20">
            <a:extLst>
              <a:ext uri="{FF2B5EF4-FFF2-40B4-BE49-F238E27FC236}">
                <a16:creationId xmlns:a16="http://schemas.microsoft.com/office/drawing/2014/main" id="{00000000-0008-0000-0000-000015000000}"/>
              </a:ext>
            </a:extLst>
          </xdr:cNvPr>
          <xdr:cNvCxnSpPr>
            <a:stCxn id="16" idx="2"/>
            <a:endCxn id="17" idx="1"/>
          </xdr:cNvCxnSpPr>
        </xdr:nvCxnSpPr>
        <xdr:spPr>
          <a:xfrm rot="16200000" flipH="1">
            <a:off x="3860802" y="1283758"/>
            <a:ext cx="401109" cy="255059"/>
          </a:xfrm>
          <a:prstGeom prst="bentConnector2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" name="カギ線コネクタ 24">
            <a:extLst>
              <a:ext uri="{FF2B5EF4-FFF2-40B4-BE49-F238E27FC236}">
                <a16:creationId xmlns:a16="http://schemas.microsoft.com/office/drawing/2014/main" id="{00000000-0008-0000-0000-000019000000}"/>
              </a:ext>
            </a:extLst>
          </xdr:cNvPr>
          <xdr:cNvCxnSpPr>
            <a:stCxn id="16" idx="2"/>
            <a:endCxn id="18" idx="1"/>
          </xdr:cNvCxnSpPr>
        </xdr:nvCxnSpPr>
        <xdr:spPr>
          <a:xfrm rot="16200000" flipH="1">
            <a:off x="3532719" y="1611841"/>
            <a:ext cx="1050925" cy="248709"/>
          </a:xfrm>
          <a:prstGeom prst="bentConnector2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</xdr:col>
      <xdr:colOff>0</xdr:colOff>
      <xdr:row>33</xdr:row>
      <xdr:rowOff>116418</xdr:rowOff>
    </xdr:from>
    <xdr:to>
      <xdr:col>21</xdr:col>
      <xdr:colOff>13197</xdr:colOff>
      <xdr:row>115</xdr:row>
      <xdr:rowOff>36003</xdr:rowOff>
    </xdr:to>
    <xdr:grpSp>
      <xdr:nvGrpSpPr>
        <xdr:cNvPr id="30" name="グループ化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GrpSpPr/>
      </xdr:nvGrpSpPr>
      <xdr:grpSpPr>
        <a:xfrm>
          <a:off x="687917" y="5704418"/>
          <a:ext cx="25603697" cy="13804918"/>
          <a:chOff x="687917" y="8413751"/>
          <a:chExt cx="20576613" cy="13804919"/>
        </a:xfrm>
      </xdr:grpSpPr>
      <xdr:grpSp>
        <xdr:nvGrpSpPr>
          <xdr:cNvPr id="28" name="グループ化 27">
            <a:extLst>
              <a:ext uri="{FF2B5EF4-FFF2-40B4-BE49-F238E27FC236}">
                <a16:creationId xmlns:a16="http://schemas.microsoft.com/office/drawing/2014/main" id="{00000000-0008-0000-0000-00001C000000}"/>
              </a:ext>
            </a:extLst>
          </xdr:cNvPr>
          <xdr:cNvGrpSpPr/>
        </xdr:nvGrpSpPr>
        <xdr:grpSpPr>
          <a:xfrm>
            <a:off x="687917" y="8413751"/>
            <a:ext cx="20576613" cy="13804919"/>
            <a:chOff x="687917" y="8413751"/>
            <a:chExt cx="20576613" cy="13804919"/>
          </a:xfrm>
        </xdr:grpSpPr>
        <xdr:pic>
          <xdr:nvPicPr>
            <xdr:cNvPr id="7" name="図 6">
              <a:extLst>
                <a:ext uri="{FF2B5EF4-FFF2-40B4-BE49-F238E27FC236}">
                  <a16:creationId xmlns:a16="http://schemas.microsoft.com/office/drawing/2014/main" id="{00000000-0008-0000-0000-000007000000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/>
          </xdr:blipFill>
          <xdr:spPr>
            <a:xfrm>
              <a:off x="687917" y="8466667"/>
              <a:ext cx="5180903" cy="7732320"/>
            </a:xfrm>
            <a:prstGeom prst="rect">
              <a:avLst/>
            </a:prstGeom>
            <a:ln>
              <a:noFill/>
            </a:ln>
          </xdr:spPr>
        </xdr:pic>
        <xdr:pic>
          <xdr:nvPicPr>
            <xdr:cNvPr id="8" name="図 7">
              <a:extLst>
                <a:ext uri="{FF2B5EF4-FFF2-40B4-BE49-F238E27FC236}">
                  <a16:creationId xmlns:a16="http://schemas.microsoft.com/office/drawing/2014/main" id="{00000000-0008-0000-0000-000008000000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/>
          </xdr:blipFill>
          <xdr:spPr>
            <a:xfrm>
              <a:off x="5852583" y="8456084"/>
              <a:ext cx="5187373" cy="6096227"/>
            </a:xfrm>
            <a:prstGeom prst="rect">
              <a:avLst/>
            </a:prstGeom>
            <a:ln>
              <a:noFill/>
            </a:ln>
          </xdr:spPr>
        </xdr:pic>
        <xdr:pic>
          <xdr:nvPicPr>
            <xdr:cNvPr id="9" name="図 8">
              <a:extLst>
                <a:ext uri="{FF2B5EF4-FFF2-40B4-BE49-F238E27FC236}">
                  <a16:creationId xmlns:a16="http://schemas.microsoft.com/office/drawing/2014/main" id="{00000000-0008-0000-0000-00000900000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/>
          </xdr:blipFill>
          <xdr:spPr>
            <a:xfrm>
              <a:off x="10985500" y="8413751"/>
              <a:ext cx="5154310" cy="6160800"/>
            </a:xfrm>
            <a:prstGeom prst="rect">
              <a:avLst/>
            </a:prstGeom>
            <a:ln>
              <a:noFill/>
            </a:ln>
          </xdr:spPr>
        </xdr:pic>
        <xdr:grpSp>
          <xdr:nvGrpSpPr>
            <xdr:cNvPr id="14" name="グループ化 13">
              <a:extLst>
                <a:ext uri="{FF2B5EF4-FFF2-40B4-BE49-F238E27FC236}">
                  <a16:creationId xmlns:a16="http://schemas.microsoft.com/office/drawing/2014/main" id="{00000000-0008-0000-0000-00000E000000}"/>
                </a:ext>
              </a:extLst>
            </xdr:cNvPr>
            <xdr:cNvGrpSpPr/>
          </xdr:nvGrpSpPr>
          <xdr:grpSpPr>
            <a:xfrm>
              <a:off x="16107833" y="8445500"/>
              <a:ext cx="5156697" cy="13773170"/>
              <a:chOff x="16700499" y="5884333"/>
              <a:chExt cx="5156697" cy="13773170"/>
            </a:xfrm>
          </xdr:grpSpPr>
          <xdr:pic>
            <xdr:nvPicPr>
              <xdr:cNvPr id="10" name="図 9">
                <a:extLst>
                  <a:ext uri="{FF2B5EF4-FFF2-40B4-BE49-F238E27FC236}">
                    <a16:creationId xmlns:a16="http://schemas.microsoft.com/office/drawing/2014/main" id="{00000000-0008-0000-0000-00000A000000}"/>
                  </a:ext>
                </a:extLst>
              </xdr:cNvPr>
              <xdr:cNvPicPr/>
            </xdr:nvPicPr>
            <xdr:blipFill>
              <a:blip xmlns:r="http://schemas.openxmlformats.org/officeDocument/2006/relationships" r:embed="rId5"/>
              <a:stretch/>
            </xdr:blipFill>
            <xdr:spPr>
              <a:xfrm>
                <a:off x="16700499" y="5884333"/>
                <a:ext cx="5156697" cy="6997747"/>
              </a:xfrm>
              <a:prstGeom prst="rect">
                <a:avLst/>
              </a:prstGeom>
              <a:ln>
                <a:noFill/>
              </a:ln>
            </xdr:spPr>
          </xdr:pic>
          <xdr:pic>
            <xdr:nvPicPr>
              <xdr:cNvPr id="11" name="図 10">
                <a:extLst>
                  <a:ext uri="{FF2B5EF4-FFF2-40B4-BE49-F238E27FC236}">
                    <a16:creationId xmlns:a16="http://schemas.microsoft.com/office/drawing/2014/main" id="{00000000-0008-0000-0000-00000B000000}"/>
                  </a:ext>
                </a:extLst>
              </xdr:cNvPr>
              <xdr:cNvPicPr/>
            </xdr:nvPicPr>
            <xdr:blipFill>
              <a:blip xmlns:r="http://schemas.openxmlformats.org/officeDocument/2006/relationships" r:embed="rId6"/>
              <a:stretch/>
            </xdr:blipFill>
            <xdr:spPr>
              <a:xfrm>
                <a:off x="16726780" y="12831117"/>
                <a:ext cx="5103777" cy="6826386"/>
              </a:xfrm>
              <a:prstGeom prst="rect">
                <a:avLst/>
              </a:prstGeom>
              <a:ln>
                <a:noFill/>
              </a:ln>
            </xdr:spPr>
          </xdr:pic>
        </xdr:grpSp>
      </xdr:grpSp>
      <xdr:pic>
        <xdr:nvPicPr>
          <xdr:cNvPr id="29" name="図 28">
            <a:extLst>
              <a:ext uri="{FF2B5EF4-FFF2-40B4-BE49-F238E27FC236}">
                <a16:creationId xmlns:a16="http://schemas.microsoft.com/office/drawing/2014/main" id="{00000000-0008-0000-0000-00001D000000}"/>
              </a:ext>
            </a:extLst>
          </xdr:cNvPr>
          <xdr:cNvPicPr/>
        </xdr:nvPicPr>
        <xdr:blipFill>
          <a:blip xmlns:r="http://schemas.openxmlformats.org/officeDocument/2006/relationships" r:embed="rId7"/>
          <a:stretch/>
        </xdr:blipFill>
        <xdr:spPr>
          <a:xfrm>
            <a:off x="8371416" y="15864416"/>
            <a:ext cx="7470780" cy="2793574"/>
          </a:xfrm>
          <a:prstGeom prst="rect">
            <a:avLst/>
          </a:prstGeom>
          <a:ln>
            <a:noFill/>
          </a:ln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64</xdr:row>
      <xdr:rowOff>0</xdr:rowOff>
    </xdr:from>
    <xdr:to>
      <xdr:col>9</xdr:col>
      <xdr:colOff>531720</xdr:colOff>
      <xdr:row>89</xdr:row>
      <xdr:rowOff>160200</xdr:rowOff>
    </xdr:to>
    <xdr:pic>
      <xdr:nvPicPr>
        <xdr:cNvPr id="58" name="図 2">
          <a:extLst>
            <a:ext uri="{FF2B5EF4-FFF2-40B4-BE49-F238E27FC236}">
              <a16:creationId xmlns:a16="http://schemas.microsoft.com/office/drawing/2014/main" id="{00000000-0008-0000-0100-00003A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611280" y="10972800"/>
          <a:ext cx="5423760" cy="44463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12</xdr:col>
      <xdr:colOff>361800</xdr:colOff>
      <xdr:row>110</xdr:row>
      <xdr:rowOff>123840</xdr:rowOff>
    </xdr:from>
    <xdr:to>
      <xdr:col>23</xdr:col>
      <xdr:colOff>102960</xdr:colOff>
      <xdr:row>137</xdr:row>
      <xdr:rowOff>46440</xdr:rowOff>
    </xdr:to>
    <xdr:pic>
      <xdr:nvPicPr>
        <xdr:cNvPr id="59" name="図 3">
          <a:extLst>
            <a:ext uri="{FF2B5EF4-FFF2-40B4-BE49-F238E27FC236}">
              <a16:creationId xmlns:a16="http://schemas.microsoft.com/office/drawing/2014/main" id="{00000000-0008-0000-0100-00003B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7699680" y="18983160"/>
          <a:ext cx="6467760" cy="45518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12</xdr:col>
      <xdr:colOff>352440</xdr:colOff>
      <xdr:row>91</xdr:row>
      <xdr:rowOff>114480</xdr:rowOff>
    </xdr:from>
    <xdr:to>
      <xdr:col>23</xdr:col>
      <xdr:colOff>112680</xdr:colOff>
      <xdr:row>109</xdr:row>
      <xdr:rowOff>103680</xdr:rowOff>
    </xdr:to>
    <xdr:pic>
      <xdr:nvPicPr>
        <xdr:cNvPr id="60" name="図 4">
          <a:extLst>
            <a:ext uri="{FF2B5EF4-FFF2-40B4-BE49-F238E27FC236}">
              <a16:creationId xmlns:a16="http://schemas.microsoft.com/office/drawing/2014/main" id="{00000000-0008-0000-0100-00003C000000}"/>
            </a:ext>
          </a:extLst>
        </xdr:cNvPr>
        <xdr:cNvPicPr/>
      </xdr:nvPicPr>
      <xdr:blipFill>
        <a:blip xmlns:r="http://schemas.openxmlformats.org/officeDocument/2006/relationships" r:embed="rId3"/>
        <a:stretch/>
      </xdr:blipFill>
      <xdr:spPr>
        <a:xfrm>
          <a:off x="7690320" y="15716160"/>
          <a:ext cx="6486840" cy="3075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0</xdr:colOff>
      <xdr:row>123</xdr:row>
      <xdr:rowOff>0</xdr:rowOff>
    </xdr:from>
    <xdr:to>
      <xdr:col>9</xdr:col>
      <xdr:colOff>103320</xdr:colOff>
      <xdr:row>156</xdr:row>
      <xdr:rowOff>7920</xdr:rowOff>
    </xdr:to>
    <xdr:pic>
      <xdr:nvPicPr>
        <xdr:cNvPr id="61" name="図 5">
          <a:extLst>
            <a:ext uri="{FF2B5EF4-FFF2-40B4-BE49-F238E27FC236}">
              <a16:creationId xmlns:a16="http://schemas.microsoft.com/office/drawing/2014/main" id="{00000000-0008-0000-0100-00003D000000}"/>
            </a:ext>
          </a:extLst>
        </xdr:cNvPr>
        <xdr:cNvPicPr/>
      </xdr:nvPicPr>
      <xdr:blipFill>
        <a:blip xmlns:r="http://schemas.openxmlformats.org/officeDocument/2006/relationships" r:embed="rId4"/>
        <a:stretch/>
      </xdr:blipFill>
      <xdr:spPr>
        <a:xfrm>
          <a:off x="611280" y="21088080"/>
          <a:ext cx="4995360" cy="5666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12</xdr:col>
      <xdr:colOff>485640</xdr:colOff>
      <xdr:row>53</xdr:row>
      <xdr:rowOff>95400</xdr:rowOff>
    </xdr:from>
    <xdr:to>
      <xdr:col>18</xdr:col>
      <xdr:colOff>360720</xdr:colOff>
      <xdr:row>86</xdr:row>
      <xdr:rowOff>141480</xdr:rowOff>
    </xdr:to>
    <xdr:pic>
      <xdr:nvPicPr>
        <xdr:cNvPr id="62" name="図 6">
          <a:extLst>
            <a:ext uri="{FF2B5EF4-FFF2-40B4-BE49-F238E27FC236}">
              <a16:creationId xmlns:a16="http://schemas.microsoft.com/office/drawing/2014/main" id="{00000000-0008-0000-0100-00003E000000}"/>
            </a:ext>
          </a:extLst>
        </xdr:cNvPr>
        <xdr:cNvPicPr/>
      </xdr:nvPicPr>
      <xdr:blipFill>
        <a:blip xmlns:r="http://schemas.openxmlformats.org/officeDocument/2006/relationships" r:embed="rId5"/>
        <a:stretch/>
      </xdr:blipFill>
      <xdr:spPr>
        <a:xfrm>
          <a:off x="7823520" y="9182160"/>
          <a:ext cx="3544200" cy="57038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47520</xdr:colOff>
      <xdr:row>217</xdr:row>
      <xdr:rowOff>19080</xdr:rowOff>
    </xdr:from>
    <xdr:to>
      <xdr:col>10</xdr:col>
      <xdr:colOff>293760</xdr:colOff>
      <xdr:row>268</xdr:row>
      <xdr:rowOff>160200</xdr:rowOff>
    </xdr:to>
    <xdr:pic>
      <xdr:nvPicPr>
        <xdr:cNvPr id="63" name="図 7">
          <a:extLst>
            <a:ext uri="{FF2B5EF4-FFF2-40B4-BE49-F238E27FC236}">
              <a16:creationId xmlns:a16="http://schemas.microsoft.com/office/drawing/2014/main" id="{00000000-0008-0000-0100-00003F000000}"/>
            </a:ext>
          </a:extLst>
        </xdr:cNvPr>
        <xdr:cNvPicPr/>
      </xdr:nvPicPr>
      <xdr:blipFill>
        <a:blip xmlns:r="http://schemas.openxmlformats.org/officeDocument/2006/relationships" r:embed="rId6"/>
        <a:stretch/>
      </xdr:blipFill>
      <xdr:spPr>
        <a:xfrm>
          <a:off x="658800" y="37223640"/>
          <a:ext cx="5749920" cy="8885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22</xdr:col>
      <xdr:colOff>0</xdr:colOff>
      <xdr:row>217</xdr:row>
      <xdr:rowOff>0</xdr:rowOff>
    </xdr:from>
    <xdr:to>
      <xdr:col>31</xdr:col>
      <xdr:colOff>360360</xdr:colOff>
      <xdr:row>265</xdr:row>
      <xdr:rowOff>160200</xdr:rowOff>
    </xdr:to>
    <xdr:pic>
      <xdr:nvPicPr>
        <xdr:cNvPr id="64" name="図 11">
          <a:extLst>
            <a:ext uri="{FF2B5EF4-FFF2-40B4-BE49-F238E27FC236}">
              <a16:creationId xmlns:a16="http://schemas.microsoft.com/office/drawing/2014/main" id="{00000000-0008-0000-0100-000040000000}"/>
            </a:ext>
          </a:extLst>
        </xdr:cNvPr>
        <xdr:cNvPicPr/>
      </xdr:nvPicPr>
      <xdr:blipFill>
        <a:blip xmlns:r="http://schemas.openxmlformats.org/officeDocument/2006/relationships" r:embed="rId7"/>
        <a:stretch/>
      </xdr:blipFill>
      <xdr:spPr>
        <a:xfrm>
          <a:off x="13452840" y="37204560"/>
          <a:ext cx="5864040" cy="83898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12</xdr:col>
      <xdr:colOff>0</xdr:colOff>
      <xdr:row>217</xdr:row>
      <xdr:rowOff>0</xdr:rowOff>
    </xdr:from>
    <xdr:to>
      <xdr:col>21</xdr:col>
      <xdr:colOff>255600</xdr:colOff>
      <xdr:row>271</xdr:row>
      <xdr:rowOff>45720</xdr:rowOff>
    </xdr:to>
    <xdr:pic>
      <xdr:nvPicPr>
        <xdr:cNvPr id="65" name="図 13">
          <a:extLst>
            <a:ext uri="{FF2B5EF4-FFF2-40B4-BE49-F238E27FC236}">
              <a16:creationId xmlns:a16="http://schemas.microsoft.com/office/drawing/2014/main" id="{00000000-0008-0000-0100-000041000000}"/>
            </a:ext>
          </a:extLst>
        </xdr:cNvPr>
        <xdr:cNvPicPr/>
      </xdr:nvPicPr>
      <xdr:blipFill>
        <a:blip xmlns:r="http://schemas.openxmlformats.org/officeDocument/2006/relationships" r:embed="rId8"/>
        <a:stretch/>
      </xdr:blipFill>
      <xdr:spPr>
        <a:xfrm>
          <a:off x="7337880" y="37204560"/>
          <a:ext cx="5759280" cy="93038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</xdr:col>
      <xdr:colOff>0</xdr:colOff>
      <xdr:row>158</xdr:row>
      <xdr:rowOff>0</xdr:rowOff>
    </xdr:from>
    <xdr:to>
      <xdr:col>11</xdr:col>
      <xdr:colOff>398520</xdr:colOff>
      <xdr:row>187</xdr:row>
      <xdr:rowOff>169920</xdr:rowOff>
    </xdr:to>
    <xdr:pic>
      <xdr:nvPicPr>
        <xdr:cNvPr id="66" name="図 10">
          <a:extLst>
            <a:ext uri="{FF2B5EF4-FFF2-40B4-BE49-F238E27FC236}">
              <a16:creationId xmlns:a16="http://schemas.microsoft.com/office/drawing/2014/main" id="{00000000-0008-0000-0100-000042000000}"/>
            </a:ext>
          </a:extLst>
        </xdr:cNvPr>
        <xdr:cNvPicPr/>
      </xdr:nvPicPr>
      <xdr:blipFill>
        <a:blip xmlns:r="http://schemas.openxmlformats.org/officeDocument/2006/relationships" r:embed="rId9"/>
        <a:stretch/>
      </xdr:blipFill>
      <xdr:spPr>
        <a:xfrm>
          <a:off x="611280" y="27088920"/>
          <a:ext cx="6513480" cy="51418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4</xdr:col>
      <xdr:colOff>387000</xdr:colOff>
      <xdr:row>181</xdr:row>
      <xdr:rowOff>28440</xdr:rowOff>
    </xdr:from>
    <xdr:to>
      <xdr:col>6</xdr:col>
      <xdr:colOff>50040</xdr:colOff>
      <xdr:row>182</xdr:row>
      <xdr:rowOff>161280</xdr:rowOff>
    </xdr:to>
    <xdr:sp macro="" textlink="">
      <xdr:nvSpPr>
        <xdr:cNvPr id="67" name="CustomShape 1">
          <a:extLst>
            <a:ext uri="{FF2B5EF4-FFF2-40B4-BE49-F238E27FC236}">
              <a16:creationId xmlns:a16="http://schemas.microsoft.com/office/drawing/2014/main" id="{00000000-0008-0000-0100-000043000000}"/>
            </a:ext>
          </a:extLst>
        </xdr:cNvPr>
        <xdr:cNvSpPr/>
      </xdr:nvSpPr>
      <xdr:spPr>
        <a:xfrm>
          <a:off x="2832840" y="31060800"/>
          <a:ext cx="885960" cy="304200"/>
        </a:xfrm>
        <a:prstGeom prst="rect">
          <a:avLst/>
        </a:prstGeom>
        <a:noFill/>
        <a:ln w="9360">
          <a:solidFill>
            <a:srgbClr val="FFFFFF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/>
        <a:lstStyle/>
        <a:p>
          <a:r>
            <a:rPr lang="en-US" sz="1100" b="0" strike="noStrike" spc="-1">
              <a:solidFill>
                <a:srgbClr val="000000"/>
              </a:solidFill>
              <a:latin typeface="Calibri"/>
            </a:rPr>
            <a:t>(常にEP0)</a:t>
          </a:r>
          <a:endParaRPr lang="en-US" sz="1100" b="0" strike="noStrike" spc="-1">
            <a:latin typeface="Times New Roman"/>
          </a:endParaRPr>
        </a:p>
      </xdr:txBody>
    </xdr:sp>
    <xdr:clientData/>
  </xdr:twoCellAnchor>
  <xdr:twoCellAnchor editAs="oneCell">
    <xdr:from>
      <xdr:col>11</xdr:col>
      <xdr:colOff>0</xdr:colOff>
      <xdr:row>144</xdr:row>
      <xdr:rowOff>0</xdr:rowOff>
    </xdr:from>
    <xdr:to>
      <xdr:col>21</xdr:col>
      <xdr:colOff>369720</xdr:colOff>
      <xdr:row>169</xdr:row>
      <xdr:rowOff>122400</xdr:rowOff>
    </xdr:to>
    <xdr:pic>
      <xdr:nvPicPr>
        <xdr:cNvPr id="68" name="図 9">
          <a:extLst>
            <a:ext uri="{FF2B5EF4-FFF2-40B4-BE49-F238E27FC236}">
              <a16:creationId xmlns:a16="http://schemas.microsoft.com/office/drawing/2014/main" id="{00000000-0008-0000-0100-000044000000}"/>
            </a:ext>
          </a:extLst>
        </xdr:cNvPr>
        <xdr:cNvPicPr/>
      </xdr:nvPicPr>
      <xdr:blipFill>
        <a:blip xmlns:r="http://schemas.openxmlformats.org/officeDocument/2006/relationships" r:embed="rId10"/>
        <a:stretch/>
      </xdr:blipFill>
      <xdr:spPr>
        <a:xfrm>
          <a:off x="6726240" y="24688800"/>
          <a:ext cx="6485040" cy="440856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</xdr:col>
      <xdr:colOff>0</xdr:colOff>
      <xdr:row>92</xdr:row>
      <xdr:rowOff>0</xdr:rowOff>
    </xdr:from>
    <xdr:to>
      <xdr:col>12</xdr:col>
      <xdr:colOff>122040</xdr:colOff>
      <xdr:row>118</xdr:row>
      <xdr:rowOff>103680</xdr:rowOff>
    </xdr:to>
    <xdr:pic>
      <xdr:nvPicPr>
        <xdr:cNvPr id="69" name="図 1">
          <a:extLst>
            <a:ext uri="{FF2B5EF4-FFF2-40B4-BE49-F238E27FC236}">
              <a16:creationId xmlns:a16="http://schemas.microsoft.com/office/drawing/2014/main" id="{00000000-0008-0000-0100-000045000000}"/>
            </a:ext>
          </a:extLst>
        </xdr:cNvPr>
        <xdr:cNvPicPr/>
      </xdr:nvPicPr>
      <xdr:blipFill>
        <a:blip xmlns:r="http://schemas.openxmlformats.org/officeDocument/2006/relationships" r:embed="rId11"/>
        <a:stretch/>
      </xdr:blipFill>
      <xdr:spPr>
        <a:xfrm>
          <a:off x="611280" y="15773400"/>
          <a:ext cx="6848640" cy="45612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</xdr:col>
      <xdr:colOff>26280</xdr:colOff>
      <xdr:row>118</xdr:row>
      <xdr:rowOff>0</xdr:rowOff>
    </xdr:from>
    <xdr:to>
      <xdr:col>5</xdr:col>
      <xdr:colOff>160200</xdr:colOff>
      <xdr:row>121</xdr:row>
      <xdr:rowOff>46800</xdr:rowOff>
    </xdr:to>
    <xdr:sp macro="" textlink="">
      <xdr:nvSpPr>
        <xdr:cNvPr id="70" name="CustomShape 1">
          <a:extLst>
            <a:ext uri="{FF2B5EF4-FFF2-40B4-BE49-F238E27FC236}">
              <a16:creationId xmlns:a16="http://schemas.microsoft.com/office/drawing/2014/main" id="{00000000-0008-0000-0100-000046000000}"/>
            </a:ext>
          </a:extLst>
        </xdr:cNvPr>
        <xdr:cNvSpPr/>
      </xdr:nvSpPr>
      <xdr:spPr>
        <a:xfrm>
          <a:off x="637560" y="20230920"/>
          <a:ext cx="2580120" cy="561240"/>
        </a:xfrm>
        <a:prstGeom prst="borderCallout1">
          <a:avLst>
            <a:gd name="adj1" fmla="val 106"/>
            <a:gd name="adj2" fmla="val 1150"/>
            <a:gd name="adj3" fmla="val -121400"/>
            <a:gd name="adj4" fmla="val 24378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FFFFFF"/>
              </a:solidFill>
              <a:latin typeface="Calibri"/>
            </a:rPr>
            <a:t>1.SOFパケットはSOFフラグをEnableすると、1ms周期で自動送信される。</a:t>
          </a:r>
          <a:endParaRPr lang="en-US" sz="1100" b="0" strike="noStrike" spc="-1">
            <a:latin typeface="Times New Roman"/>
          </a:endParaRPr>
        </a:p>
      </xdr:txBody>
    </xdr:sp>
    <xdr:clientData/>
  </xdr:twoCellAnchor>
  <xdr:twoCellAnchor editAs="oneCell">
    <xdr:from>
      <xdr:col>1</xdr:col>
      <xdr:colOff>9360</xdr:colOff>
      <xdr:row>188</xdr:row>
      <xdr:rowOff>85680</xdr:rowOff>
    </xdr:from>
    <xdr:to>
      <xdr:col>9</xdr:col>
      <xdr:colOff>141480</xdr:colOff>
      <xdr:row>212</xdr:row>
      <xdr:rowOff>160560</xdr:rowOff>
    </xdr:to>
    <xdr:pic>
      <xdr:nvPicPr>
        <xdr:cNvPr id="71" name="図 15">
          <a:extLst>
            <a:ext uri="{FF2B5EF4-FFF2-40B4-BE49-F238E27FC236}">
              <a16:creationId xmlns:a16="http://schemas.microsoft.com/office/drawing/2014/main" id="{00000000-0008-0000-0100-000047000000}"/>
            </a:ext>
          </a:extLst>
        </xdr:cNvPr>
        <xdr:cNvPicPr/>
      </xdr:nvPicPr>
      <xdr:blipFill>
        <a:blip xmlns:r="http://schemas.openxmlformats.org/officeDocument/2006/relationships" r:embed="rId12"/>
        <a:stretch/>
      </xdr:blipFill>
      <xdr:spPr>
        <a:xfrm>
          <a:off x="620640" y="32318280"/>
          <a:ext cx="5024160" cy="41896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8</xdr:col>
      <xdr:colOff>237960</xdr:colOff>
      <xdr:row>193</xdr:row>
      <xdr:rowOff>133200</xdr:rowOff>
    </xdr:from>
    <xdr:to>
      <xdr:col>11</xdr:col>
      <xdr:colOff>389520</xdr:colOff>
      <xdr:row>195</xdr:row>
      <xdr:rowOff>104040</xdr:rowOff>
    </xdr:to>
    <xdr:sp macro="" textlink="">
      <xdr:nvSpPr>
        <xdr:cNvPr id="72" name="CustomShape 1">
          <a:extLst>
            <a:ext uri="{FF2B5EF4-FFF2-40B4-BE49-F238E27FC236}">
              <a16:creationId xmlns:a16="http://schemas.microsoft.com/office/drawing/2014/main" id="{00000000-0008-0000-0100-000048000000}"/>
            </a:ext>
          </a:extLst>
        </xdr:cNvPr>
        <xdr:cNvSpPr/>
      </xdr:nvSpPr>
      <xdr:spPr>
        <a:xfrm>
          <a:off x="5130000" y="33222960"/>
          <a:ext cx="1985760" cy="313560"/>
        </a:xfrm>
        <a:prstGeom prst="borderCallout1">
          <a:avLst>
            <a:gd name="adj1" fmla="val 106"/>
            <a:gd name="adj2" fmla="val 1150"/>
            <a:gd name="adj3" fmla="val 66736"/>
            <a:gd name="adj4" fmla="val -50537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FFFFFF"/>
              </a:solidFill>
              <a:latin typeface="Calibri"/>
            </a:rPr>
            <a:t>MassStrageClassではOUT = EP2</a:t>
          </a:r>
          <a:endParaRPr lang="en-US" sz="1100" b="0" strike="noStrike" spc="-1">
            <a:latin typeface="Times New Roman"/>
          </a:endParaRPr>
        </a:p>
      </xdr:txBody>
    </xdr:sp>
    <xdr:clientData/>
  </xdr:twoCellAnchor>
  <xdr:twoCellAnchor editAs="oneCell">
    <xdr:from>
      <xdr:col>8</xdr:col>
      <xdr:colOff>219240</xdr:colOff>
      <xdr:row>196</xdr:row>
      <xdr:rowOff>95400</xdr:rowOff>
    </xdr:from>
    <xdr:to>
      <xdr:col>11</xdr:col>
      <xdr:colOff>370800</xdr:colOff>
      <xdr:row>198</xdr:row>
      <xdr:rowOff>66240</xdr:rowOff>
    </xdr:to>
    <xdr:sp macro="" textlink="">
      <xdr:nvSpPr>
        <xdr:cNvPr id="73" name="CustomShape 1">
          <a:extLst>
            <a:ext uri="{FF2B5EF4-FFF2-40B4-BE49-F238E27FC236}">
              <a16:creationId xmlns:a16="http://schemas.microsoft.com/office/drawing/2014/main" id="{00000000-0008-0000-0100-000049000000}"/>
            </a:ext>
          </a:extLst>
        </xdr:cNvPr>
        <xdr:cNvSpPr/>
      </xdr:nvSpPr>
      <xdr:spPr>
        <a:xfrm>
          <a:off x="5111280" y="33699600"/>
          <a:ext cx="1985760" cy="313560"/>
        </a:xfrm>
        <a:prstGeom prst="borderCallout1">
          <a:avLst>
            <a:gd name="adj1" fmla="val 106"/>
            <a:gd name="adj2" fmla="val 1150"/>
            <a:gd name="adj3" fmla="val 54615"/>
            <a:gd name="adj4" fmla="val -31068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FFFFFF"/>
              </a:solidFill>
              <a:latin typeface="Calibri"/>
            </a:rPr>
            <a:t>MassStrageClassではIN = EP1</a:t>
          </a:r>
          <a:endParaRPr lang="en-US" sz="1100" b="0" strike="noStrike" spc="-1">
            <a:latin typeface="Times New Roman"/>
          </a:endParaRPr>
        </a:p>
      </xdr:txBody>
    </xdr:sp>
    <xdr:clientData/>
  </xdr:twoCellAnchor>
  <xdr:twoCellAnchor editAs="oneCell">
    <xdr:from>
      <xdr:col>9</xdr:col>
      <xdr:colOff>142920</xdr:colOff>
      <xdr:row>171</xdr:row>
      <xdr:rowOff>0</xdr:rowOff>
    </xdr:from>
    <xdr:to>
      <xdr:col>12</xdr:col>
      <xdr:colOff>294480</xdr:colOff>
      <xdr:row>172</xdr:row>
      <xdr:rowOff>142200</xdr:rowOff>
    </xdr:to>
    <xdr:sp macro="" textlink="">
      <xdr:nvSpPr>
        <xdr:cNvPr id="74" name="CustomShape 1">
          <a:extLst>
            <a:ext uri="{FF2B5EF4-FFF2-40B4-BE49-F238E27FC236}">
              <a16:creationId xmlns:a16="http://schemas.microsoft.com/office/drawing/2014/main" id="{00000000-0008-0000-0100-00004A000000}"/>
            </a:ext>
          </a:extLst>
        </xdr:cNvPr>
        <xdr:cNvSpPr/>
      </xdr:nvSpPr>
      <xdr:spPr>
        <a:xfrm>
          <a:off x="5646240" y="29317680"/>
          <a:ext cx="1986120" cy="313920"/>
        </a:xfrm>
        <a:prstGeom prst="borderCallout1">
          <a:avLst>
            <a:gd name="adj1" fmla="val 106"/>
            <a:gd name="adj2" fmla="val 1150"/>
            <a:gd name="adj3" fmla="val -590840"/>
            <a:gd name="adj4" fmla="val -132395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FFFFFF"/>
              </a:solidFill>
              <a:latin typeface="Calibri"/>
            </a:rPr>
            <a:t>コントロール転送は、 EP0</a:t>
          </a:r>
          <a:endParaRPr lang="en-US" sz="1100" b="0" strike="noStrike" spc="-1">
            <a:latin typeface="Times New Roman"/>
          </a:endParaRPr>
        </a:p>
      </xdr:txBody>
    </xdr:sp>
    <xdr:clientData/>
  </xdr:twoCellAnchor>
  <xdr:twoCellAnchor editAs="absolute">
    <xdr:from>
      <xdr:col>12</xdr:col>
      <xdr:colOff>414000</xdr:colOff>
      <xdr:row>23</xdr:row>
      <xdr:rowOff>38160</xdr:rowOff>
    </xdr:from>
    <xdr:to>
      <xdr:col>19</xdr:col>
      <xdr:colOff>551880</xdr:colOff>
      <xdr:row>33</xdr:row>
      <xdr:rowOff>151200</xdr:rowOff>
    </xdr:to>
    <xdr:pic>
      <xdr:nvPicPr>
        <xdr:cNvPr id="75" name="画像 2">
          <a:extLst>
            <a:ext uri="{FF2B5EF4-FFF2-40B4-BE49-F238E27FC236}">
              <a16:creationId xmlns:a16="http://schemas.microsoft.com/office/drawing/2014/main" id="{00000000-0008-0000-0100-00004B000000}"/>
            </a:ext>
          </a:extLst>
        </xdr:cNvPr>
        <xdr:cNvPicPr/>
      </xdr:nvPicPr>
      <xdr:blipFill>
        <a:blip xmlns:r="http://schemas.openxmlformats.org/officeDocument/2006/relationships" r:embed="rId13"/>
        <a:stretch/>
      </xdr:blipFill>
      <xdr:spPr>
        <a:xfrm>
          <a:off x="7751880" y="3981240"/>
          <a:ext cx="4418280" cy="18277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4</xdr:col>
      <xdr:colOff>180000</xdr:colOff>
      <xdr:row>10</xdr:row>
      <xdr:rowOff>122400</xdr:rowOff>
    </xdr:to>
    <xdr:pic>
      <xdr:nvPicPr>
        <xdr:cNvPr id="76" name="図 1">
          <a:extLst>
            <a:ext uri="{FF2B5EF4-FFF2-40B4-BE49-F238E27FC236}">
              <a16:creationId xmlns:a16="http://schemas.microsoft.com/office/drawing/2014/main" id="{00000000-0008-0000-0200-00004C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628560" y="342720"/>
          <a:ext cx="3741120" cy="1494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19080</xdr:colOff>
      <xdr:row>29</xdr:row>
      <xdr:rowOff>19080</xdr:rowOff>
    </xdr:from>
    <xdr:to>
      <xdr:col>7</xdr:col>
      <xdr:colOff>2084040</xdr:colOff>
      <xdr:row>44</xdr:row>
      <xdr:rowOff>93960</xdr:rowOff>
    </xdr:to>
    <xdr:pic>
      <xdr:nvPicPr>
        <xdr:cNvPr id="77" name="図 2">
          <a:extLst>
            <a:ext uri="{FF2B5EF4-FFF2-40B4-BE49-F238E27FC236}">
              <a16:creationId xmlns:a16="http://schemas.microsoft.com/office/drawing/2014/main" id="{00000000-0008-0000-0200-00004D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647640" y="4991040"/>
          <a:ext cx="7511760" cy="26467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0</xdr:colOff>
      <xdr:row>124</xdr:row>
      <xdr:rowOff>0</xdr:rowOff>
    </xdr:from>
    <xdr:to>
      <xdr:col>7</xdr:col>
      <xdr:colOff>1598040</xdr:colOff>
      <xdr:row>143</xdr:row>
      <xdr:rowOff>74880</xdr:rowOff>
    </xdr:to>
    <xdr:pic>
      <xdr:nvPicPr>
        <xdr:cNvPr id="78" name="図 3">
          <a:extLst>
            <a:ext uri="{FF2B5EF4-FFF2-40B4-BE49-F238E27FC236}">
              <a16:creationId xmlns:a16="http://schemas.microsoft.com/office/drawing/2014/main" id="{00000000-0008-0000-0200-00004E000000}"/>
            </a:ext>
          </a:extLst>
        </xdr:cNvPr>
        <xdr:cNvPicPr/>
      </xdr:nvPicPr>
      <xdr:blipFill>
        <a:blip xmlns:r="http://schemas.openxmlformats.org/officeDocument/2006/relationships" r:embed="rId3"/>
        <a:stretch/>
      </xdr:blipFill>
      <xdr:spPr>
        <a:xfrm>
          <a:off x="628560" y="21259800"/>
          <a:ext cx="7044840" cy="3332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8</xdr:col>
      <xdr:colOff>0</xdr:colOff>
      <xdr:row>125</xdr:row>
      <xdr:rowOff>0</xdr:rowOff>
    </xdr:from>
    <xdr:to>
      <xdr:col>11</xdr:col>
      <xdr:colOff>1150920</xdr:colOff>
      <xdr:row>138</xdr:row>
      <xdr:rowOff>141480</xdr:rowOff>
    </xdr:to>
    <xdr:pic>
      <xdr:nvPicPr>
        <xdr:cNvPr id="79" name="図 4">
          <a:extLst>
            <a:ext uri="{FF2B5EF4-FFF2-40B4-BE49-F238E27FC236}">
              <a16:creationId xmlns:a16="http://schemas.microsoft.com/office/drawing/2014/main" id="{00000000-0008-0000-0200-00004F000000}"/>
            </a:ext>
          </a:extLst>
        </xdr:cNvPr>
        <xdr:cNvPicPr/>
      </xdr:nvPicPr>
      <xdr:blipFill>
        <a:blip xmlns:r="http://schemas.openxmlformats.org/officeDocument/2006/relationships" r:embed="rId4"/>
        <a:stretch/>
      </xdr:blipFill>
      <xdr:spPr>
        <a:xfrm>
          <a:off x="8528040" y="21431160"/>
          <a:ext cx="3036600" cy="23702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8</xdr:col>
      <xdr:colOff>204480</xdr:colOff>
      <xdr:row>28</xdr:row>
      <xdr:rowOff>76320</xdr:rowOff>
    </xdr:from>
    <xdr:to>
      <xdr:col>15</xdr:col>
      <xdr:colOff>753760</xdr:colOff>
      <xdr:row>44</xdr:row>
      <xdr:rowOff>160560</xdr:rowOff>
    </xdr:to>
    <xdr:pic>
      <xdr:nvPicPr>
        <xdr:cNvPr id="80" name="図 5">
          <a:extLst>
            <a:ext uri="{FF2B5EF4-FFF2-40B4-BE49-F238E27FC236}">
              <a16:creationId xmlns:a16="http://schemas.microsoft.com/office/drawing/2014/main" id="{00000000-0008-0000-0200-000050000000}"/>
            </a:ext>
          </a:extLst>
        </xdr:cNvPr>
        <xdr:cNvPicPr/>
      </xdr:nvPicPr>
      <xdr:blipFill>
        <a:blip xmlns:r="http://schemas.openxmlformats.org/officeDocument/2006/relationships" r:embed="rId5"/>
        <a:stretch/>
      </xdr:blipFill>
      <xdr:spPr>
        <a:xfrm>
          <a:off x="8732520" y="4876920"/>
          <a:ext cx="6865560" cy="2827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0</xdr:colOff>
      <xdr:row>46</xdr:row>
      <xdr:rowOff>0</xdr:rowOff>
    </xdr:from>
    <xdr:to>
      <xdr:col>5</xdr:col>
      <xdr:colOff>598320</xdr:colOff>
      <xdr:row>91</xdr:row>
      <xdr:rowOff>112320</xdr:rowOff>
    </xdr:to>
    <xdr:pic>
      <xdr:nvPicPr>
        <xdr:cNvPr id="81" name="図 6">
          <a:extLst>
            <a:ext uri="{FF2B5EF4-FFF2-40B4-BE49-F238E27FC236}">
              <a16:creationId xmlns:a16="http://schemas.microsoft.com/office/drawing/2014/main" id="{00000000-0008-0000-0200-000051000000}"/>
            </a:ext>
          </a:extLst>
        </xdr:cNvPr>
        <xdr:cNvPicPr/>
      </xdr:nvPicPr>
      <xdr:blipFill>
        <a:blip xmlns:r="http://schemas.openxmlformats.org/officeDocument/2006/relationships" r:embed="rId6"/>
        <a:stretch/>
      </xdr:blipFill>
      <xdr:spPr>
        <a:xfrm>
          <a:off x="628560" y="7886520"/>
          <a:ext cx="4788000" cy="7827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0</xdr:colOff>
      <xdr:row>46</xdr:row>
      <xdr:rowOff>0</xdr:rowOff>
    </xdr:from>
    <xdr:to>
      <xdr:col>10</xdr:col>
      <xdr:colOff>446040</xdr:colOff>
      <xdr:row>82</xdr:row>
      <xdr:rowOff>227</xdr:rowOff>
    </xdr:to>
    <xdr:pic>
      <xdr:nvPicPr>
        <xdr:cNvPr id="82" name="図 7">
          <a:extLst>
            <a:ext uri="{FF2B5EF4-FFF2-40B4-BE49-F238E27FC236}">
              <a16:creationId xmlns:a16="http://schemas.microsoft.com/office/drawing/2014/main" id="{00000000-0008-0000-0200-000052000000}"/>
            </a:ext>
          </a:extLst>
        </xdr:cNvPr>
        <xdr:cNvPicPr/>
      </xdr:nvPicPr>
      <xdr:blipFill>
        <a:blip xmlns:r="http://schemas.openxmlformats.org/officeDocument/2006/relationships" r:embed="rId7"/>
        <a:stretch/>
      </xdr:blipFill>
      <xdr:spPr>
        <a:xfrm>
          <a:off x="5446800" y="7886520"/>
          <a:ext cx="4784400" cy="6170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11</xdr:col>
      <xdr:colOff>0</xdr:colOff>
      <xdr:row>46</xdr:row>
      <xdr:rowOff>0</xdr:rowOff>
    </xdr:from>
    <xdr:to>
      <xdr:col>15</xdr:col>
      <xdr:colOff>296560</xdr:colOff>
      <xdr:row>82</xdr:row>
      <xdr:rowOff>64800</xdr:rowOff>
    </xdr:to>
    <xdr:pic>
      <xdr:nvPicPr>
        <xdr:cNvPr id="83" name="図 8">
          <a:extLst>
            <a:ext uri="{FF2B5EF4-FFF2-40B4-BE49-F238E27FC236}">
              <a16:creationId xmlns:a16="http://schemas.microsoft.com/office/drawing/2014/main" id="{00000000-0008-0000-0200-000053000000}"/>
            </a:ext>
          </a:extLst>
        </xdr:cNvPr>
        <xdr:cNvPicPr/>
      </xdr:nvPicPr>
      <xdr:blipFill>
        <a:blip xmlns:r="http://schemas.openxmlformats.org/officeDocument/2006/relationships" r:embed="rId8"/>
        <a:stretch/>
      </xdr:blipFill>
      <xdr:spPr>
        <a:xfrm>
          <a:off x="10413720" y="7886520"/>
          <a:ext cx="4727160" cy="62370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15</xdr:col>
      <xdr:colOff>814916</xdr:colOff>
      <xdr:row>46</xdr:row>
      <xdr:rowOff>0</xdr:rowOff>
    </xdr:from>
    <xdr:to>
      <xdr:col>19</xdr:col>
      <xdr:colOff>658780</xdr:colOff>
      <xdr:row>87</xdr:row>
      <xdr:rowOff>55080</xdr:rowOff>
    </xdr:to>
    <xdr:pic>
      <xdr:nvPicPr>
        <xdr:cNvPr id="84" name="図 9">
          <a:extLst>
            <a:ext uri="{FF2B5EF4-FFF2-40B4-BE49-F238E27FC236}">
              <a16:creationId xmlns:a16="http://schemas.microsoft.com/office/drawing/2014/main" id="{00000000-0008-0000-0200-000054000000}"/>
            </a:ext>
          </a:extLst>
        </xdr:cNvPr>
        <xdr:cNvPicPr/>
      </xdr:nvPicPr>
      <xdr:blipFill>
        <a:blip xmlns:r="http://schemas.openxmlformats.org/officeDocument/2006/relationships" r:embed="rId9"/>
        <a:stretch/>
      </xdr:blipFill>
      <xdr:spPr>
        <a:xfrm>
          <a:off x="15599880" y="7886520"/>
          <a:ext cx="4741920" cy="70844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15</xdr:col>
      <xdr:colOff>841196</xdr:colOff>
      <xdr:row>86</xdr:row>
      <xdr:rowOff>152280</xdr:rowOff>
    </xdr:from>
    <xdr:to>
      <xdr:col>19</xdr:col>
      <xdr:colOff>632140</xdr:colOff>
      <xdr:row>127</xdr:row>
      <xdr:rowOff>36000</xdr:rowOff>
    </xdr:to>
    <xdr:pic>
      <xdr:nvPicPr>
        <xdr:cNvPr id="85" name="図 10">
          <a:extLst>
            <a:ext uri="{FF2B5EF4-FFF2-40B4-BE49-F238E27FC236}">
              <a16:creationId xmlns:a16="http://schemas.microsoft.com/office/drawing/2014/main" id="{00000000-0008-0000-0200-000055000000}"/>
            </a:ext>
          </a:extLst>
        </xdr:cNvPr>
        <xdr:cNvPicPr/>
      </xdr:nvPicPr>
      <xdr:blipFill>
        <a:blip xmlns:r="http://schemas.openxmlformats.org/officeDocument/2006/relationships" r:embed="rId10"/>
        <a:stretch/>
      </xdr:blipFill>
      <xdr:spPr>
        <a:xfrm>
          <a:off x="15626160" y="14896800"/>
          <a:ext cx="4689000" cy="6913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0</xdr:colOff>
      <xdr:row>12</xdr:row>
      <xdr:rowOff>0</xdr:rowOff>
    </xdr:from>
    <xdr:to>
      <xdr:col>8</xdr:col>
      <xdr:colOff>202320</xdr:colOff>
      <xdr:row>26</xdr:row>
      <xdr:rowOff>74880</xdr:rowOff>
    </xdr:to>
    <xdr:pic>
      <xdr:nvPicPr>
        <xdr:cNvPr id="86" name="図 12">
          <a:extLst>
            <a:ext uri="{FF2B5EF4-FFF2-40B4-BE49-F238E27FC236}">
              <a16:creationId xmlns:a16="http://schemas.microsoft.com/office/drawing/2014/main" id="{00000000-0008-0000-0200-000056000000}"/>
            </a:ext>
          </a:extLst>
        </xdr:cNvPr>
        <xdr:cNvPicPr/>
      </xdr:nvPicPr>
      <xdr:blipFill>
        <a:blip xmlns:r="http://schemas.openxmlformats.org/officeDocument/2006/relationships" r:embed="rId11"/>
        <a:stretch/>
      </xdr:blipFill>
      <xdr:spPr>
        <a:xfrm>
          <a:off x="628560" y="2057400"/>
          <a:ext cx="8101800" cy="24750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</xdr:col>
      <xdr:colOff>0</xdr:colOff>
      <xdr:row>97</xdr:row>
      <xdr:rowOff>0</xdr:rowOff>
    </xdr:from>
    <xdr:to>
      <xdr:col>10</xdr:col>
      <xdr:colOff>97920</xdr:colOff>
      <xdr:row>119</xdr:row>
      <xdr:rowOff>36720</xdr:rowOff>
    </xdr:to>
    <xdr:pic>
      <xdr:nvPicPr>
        <xdr:cNvPr id="87" name="画像 1">
          <a:extLst>
            <a:ext uri="{FF2B5EF4-FFF2-40B4-BE49-F238E27FC236}">
              <a16:creationId xmlns:a16="http://schemas.microsoft.com/office/drawing/2014/main" id="{00000000-0008-0000-0200-000057000000}"/>
            </a:ext>
          </a:extLst>
        </xdr:cNvPr>
        <xdr:cNvPicPr/>
      </xdr:nvPicPr>
      <xdr:blipFill>
        <a:blip xmlns:r="http://schemas.openxmlformats.org/officeDocument/2006/relationships" r:embed="rId12"/>
        <a:stretch/>
      </xdr:blipFill>
      <xdr:spPr>
        <a:xfrm>
          <a:off x="628560" y="16630560"/>
          <a:ext cx="9254520" cy="38084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167</xdr:row>
      <xdr:rowOff>142920</xdr:rowOff>
    </xdr:from>
    <xdr:to>
      <xdr:col>13</xdr:col>
      <xdr:colOff>259560</xdr:colOff>
      <xdr:row>216</xdr:row>
      <xdr:rowOff>30960</xdr:rowOff>
    </xdr:to>
    <xdr:pic>
      <xdr:nvPicPr>
        <xdr:cNvPr id="120" name="Picture 2">
          <a:extLst>
            <a:ext uri="{FF2B5EF4-FFF2-40B4-BE49-F238E27FC236}">
              <a16:creationId xmlns:a16="http://schemas.microsoft.com/office/drawing/2014/main" id="{00000000-0008-0000-0300-000078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601920" y="28774800"/>
          <a:ext cx="7483320" cy="828936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19</xdr:col>
      <xdr:colOff>66600</xdr:colOff>
      <xdr:row>101</xdr:row>
      <xdr:rowOff>0</xdr:rowOff>
    </xdr:from>
    <xdr:to>
      <xdr:col>22</xdr:col>
      <xdr:colOff>126000</xdr:colOff>
      <xdr:row>125</xdr:row>
      <xdr:rowOff>11880</xdr:rowOff>
    </xdr:to>
    <xdr:pic>
      <xdr:nvPicPr>
        <xdr:cNvPr id="121" name="Picture 11">
          <a:extLst>
            <a:ext uri="{FF2B5EF4-FFF2-40B4-BE49-F238E27FC236}">
              <a16:creationId xmlns:a16="http://schemas.microsoft.com/office/drawing/2014/main" id="{00000000-0008-0000-0300-000079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12230640" y="17316360"/>
          <a:ext cx="2355480" cy="412668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</xdr:col>
      <xdr:colOff>0</xdr:colOff>
      <xdr:row>101</xdr:row>
      <xdr:rowOff>0</xdr:rowOff>
    </xdr:from>
    <xdr:to>
      <xdr:col>17</xdr:col>
      <xdr:colOff>364320</xdr:colOff>
      <xdr:row>147</xdr:row>
      <xdr:rowOff>164160</xdr:rowOff>
    </xdr:to>
    <xdr:pic>
      <xdr:nvPicPr>
        <xdr:cNvPr id="122" name="Picture 36">
          <a:extLst>
            <a:ext uri="{FF2B5EF4-FFF2-40B4-BE49-F238E27FC236}">
              <a16:creationId xmlns:a16="http://schemas.microsoft.com/office/drawing/2014/main" id="{00000000-0008-0000-0300-00007A000000}"/>
            </a:ext>
          </a:extLst>
        </xdr:cNvPr>
        <xdr:cNvPicPr/>
      </xdr:nvPicPr>
      <xdr:blipFill>
        <a:blip xmlns:r="http://schemas.openxmlformats.org/officeDocument/2006/relationships" r:embed="rId3"/>
        <a:stretch/>
      </xdr:blipFill>
      <xdr:spPr>
        <a:xfrm>
          <a:off x="601920" y="17316360"/>
          <a:ext cx="10398600" cy="805068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</xdr:col>
      <xdr:colOff>0</xdr:colOff>
      <xdr:row>52</xdr:row>
      <xdr:rowOff>0</xdr:rowOff>
    </xdr:from>
    <xdr:to>
      <xdr:col>12</xdr:col>
      <xdr:colOff>40320</xdr:colOff>
      <xdr:row>97</xdr:row>
      <xdr:rowOff>135720</xdr:rowOff>
    </xdr:to>
    <xdr:pic>
      <xdr:nvPicPr>
        <xdr:cNvPr id="123" name="Picture 69">
          <a:extLst>
            <a:ext uri="{FF2B5EF4-FFF2-40B4-BE49-F238E27FC236}">
              <a16:creationId xmlns:a16="http://schemas.microsoft.com/office/drawing/2014/main" id="{00000000-0008-0000-0300-00007B000000}"/>
            </a:ext>
          </a:extLst>
        </xdr:cNvPr>
        <xdr:cNvPicPr/>
      </xdr:nvPicPr>
      <xdr:blipFill>
        <a:blip xmlns:r="http://schemas.openxmlformats.org/officeDocument/2006/relationships" r:embed="rId4"/>
        <a:stretch/>
      </xdr:blipFill>
      <xdr:spPr>
        <a:xfrm>
          <a:off x="601920" y="8915400"/>
          <a:ext cx="6662160" cy="785088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17</xdr:col>
      <xdr:colOff>897840</xdr:colOff>
      <xdr:row>46</xdr:row>
      <xdr:rowOff>30960</xdr:rowOff>
    </xdr:to>
    <xdr:pic>
      <xdr:nvPicPr>
        <xdr:cNvPr id="124" name="Picture 70">
          <a:extLst>
            <a:ext uri="{FF2B5EF4-FFF2-40B4-BE49-F238E27FC236}">
              <a16:creationId xmlns:a16="http://schemas.microsoft.com/office/drawing/2014/main" id="{00000000-0008-0000-0300-00007C000000}"/>
            </a:ext>
          </a:extLst>
        </xdr:cNvPr>
        <xdr:cNvPicPr/>
      </xdr:nvPicPr>
      <xdr:blipFill>
        <a:blip xmlns:r="http://schemas.openxmlformats.org/officeDocument/2006/relationships" r:embed="rId5"/>
        <a:stretch/>
      </xdr:blipFill>
      <xdr:spPr>
        <a:xfrm>
          <a:off x="601920" y="1199880"/>
          <a:ext cx="10932120" cy="67176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17</xdr:col>
      <xdr:colOff>857160</xdr:colOff>
      <xdr:row>136</xdr:row>
      <xdr:rowOff>85680</xdr:rowOff>
    </xdr:from>
    <xdr:to>
      <xdr:col>25</xdr:col>
      <xdr:colOff>373680</xdr:colOff>
      <xdr:row>148</xdr:row>
      <xdr:rowOff>97560</xdr:rowOff>
    </xdr:to>
    <xdr:sp macro="" textlink="">
      <xdr:nvSpPr>
        <xdr:cNvPr id="125" name="CustomShape 1">
          <a:extLst>
            <a:ext uri="{FF2B5EF4-FFF2-40B4-BE49-F238E27FC236}">
              <a16:creationId xmlns:a16="http://schemas.microsoft.com/office/drawing/2014/main" id="{00000000-0008-0000-0300-00007D000000}"/>
            </a:ext>
          </a:extLst>
        </xdr:cNvPr>
        <xdr:cNvSpPr/>
      </xdr:nvSpPr>
      <xdr:spPr>
        <a:xfrm>
          <a:off x="11493360" y="23402880"/>
          <a:ext cx="5199480" cy="2069280"/>
        </a:xfrm>
        <a:prstGeom prst="ellipse">
          <a:avLst/>
        </a:prstGeom>
        <a:noFill/>
        <a:ln w="19080">
          <a:solidFill>
            <a:srgbClr val="0070C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18</xdr:col>
      <xdr:colOff>28440</xdr:colOff>
      <xdr:row>30</xdr:row>
      <xdr:rowOff>142920</xdr:rowOff>
    </xdr:from>
    <xdr:to>
      <xdr:col>25</xdr:col>
      <xdr:colOff>154440</xdr:colOff>
      <xdr:row>43</xdr:row>
      <xdr:rowOff>11880</xdr:rowOff>
    </xdr:to>
    <xdr:sp macro="" textlink="">
      <xdr:nvSpPr>
        <xdr:cNvPr id="126" name="CustomShape 1">
          <a:extLst>
            <a:ext uri="{FF2B5EF4-FFF2-40B4-BE49-F238E27FC236}">
              <a16:creationId xmlns:a16="http://schemas.microsoft.com/office/drawing/2014/main" id="{00000000-0008-0000-0300-00007E000000}"/>
            </a:ext>
          </a:extLst>
        </xdr:cNvPr>
        <xdr:cNvSpPr/>
      </xdr:nvSpPr>
      <xdr:spPr>
        <a:xfrm>
          <a:off x="11590200" y="5286240"/>
          <a:ext cx="4883400" cy="2097720"/>
        </a:xfrm>
        <a:prstGeom prst="ellipse">
          <a:avLst/>
        </a:prstGeom>
        <a:noFill/>
        <a:ln w="19080">
          <a:solidFill>
            <a:srgbClr val="0070C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322920</xdr:colOff>
      <xdr:row>55</xdr:row>
      <xdr:rowOff>94320</xdr:rowOff>
    </xdr:to>
    <xdr:sp macro="" textlink="">
      <xdr:nvSpPr>
        <xdr:cNvPr id="127" name="CustomShape 1" hidden="1">
          <a:extLst>
            <a:ext uri="{FF2B5EF4-FFF2-40B4-BE49-F238E27FC236}">
              <a16:creationId xmlns:a16="http://schemas.microsoft.com/office/drawing/2014/main" id="{00000000-0008-0000-0300-00007F000000}"/>
            </a:ext>
          </a:extLst>
        </xdr:cNvPr>
        <xdr:cNvSpPr/>
      </xdr:nvSpPr>
      <xdr:spPr>
        <a:xfrm>
          <a:off x="0" y="0"/>
          <a:ext cx="8750520" cy="9523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322920</xdr:colOff>
      <xdr:row>55</xdr:row>
      <xdr:rowOff>94320</xdr:rowOff>
    </xdr:to>
    <xdr:sp macro="" textlink="">
      <xdr:nvSpPr>
        <xdr:cNvPr id="128" name="CustomShape 1" hidden="1">
          <a:extLst>
            <a:ext uri="{FF2B5EF4-FFF2-40B4-BE49-F238E27FC236}">
              <a16:creationId xmlns:a16="http://schemas.microsoft.com/office/drawing/2014/main" id="{00000000-0008-0000-0300-000080000000}"/>
            </a:ext>
          </a:extLst>
        </xdr:cNvPr>
        <xdr:cNvSpPr/>
      </xdr:nvSpPr>
      <xdr:spPr>
        <a:xfrm>
          <a:off x="0" y="0"/>
          <a:ext cx="8750520" cy="9523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322920</xdr:colOff>
      <xdr:row>55</xdr:row>
      <xdr:rowOff>94320</xdr:rowOff>
    </xdr:to>
    <xdr:sp macro="" textlink="">
      <xdr:nvSpPr>
        <xdr:cNvPr id="129" name="CustomShape 1" hidden="1">
          <a:extLst>
            <a:ext uri="{FF2B5EF4-FFF2-40B4-BE49-F238E27FC236}">
              <a16:creationId xmlns:a16="http://schemas.microsoft.com/office/drawing/2014/main" id="{00000000-0008-0000-0300-000081000000}"/>
            </a:ext>
          </a:extLst>
        </xdr:cNvPr>
        <xdr:cNvSpPr/>
      </xdr:nvSpPr>
      <xdr:spPr>
        <a:xfrm>
          <a:off x="0" y="0"/>
          <a:ext cx="8750520" cy="9523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322920</xdr:colOff>
      <xdr:row>55</xdr:row>
      <xdr:rowOff>94320</xdr:rowOff>
    </xdr:to>
    <xdr:sp macro="" textlink="">
      <xdr:nvSpPr>
        <xdr:cNvPr id="130" name="CustomShape 1" hidden="1">
          <a:extLst>
            <a:ext uri="{FF2B5EF4-FFF2-40B4-BE49-F238E27FC236}">
              <a16:creationId xmlns:a16="http://schemas.microsoft.com/office/drawing/2014/main" id="{00000000-0008-0000-0300-000082000000}"/>
            </a:ext>
          </a:extLst>
        </xdr:cNvPr>
        <xdr:cNvSpPr/>
      </xdr:nvSpPr>
      <xdr:spPr>
        <a:xfrm>
          <a:off x="0" y="0"/>
          <a:ext cx="8750520" cy="9523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322920</xdr:colOff>
      <xdr:row>55</xdr:row>
      <xdr:rowOff>94320</xdr:rowOff>
    </xdr:to>
    <xdr:sp macro="" textlink="">
      <xdr:nvSpPr>
        <xdr:cNvPr id="131" name="CustomShape 1" hidden="1">
          <a:extLst>
            <a:ext uri="{FF2B5EF4-FFF2-40B4-BE49-F238E27FC236}">
              <a16:creationId xmlns:a16="http://schemas.microsoft.com/office/drawing/2014/main" id="{00000000-0008-0000-0300-000083000000}"/>
            </a:ext>
          </a:extLst>
        </xdr:cNvPr>
        <xdr:cNvSpPr/>
      </xdr:nvSpPr>
      <xdr:spPr>
        <a:xfrm>
          <a:off x="0" y="0"/>
          <a:ext cx="8750520" cy="9523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322920</xdr:colOff>
      <xdr:row>55</xdr:row>
      <xdr:rowOff>94320</xdr:rowOff>
    </xdr:to>
    <xdr:sp macro="" textlink="">
      <xdr:nvSpPr>
        <xdr:cNvPr id="132" name="CustomShape 1" hidden="1">
          <a:extLst>
            <a:ext uri="{FF2B5EF4-FFF2-40B4-BE49-F238E27FC236}">
              <a16:creationId xmlns:a16="http://schemas.microsoft.com/office/drawing/2014/main" id="{00000000-0008-0000-0300-000084000000}"/>
            </a:ext>
          </a:extLst>
        </xdr:cNvPr>
        <xdr:cNvSpPr/>
      </xdr:nvSpPr>
      <xdr:spPr>
        <a:xfrm>
          <a:off x="0" y="0"/>
          <a:ext cx="8750520" cy="9523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322920</xdr:colOff>
      <xdr:row>55</xdr:row>
      <xdr:rowOff>94320</xdr:rowOff>
    </xdr:to>
    <xdr:sp macro="" textlink="">
      <xdr:nvSpPr>
        <xdr:cNvPr id="133" name="CustomShape 1" hidden="1">
          <a:extLst>
            <a:ext uri="{FF2B5EF4-FFF2-40B4-BE49-F238E27FC236}">
              <a16:creationId xmlns:a16="http://schemas.microsoft.com/office/drawing/2014/main" id="{00000000-0008-0000-0300-000085000000}"/>
            </a:ext>
          </a:extLst>
        </xdr:cNvPr>
        <xdr:cNvSpPr/>
      </xdr:nvSpPr>
      <xdr:spPr>
        <a:xfrm>
          <a:off x="0" y="0"/>
          <a:ext cx="8750520" cy="9523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322920</xdr:colOff>
      <xdr:row>55</xdr:row>
      <xdr:rowOff>94320</xdr:rowOff>
    </xdr:to>
    <xdr:sp macro="" textlink="">
      <xdr:nvSpPr>
        <xdr:cNvPr id="134" name="CustomShape 1" hidden="1">
          <a:extLst>
            <a:ext uri="{FF2B5EF4-FFF2-40B4-BE49-F238E27FC236}">
              <a16:creationId xmlns:a16="http://schemas.microsoft.com/office/drawing/2014/main" id="{00000000-0008-0000-0300-000086000000}"/>
            </a:ext>
          </a:extLst>
        </xdr:cNvPr>
        <xdr:cNvSpPr/>
      </xdr:nvSpPr>
      <xdr:spPr>
        <a:xfrm>
          <a:off x="0" y="0"/>
          <a:ext cx="8750520" cy="9523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322920</xdr:colOff>
      <xdr:row>55</xdr:row>
      <xdr:rowOff>94320</xdr:rowOff>
    </xdr:to>
    <xdr:sp macro="" textlink="">
      <xdr:nvSpPr>
        <xdr:cNvPr id="135" name="CustomShape 1" hidden="1">
          <a:extLst>
            <a:ext uri="{FF2B5EF4-FFF2-40B4-BE49-F238E27FC236}">
              <a16:creationId xmlns:a16="http://schemas.microsoft.com/office/drawing/2014/main" id="{00000000-0008-0000-0300-000087000000}"/>
            </a:ext>
          </a:extLst>
        </xdr:cNvPr>
        <xdr:cNvSpPr/>
      </xdr:nvSpPr>
      <xdr:spPr>
        <a:xfrm>
          <a:off x="0" y="0"/>
          <a:ext cx="8750520" cy="9523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322920</xdr:colOff>
      <xdr:row>55</xdr:row>
      <xdr:rowOff>94320</xdr:rowOff>
    </xdr:to>
    <xdr:sp macro="" textlink="">
      <xdr:nvSpPr>
        <xdr:cNvPr id="136" name="CustomShape 1" hidden="1">
          <a:extLst>
            <a:ext uri="{FF2B5EF4-FFF2-40B4-BE49-F238E27FC236}">
              <a16:creationId xmlns:a16="http://schemas.microsoft.com/office/drawing/2014/main" id="{00000000-0008-0000-0300-000088000000}"/>
            </a:ext>
          </a:extLst>
        </xdr:cNvPr>
        <xdr:cNvSpPr/>
      </xdr:nvSpPr>
      <xdr:spPr>
        <a:xfrm>
          <a:off x="0" y="0"/>
          <a:ext cx="8750520" cy="9523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322920</xdr:colOff>
      <xdr:row>55</xdr:row>
      <xdr:rowOff>94320</xdr:rowOff>
    </xdr:to>
    <xdr:sp macro="" textlink="">
      <xdr:nvSpPr>
        <xdr:cNvPr id="137" name="CustomShape 1" hidden="1">
          <a:extLst>
            <a:ext uri="{FF2B5EF4-FFF2-40B4-BE49-F238E27FC236}">
              <a16:creationId xmlns:a16="http://schemas.microsoft.com/office/drawing/2014/main" id="{00000000-0008-0000-0300-000089000000}"/>
            </a:ext>
          </a:extLst>
        </xdr:cNvPr>
        <xdr:cNvSpPr/>
      </xdr:nvSpPr>
      <xdr:spPr>
        <a:xfrm>
          <a:off x="0" y="0"/>
          <a:ext cx="8750520" cy="9523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322920</xdr:colOff>
      <xdr:row>55</xdr:row>
      <xdr:rowOff>94320</xdr:rowOff>
    </xdr:to>
    <xdr:sp macro="" textlink="">
      <xdr:nvSpPr>
        <xdr:cNvPr id="138" name="CustomShape 1" hidden="1">
          <a:extLst>
            <a:ext uri="{FF2B5EF4-FFF2-40B4-BE49-F238E27FC236}">
              <a16:creationId xmlns:a16="http://schemas.microsoft.com/office/drawing/2014/main" id="{00000000-0008-0000-0300-00008A000000}"/>
            </a:ext>
          </a:extLst>
        </xdr:cNvPr>
        <xdr:cNvSpPr/>
      </xdr:nvSpPr>
      <xdr:spPr>
        <a:xfrm>
          <a:off x="0" y="0"/>
          <a:ext cx="8750520" cy="9523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322920</xdr:colOff>
      <xdr:row>55</xdr:row>
      <xdr:rowOff>94320</xdr:rowOff>
    </xdr:to>
    <xdr:sp macro="" textlink="">
      <xdr:nvSpPr>
        <xdr:cNvPr id="139" name="CustomShape 1" hidden="1">
          <a:extLst>
            <a:ext uri="{FF2B5EF4-FFF2-40B4-BE49-F238E27FC236}">
              <a16:creationId xmlns:a16="http://schemas.microsoft.com/office/drawing/2014/main" id="{00000000-0008-0000-0300-00008B000000}"/>
            </a:ext>
          </a:extLst>
        </xdr:cNvPr>
        <xdr:cNvSpPr/>
      </xdr:nvSpPr>
      <xdr:spPr>
        <a:xfrm>
          <a:off x="0" y="0"/>
          <a:ext cx="8750520" cy="9523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323280</xdr:colOff>
      <xdr:row>55</xdr:row>
      <xdr:rowOff>94680</xdr:rowOff>
    </xdr:to>
    <xdr:sp macro="" textlink="">
      <xdr:nvSpPr>
        <xdr:cNvPr id="140" name="CustomShape 1" hidden="1">
          <a:extLst>
            <a:ext uri="{FF2B5EF4-FFF2-40B4-BE49-F238E27FC236}">
              <a16:creationId xmlns:a16="http://schemas.microsoft.com/office/drawing/2014/main" id="{00000000-0008-0000-0300-00008C000000}"/>
            </a:ext>
          </a:extLst>
        </xdr:cNvPr>
        <xdr:cNvSpPr/>
      </xdr:nvSpPr>
      <xdr:spPr>
        <a:xfrm>
          <a:off x="0" y="0"/>
          <a:ext cx="8750880" cy="9524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323280</xdr:colOff>
      <xdr:row>55</xdr:row>
      <xdr:rowOff>94680</xdr:rowOff>
    </xdr:to>
    <xdr:sp macro="" textlink="">
      <xdr:nvSpPr>
        <xdr:cNvPr id="141" name="CustomShape 1" hidden="1">
          <a:extLst>
            <a:ext uri="{FF2B5EF4-FFF2-40B4-BE49-F238E27FC236}">
              <a16:creationId xmlns:a16="http://schemas.microsoft.com/office/drawing/2014/main" id="{00000000-0008-0000-0300-00008D000000}"/>
            </a:ext>
          </a:extLst>
        </xdr:cNvPr>
        <xdr:cNvSpPr/>
      </xdr:nvSpPr>
      <xdr:spPr>
        <a:xfrm>
          <a:off x="0" y="0"/>
          <a:ext cx="8750880" cy="9524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323280</xdr:colOff>
      <xdr:row>55</xdr:row>
      <xdr:rowOff>94680</xdr:rowOff>
    </xdr:to>
    <xdr:sp macro="" textlink="">
      <xdr:nvSpPr>
        <xdr:cNvPr id="142" name="CustomShape 1" hidden="1">
          <a:extLst>
            <a:ext uri="{FF2B5EF4-FFF2-40B4-BE49-F238E27FC236}">
              <a16:creationId xmlns:a16="http://schemas.microsoft.com/office/drawing/2014/main" id="{00000000-0008-0000-0300-00008E000000}"/>
            </a:ext>
          </a:extLst>
        </xdr:cNvPr>
        <xdr:cNvSpPr/>
      </xdr:nvSpPr>
      <xdr:spPr>
        <a:xfrm>
          <a:off x="0" y="0"/>
          <a:ext cx="8750880" cy="9524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323280</xdr:colOff>
      <xdr:row>55</xdr:row>
      <xdr:rowOff>94680</xdr:rowOff>
    </xdr:to>
    <xdr:sp macro="" textlink="">
      <xdr:nvSpPr>
        <xdr:cNvPr id="143" name="CustomShape 1" hidden="1">
          <a:extLst>
            <a:ext uri="{FF2B5EF4-FFF2-40B4-BE49-F238E27FC236}">
              <a16:creationId xmlns:a16="http://schemas.microsoft.com/office/drawing/2014/main" id="{00000000-0008-0000-0300-00008F000000}"/>
            </a:ext>
          </a:extLst>
        </xdr:cNvPr>
        <xdr:cNvSpPr/>
      </xdr:nvSpPr>
      <xdr:spPr>
        <a:xfrm>
          <a:off x="0" y="0"/>
          <a:ext cx="8750880" cy="9524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323280</xdr:colOff>
      <xdr:row>55</xdr:row>
      <xdr:rowOff>94680</xdr:rowOff>
    </xdr:to>
    <xdr:sp macro="" textlink="">
      <xdr:nvSpPr>
        <xdr:cNvPr id="144" name="CustomShape 1" hidden="1">
          <a:extLst>
            <a:ext uri="{FF2B5EF4-FFF2-40B4-BE49-F238E27FC236}">
              <a16:creationId xmlns:a16="http://schemas.microsoft.com/office/drawing/2014/main" id="{00000000-0008-0000-0300-000090000000}"/>
            </a:ext>
          </a:extLst>
        </xdr:cNvPr>
        <xdr:cNvSpPr/>
      </xdr:nvSpPr>
      <xdr:spPr>
        <a:xfrm>
          <a:off x="0" y="0"/>
          <a:ext cx="8750880" cy="9524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323280</xdr:colOff>
      <xdr:row>55</xdr:row>
      <xdr:rowOff>94680</xdr:rowOff>
    </xdr:to>
    <xdr:sp macro="" textlink="">
      <xdr:nvSpPr>
        <xdr:cNvPr id="145" name="CustomShape 1" hidden="1">
          <a:extLst>
            <a:ext uri="{FF2B5EF4-FFF2-40B4-BE49-F238E27FC236}">
              <a16:creationId xmlns:a16="http://schemas.microsoft.com/office/drawing/2014/main" id="{00000000-0008-0000-0300-000091000000}"/>
            </a:ext>
          </a:extLst>
        </xdr:cNvPr>
        <xdr:cNvSpPr/>
      </xdr:nvSpPr>
      <xdr:spPr>
        <a:xfrm>
          <a:off x="0" y="0"/>
          <a:ext cx="8750880" cy="9524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323280</xdr:colOff>
      <xdr:row>55</xdr:row>
      <xdr:rowOff>94680</xdr:rowOff>
    </xdr:to>
    <xdr:sp macro="" textlink="">
      <xdr:nvSpPr>
        <xdr:cNvPr id="146" name="CustomShape 1" hidden="1">
          <a:extLst>
            <a:ext uri="{FF2B5EF4-FFF2-40B4-BE49-F238E27FC236}">
              <a16:creationId xmlns:a16="http://schemas.microsoft.com/office/drawing/2014/main" id="{00000000-0008-0000-0300-000092000000}"/>
            </a:ext>
          </a:extLst>
        </xdr:cNvPr>
        <xdr:cNvSpPr/>
      </xdr:nvSpPr>
      <xdr:spPr>
        <a:xfrm>
          <a:off x="0" y="0"/>
          <a:ext cx="8750880" cy="9524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323280</xdr:colOff>
      <xdr:row>55</xdr:row>
      <xdr:rowOff>94680</xdr:rowOff>
    </xdr:to>
    <xdr:sp macro="" textlink="">
      <xdr:nvSpPr>
        <xdr:cNvPr id="147" name="CustomShape 1" hidden="1">
          <a:extLst>
            <a:ext uri="{FF2B5EF4-FFF2-40B4-BE49-F238E27FC236}">
              <a16:creationId xmlns:a16="http://schemas.microsoft.com/office/drawing/2014/main" id="{00000000-0008-0000-0300-000093000000}"/>
            </a:ext>
          </a:extLst>
        </xdr:cNvPr>
        <xdr:cNvSpPr/>
      </xdr:nvSpPr>
      <xdr:spPr>
        <a:xfrm>
          <a:off x="0" y="0"/>
          <a:ext cx="8750880" cy="9524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323280</xdr:colOff>
      <xdr:row>55</xdr:row>
      <xdr:rowOff>94680</xdr:rowOff>
    </xdr:to>
    <xdr:sp macro="" textlink="">
      <xdr:nvSpPr>
        <xdr:cNvPr id="148" name="CustomShape 1" hidden="1">
          <a:extLst>
            <a:ext uri="{FF2B5EF4-FFF2-40B4-BE49-F238E27FC236}">
              <a16:creationId xmlns:a16="http://schemas.microsoft.com/office/drawing/2014/main" id="{00000000-0008-0000-0300-000094000000}"/>
            </a:ext>
          </a:extLst>
        </xdr:cNvPr>
        <xdr:cNvSpPr/>
      </xdr:nvSpPr>
      <xdr:spPr>
        <a:xfrm>
          <a:off x="0" y="0"/>
          <a:ext cx="8750880" cy="9524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323280</xdr:colOff>
      <xdr:row>55</xdr:row>
      <xdr:rowOff>94680</xdr:rowOff>
    </xdr:to>
    <xdr:sp macro="" textlink="">
      <xdr:nvSpPr>
        <xdr:cNvPr id="149" name="CustomShape 1" hidden="1">
          <a:extLst>
            <a:ext uri="{FF2B5EF4-FFF2-40B4-BE49-F238E27FC236}">
              <a16:creationId xmlns:a16="http://schemas.microsoft.com/office/drawing/2014/main" id="{00000000-0008-0000-0300-000095000000}"/>
            </a:ext>
          </a:extLst>
        </xdr:cNvPr>
        <xdr:cNvSpPr/>
      </xdr:nvSpPr>
      <xdr:spPr>
        <a:xfrm>
          <a:off x="0" y="0"/>
          <a:ext cx="8750880" cy="9524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323280</xdr:colOff>
      <xdr:row>55</xdr:row>
      <xdr:rowOff>94680</xdr:rowOff>
    </xdr:to>
    <xdr:sp macro="" textlink="">
      <xdr:nvSpPr>
        <xdr:cNvPr id="150" name="CustomShape 1" hidden="1">
          <a:extLst>
            <a:ext uri="{FF2B5EF4-FFF2-40B4-BE49-F238E27FC236}">
              <a16:creationId xmlns:a16="http://schemas.microsoft.com/office/drawing/2014/main" id="{00000000-0008-0000-0300-000096000000}"/>
            </a:ext>
          </a:extLst>
        </xdr:cNvPr>
        <xdr:cNvSpPr/>
      </xdr:nvSpPr>
      <xdr:spPr>
        <a:xfrm>
          <a:off x="0" y="0"/>
          <a:ext cx="8750880" cy="9524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323280</xdr:colOff>
      <xdr:row>55</xdr:row>
      <xdr:rowOff>94680</xdr:rowOff>
    </xdr:to>
    <xdr:sp macro="" textlink="">
      <xdr:nvSpPr>
        <xdr:cNvPr id="151" name="CustomShape 1" hidden="1">
          <a:extLst>
            <a:ext uri="{FF2B5EF4-FFF2-40B4-BE49-F238E27FC236}">
              <a16:creationId xmlns:a16="http://schemas.microsoft.com/office/drawing/2014/main" id="{00000000-0008-0000-0300-000097000000}"/>
            </a:ext>
          </a:extLst>
        </xdr:cNvPr>
        <xdr:cNvSpPr/>
      </xdr:nvSpPr>
      <xdr:spPr>
        <a:xfrm>
          <a:off x="0" y="0"/>
          <a:ext cx="8750880" cy="9524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323280</xdr:colOff>
      <xdr:row>55</xdr:row>
      <xdr:rowOff>94680</xdr:rowOff>
    </xdr:to>
    <xdr:sp macro="" textlink="">
      <xdr:nvSpPr>
        <xdr:cNvPr id="152" name="CustomShape 1" hidden="1">
          <a:extLst>
            <a:ext uri="{FF2B5EF4-FFF2-40B4-BE49-F238E27FC236}">
              <a16:creationId xmlns:a16="http://schemas.microsoft.com/office/drawing/2014/main" id="{00000000-0008-0000-0300-000098000000}"/>
            </a:ext>
          </a:extLst>
        </xdr:cNvPr>
        <xdr:cNvSpPr/>
      </xdr:nvSpPr>
      <xdr:spPr>
        <a:xfrm>
          <a:off x="0" y="0"/>
          <a:ext cx="8750880" cy="9524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323850</xdr:colOff>
      <xdr:row>55</xdr:row>
      <xdr:rowOff>95250</xdr:rowOff>
    </xdr:to>
    <xdr:sp macro="" textlink="">
      <xdr:nvSpPr>
        <xdr:cNvPr id="9242" name="shapetype_202" hidden="1">
          <a:extLst>
            <a:ext uri="{FF2B5EF4-FFF2-40B4-BE49-F238E27FC236}">
              <a16:creationId xmlns:a16="http://schemas.microsoft.com/office/drawing/2014/main" id="{00000000-0008-0000-0300-00001A2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323850</xdr:colOff>
      <xdr:row>55</xdr:row>
      <xdr:rowOff>95250</xdr:rowOff>
    </xdr:to>
    <xdr:sp macro="" textlink="">
      <xdr:nvSpPr>
        <xdr:cNvPr id="9240" name="shapetype_202" hidden="1">
          <a:extLst>
            <a:ext uri="{FF2B5EF4-FFF2-40B4-BE49-F238E27FC236}">
              <a16:creationId xmlns:a16="http://schemas.microsoft.com/office/drawing/2014/main" id="{00000000-0008-0000-0300-0000182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323850</xdr:colOff>
      <xdr:row>55</xdr:row>
      <xdr:rowOff>95250</xdr:rowOff>
    </xdr:to>
    <xdr:sp macro="" textlink="">
      <xdr:nvSpPr>
        <xdr:cNvPr id="9238" name="shapetype_202" hidden="1">
          <a:extLst>
            <a:ext uri="{FF2B5EF4-FFF2-40B4-BE49-F238E27FC236}">
              <a16:creationId xmlns:a16="http://schemas.microsoft.com/office/drawing/2014/main" id="{00000000-0008-0000-0300-0000162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323850</xdr:colOff>
      <xdr:row>55</xdr:row>
      <xdr:rowOff>95250</xdr:rowOff>
    </xdr:to>
    <xdr:sp macro="" textlink="">
      <xdr:nvSpPr>
        <xdr:cNvPr id="9236" name="shapetype_202" hidden="1">
          <a:extLst>
            <a:ext uri="{FF2B5EF4-FFF2-40B4-BE49-F238E27FC236}">
              <a16:creationId xmlns:a16="http://schemas.microsoft.com/office/drawing/2014/main" id="{00000000-0008-0000-0300-0000142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323850</xdr:colOff>
      <xdr:row>55</xdr:row>
      <xdr:rowOff>95250</xdr:rowOff>
    </xdr:to>
    <xdr:sp macro="" textlink="">
      <xdr:nvSpPr>
        <xdr:cNvPr id="9234" name="shapetype_202" hidden="1">
          <a:extLst>
            <a:ext uri="{FF2B5EF4-FFF2-40B4-BE49-F238E27FC236}">
              <a16:creationId xmlns:a16="http://schemas.microsoft.com/office/drawing/2014/main" id="{00000000-0008-0000-0300-0000122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323850</xdr:colOff>
      <xdr:row>55</xdr:row>
      <xdr:rowOff>95250</xdr:rowOff>
    </xdr:to>
    <xdr:sp macro="" textlink="">
      <xdr:nvSpPr>
        <xdr:cNvPr id="9232" name="shapetype_202" hidden="1">
          <a:extLst>
            <a:ext uri="{FF2B5EF4-FFF2-40B4-BE49-F238E27FC236}">
              <a16:creationId xmlns:a16="http://schemas.microsoft.com/office/drawing/2014/main" id="{00000000-0008-0000-0300-0000102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323850</xdr:colOff>
      <xdr:row>55</xdr:row>
      <xdr:rowOff>95250</xdr:rowOff>
    </xdr:to>
    <xdr:sp macro="" textlink="">
      <xdr:nvSpPr>
        <xdr:cNvPr id="9230" name="shapetype_202" hidden="1">
          <a:extLst>
            <a:ext uri="{FF2B5EF4-FFF2-40B4-BE49-F238E27FC236}">
              <a16:creationId xmlns:a16="http://schemas.microsoft.com/office/drawing/2014/main" id="{00000000-0008-0000-0300-00000E2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323850</xdr:colOff>
      <xdr:row>55</xdr:row>
      <xdr:rowOff>95250</xdr:rowOff>
    </xdr:to>
    <xdr:sp macro="" textlink="">
      <xdr:nvSpPr>
        <xdr:cNvPr id="9228" name="shapetype_202" hidden="1">
          <a:extLst>
            <a:ext uri="{FF2B5EF4-FFF2-40B4-BE49-F238E27FC236}">
              <a16:creationId xmlns:a16="http://schemas.microsoft.com/office/drawing/2014/main" id="{00000000-0008-0000-0300-00000C2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323850</xdr:colOff>
      <xdr:row>55</xdr:row>
      <xdr:rowOff>95250</xdr:rowOff>
    </xdr:to>
    <xdr:sp macro="" textlink="">
      <xdr:nvSpPr>
        <xdr:cNvPr id="9226" name="shapetype_202" hidden="1">
          <a:extLst>
            <a:ext uri="{FF2B5EF4-FFF2-40B4-BE49-F238E27FC236}">
              <a16:creationId xmlns:a16="http://schemas.microsoft.com/office/drawing/2014/main" id="{00000000-0008-0000-0300-00000A2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323850</xdr:colOff>
      <xdr:row>55</xdr:row>
      <xdr:rowOff>95250</xdr:rowOff>
    </xdr:to>
    <xdr:sp macro="" textlink="">
      <xdr:nvSpPr>
        <xdr:cNvPr id="9224" name="shapetype_202" hidden="1">
          <a:extLst>
            <a:ext uri="{FF2B5EF4-FFF2-40B4-BE49-F238E27FC236}">
              <a16:creationId xmlns:a16="http://schemas.microsoft.com/office/drawing/2014/main" id="{00000000-0008-0000-0300-0000082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323850</xdr:colOff>
      <xdr:row>55</xdr:row>
      <xdr:rowOff>95250</xdr:rowOff>
    </xdr:to>
    <xdr:sp macro="" textlink="">
      <xdr:nvSpPr>
        <xdr:cNvPr id="9222" name="shapetype_202" hidden="1">
          <a:extLst>
            <a:ext uri="{FF2B5EF4-FFF2-40B4-BE49-F238E27FC236}">
              <a16:creationId xmlns:a16="http://schemas.microsoft.com/office/drawing/2014/main" id="{00000000-0008-0000-0300-0000062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323850</xdr:colOff>
      <xdr:row>55</xdr:row>
      <xdr:rowOff>95250</xdr:rowOff>
    </xdr:to>
    <xdr:sp macro="" textlink="">
      <xdr:nvSpPr>
        <xdr:cNvPr id="9220" name="shapetype_202" hidden="1">
          <a:extLst>
            <a:ext uri="{FF2B5EF4-FFF2-40B4-BE49-F238E27FC236}">
              <a16:creationId xmlns:a16="http://schemas.microsoft.com/office/drawing/2014/main" id="{00000000-0008-0000-0300-0000042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323850</xdr:colOff>
      <xdr:row>55</xdr:row>
      <xdr:rowOff>95250</xdr:rowOff>
    </xdr:to>
    <xdr:sp macro="" textlink="">
      <xdr:nvSpPr>
        <xdr:cNvPr id="9218" name="shapetype_202" hidden="1">
          <a:extLst>
            <a:ext uri="{FF2B5EF4-FFF2-40B4-BE49-F238E27FC236}">
              <a16:creationId xmlns:a16="http://schemas.microsoft.com/office/drawing/2014/main" id="{00000000-0008-0000-0300-0000022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ura01/Google%20&#12489;&#12521;&#12452;&#12502;/PIC32MX/20191206_PIC32MX_USB_Driver_Sample/&#12458;&#12522;&#12531;&#12497;&#12473;/&#26989;&#21209;&#35352;&#37682;&#34920;/PGM/YUMIYUMI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30330;&#27880;&#26360;1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zeus\&#20877;&#27083;&#31689;\TSK&#35336;&#30011;\explanatio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UMIYUMI"/>
    </sheetNames>
    <definedNames>
      <definedName name="テーマ構成№セットL"/>
      <definedName name="テーマ構成№セットM"/>
      <definedName name="テーマ構成№セットN"/>
      <definedName name="テーマ構成№セットO"/>
      <definedName name="テーマ構成№セットP"/>
      <definedName name="テーマ構成№セットQ"/>
      <definedName name="テーマ構成№セットR"/>
      <definedName name="テーマ構成№セットS"/>
      <definedName name="テーマ構成№セットT"/>
      <definedName name="テーマ構成№セットU"/>
      <definedName name="テーマ構成№セットV"/>
      <definedName name="テーマ構成№セットW"/>
      <definedName name="テーマ名削除L6"/>
      <definedName name="テーマ名削除M6"/>
      <definedName name="テーマ名削除N6"/>
      <definedName name="テーマ名削除O6"/>
      <definedName name="テーマ名削除P6"/>
      <definedName name="テーマ名削除Q6"/>
      <definedName name="テーマ名削除R6"/>
      <definedName name="テーマ名削除S6"/>
      <definedName name="テーマ名削除T5"/>
      <definedName name="テーマ名削除U6"/>
      <definedName name="テーマ名削除V6"/>
      <definedName name="テーマ名削除W6"/>
    </defined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ﾕｰｻﾞｰ設定"/>
      <sheetName val="発注書"/>
      <sheetName val="AutoOpen Stub Data"/>
    </sheetNames>
    <sheetDataSet>
      <sheetData sheetId="0">
        <row r="23">
          <cell r="F23" t="str">
            <v>消費税</v>
          </cell>
        </row>
        <row r="24">
          <cell r="F24">
            <v>0.03</v>
          </cell>
        </row>
        <row r="49">
          <cell r="G49" t="b">
            <v>0</v>
          </cell>
        </row>
        <row r="50">
          <cell r="G50" t="b">
            <v>0</v>
          </cell>
        </row>
      </sheetData>
      <sheetData sheetId="1">
        <row r="40">
          <cell r="E40">
            <v>4</v>
          </cell>
        </row>
      </sheetData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lanation"/>
    </sheetNames>
    <definedNames>
      <definedName name="V490_OnOK"/>
    </defined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://ww1.microchip.com/downloads/jp/DeviceDoc/39721B_JP.pdf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18:AMH166"/>
  <sheetViews>
    <sheetView tabSelected="1" topLeftCell="A137" zoomScale="90" zoomScaleNormal="90" workbookViewId="0">
      <pane xSplit="5910" topLeftCell="J1"/>
      <selection activeCell="B166" sqref="B166:C166"/>
      <selection pane="topRight" activeCell="R159" sqref="R159"/>
    </sheetView>
  </sheetViews>
  <sheetFormatPr defaultRowHeight="13.5" x14ac:dyDescent="0.15"/>
  <cols>
    <col min="1" max="2" width="9" style="4" customWidth="1"/>
    <col min="3" max="3" width="33" style="4" customWidth="1"/>
    <col min="4" max="4" width="4.25" style="4" customWidth="1"/>
    <col min="5" max="5" width="9" style="4" customWidth="1"/>
    <col min="6" max="6" width="35.125" style="4" customWidth="1"/>
    <col min="7" max="7" width="4.5" style="4" customWidth="1"/>
    <col min="8" max="8" width="9" style="4" customWidth="1"/>
    <col min="9" max="9" width="36.625" style="4" customWidth="1"/>
    <col min="10" max="10" width="5.25" style="4" customWidth="1"/>
    <col min="11" max="11" width="9" style="4" customWidth="1"/>
    <col min="12" max="12" width="42.625" style="4" bestFit="1" customWidth="1"/>
    <col min="13" max="13" width="5.75" style="4" customWidth="1"/>
    <col min="14" max="14" width="9" style="4" customWidth="1"/>
    <col min="15" max="15" width="32.75" style="4" customWidth="1"/>
    <col min="16" max="16" width="4.5" style="4" customWidth="1"/>
    <col min="17" max="17" width="9" style="4" customWidth="1"/>
    <col min="18" max="18" width="32.375" style="4" customWidth="1"/>
    <col min="19" max="19" width="6.375" style="4" customWidth="1"/>
    <col min="20" max="20" width="9" style="4" customWidth="1"/>
    <col min="21" max="21" width="29.5" style="4" customWidth="1"/>
    <col min="22" max="1022" width="9" style="4" customWidth="1"/>
  </cols>
  <sheetData>
    <row r="118" spans="1:21" s="4" customFormat="1" x14ac:dyDescent="0.15">
      <c r="B118" s="4" t="s">
        <v>47</v>
      </c>
      <c r="E118" s="4" t="s">
        <v>48</v>
      </c>
      <c r="H118" s="4" t="s">
        <v>165</v>
      </c>
      <c r="K118" s="4" t="s">
        <v>167</v>
      </c>
      <c r="N118" s="4" t="s">
        <v>197</v>
      </c>
      <c r="Q118" s="4" t="s">
        <v>187</v>
      </c>
      <c r="T118" s="4" t="s">
        <v>198</v>
      </c>
    </row>
    <row r="119" spans="1:21" s="4" customFormat="1" x14ac:dyDescent="0.15">
      <c r="A119" s="4" t="s">
        <v>49</v>
      </c>
    </row>
    <row r="120" spans="1:21" s="4" customFormat="1" x14ac:dyDescent="0.15">
      <c r="B120" s="4" t="s">
        <v>50</v>
      </c>
      <c r="C120" s="4" t="s">
        <v>51</v>
      </c>
      <c r="E120" s="4" t="s">
        <v>50</v>
      </c>
      <c r="F120" s="4" t="s">
        <v>51</v>
      </c>
      <c r="H120" s="4" t="s">
        <v>50</v>
      </c>
      <c r="I120" s="4" t="s">
        <v>51</v>
      </c>
      <c r="K120" s="4" t="s">
        <v>50</v>
      </c>
      <c r="L120" s="4" t="s">
        <v>51</v>
      </c>
      <c r="N120" s="4" t="s">
        <v>50</v>
      </c>
      <c r="O120" s="4" t="s">
        <v>51</v>
      </c>
      <c r="Q120" s="4" t="s">
        <v>50</v>
      </c>
      <c r="R120" s="4" t="s">
        <v>51</v>
      </c>
      <c r="T120" s="4" t="s">
        <v>50</v>
      </c>
      <c r="U120" s="4" t="s">
        <v>51</v>
      </c>
    </row>
    <row r="121" spans="1:21" s="4" customFormat="1" x14ac:dyDescent="0.15">
      <c r="B121" s="4" t="s">
        <v>52</v>
      </c>
      <c r="C121" s="4" t="s">
        <v>54</v>
      </c>
      <c r="E121" s="4" t="s">
        <v>52</v>
      </c>
      <c r="F121" s="4" t="s">
        <v>54</v>
      </c>
      <c r="H121" s="4" t="s">
        <v>52</v>
      </c>
      <c r="I121" s="4" t="s">
        <v>54</v>
      </c>
      <c r="K121" s="4" t="s">
        <v>52</v>
      </c>
      <c r="L121" s="4" t="s">
        <v>54</v>
      </c>
      <c r="N121" s="4" t="s">
        <v>52</v>
      </c>
      <c r="O121" s="4" t="s">
        <v>54</v>
      </c>
      <c r="Q121" s="4" t="s">
        <v>52</v>
      </c>
      <c r="R121" s="4" t="s">
        <v>54</v>
      </c>
      <c r="T121" s="4" t="s">
        <v>52</v>
      </c>
      <c r="U121" s="4" t="s">
        <v>54</v>
      </c>
    </row>
    <row r="122" spans="1:21" s="4" customFormat="1" x14ac:dyDescent="0.15">
      <c r="B122" s="4" t="s">
        <v>55</v>
      </c>
      <c r="C122" s="4" t="s">
        <v>56</v>
      </c>
      <c r="E122" s="4" t="s">
        <v>57</v>
      </c>
      <c r="F122" s="4" t="s">
        <v>58</v>
      </c>
      <c r="H122" s="4" t="s">
        <v>55</v>
      </c>
      <c r="I122" s="4" t="s">
        <v>56</v>
      </c>
      <c r="K122" s="4" t="s">
        <v>57</v>
      </c>
      <c r="L122" s="4" t="s">
        <v>58</v>
      </c>
      <c r="N122" s="4" t="s">
        <v>55</v>
      </c>
      <c r="O122" s="4" t="s">
        <v>56</v>
      </c>
      <c r="Q122" s="4" t="s">
        <v>55</v>
      </c>
      <c r="R122" s="4" t="s">
        <v>56</v>
      </c>
      <c r="T122" s="4" t="s">
        <v>57</v>
      </c>
      <c r="U122" s="4" t="s">
        <v>58</v>
      </c>
    </row>
    <row r="123" spans="1:21" s="4" customFormat="1" x14ac:dyDescent="0.15">
      <c r="B123" s="30" t="s">
        <v>59</v>
      </c>
      <c r="C123" s="30" t="s">
        <v>60</v>
      </c>
      <c r="D123" s="30"/>
      <c r="E123" s="4" t="s">
        <v>59</v>
      </c>
      <c r="F123" s="30" t="s">
        <v>60</v>
      </c>
      <c r="G123" s="30"/>
      <c r="H123" s="4" t="s">
        <v>59</v>
      </c>
      <c r="I123" s="30" t="s">
        <v>60</v>
      </c>
      <c r="J123" s="30"/>
      <c r="K123" s="4" t="s">
        <v>59</v>
      </c>
      <c r="L123" s="30" t="s">
        <v>60</v>
      </c>
      <c r="N123" s="4" t="s">
        <v>59</v>
      </c>
      <c r="O123" s="4" t="s">
        <v>60</v>
      </c>
      <c r="Q123" s="4" t="s">
        <v>59</v>
      </c>
      <c r="R123" s="4" t="s">
        <v>60</v>
      </c>
      <c r="T123" s="4" t="s">
        <v>59</v>
      </c>
      <c r="U123" s="4" t="s">
        <v>60</v>
      </c>
    </row>
    <row r="124" spans="1:21" s="4" customFormat="1" x14ac:dyDescent="0.15">
      <c r="B124" s="30" t="s">
        <v>59</v>
      </c>
      <c r="C124" s="30" t="s">
        <v>61</v>
      </c>
      <c r="D124" s="30"/>
      <c r="E124" s="4" t="s">
        <v>59</v>
      </c>
      <c r="F124" s="30" t="s">
        <v>61</v>
      </c>
      <c r="G124" s="30"/>
      <c r="H124" s="4" t="s">
        <v>59</v>
      </c>
      <c r="I124" s="30" t="s">
        <v>61</v>
      </c>
      <c r="J124" s="30"/>
      <c r="K124" s="4" t="s">
        <v>59</v>
      </c>
      <c r="L124" s="30" t="s">
        <v>61</v>
      </c>
      <c r="N124" s="4" t="s">
        <v>59</v>
      </c>
      <c r="O124" s="4" t="s">
        <v>61</v>
      </c>
      <c r="Q124" s="4" t="s">
        <v>59</v>
      </c>
      <c r="R124" s="4" t="s">
        <v>61</v>
      </c>
      <c r="T124" s="4" t="s">
        <v>59</v>
      </c>
      <c r="U124" s="4" t="s">
        <v>61</v>
      </c>
    </row>
    <row r="125" spans="1:21" s="4" customFormat="1" x14ac:dyDescent="0.15">
      <c r="B125" s="30" t="s">
        <v>59</v>
      </c>
      <c r="C125" s="30" t="s">
        <v>62</v>
      </c>
      <c r="D125" s="30"/>
      <c r="E125" s="4" t="s">
        <v>59</v>
      </c>
      <c r="F125" s="30" t="s">
        <v>62</v>
      </c>
      <c r="G125" s="30"/>
      <c r="H125" s="4" t="s">
        <v>59</v>
      </c>
      <c r="I125" s="30" t="s">
        <v>62</v>
      </c>
      <c r="J125" s="30"/>
      <c r="K125" s="4" t="s">
        <v>59</v>
      </c>
      <c r="L125" s="30" t="s">
        <v>62</v>
      </c>
      <c r="N125" s="4" t="s">
        <v>59</v>
      </c>
      <c r="O125" s="4" t="s">
        <v>62</v>
      </c>
      <c r="Q125" s="4" t="s">
        <v>59</v>
      </c>
      <c r="R125" s="4" t="s">
        <v>62</v>
      </c>
      <c r="T125" s="4" t="s">
        <v>59</v>
      </c>
      <c r="U125" s="4" t="s">
        <v>62</v>
      </c>
    </row>
    <row r="126" spans="1:21" s="4" customFormat="1" x14ac:dyDescent="0.15">
      <c r="B126" s="30" t="s">
        <v>63</v>
      </c>
      <c r="C126" s="30" t="s">
        <v>64</v>
      </c>
      <c r="D126" s="30"/>
      <c r="E126" s="4" t="s">
        <v>63</v>
      </c>
      <c r="F126" s="30" t="s">
        <v>64</v>
      </c>
      <c r="G126" s="30"/>
      <c r="H126" s="4" t="s">
        <v>63</v>
      </c>
      <c r="I126" s="30" t="s">
        <v>64</v>
      </c>
      <c r="J126" s="30"/>
      <c r="K126" s="4" t="s">
        <v>63</v>
      </c>
      <c r="L126" s="30" t="s">
        <v>64</v>
      </c>
      <c r="N126" s="4" t="s">
        <v>63</v>
      </c>
      <c r="O126" s="4" t="s">
        <v>64</v>
      </c>
      <c r="Q126" s="4" t="s">
        <v>63</v>
      </c>
      <c r="R126" s="4" t="s">
        <v>64</v>
      </c>
      <c r="T126" s="4" t="s">
        <v>63</v>
      </c>
      <c r="U126" s="4" t="s">
        <v>64</v>
      </c>
    </row>
    <row r="127" spans="1:21" s="4" customFormat="1" x14ac:dyDescent="0.15">
      <c r="B127" s="4" t="s">
        <v>66</v>
      </c>
      <c r="C127" s="4" t="s">
        <v>67</v>
      </c>
      <c r="E127" s="4" t="s">
        <v>68</v>
      </c>
      <c r="F127" s="4" t="s">
        <v>69</v>
      </c>
      <c r="H127" s="4" t="s">
        <v>66</v>
      </c>
      <c r="I127" s="4" t="s">
        <v>67</v>
      </c>
      <c r="K127" s="4" t="s">
        <v>66</v>
      </c>
      <c r="L127" s="4" t="s">
        <v>67</v>
      </c>
      <c r="N127" s="4" t="s">
        <v>172</v>
      </c>
      <c r="O127" s="4" t="s">
        <v>173</v>
      </c>
      <c r="Q127" s="4" t="s">
        <v>180</v>
      </c>
      <c r="R127" s="4" t="s">
        <v>181</v>
      </c>
      <c r="T127" s="4" t="s">
        <v>188</v>
      </c>
      <c r="U127" s="4" t="s">
        <v>189</v>
      </c>
    </row>
    <row r="128" spans="1:21" s="4" customFormat="1" x14ac:dyDescent="0.15">
      <c r="B128" s="4" t="s">
        <v>70</v>
      </c>
      <c r="C128" s="4" t="s">
        <v>71</v>
      </c>
      <c r="E128" s="4" t="s">
        <v>72</v>
      </c>
      <c r="F128" s="4" t="s">
        <v>73</v>
      </c>
      <c r="H128" s="4" t="s">
        <v>70</v>
      </c>
      <c r="I128" s="4" t="s">
        <v>71</v>
      </c>
      <c r="K128" s="4" t="s">
        <v>70</v>
      </c>
      <c r="L128" s="4" t="s">
        <v>71</v>
      </c>
      <c r="N128" s="4" t="s">
        <v>174</v>
      </c>
      <c r="O128" s="4" t="s">
        <v>175</v>
      </c>
      <c r="Q128" s="4" t="s">
        <v>182</v>
      </c>
      <c r="R128" s="4" t="s">
        <v>183</v>
      </c>
      <c r="T128" s="4" t="s">
        <v>190</v>
      </c>
      <c r="U128" s="4" t="s">
        <v>191</v>
      </c>
    </row>
    <row r="129" spans="1:21" s="4" customFormat="1" x14ac:dyDescent="0.15">
      <c r="B129" s="4" t="s">
        <v>74</v>
      </c>
      <c r="C129" s="4" t="s">
        <v>75</v>
      </c>
      <c r="E129" s="4" t="s">
        <v>76</v>
      </c>
      <c r="F129" s="4" t="s">
        <v>77</v>
      </c>
      <c r="H129" s="4" t="s">
        <v>74</v>
      </c>
      <c r="I129" s="4" t="s">
        <v>75</v>
      </c>
      <c r="K129" s="4" t="s">
        <v>74</v>
      </c>
      <c r="L129" s="4" t="s">
        <v>75</v>
      </c>
      <c r="N129" s="4" t="s">
        <v>176</v>
      </c>
      <c r="O129" s="4" t="s">
        <v>177</v>
      </c>
      <c r="Q129" s="4" t="s">
        <v>184</v>
      </c>
      <c r="R129" s="4" t="s">
        <v>185</v>
      </c>
      <c r="T129" s="4" t="s">
        <v>192</v>
      </c>
      <c r="U129" s="4" t="s">
        <v>193</v>
      </c>
    </row>
    <row r="130" spans="1:21" s="4" customFormat="1" x14ac:dyDescent="0.15">
      <c r="B130" s="4" t="s">
        <v>52</v>
      </c>
      <c r="C130" s="4" t="s">
        <v>78</v>
      </c>
      <c r="E130" s="4" t="s">
        <v>52</v>
      </c>
      <c r="F130" s="4" t="s">
        <v>78</v>
      </c>
      <c r="H130" s="4" t="s">
        <v>52</v>
      </c>
      <c r="I130" s="4" t="s">
        <v>78</v>
      </c>
      <c r="K130" s="4" t="s">
        <v>52</v>
      </c>
      <c r="L130" s="4" t="s">
        <v>78</v>
      </c>
      <c r="N130" s="4" t="s">
        <v>52</v>
      </c>
      <c r="O130" s="4" t="s">
        <v>78</v>
      </c>
      <c r="Q130" s="4" t="s">
        <v>52</v>
      </c>
      <c r="R130" s="4" t="s">
        <v>78</v>
      </c>
      <c r="T130" s="4" t="s">
        <v>81</v>
      </c>
      <c r="U130" s="4" t="s">
        <v>194</v>
      </c>
    </row>
    <row r="131" spans="1:21" s="4" customFormat="1" x14ac:dyDescent="0.15">
      <c r="B131" s="4" t="s">
        <v>79</v>
      </c>
      <c r="C131" s="4" t="s">
        <v>80</v>
      </c>
      <c r="E131" s="4" t="s">
        <v>79</v>
      </c>
      <c r="F131" s="4" t="s">
        <v>80</v>
      </c>
      <c r="H131" s="4" t="s">
        <v>79</v>
      </c>
      <c r="I131" s="4" t="s">
        <v>80</v>
      </c>
      <c r="K131" s="4" t="s">
        <v>79</v>
      </c>
      <c r="L131" s="4" t="s">
        <v>80</v>
      </c>
      <c r="N131" s="4" t="s">
        <v>79</v>
      </c>
      <c r="O131" s="4" t="s">
        <v>80</v>
      </c>
      <c r="Q131" s="4" t="s">
        <v>79</v>
      </c>
      <c r="R131" s="4" t="s">
        <v>80</v>
      </c>
      <c r="T131" s="4" t="s">
        <v>101</v>
      </c>
      <c r="U131" s="4" t="s">
        <v>195</v>
      </c>
    </row>
    <row r="132" spans="1:21" s="4" customFormat="1" x14ac:dyDescent="0.15">
      <c r="B132" s="4" t="s">
        <v>81</v>
      </c>
      <c r="C132" s="4" t="s">
        <v>82</v>
      </c>
      <c r="E132" s="4" t="s">
        <v>81</v>
      </c>
      <c r="F132" s="4" t="s">
        <v>82</v>
      </c>
      <c r="H132" s="4" t="s">
        <v>59</v>
      </c>
      <c r="I132" s="4" t="s">
        <v>83</v>
      </c>
      <c r="K132" s="4" t="s">
        <v>81</v>
      </c>
      <c r="L132" s="4" t="s">
        <v>82</v>
      </c>
      <c r="N132" s="4" t="s">
        <v>81</v>
      </c>
      <c r="O132" s="4" t="s">
        <v>82</v>
      </c>
      <c r="Q132" s="4" t="s">
        <v>81</v>
      </c>
      <c r="R132" s="4" t="s">
        <v>82</v>
      </c>
      <c r="T132" s="4" t="s">
        <v>115</v>
      </c>
      <c r="U132" s="4" t="s">
        <v>196</v>
      </c>
    </row>
    <row r="133" spans="1:21" s="4" customFormat="1" x14ac:dyDescent="0.15">
      <c r="B133" s="30" t="s">
        <v>52</v>
      </c>
      <c r="C133" s="31" t="s">
        <v>84</v>
      </c>
      <c r="D133" s="30"/>
      <c r="E133" s="4" t="s">
        <v>52</v>
      </c>
      <c r="F133" s="31" t="s">
        <v>84</v>
      </c>
      <c r="G133" s="30"/>
      <c r="H133" s="4" t="s">
        <v>52</v>
      </c>
      <c r="I133" s="30" t="s">
        <v>84</v>
      </c>
      <c r="J133" s="30"/>
      <c r="K133" s="4" t="s">
        <v>52</v>
      </c>
      <c r="L133" s="30" t="s">
        <v>84</v>
      </c>
      <c r="N133" s="4" t="s">
        <v>52</v>
      </c>
      <c r="O133" s="4" t="s">
        <v>84</v>
      </c>
      <c r="Q133" s="4" t="s">
        <v>52</v>
      </c>
      <c r="R133" s="4" t="s">
        <v>84</v>
      </c>
      <c r="T133" s="4" t="s">
        <v>52</v>
      </c>
      <c r="U133" s="4" t="s">
        <v>84</v>
      </c>
    </row>
    <row r="134" spans="1:21" s="4" customFormat="1" x14ac:dyDescent="0.15"/>
    <row r="135" spans="1:21" s="4" customFormat="1" x14ac:dyDescent="0.15">
      <c r="A135" s="4" t="s">
        <v>85</v>
      </c>
      <c r="B135" s="4" t="s">
        <v>86</v>
      </c>
      <c r="C135" s="4" t="s">
        <v>87</v>
      </c>
      <c r="E135" s="4" t="s">
        <v>86</v>
      </c>
      <c r="F135" s="4" t="s">
        <v>87</v>
      </c>
      <c r="H135" s="4" t="s">
        <v>86</v>
      </c>
      <c r="I135" s="4" t="s">
        <v>87</v>
      </c>
      <c r="K135" s="4" t="s">
        <v>86</v>
      </c>
      <c r="L135" s="4" t="s">
        <v>87</v>
      </c>
      <c r="N135" s="4" t="s">
        <v>86</v>
      </c>
      <c r="O135" s="4" t="s">
        <v>87</v>
      </c>
      <c r="Q135" s="4" t="s">
        <v>86</v>
      </c>
      <c r="R135" s="4" t="s">
        <v>87</v>
      </c>
      <c r="T135" s="4" t="s">
        <v>86</v>
      </c>
      <c r="U135" s="4" t="s">
        <v>87</v>
      </c>
    </row>
    <row r="136" spans="1:21" s="4" customFormat="1" x14ac:dyDescent="0.15">
      <c r="B136" s="4" t="s">
        <v>79</v>
      </c>
      <c r="C136" s="4" t="s">
        <v>89</v>
      </c>
      <c r="E136" s="4" t="s">
        <v>79</v>
      </c>
      <c r="F136" s="4" t="s">
        <v>89</v>
      </c>
      <c r="H136" s="4" t="s">
        <v>79</v>
      </c>
      <c r="I136" s="4" t="s">
        <v>89</v>
      </c>
      <c r="K136" s="4" t="s">
        <v>79</v>
      </c>
      <c r="L136" s="4" t="s">
        <v>89</v>
      </c>
      <c r="N136" s="4" t="s">
        <v>79</v>
      </c>
      <c r="O136" s="4" t="s">
        <v>89</v>
      </c>
      <c r="Q136" s="4" t="s">
        <v>79</v>
      </c>
      <c r="R136" s="4" t="s">
        <v>89</v>
      </c>
      <c r="T136" s="4" t="s">
        <v>79</v>
      </c>
      <c r="U136" s="4" t="s">
        <v>89</v>
      </c>
    </row>
    <row r="137" spans="1:21" s="4" customFormat="1" x14ac:dyDescent="0.15">
      <c r="B137" s="4" t="s">
        <v>90</v>
      </c>
      <c r="C137" s="4" t="s">
        <v>91</v>
      </c>
      <c r="E137" s="4" t="s">
        <v>90</v>
      </c>
      <c r="F137" s="4" t="s">
        <v>91</v>
      </c>
      <c r="H137" s="4" t="s">
        <v>90</v>
      </c>
      <c r="I137" s="4" t="s">
        <v>91</v>
      </c>
      <c r="K137" s="4" t="s">
        <v>90</v>
      </c>
      <c r="L137" s="4" t="s">
        <v>91</v>
      </c>
      <c r="N137" s="4" t="s">
        <v>90</v>
      </c>
      <c r="O137" s="4" t="s">
        <v>91</v>
      </c>
      <c r="Q137" s="4" t="s">
        <v>90</v>
      </c>
      <c r="R137" s="4" t="s">
        <v>91</v>
      </c>
      <c r="T137" s="4" t="s">
        <v>90</v>
      </c>
      <c r="U137" s="4" t="s">
        <v>91</v>
      </c>
    </row>
    <row r="138" spans="1:21" s="4" customFormat="1" x14ac:dyDescent="0.15">
      <c r="B138" s="30" t="s">
        <v>52</v>
      </c>
      <c r="C138" s="31" t="s">
        <v>92</v>
      </c>
      <c r="D138" s="30"/>
      <c r="E138" s="4" t="s">
        <v>52</v>
      </c>
      <c r="F138" s="31" t="s">
        <v>92</v>
      </c>
      <c r="G138" s="30"/>
      <c r="H138" s="4" t="s">
        <v>52</v>
      </c>
      <c r="I138" s="30" t="s">
        <v>92</v>
      </c>
      <c r="J138" s="30"/>
      <c r="K138" s="4" t="s">
        <v>52</v>
      </c>
      <c r="L138" s="30" t="s">
        <v>92</v>
      </c>
      <c r="N138" s="4" t="s">
        <v>52</v>
      </c>
      <c r="O138" s="4" t="s">
        <v>92</v>
      </c>
      <c r="Q138" s="4" t="s">
        <v>52</v>
      </c>
      <c r="R138" s="4" t="s">
        <v>92</v>
      </c>
      <c r="T138" s="4" t="s">
        <v>52</v>
      </c>
      <c r="U138" s="4" t="s">
        <v>92</v>
      </c>
    </row>
    <row r="139" spans="1:21" s="4" customFormat="1" x14ac:dyDescent="0.15">
      <c r="B139" s="4" t="s">
        <v>52</v>
      </c>
      <c r="C139" s="4" t="s">
        <v>93</v>
      </c>
      <c r="E139" s="4" t="s">
        <v>52</v>
      </c>
      <c r="F139" s="4" t="s">
        <v>93</v>
      </c>
      <c r="H139" s="4" t="s">
        <v>52</v>
      </c>
      <c r="I139" s="4" t="s">
        <v>93</v>
      </c>
      <c r="K139" s="4" t="s">
        <v>52</v>
      </c>
      <c r="L139" s="4" t="s">
        <v>93</v>
      </c>
      <c r="N139" s="4" t="s">
        <v>52</v>
      </c>
      <c r="O139" s="4" t="s">
        <v>93</v>
      </c>
      <c r="Q139" s="4" t="s">
        <v>52</v>
      </c>
      <c r="R139" s="4" t="s">
        <v>93</v>
      </c>
      <c r="T139" s="4" t="s">
        <v>52</v>
      </c>
      <c r="U139" s="4" t="s">
        <v>93</v>
      </c>
    </row>
    <row r="140" spans="1:21" s="4" customFormat="1" x14ac:dyDescent="0.15">
      <c r="B140" s="4" t="s">
        <v>59</v>
      </c>
      <c r="C140" s="4" t="s">
        <v>94</v>
      </c>
      <c r="E140" s="4" t="s">
        <v>59</v>
      </c>
      <c r="F140" s="4" t="s">
        <v>94</v>
      </c>
      <c r="H140" s="4" t="s">
        <v>59</v>
      </c>
      <c r="I140" s="4" t="s">
        <v>94</v>
      </c>
      <c r="K140" s="4" t="s">
        <v>59</v>
      </c>
      <c r="L140" s="4" t="s">
        <v>94</v>
      </c>
      <c r="N140" s="4" t="s">
        <v>59</v>
      </c>
      <c r="O140" s="4" t="s">
        <v>94</v>
      </c>
      <c r="Q140" s="4" t="s">
        <v>101</v>
      </c>
      <c r="R140" s="4" t="s">
        <v>186</v>
      </c>
      <c r="T140" s="4" t="s">
        <v>59</v>
      </c>
      <c r="U140" s="4" t="s">
        <v>94</v>
      </c>
    </row>
    <row r="141" spans="1:21" s="4" customFormat="1" x14ac:dyDescent="0.15">
      <c r="B141" s="4" t="s">
        <v>95</v>
      </c>
      <c r="C141" s="4" t="s">
        <v>96</v>
      </c>
      <c r="E141" s="4" t="s">
        <v>95</v>
      </c>
      <c r="F141" s="4" t="s">
        <v>96</v>
      </c>
      <c r="H141" s="4" t="s">
        <v>95</v>
      </c>
      <c r="I141" s="4" t="s">
        <v>96</v>
      </c>
      <c r="K141" s="4" t="s">
        <v>95</v>
      </c>
      <c r="L141" s="4" t="s">
        <v>96</v>
      </c>
      <c r="N141" s="4" t="s">
        <v>95</v>
      </c>
      <c r="O141" s="4" t="s">
        <v>96</v>
      </c>
      <c r="Q141" s="4" t="s">
        <v>95</v>
      </c>
      <c r="R141" s="4" t="s">
        <v>96</v>
      </c>
      <c r="T141" s="4" t="s">
        <v>95</v>
      </c>
      <c r="U141" s="4" t="s">
        <v>96</v>
      </c>
    </row>
    <row r="142" spans="1:21" s="4" customFormat="1" x14ac:dyDescent="0.15">
      <c r="B142" s="4" t="s">
        <v>97</v>
      </c>
      <c r="C142" s="4" t="s">
        <v>98</v>
      </c>
      <c r="E142" s="4" t="s">
        <v>99</v>
      </c>
      <c r="F142" s="4" t="s">
        <v>100</v>
      </c>
      <c r="H142" s="4" t="s">
        <v>97</v>
      </c>
      <c r="I142" s="4" t="s">
        <v>98</v>
      </c>
      <c r="K142" s="4" t="s">
        <v>97</v>
      </c>
      <c r="L142" s="4" t="s">
        <v>98</v>
      </c>
      <c r="N142" s="4" t="s">
        <v>178</v>
      </c>
      <c r="O142" s="4" t="s">
        <v>179</v>
      </c>
      <c r="Q142" s="4" t="s">
        <v>97</v>
      </c>
      <c r="R142" s="4" t="s">
        <v>98</v>
      </c>
      <c r="T142" s="4" t="s">
        <v>97</v>
      </c>
      <c r="U142" s="4" t="s">
        <v>98</v>
      </c>
    </row>
    <row r="144" spans="1:21" s="29" customFormat="1" x14ac:dyDescent="0.15">
      <c r="A144" s="4" t="s">
        <v>166</v>
      </c>
      <c r="B144" s="29" t="s">
        <v>86</v>
      </c>
      <c r="C144" s="29" t="s">
        <v>87</v>
      </c>
      <c r="E144" s="4" t="s">
        <v>86</v>
      </c>
      <c r="F144" s="29" t="s">
        <v>87</v>
      </c>
      <c r="H144" s="4" t="s">
        <v>86</v>
      </c>
      <c r="I144" s="29" t="s">
        <v>87</v>
      </c>
      <c r="K144" s="4" t="s">
        <v>86</v>
      </c>
      <c r="L144" s="29" t="s">
        <v>87</v>
      </c>
      <c r="M144" s="4"/>
      <c r="N144" s="4" t="s">
        <v>86</v>
      </c>
      <c r="O144" s="29" t="s">
        <v>87</v>
      </c>
      <c r="Q144" s="4" t="s">
        <v>86</v>
      </c>
      <c r="R144" s="29" t="s">
        <v>87</v>
      </c>
      <c r="T144" s="4" t="s">
        <v>86</v>
      </c>
      <c r="U144" s="29" t="s">
        <v>87</v>
      </c>
    </row>
    <row r="145" spans="1:21" s="29" customFormat="1" x14ac:dyDescent="0.15">
      <c r="B145" s="29" t="s">
        <v>101</v>
      </c>
      <c r="C145" s="29" t="s">
        <v>103</v>
      </c>
      <c r="E145" s="4" t="s">
        <v>101</v>
      </c>
      <c r="F145" s="29" t="s">
        <v>103</v>
      </c>
      <c r="H145" s="4" t="s">
        <v>101</v>
      </c>
      <c r="I145" s="29" t="s">
        <v>103</v>
      </c>
      <c r="K145" s="4" t="s">
        <v>101</v>
      </c>
      <c r="L145" s="29" t="s">
        <v>103</v>
      </c>
      <c r="M145" s="4"/>
      <c r="N145" s="4" t="s">
        <v>101</v>
      </c>
      <c r="O145" s="29" t="s">
        <v>103</v>
      </c>
      <c r="Q145" s="4" t="s">
        <v>101</v>
      </c>
      <c r="R145" s="29" t="s">
        <v>103</v>
      </c>
      <c r="T145" s="4" t="s">
        <v>101</v>
      </c>
      <c r="U145" s="29" t="s">
        <v>103</v>
      </c>
    </row>
    <row r="146" spans="1:21" s="29" customFormat="1" x14ac:dyDescent="0.15">
      <c r="B146" s="29" t="s">
        <v>59</v>
      </c>
      <c r="C146" s="29" t="s">
        <v>104</v>
      </c>
      <c r="E146" s="4" t="s">
        <v>59</v>
      </c>
      <c r="F146" s="29" t="s">
        <v>104</v>
      </c>
      <c r="H146" s="4" t="s">
        <v>59</v>
      </c>
      <c r="I146" s="29" t="s">
        <v>104</v>
      </c>
      <c r="K146" s="4" t="s">
        <v>59</v>
      </c>
      <c r="L146" s="29" t="s">
        <v>104</v>
      </c>
      <c r="M146" s="4"/>
      <c r="N146" s="4" t="s">
        <v>59</v>
      </c>
      <c r="O146" s="29" t="s">
        <v>104</v>
      </c>
      <c r="Q146" s="4" t="s">
        <v>59</v>
      </c>
      <c r="R146" s="29" t="s">
        <v>104</v>
      </c>
      <c r="T146" s="4" t="s">
        <v>59</v>
      </c>
      <c r="U146" s="29" t="s">
        <v>104</v>
      </c>
    </row>
    <row r="147" spans="1:21" s="29" customFormat="1" x14ac:dyDescent="0.15">
      <c r="B147" s="29" t="s">
        <v>59</v>
      </c>
      <c r="C147" s="29" t="s">
        <v>105</v>
      </c>
      <c r="E147" s="4" t="s">
        <v>59</v>
      </c>
      <c r="F147" s="29" t="s">
        <v>105</v>
      </c>
      <c r="H147" s="4" t="s">
        <v>59</v>
      </c>
      <c r="I147" s="29" t="s">
        <v>105</v>
      </c>
      <c r="K147" s="4" t="s">
        <v>59</v>
      </c>
      <c r="L147" s="29" t="s">
        <v>105</v>
      </c>
      <c r="M147" s="4"/>
      <c r="N147" s="4" t="s">
        <v>59</v>
      </c>
      <c r="O147" s="29" t="s">
        <v>105</v>
      </c>
      <c r="Q147" s="4" t="s">
        <v>59</v>
      </c>
      <c r="R147" s="29" t="s">
        <v>105</v>
      </c>
      <c r="T147" s="4" t="s">
        <v>59</v>
      </c>
      <c r="U147" s="29" t="s">
        <v>105</v>
      </c>
    </row>
    <row r="148" spans="1:21" s="29" customFormat="1" x14ac:dyDescent="0.15">
      <c r="B148" s="29" t="s">
        <v>79</v>
      </c>
      <c r="C148" s="29" t="s">
        <v>106</v>
      </c>
      <c r="E148" s="4" t="s">
        <v>79</v>
      </c>
      <c r="F148" s="29" t="s">
        <v>106</v>
      </c>
      <c r="H148" s="4" t="s">
        <v>79</v>
      </c>
      <c r="I148" s="29" t="s">
        <v>106</v>
      </c>
      <c r="K148" s="4" t="s">
        <v>79</v>
      </c>
      <c r="L148" s="29" t="s">
        <v>106</v>
      </c>
      <c r="M148" s="4"/>
      <c r="N148" s="4" t="s">
        <v>79</v>
      </c>
      <c r="O148" s="29" t="s">
        <v>106</v>
      </c>
      <c r="Q148" s="4" t="s">
        <v>79</v>
      </c>
      <c r="R148" s="29" t="s">
        <v>106</v>
      </c>
      <c r="T148" s="4" t="s">
        <v>79</v>
      </c>
      <c r="U148" s="29" t="s">
        <v>106</v>
      </c>
    </row>
    <row r="149" spans="1:21" s="4" customFormat="1" x14ac:dyDescent="0.15">
      <c r="B149" s="3" t="s">
        <v>65</v>
      </c>
      <c r="C149" s="3" t="s">
        <v>107</v>
      </c>
      <c r="E149" s="4" t="s">
        <v>65</v>
      </c>
      <c r="F149" s="3" t="s">
        <v>107</v>
      </c>
      <c r="H149" s="4" t="s">
        <v>65</v>
      </c>
      <c r="I149" s="3" t="s">
        <v>107</v>
      </c>
      <c r="K149" s="4" t="s">
        <v>65</v>
      </c>
      <c r="L149" s="27" t="s">
        <v>107</v>
      </c>
      <c r="N149" s="4" t="s">
        <v>65</v>
      </c>
      <c r="O149" s="27" t="s">
        <v>107</v>
      </c>
      <c r="Q149" s="4" t="s">
        <v>65</v>
      </c>
      <c r="R149" s="27" t="s">
        <v>107</v>
      </c>
      <c r="T149" s="4" t="s">
        <v>65</v>
      </c>
      <c r="U149" s="27" t="s">
        <v>107</v>
      </c>
    </row>
    <row r="150" spans="1:21" s="4" customFormat="1" x14ac:dyDescent="0.15">
      <c r="B150" s="3" t="s">
        <v>108</v>
      </c>
      <c r="C150" s="3" t="s">
        <v>109</v>
      </c>
      <c r="E150" s="4" t="s">
        <v>108</v>
      </c>
      <c r="F150" s="3" t="s">
        <v>109</v>
      </c>
      <c r="H150" s="4" t="s">
        <v>108</v>
      </c>
      <c r="I150" s="3" t="s">
        <v>109</v>
      </c>
      <c r="K150" s="4" t="s">
        <v>108</v>
      </c>
      <c r="L150" s="27" t="s">
        <v>109</v>
      </c>
      <c r="N150" s="4" t="s">
        <v>108</v>
      </c>
      <c r="O150" s="27" t="s">
        <v>109</v>
      </c>
      <c r="Q150" s="4" t="s">
        <v>108</v>
      </c>
      <c r="R150" s="27" t="s">
        <v>109</v>
      </c>
      <c r="T150" s="4" t="s">
        <v>108</v>
      </c>
      <c r="U150" s="27" t="s">
        <v>109</v>
      </c>
    </row>
    <row r="151" spans="1:21" s="4" customFormat="1" x14ac:dyDescent="0.15">
      <c r="B151" s="3" t="s">
        <v>110</v>
      </c>
      <c r="C151" s="3" t="s">
        <v>111</v>
      </c>
      <c r="E151" s="4" t="s">
        <v>110</v>
      </c>
      <c r="F151" s="3" t="s">
        <v>111</v>
      </c>
      <c r="H151" s="4" t="s">
        <v>110</v>
      </c>
      <c r="I151" s="3" t="s">
        <v>111</v>
      </c>
      <c r="K151" s="4" t="s">
        <v>110</v>
      </c>
      <c r="L151" s="27" t="s">
        <v>111</v>
      </c>
      <c r="N151" s="4" t="s">
        <v>110</v>
      </c>
      <c r="O151" s="27" t="s">
        <v>111</v>
      </c>
      <c r="Q151" s="4" t="s">
        <v>110</v>
      </c>
      <c r="R151" s="27" t="s">
        <v>111</v>
      </c>
      <c r="T151" s="4" t="s">
        <v>110</v>
      </c>
      <c r="U151" s="27" t="s">
        <v>111</v>
      </c>
    </row>
    <row r="152" spans="1:21" s="4" customFormat="1" x14ac:dyDescent="0.15">
      <c r="B152" s="4" t="s">
        <v>59</v>
      </c>
      <c r="C152" s="4" t="s">
        <v>112</v>
      </c>
      <c r="E152" s="4" t="s">
        <v>59</v>
      </c>
      <c r="F152" s="4" t="s">
        <v>112</v>
      </c>
      <c r="H152" s="4" t="s">
        <v>59</v>
      </c>
      <c r="I152" s="4" t="s">
        <v>112</v>
      </c>
      <c r="K152" s="4" t="s">
        <v>59</v>
      </c>
      <c r="L152" s="4" t="s">
        <v>112</v>
      </c>
      <c r="N152" s="4" t="s">
        <v>59</v>
      </c>
      <c r="O152" s="4" t="s">
        <v>112</v>
      </c>
      <c r="Q152" s="4" t="s">
        <v>59</v>
      </c>
      <c r="R152" s="4" t="s">
        <v>112</v>
      </c>
      <c r="T152" s="4" t="s">
        <v>59</v>
      </c>
      <c r="U152" s="4" t="s">
        <v>112</v>
      </c>
    </row>
    <row r="154" spans="1:21" s="4" customFormat="1" x14ac:dyDescent="0.15">
      <c r="A154" s="4" t="s">
        <v>171</v>
      </c>
      <c r="B154" s="4" t="s">
        <v>113</v>
      </c>
      <c r="C154" s="4" t="s">
        <v>114</v>
      </c>
      <c r="E154" s="4" t="s">
        <v>113</v>
      </c>
      <c r="F154" s="4" t="s">
        <v>114</v>
      </c>
      <c r="H154" s="4" t="s">
        <v>113</v>
      </c>
      <c r="I154" s="4" t="s">
        <v>114</v>
      </c>
      <c r="K154" s="4" t="s">
        <v>113</v>
      </c>
      <c r="L154" s="4" t="s">
        <v>114</v>
      </c>
      <c r="N154" s="4" t="s">
        <v>113</v>
      </c>
      <c r="O154" s="4" t="s">
        <v>114</v>
      </c>
      <c r="Q154" s="4" t="s">
        <v>113</v>
      </c>
      <c r="R154" s="4" t="s">
        <v>114</v>
      </c>
      <c r="T154" s="4" t="s">
        <v>113</v>
      </c>
      <c r="U154" s="4" t="s">
        <v>114</v>
      </c>
    </row>
    <row r="155" spans="1:21" s="4" customFormat="1" x14ac:dyDescent="0.15">
      <c r="B155" s="4" t="s">
        <v>115</v>
      </c>
      <c r="C155" s="4" t="s">
        <v>116</v>
      </c>
      <c r="E155" s="4" t="s">
        <v>115</v>
      </c>
      <c r="F155" s="4" t="s">
        <v>116</v>
      </c>
      <c r="H155" s="4" t="s">
        <v>115</v>
      </c>
      <c r="I155" s="4" t="s">
        <v>116</v>
      </c>
      <c r="K155" s="4" t="s">
        <v>115</v>
      </c>
      <c r="L155" s="4" t="s">
        <v>116</v>
      </c>
      <c r="N155" s="4" t="s">
        <v>115</v>
      </c>
      <c r="O155" s="4" t="s">
        <v>116</v>
      </c>
      <c r="Q155" s="4" t="s">
        <v>115</v>
      </c>
      <c r="R155" s="4" t="s">
        <v>116</v>
      </c>
      <c r="T155" s="4" t="s">
        <v>115</v>
      </c>
      <c r="U155" s="4" t="s">
        <v>116</v>
      </c>
    </row>
    <row r="156" spans="1:21" s="4" customFormat="1" x14ac:dyDescent="0.15">
      <c r="B156" s="27" t="s">
        <v>117</v>
      </c>
      <c r="C156" s="3" t="s">
        <v>118</v>
      </c>
      <c r="E156" s="4" t="s">
        <v>79</v>
      </c>
      <c r="F156" s="3" t="s">
        <v>119</v>
      </c>
      <c r="H156" s="4" t="s">
        <v>117</v>
      </c>
      <c r="I156" s="3" t="s">
        <v>118</v>
      </c>
      <c r="K156" s="4" t="s">
        <v>52</v>
      </c>
      <c r="L156" s="32" t="s">
        <v>168</v>
      </c>
      <c r="N156" s="4" t="s">
        <v>52</v>
      </c>
      <c r="O156" s="32" t="s">
        <v>168</v>
      </c>
      <c r="Q156" s="4" t="s">
        <v>52</v>
      </c>
      <c r="R156" s="32" t="s">
        <v>168</v>
      </c>
      <c r="T156" s="4" t="s">
        <v>117</v>
      </c>
      <c r="U156" s="27" t="s">
        <v>118</v>
      </c>
    </row>
    <row r="157" spans="1:21" s="4" customFormat="1" x14ac:dyDescent="0.15">
      <c r="B157" s="4" t="s">
        <v>79</v>
      </c>
      <c r="C157" s="4" t="s">
        <v>120</v>
      </c>
      <c r="E157" s="4" t="s">
        <v>79</v>
      </c>
      <c r="F157" s="4" t="s">
        <v>120</v>
      </c>
      <c r="H157" s="4" t="s">
        <v>79</v>
      </c>
      <c r="I157" s="4" t="s">
        <v>120</v>
      </c>
      <c r="K157" s="4" t="s">
        <v>79</v>
      </c>
      <c r="L157" s="4" t="s">
        <v>120</v>
      </c>
      <c r="N157" s="4" t="s">
        <v>79</v>
      </c>
      <c r="O157" s="4" t="s">
        <v>120</v>
      </c>
      <c r="Q157" s="4" t="s">
        <v>79</v>
      </c>
      <c r="R157" s="4" t="s">
        <v>120</v>
      </c>
      <c r="T157" s="4" t="s">
        <v>79</v>
      </c>
      <c r="U157" s="4" t="s">
        <v>120</v>
      </c>
    </row>
    <row r="158" spans="1:21" s="4" customFormat="1" x14ac:dyDescent="0.15">
      <c r="B158" s="4" t="s">
        <v>121</v>
      </c>
      <c r="C158" s="4" t="s">
        <v>122</v>
      </c>
      <c r="E158" s="4" t="s">
        <v>121</v>
      </c>
      <c r="F158" s="4" t="s">
        <v>122</v>
      </c>
      <c r="H158" s="4" t="s">
        <v>121</v>
      </c>
      <c r="I158" s="4" t="s">
        <v>122</v>
      </c>
      <c r="K158" s="4" t="s">
        <v>121</v>
      </c>
      <c r="L158" s="4" t="s">
        <v>122</v>
      </c>
      <c r="N158" s="4" t="s">
        <v>121</v>
      </c>
      <c r="O158" s="4" t="s">
        <v>122</v>
      </c>
      <c r="Q158" s="4" t="s">
        <v>121</v>
      </c>
      <c r="R158" s="4" t="s">
        <v>122</v>
      </c>
      <c r="T158" s="4" t="s">
        <v>121</v>
      </c>
      <c r="U158" s="4" t="s">
        <v>122</v>
      </c>
    </row>
    <row r="159" spans="1:21" s="4" customFormat="1" x14ac:dyDescent="0.15">
      <c r="B159" s="4" t="s">
        <v>123</v>
      </c>
      <c r="C159" s="4" t="s">
        <v>124</v>
      </c>
      <c r="E159" s="4" t="s">
        <v>59</v>
      </c>
      <c r="F159" s="4" t="s">
        <v>125</v>
      </c>
      <c r="H159" s="4" t="s">
        <v>123</v>
      </c>
      <c r="I159" s="4" t="s">
        <v>124</v>
      </c>
      <c r="K159" s="4" t="s">
        <v>59</v>
      </c>
      <c r="L159" s="4" t="s">
        <v>125</v>
      </c>
      <c r="N159" s="4" t="s">
        <v>59</v>
      </c>
      <c r="O159" s="4" t="s">
        <v>125</v>
      </c>
      <c r="Q159" s="4" t="s">
        <v>59</v>
      </c>
      <c r="R159" s="4" t="s">
        <v>125</v>
      </c>
      <c r="T159" s="4" t="s">
        <v>59</v>
      </c>
      <c r="U159" s="4" t="s">
        <v>125</v>
      </c>
    </row>
    <row r="161" spans="1:21" s="4" customFormat="1" x14ac:dyDescent="0.15">
      <c r="A161" s="4" t="s">
        <v>171</v>
      </c>
      <c r="B161" s="4" t="s">
        <v>113</v>
      </c>
      <c r="C161" s="4" t="s">
        <v>114</v>
      </c>
      <c r="E161" s="4" t="s">
        <v>113</v>
      </c>
      <c r="F161" s="4" t="s">
        <v>114</v>
      </c>
      <c r="H161" s="4" t="s">
        <v>113</v>
      </c>
      <c r="I161" s="4" t="s">
        <v>114</v>
      </c>
      <c r="K161" s="4" t="s">
        <v>113</v>
      </c>
      <c r="L161" s="4" t="s">
        <v>114</v>
      </c>
      <c r="N161" s="4" t="s">
        <v>113</v>
      </c>
      <c r="O161" s="4" t="s">
        <v>114</v>
      </c>
      <c r="Q161" s="4" t="s">
        <v>113</v>
      </c>
      <c r="R161" s="4" t="s">
        <v>114</v>
      </c>
      <c r="T161" s="4" t="s">
        <v>113</v>
      </c>
      <c r="U161" s="4" t="s">
        <v>114</v>
      </c>
    </row>
    <row r="162" spans="1:21" s="4" customFormat="1" x14ac:dyDescent="0.15">
      <c r="B162" s="4" t="s">
        <v>115</v>
      </c>
      <c r="C162" s="4" t="s">
        <v>116</v>
      </c>
      <c r="E162" s="4" t="s">
        <v>115</v>
      </c>
      <c r="F162" s="4" t="s">
        <v>116</v>
      </c>
      <c r="H162" s="4" t="s">
        <v>115</v>
      </c>
      <c r="I162" s="4" t="s">
        <v>116</v>
      </c>
      <c r="K162" s="4" t="s">
        <v>115</v>
      </c>
      <c r="L162" s="4" t="s">
        <v>116</v>
      </c>
      <c r="N162" s="4" t="s">
        <v>115</v>
      </c>
      <c r="O162" s="4" t="s">
        <v>116</v>
      </c>
      <c r="Q162" s="4" t="s">
        <v>115</v>
      </c>
      <c r="R162" s="4" t="s">
        <v>116</v>
      </c>
      <c r="T162" s="4" t="s">
        <v>115</v>
      </c>
      <c r="U162" s="4" t="s">
        <v>116</v>
      </c>
    </row>
    <row r="163" spans="1:21" s="4" customFormat="1" x14ac:dyDescent="0.15">
      <c r="B163" s="27" t="s">
        <v>79</v>
      </c>
      <c r="C163" s="3" t="s">
        <v>119</v>
      </c>
      <c r="E163" s="4" t="s">
        <v>117</v>
      </c>
      <c r="F163" s="3" t="s">
        <v>118</v>
      </c>
      <c r="H163" s="4" t="s">
        <v>79</v>
      </c>
      <c r="I163" s="3" t="s">
        <v>119</v>
      </c>
      <c r="K163" s="4" t="s">
        <v>169</v>
      </c>
      <c r="L163" s="32" t="s">
        <v>170</v>
      </c>
      <c r="N163" s="4" t="s">
        <v>169</v>
      </c>
      <c r="O163" s="32" t="s">
        <v>170</v>
      </c>
      <c r="Q163" s="4" t="s">
        <v>169</v>
      </c>
      <c r="R163" s="32" t="s">
        <v>170</v>
      </c>
      <c r="T163" s="4" t="s">
        <v>79</v>
      </c>
      <c r="U163" s="27" t="s">
        <v>119</v>
      </c>
    </row>
    <row r="164" spans="1:21" s="4" customFormat="1" x14ac:dyDescent="0.15">
      <c r="B164" s="4" t="s">
        <v>79</v>
      </c>
      <c r="C164" s="4" t="s">
        <v>120</v>
      </c>
      <c r="E164" s="4" t="s">
        <v>79</v>
      </c>
      <c r="F164" s="4" t="s">
        <v>120</v>
      </c>
      <c r="H164" s="4" t="s">
        <v>79</v>
      </c>
      <c r="I164" s="4" t="s">
        <v>120</v>
      </c>
      <c r="K164" s="4" t="s">
        <v>79</v>
      </c>
      <c r="L164" s="4" t="s">
        <v>120</v>
      </c>
      <c r="N164" s="4" t="s">
        <v>79</v>
      </c>
      <c r="O164" s="4" t="s">
        <v>120</v>
      </c>
      <c r="Q164" s="4" t="s">
        <v>79</v>
      </c>
      <c r="R164" s="4" t="s">
        <v>120</v>
      </c>
      <c r="T164" s="4" t="s">
        <v>79</v>
      </c>
      <c r="U164" s="4" t="s">
        <v>120</v>
      </c>
    </row>
    <row r="165" spans="1:21" s="4" customFormat="1" x14ac:dyDescent="0.15">
      <c r="B165" s="4" t="s">
        <v>121</v>
      </c>
      <c r="C165" s="4" t="s">
        <v>122</v>
      </c>
      <c r="E165" s="4" t="s">
        <v>121</v>
      </c>
      <c r="F165" s="4" t="s">
        <v>122</v>
      </c>
      <c r="H165" s="4" t="s">
        <v>121</v>
      </c>
      <c r="I165" s="4" t="s">
        <v>122</v>
      </c>
      <c r="K165" s="4" t="s">
        <v>121</v>
      </c>
      <c r="L165" s="4" t="s">
        <v>122</v>
      </c>
      <c r="N165" s="4" t="s">
        <v>121</v>
      </c>
      <c r="O165" s="4" t="s">
        <v>122</v>
      </c>
      <c r="Q165" s="4" t="s">
        <v>121</v>
      </c>
      <c r="R165" s="4" t="s">
        <v>122</v>
      </c>
      <c r="T165" s="4" t="s">
        <v>121</v>
      </c>
      <c r="U165" s="4" t="s">
        <v>122</v>
      </c>
    </row>
    <row r="166" spans="1:21" s="4" customFormat="1" x14ac:dyDescent="0.15">
      <c r="B166" s="27" t="s">
        <v>123</v>
      </c>
      <c r="C166" s="27" t="s">
        <v>124</v>
      </c>
      <c r="E166" s="4" t="s">
        <v>59</v>
      </c>
      <c r="F166" s="27" t="s">
        <v>125</v>
      </c>
      <c r="H166" s="4" t="s">
        <v>123</v>
      </c>
      <c r="I166" s="32" t="s">
        <v>124</v>
      </c>
      <c r="K166" s="4" t="s">
        <v>59</v>
      </c>
      <c r="L166" s="27" t="s">
        <v>125</v>
      </c>
      <c r="N166" s="4" t="s">
        <v>59</v>
      </c>
      <c r="O166" s="4" t="s">
        <v>125</v>
      </c>
      <c r="Q166" s="4" t="s">
        <v>59</v>
      </c>
      <c r="R166" s="4" t="s">
        <v>125</v>
      </c>
      <c r="T166" s="4" t="s">
        <v>59</v>
      </c>
      <c r="U166" s="4" t="s">
        <v>125</v>
      </c>
    </row>
  </sheetData>
  <phoneticPr fontId="4"/>
  <conditionalFormatting sqref="T120">
    <cfRule type="expression" dxfId="16" priority="8">
      <formula>$T120&lt;&gt;$B120</formula>
    </cfRule>
  </conditionalFormatting>
  <conditionalFormatting sqref="T121:T166">
    <cfRule type="expression" dxfId="15" priority="6">
      <formula>$T121&lt;&gt;$B121</formula>
    </cfRule>
  </conditionalFormatting>
  <conditionalFormatting sqref="Q120:Q166">
    <cfRule type="expression" dxfId="14" priority="5">
      <formula>$Q120&lt;&gt;$B120</formula>
    </cfRule>
  </conditionalFormatting>
  <conditionalFormatting sqref="N120:N166">
    <cfRule type="expression" dxfId="13" priority="4">
      <formula>$N120&lt;&gt;$B120</formula>
    </cfRule>
  </conditionalFormatting>
  <conditionalFormatting sqref="K120:K166">
    <cfRule type="expression" dxfId="12" priority="3">
      <formula>$K120&lt;&gt;$B120</formula>
    </cfRule>
  </conditionalFormatting>
  <conditionalFormatting sqref="H120:H166">
    <cfRule type="expression" dxfId="11" priority="2">
      <formula>$H120&lt;&gt;$B120</formula>
    </cfRule>
  </conditionalFormatting>
  <conditionalFormatting sqref="E120:E166">
    <cfRule type="expression" dxfId="10" priority="1">
      <formula>$E120&lt;&gt;$B120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4"/>
  <sheetViews>
    <sheetView topLeftCell="A262" zoomScale="90" zoomScaleNormal="90" workbookViewId="0">
      <selection activeCell="P208" sqref="P208"/>
    </sheetView>
  </sheetViews>
  <sheetFormatPr defaultRowHeight="13.5" x14ac:dyDescent="0.15"/>
  <cols>
    <col min="1" max="1025" width="8.75" customWidth="1"/>
  </cols>
  <sheetData>
    <row r="1" spans="1:2" x14ac:dyDescent="0.15">
      <c r="A1" t="s">
        <v>0</v>
      </c>
    </row>
    <row r="2" spans="1:2" x14ac:dyDescent="0.15">
      <c r="B2" s="1" t="s">
        <v>1</v>
      </c>
    </row>
    <row r="7" spans="1:2" x14ac:dyDescent="0.15">
      <c r="A7" t="s">
        <v>2</v>
      </c>
    </row>
    <row r="9" spans="1:2" x14ac:dyDescent="0.15">
      <c r="B9" t="s">
        <v>3</v>
      </c>
    </row>
    <row r="10" spans="1:2" x14ac:dyDescent="0.15">
      <c r="B10" t="s">
        <v>4</v>
      </c>
    </row>
    <row r="11" spans="1:2" x14ac:dyDescent="0.15">
      <c r="B11" t="s">
        <v>5</v>
      </c>
    </row>
    <row r="13" spans="1:2" x14ac:dyDescent="0.15">
      <c r="B13" t="s">
        <v>6</v>
      </c>
    </row>
    <row r="14" spans="1:2" x14ac:dyDescent="0.15">
      <c r="B14" t="s">
        <v>7</v>
      </c>
    </row>
    <row r="15" spans="1:2" x14ac:dyDescent="0.15">
      <c r="B15" t="s">
        <v>8</v>
      </c>
    </row>
    <row r="16" spans="1:2" x14ac:dyDescent="0.15">
      <c r="B16" t="s">
        <v>9</v>
      </c>
    </row>
    <row r="17" spans="1:2" x14ac:dyDescent="0.15">
      <c r="B17" t="s">
        <v>10</v>
      </c>
    </row>
    <row r="18" spans="1:2" x14ac:dyDescent="0.15">
      <c r="B18" t="s">
        <v>11</v>
      </c>
    </row>
    <row r="20" spans="1:2" x14ac:dyDescent="0.15">
      <c r="B20" t="s">
        <v>12</v>
      </c>
    </row>
    <row r="21" spans="1:2" x14ac:dyDescent="0.15">
      <c r="B21" t="s">
        <v>13</v>
      </c>
    </row>
    <row r="22" spans="1:2" x14ac:dyDescent="0.15">
      <c r="B22" t="s">
        <v>14</v>
      </c>
    </row>
    <row r="25" spans="1:2" x14ac:dyDescent="0.15">
      <c r="A25" t="s">
        <v>15</v>
      </c>
    </row>
    <row r="26" spans="1:2" x14ac:dyDescent="0.15">
      <c r="B26" s="5" t="s">
        <v>16</v>
      </c>
    </row>
    <row r="27" spans="1:2" x14ac:dyDescent="0.15">
      <c r="B27" t="s">
        <v>17</v>
      </c>
    </row>
    <row r="28" spans="1:2" x14ac:dyDescent="0.15">
      <c r="B28" t="s">
        <v>18</v>
      </c>
    </row>
    <row r="29" spans="1:2" x14ac:dyDescent="0.15">
      <c r="B29" t="s">
        <v>19</v>
      </c>
    </row>
    <row r="30" spans="1:2" x14ac:dyDescent="0.15">
      <c r="B30" t="s">
        <v>20</v>
      </c>
    </row>
    <row r="31" spans="1:2" x14ac:dyDescent="0.15">
      <c r="B31" t="s">
        <v>21</v>
      </c>
    </row>
    <row r="32" spans="1:2" x14ac:dyDescent="0.15">
      <c r="B32" s="5" t="s">
        <v>22</v>
      </c>
    </row>
    <row r="35" spans="1:2" x14ac:dyDescent="0.15">
      <c r="A35" t="s">
        <v>23</v>
      </c>
    </row>
    <row r="36" spans="1:2" x14ac:dyDescent="0.15">
      <c r="B36" t="s">
        <v>24</v>
      </c>
    </row>
    <row r="37" spans="1:2" x14ac:dyDescent="0.15">
      <c r="B37" t="s">
        <v>25</v>
      </c>
    </row>
    <row r="38" spans="1:2" x14ac:dyDescent="0.15">
      <c r="B38" t="s">
        <v>26</v>
      </c>
    </row>
    <row r="39" spans="1:2" x14ac:dyDescent="0.15">
      <c r="B39" t="s">
        <v>27</v>
      </c>
    </row>
    <row r="40" spans="1:2" x14ac:dyDescent="0.15">
      <c r="B40" t="s">
        <v>28</v>
      </c>
    </row>
    <row r="41" spans="1:2" x14ac:dyDescent="0.15">
      <c r="B41" t="s">
        <v>29</v>
      </c>
    </row>
    <row r="42" spans="1:2" x14ac:dyDescent="0.15">
      <c r="B42" t="s">
        <v>30</v>
      </c>
    </row>
    <row r="43" spans="1:2" x14ac:dyDescent="0.15">
      <c r="B43" t="s">
        <v>31</v>
      </c>
    </row>
    <row r="44" spans="1:2" x14ac:dyDescent="0.15">
      <c r="B44" t="s">
        <v>32</v>
      </c>
    </row>
    <row r="45" spans="1:2" x14ac:dyDescent="0.15">
      <c r="B45" t="s">
        <v>33</v>
      </c>
    </row>
    <row r="46" spans="1:2" x14ac:dyDescent="0.15">
      <c r="B46" t="s">
        <v>34</v>
      </c>
    </row>
    <row r="47" spans="1:2" x14ac:dyDescent="0.15">
      <c r="B47" t="s">
        <v>35</v>
      </c>
    </row>
    <row r="48" spans="1:2" x14ac:dyDescent="0.15">
      <c r="B48" t="s">
        <v>36</v>
      </c>
    </row>
    <row r="49" spans="1:2" x14ac:dyDescent="0.15">
      <c r="B49" t="s">
        <v>37</v>
      </c>
    </row>
    <row r="50" spans="1:2" x14ac:dyDescent="0.15">
      <c r="B50" t="s">
        <v>38</v>
      </c>
    </row>
    <row r="51" spans="1:2" x14ac:dyDescent="0.15">
      <c r="B51" t="s">
        <v>39</v>
      </c>
    </row>
    <row r="52" spans="1:2" x14ac:dyDescent="0.15">
      <c r="B52" t="s">
        <v>40</v>
      </c>
    </row>
    <row r="53" spans="1:2" x14ac:dyDescent="0.15">
      <c r="B53" t="s">
        <v>41</v>
      </c>
    </row>
    <row r="54" spans="1:2" x14ac:dyDescent="0.15">
      <c r="B54" t="s">
        <v>42</v>
      </c>
    </row>
    <row r="64" spans="1:2" x14ac:dyDescent="0.15">
      <c r="A64" t="s">
        <v>43</v>
      </c>
    </row>
  </sheetData>
  <phoneticPr fontId="4"/>
  <hyperlinks>
    <hyperlink ref="B2" r:id="rId1"/>
  </hyperlinks>
  <pageMargins left="0.7" right="0.7" top="0.75" bottom="0.75" header="0.51180555555555496" footer="0.51180555555555496"/>
  <pageSetup paperSize="9" firstPageNumber="0" orientation="portrait" horizontalDpi="300" verticalDpi="30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7:AMK198"/>
  <sheetViews>
    <sheetView topLeftCell="A116" zoomScale="90" zoomScaleNormal="90" workbookViewId="0">
      <selection activeCell="A136" sqref="A136"/>
    </sheetView>
  </sheetViews>
  <sheetFormatPr defaultRowHeight="13.5" x14ac:dyDescent="0.15"/>
  <cols>
    <col min="1" max="3" width="9" style="4" customWidth="1"/>
    <col min="4" max="4" width="33" style="4" customWidth="1"/>
    <col min="5" max="7" width="9" style="4" customWidth="1"/>
    <col min="8" max="8" width="35.125" style="4" customWidth="1"/>
    <col min="9" max="11" width="9" style="4" customWidth="1"/>
    <col min="12" max="12" width="36.625" style="4" customWidth="1"/>
    <col min="13" max="15" width="9" style="4" customWidth="1"/>
    <col min="16" max="16" width="42.625" style="4" bestFit="1" customWidth="1"/>
    <col min="17" max="1025" width="9" style="4" customWidth="1"/>
  </cols>
  <sheetData>
    <row r="97" spans="2:2" x14ac:dyDescent="0.15">
      <c r="B97" s="4" t="s">
        <v>44</v>
      </c>
    </row>
    <row r="124" spans="2:9" x14ac:dyDescent="0.15">
      <c r="B124" s="4" t="s">
        <v>45</v>
      </c>
    </row>
    <row r="125" spans="2:9" x14ac:dyDescent="0.15">
      <c r="I125" s="4" t="s">
        <v>46</v>
      </c>
    </row>
    <row r="149" spans="1:16" x14ac:dyDescent="0.15">
      <c r="B149" s="4" t="s">
        <v>47</v>
      </c>
      <c r="F149" s="4" t="s">
        <v>48</v>
      </c>
      <c r="J149" s="4" t="s">
        <v>165</v>
      </c>
      <c r="N149" s="4" t="s">
        <v>167</v>
      </c>
    </row>
    <row r="150" spans="1:16" x14ac:dyDescent="0.15">
      <c r="A150" s="4" t="s">
        <v>49</v>
      </c>
    </row>
    <row r="151" spans="1:16" x14ac:dyDescent="0.15">
      <c r="B151" s="4" t="s">
        <v>50</v>
      </c>
      <c r="D151" s="4" t="s">
        <v>51</v>
      </c>
      <c r="F151" s="4" t="s">
        <v>50</v>
      </c>
      <c r="H151" s="4" t="s">
        <v>51</v>
      </c>
      <c r="J151" s="4" t="s">
        <v>50</v>
      </c>
      <c r="L151" s="4" t="s">
        <v>51</v>
      </c>
      <c r="N151" s="4" t="s">
        <v>50</v>
      </c>
      <c r="P151" s="4" t="s">
        <v>51</v>
      </c>
    </row>
    <row r="152" spans="1:16" x14ac:dyDescent="0.15">
      <c r="B152" s="4" t="s">
        <v>52</v>
      </c>
      <c r="D152" s="4" t="s">
        <v>53</v>
      </c>
      <c r="F152" s="4" t="s">
        <v>52</v>
      </c>
      <c r="H152" s="4" t="s">
        <v>54</v>
      </c>
      <c r="J152" s="4" t="s">
        <v>52</v>
      </c>
      <c r="L152" s="4" t="s">
        <v>54</v>
      </c>
      <c r="N152" s="4" t="s">
        <v>52</v>
      </c>
      <c r="P152" s="4" t="s">
        <v>54</v>
      </c>
    </row>
    <row r="153" spans="1:16" x14ac:dyDescent="0.15">
      <c r="B153" s="4" t="s">
        <v>55</v>
      </c>
      <c r="D153" s="4" t="s">
        <v>56</v>
      </c>
      <c r="F153" s="4" t="s">
        <v>57</v>
      </c>
      <c r="H153" s="4" t="s">
        <v>58</v>
      </c>
      <c r="J153" s="4" t="s">
        <v>55</v>
      </c>
      <c r="L153" s="4" t="s">
        <v>56</v>
      </c>
      <c r="N153" s="4" t="s">
        <v>57</v>
      </c>
      <c r="P153" s="4" t="s">
        <v>58</v>
      </c>
    </row>
    <row r="154" spans="1:16" x14ac:dyDescent="0.15">
      <c r="B154" s="4" t="s">
        <v>59</v>
      </c>
      <c r="D154" s="4" t="s">
        <v>60</v>
      </c>
      <c r="F154" s="4" t="s">
        <v>59</v>
      </c>
      <c r="H154" s="4" t="s">
        <v>60</v>
      </c>
      <c r="J154" s="4" t="s">
        <v>59</v>
      </c>
      <c r="L154" s="4" t="s">
        <v>60</v>
      </c>
      <c r="N154" s="4" t="s">
        <v>59</v>
      </c>
      <c r="P154" s="4" t="s">
        <v>60</v>
      </c>
    </row>
    <row r="155" spans="1:16" x14ac:dyDescent="0.15">
      <c r="B155" s="4" t="s">
        <v>59</v>
      </c>
      <c r="D155" s="4" t="s">
        <v>61</v>
      </c>
      <c r="F155" s="4" t="s">
        <v>59</v>
      </c>
      <c r="H155" s="4" t="s">
        <v>61</v>
      </c>
      <c r="J155" s="4" t="s">
        <v>59</v>
      </c>
      <c r="L155" s="4" t="s">
        <v>61</v>
      </c>
      <c r="N155" s="4" t="s">
        <v>59</v>
      </c>
      <c r="P155" s="4" t="s">
        <v>61</v>
      </c>
    </row>
    <row r="156" spans="1:16" x14ac:dyDescent="0.15">
      <c r="B156" s="4" t="s">
        <v>59</v>
      </c>
      <c r="D156" s="4" t="s">
        <v>62</v>
      </c>
      <c r="F156" s="4" t="s">
        <v>59</v>
      </c>
      <c r="H156" s="4" t="s">
        <v>62</v>
      </c>
      <c r="J156" s="4" t="s">
        <v>59</v>
      </c>
      <c r="L156" s="4" t="s">
        <v>62</v>
      </c>
      <c r="N156" s="4" t="s">
        <v>59</v>
      </c>
      <c r="P156" s="4" t="s">
        <v>62</v>
      </c>
    </row>
    <row r="157" spans="1:16" x14ac:dyDescent="0.15">
      <c r="B157" s="4" t="s">
        <v>63</v>
      </c>
      <c r="D157" s="4" t="s">
        <v>64</v>
      </c>
      <c r="F157" s="4" t="s">
        <v>63</v>
      </c>
      <c r="H157" s="4" t="s">
        <v>64</v>
      </c>
      <c r="J157" s="4" t="s">
        <v>63</v>
      </c>
      <c r="L157" s="4" t="s">
        <v>64</v>
      </c>
      <c r="N157" s="4" t="s">
        <v>63</v>
      </c>
      <c r="P157" s="4" t="s">
        <v>64</v>
      </c>
    </row>
    <row r="158" spans="1:16" x14ac:dyDescent="0.15">
      <c r="B158" s="4" t="s">
        <v>66</v>
      </c>
      <c r="D158" s="4" t="s">
        <v>67</v>
      </c>
      <c r="F158" s="4" t="s">
        <v>68</v>
      </c>
      <c r="H158" s="4" t="s">
        <v>69</v>
      </c>
      <c r="J158" s="4" t="s">
        <v>66</v>
      </c>
      <c r="L158" s="4" t="s">
        <v>67</v>
      </c>
      <c r="N158" s="4" t="s">
        <v>66</v>
      </c>
      <c r="P158" s="4" t="s">
        <v>67</v>
      </c>
    </row>
    <row r="159" spans="1:16" x14ac:dyDescent="0.15">
      <c r="B159" s="4" t="s">
        <v>70</v>
      </c>
      <c r="D159" s="4" t="s">
        <v>71</v>
      </c>
      <c r="F159" s="4" t="s">
        <v>72</v>
      </c>
      <c r="H159" s="4" t="s">
        <v>73</v>
      </c>
      <c r="J159" s="4" t="s">
        <v>70</v>
      </c>
      <c r="L159" s="4" t="s">
        <v>71</v>
      </c>
      <c r="N159" s="4" t="s">
        <v>70</v>
      </c>
      <c r="P159" s="4" t="s">
        <v>71</v>
      </c>
    </row>
    <row r="160" spans="1:16" x14ac:dyDescent="0.15">
      <c r="B160" s="4" t="s">
        <v>74</v>
      </c>
      <c r="D160" s="4" t="s">
        <v>75</v>
      </c>
      <c r="F160" s="4" t="s">
        <v>76</v>
      </c>
      <c r="H160" s="4" t="s">
        <v>77</v>
      </c>
      <c r="J160" s="4" t="s">
        <v>74</v>
      </c>
      <c r="L160" s="4" t="s">
        <v>75</v>
      </c>
      <c r="N160" s="4" t="s">
        <v>74</v>
      </c>
      <c r="P160" s="4" t="s">
        <v>75</v>
      </c>
    </row>
    <row r="161" spans="1:16" x14ac:dyDescent="0.15">
      <c r="B161" s="4" t="s">
        <v>52</v>
      </c>
      <c r="D161" s="4" t="s">
        <v>78</v>
      </c>
      <c r="F161" s="4" t="s">
        <v>52</v>
      </c>
      <c r="H161" s="4" t="s">
        <v>78</v>
      </c>
      <c r="J161" s="4" t="s">
        <v>52</v>
      </c>
      <c r="L161" s="4" t="s">
        <v>78</v>
      </c>
      <c r="N161" s="4" t="s">
        <v>52</v>
      </c>
      <c r="P161" s="4" t="s">
        <v>78</v>
      </c>
    </row>
    <row r="162" spans="1:16" x14ac:dyDescent="0.15">
      <c r="B162" s="4" t="s">
        <v>79</v>
      </c>
      <c r="D162" s="4" t="s">
        <v>80</v>
      </c>
      <c r="F162" s="4" t="s">
        <v>79</v>
      </c>
      <c r="H162" s="4" t="s">
        <v>80</v>
      </c>
      <c r="J162" s="4" t="s">
        <v>79</v>
      </c>
      <c r="L162" s="4" t="s">
        <v>80</v>
      </c>
      <c r="N162" s="4" t="s">
        <v>79</v>
      </c>
      <c r="P162" s="4" t="s">
        <v>80</v>
      </c>
    </row>
    <row r="163" spans="1:16" x14ac:dyDescent="0.15">
      <c r="B163" s="4" t="s">
        <v>81</v>
      </c>
      <c r="D163" s="4" t="s">
        <v>82</v>
      </c>
      <c r="F163" s="4" t="s">
        <v>81</v>
      </c>
      <c r="H163" s="4" t="s">
        <v>82</v>
      </c>
      <c r="J163" s="4" t="s">
        <v>59</v>
      </c>
      <c r="L163" s="4" t="s">
        <v>83</v>
      </c>
      <c r="N163" s="4" t="s">
        <v>81</v>
      </c>
      <c r="P163" s="4" t="s">
        <v>82</v>
      </c>
    </row>
    <row r="164" spans="1:16" x14ac:dyDescent="0.15">
      <c r="B164" s="4" t="s">
        <v>52</v>
      </c>
      <c r="D164" s="3" t="s">
        <v>84</v>
      </c>
      <c r="F164" s="4" t="s">
        <v>52</v>
      </c>
      <c r="H164" s="3" t="s">
        <v>84</v>
      </c>
      <c r="J164" s="4" t="s">
        <v>52</v>
      </c>
      <c r="L164" s="4" t="s">
        <v>84</v>
      </c>
      <c r="N164" s="4" t="s">
        <v>52</v>
      </c>
      <c r="P164" s="4" t="s">
        <v>84</v>
      </c>
    </row>
    <row r="166" spans="1:16" x14ac:dyDescent="0.15">
      <c r="A166" s="4" t="s">
        <v>85</v>
      </c>
    </row>
    <row r="167" spans="1:16" x14ac:dyDescent="0.15">
      <c r="B167" s="4" t="s">
        <v>86</v>
      </c>
      <c r="D167" s="4" t="s">
        <v>87</v>
      </c>
      <c r="F167" s="4" t="s">
        <v>86</v>
      </c>
      <c r="H167" s="4" t="s">
        <v>87</v>
      </c>
      <c r="J167" s="4" t="s">
        <v>86</v>
      </c>
      <c r="L167" s="4" t="s">
        <v>87</v>
      </c>
      <c r="N167" s="4" t="s">
        <v>86</v>
      </c>
      <c r="P167" s="4" t="s">
        <v>87</v>
      </c>
    </row>
    <row r="168" spans="1:16" x14ac:dyDescent="0.15">
      <c r="B168" s="4" t="s">
        <v>79</v>
      </c>
      <c r="D168" s="4" t="s">
        <v>88</v>
      </c>
      <c r="F168" s="4" t="s">
        <v>79</v>
      </c>
      <c r="H168" s="4" t="s">
        <v>89</v>
      </c>
      <c r="J168" s="4" t="s">
        <v>79</v>
      </c>
      <c r="L168" s="4" t="s">
        <v>89</v>
      </c>
      <c r="N168" s="4" t="s">
        <v>79</v>
      </c>
      <c r="P168" s="4" t="s">
        <v>89</v>
      </c>
    </row>
    <row r="169" spans="1:16" x14ac:dyDescent="0.15">
      <c r="B169" s="4" t="s">
        <v>90</v>
      </c>
      <c r="D169" s="4" t="s">
        <v>91</v>
      </c>
      <c r="F169" s="4" t="s">
        <v>90</v>
      </c>
      <c r="H169" s="4" t="s">
        <v>91</v>
      </c>
      <c r="J169" s="4" t="s">
        <v>90</v>
      </c>
      <c r="L169" s="4" t="s">
        <v>91</v>
      </c>
      <c r="N169" s="4" t="s">
        <v>90</v>
      </c>
      <c r="P169" s="4" t="s">
        <v>91</v>
      </c>
    </row>
    <row r="170" spans="1:16" x14ac:dyDescent="0.15">
      <c r="B170" s="4" t="s">
        <v>52</v>
      </c>
      <c r="D170" s="3" t="s">
        <v>92</v>
      </c>
      <c r="F170" s="4" t="s">
        <v>52</v>
      </c>
      <c r="H170" s="3" t="s">
        <v>92</v>
      </c>
      <c r="J170" s="4" t="s">
        <v>52</v>
      </c>
      <c r="L170" s="4" t="s">
        <v>92</v>
      </c>
      <c r="N170" s="4" t="s">
        <v>52</v>
      </c>
      <c r="P170" s="4" t="s">
        <v>92</v>
      </c>
    </row>
    <row r="171" spans="1:16" x14ac:dyDescent="0.15">
      <c r="B171" s="4" t="s">
        <v>52</v>
      </c>
      <c r="D171" s="4" t="s">
        <v>93</v>
      </c>
      <c r="F171" s="4" t="s">
        <v>52</v>
      </c>
      <c r="H171" s="4" t="s">
        <v>93</v>
      </c>
      <c r="J171" s="4" t="s">
        <v>52</v>
      </c>
      <c r="L171" s="4" t="s">
        <v>93</v>
      </c>
      <c r="N171" s="4" t="s">
        <v>52</v>
      </c>
      <c r="P171" s="4" t="s">
        <v>93</v>
      </c>
    </row>
    <row r="172" spans="1:16" x14ac:dyDescent="0.15">
      <c r="B172" s="4" t="s">
        <v>59</v>
      </c>
      <c r="D172" s="4" t="s">
        <v>94</v>
      </c>
      <c r="F172" s="4" t="s">
        <v>59</v>
      </c>
      <c r="H172" s="4" t="s">
        <v>94</v>
      </c>
      <c r="J172" s="4" t="s">
        <v>59</v>
      </c>
      <c r="L172" s="4" t="s">
        <v>94</v>
      </c>
      <c r="N172" s="4" t="s">
        <v>59</v>
      </c>
      <c r="P172" s="4" t="s">
        <v>94</v>
      </c>
    </row>
    <row r="173" spans="1:16" x14ac:dyDescent="0.15">
      <c r="B173" s="4" t="s">
        <v>95</v>
      </c>
      <c r="D173" s="4" t="s">
        <v>96</v>
      </c>
      <c r="F173" s="4" t="s">
        <v>95</v>
      </c>
      <c r="H173" s="4" t="s">
        <v>96</v>
      </c>
      <c r="J173" s="4" t="s">
        <v>95</v>
      </c>
      <c r="L173" s="4" t="s">
        <v>96</v>
      </c>
      <c r="N173" s="4" t="s">
        <v>95</v>
      </c>
      <c r="P173" s="4" t="s">
        <v>96</v>
      </c>
    </row>
    <row r="174" spans="1:16" x14ac:dyDescent="0.15">
      <c r="B174" s="4" t="s">
        <v>97</v>
      </c>
      <c r="D174" s="4" t="s">
        <v>98</v>
      </c>
      <c r="F174" s="4" t="s">
        <v>99</v>
      </c>
      <c r="H174" s="4" t="s">
        <v>100</v>
      </c>
      <c r="J174" s="4" t="s">
        <v>97</v>
      </c>
      <c r="L174" s="4" t="s">
        <v>98</v>
      </c>
      <c r="N174" s="4" t="s">
        <v>97</v>
      </c>
      <c r="P174" s="4" t="s">
        <v>98</v>
      </c>
    </row>
    <row r="176" spans="1:16" x14ac:dyDescent="0.15">
      <c r="A176" s="4" t="s">
        <v>166</v>
      </c>
      <c r="C176" s="4" t="s">
        <v>86</v>
      </c>
      <c r="D176" s="4" t="s">
        <v>87</v>
      </c>
      <c r="G176" s="4" t="s">
        <v>86</v>
      </c>
      <c r="H176" s="4" t="s">
        <v>87</v>
      </c>
      <c r="K176" s="4" t="s">
        <v>86</v>
      </c>
      <c r="L176" s="4" t="s">
        <v>87</v>
      </c>
      <c r="O176" s="4" t="s">
        <v>86</v>
      </c>
      <c r="P176" s="4" t="s">
        <v>87</v>
      </c>
    </row>
    <row r="177" spans="3:16" x14ac:dyDescent="0.15">
      <c r="C177" s="4" t="s">
        <v>101</v>
      </c>
      <c r="D177" s="3" t="s">
        <v>102</v>
      </c>
      <c r="G177" s="4" t="s">
        <v>101</v>
      </c>
      <c r="H177" s="3" t="s">
        <v>103</v>
      </c>
      <c r="K177" s="4" t="s">
        <v>101</v>
      </c>
      <c r="L177" s="3" t="s">
        <v>103</v>
      </c>
      <c r="O177" s="4" t="s">
        <v>101</v>
      </c>
      <c r="P177" s="27" t="s">
        <v>103</v>
      </c>
    </row>
    <row r="178" spans="3:16" x14ac:dyDescent="0.15">
      <c r="C178" s="4" t="s">
        <v>59</v>
      </c>
      <c r="D178" s="4" t="s">
        <v>104</v>
      </c>
      <c r="G178" s="4" t="s">
        <v>59</v>
      </c>
      <c r="H178" s="4" t="s">
        <v>104</v>
      </c>
      <c r="K178" s="4" t="s">
        <v>59</v>
      </c>
      <c r="L178" s="4" t="s">
        <v>104</v>
      </c>
      <c r="O178" s="4" t="s">
        <v>59</v>
      </c>
      <c r="P178" s="4" t="s">
        <v>104</v>
      </c>
    </row>
    <row r="179" spans="3:16" x14ac:dyDescent="0.15">
      <c r="C179" s="4" t="s">
        <v>59</v>
      </c>
      <c r="D179" s="4" t="s">
        <v>105</v>
      </c>
      <c r="G179" s="4" t="s">
        <v>59</v>
      </c>
      <c r="H179" s="4" t="s">
        <v>105</v>
      </c>
      <c r="K179" s="4" t="s">
        <v>59</v>
      </c>
      <c r="L179" s="4" t="s">
        <v>105</v>
      </c>
      <c r="O179" s="4" t="s">
        <v>59</v>
      </c>
      <c r="P179" s="4" t="s">
        <v>105</v>
      </c>
    </row>
    <row r="180" spans="3:16" x14ac:dyDescent="0.15">
      <c r="C180" s="4" t="s">
        <v>79</v>
      </c>
      <c r="D180" s="3" t="s">
        <v>106</v>
      </c>
      <c r="G180" s="4" t="s">
        <v>79</v>
      </c>
      <c r="H180" s="3" t="s">
        <v>106</v>
      </c>
      <c r="K180" s="4" t="s">
        <v>79</v>
      </c>
      <c r="L180" s="3" t="s">
        <v>106</v>
      </c>
      <c r="O180" s="4" t="s">
        <v>79</v>
      </c>
      <c r="P180" s="4" t="s">
        <v>106</v>
      </c>
    </row>
    <row r="181" spans="3:16" x14ac:dyDescent="0.15">
      <c r="C181" s="3" t="s">
        <v>65</v>
      </c>
      <c r="D181" s="3" t="s">
        <v>107</v>
      </c>
      <c r="G181" s="3" t="s">
        <v>65</v>
      </c>
      <c r="H181" s="3" t="s">
        <v>107</v>
      </c>
      <c r="K181" s="3" t="s">
        <v>65</v>
      </c>
      <c r="L181" s="3" t="s">
        <v>107</v>
      </c>
      <c r="O181" s="4" t="s">
        <v>65</v>
      </c>
      <c r="P181" s="27" t="s">
        <v>107</v>
      </c>
    </row>
    <row r="182" spans="3:16" x14ac:dyDescent="0.15">
      <c r="C182" s="3" t="s">
        <v>108</v>
      </c>
      <c r="D182" s="3" t="s">
        <v>109</v>
      </c>
      <c r="G182" s="3" t="s">
        <v>108</v>
      </c>
      <c r="H182" s="3" t="s">
        <v>109</v>
      </c>
      <c r="K182" s="3" t="s">
        <v>108</v>
      </c>
      <c r="L182" s="3" t="s">
        <v>109</v>
      </c>
      <c r="O182" s="4" t="s">
        <v>108</v>
      </c>
      <c r="P182" s="27" t="s">
        <v>109</v>
      </c>
    </row>
    <row r="183" spans="3:16" x14ac:dyDescent="0.15">
      <c r="C183" s="3" t="s">
        <v>110</v>
      </c>
      <c r="D183" s="3" t="s">
        <v>111</v>
      </c>
      <c r="G183" s="3" t="s">
        <v>110</v>
      </c>
      <c r="H183" s="3" t="s">
        <v>111</v>
      </c>
      <c r="K183" s="3" t="s">
        <v>110</v>
      </c>
      <c r="L183" s="3" t="s">
        <v>111</v>
      </c>
      <c r="O183" s="4" t="s">
        <v>110</v>
      </c>
      <c r="P183" s="27" t="s">
        <v>111</v>
      </c>
    </row>
    <row r="184" spans="3:16" x14ac:dyDescent="0.15">
      <c r="C184" s="4" t="s">
        <v>59</v>
      </c>
      <c r="D184" s="4" t="s">
        <v>112</v>
      </c>
      <c r="G184" s="4" t="s">
        <v>59</v>
      </c>
      <c r="H184" s="4" t="s">
        <v>112</v>
      </c>
      <c r="K184" s="4" t="s">
        <v>59</v>
      </c>
      <c r="L184" s="4" t="s">
        <v>112</v>
      </c>
      <c r="O184" s="4" t="s">
        <v>59</v>
      </c>
      <c r="P184" s="4" t="s">
        <v>112</v>
      </c>
    </row>
    <row r="186" spans="3:16" x14ac:dyDescent="0.15">
      <c r="C186" s="4" t="s">
        <v>113</v>
      </c>
      <c r="D186" s="4" t="s">
        <v>114</v>
      </c>
      <c r="G186" s="4" t="s">
        <v>113</v>
      </c>
      <c r="H186" s="4" t="s">
        <v>114</v>
      </c>
      <c r="K186" s="4" t="s">
        <v>113</v>
      </c>
      <c r="L186" s="4" t="s">
        <v>114</v>
      </c>
      <c r="O186" s="4" t="s">
        <v>113</v>
      </c>
      <c r="P186" s="4" t="s">
        <v>114</v>
      </c>
    </row>
    <row r="187" spans="3:16" x14ac:dyDescent="0.15">
      <c r="C187" s="4" t="s">
        <v>115</v>
      </c>
      <c r="D187" s="4" t="s">
        <v>116</v>
      </c>
      <c r="G187" s="4" t="s">
        <v>115</v>
      </c>
      <c r="H187" s="4" t="s">
        <v>116</v>
      </c>
      <c r="K187" s="4" t="s">
        <v>115</v>
      </c>
      <c r="L187" s="4" t="s">
        <v>116</v>
      </c>
      <c r="O187" s="4" t="s">
        <v>115</v>
      </c>
      <c r="P187" s="4" t="s">
        <v>116</v>
      </c>
    </row>
    <row r="188" spans="3:16" x14ac:dyDescent="0.15">
      <c r="C188" s="4" t="s">
        <v>117</v>
      </c>
      <c r="D188" s="3" t="s">
        <v>118</v>
      </c>
      <c r="G188" s="4" t="s">
        <v>79</v>
      </c>
      <c r="H188" s="3" t="s">
        <v>119</v>
      </c>
      <c r="K188" s="4" t="s">
        <v>117</v>
      </c>
      <c r="L188" s="3" t="s">
        <v>118</v>
      </c>
      <c r="O188" s="4" t="s">
        <v>52</v>
      </c>
      <c r="P188" s="28" t="s">
        <v>168</v>
      </c>
    </row>
    <row r="189" spans="3:16" x14ac:dyDescent="0.15">
      <c r="C189" s="4" t="s">
        <v>79</v>
      </c>
      <c r="D189" s="4" t="s">
        <v>120</v>
      </c>
      <c r="G189" s="4" t="s">
        <v>79</v>
      </c>
      <c r="H189" s="4" t="s">
        <v>120</v>
      </c>
      <c r="K189" s="4" t="s">
        <v>79</v>
      </c>
      <c r="L189" s="4" t="s">
        <v>120</v>
      </c>
      <c r="O189" s="4" t="s">
        <v>79</v>
      </c>
      <c r="P189" s="4" t="s">
        <v>120</v>
      </c>
    </row>
    <row r="190" spans="3:16" x14ac:dyDescent="0.15">
      <c r="C190" s="4" t="s">
        <v>121</v>
      </c>
      <c r="D190" s="4" t="s">
        <v>122</v>
      </c>
      <c r="G190" s="4" t="s">
        <v>121</v>
      </c>
      <c r="H190" s="4" t="s">
        <v>122</v>
      </c>
      <c r="K190" s="4" t="s">
        <v>121</v>
      </c>
      <c r="L190" s="4" t="s">
        <v>122</v>
      </c>
      <c r="O190" s="4" t="s">
        <v>121</v>
      </c>
      <c r="P190" s="4" t="s">
        <v>122</v>
      </c>
    </row>
    <row r="191" spans="3:16" x14ac:dyDescent="0.15">
      <c r="C191" s="4" t="s">
        <v>123</v>
      </c>
      <c r="D191" s="4" t="s">
        <v>124</v>
      </c>
      <c r="G191" s="4" t="s">
        <v>59</v>
      </c>
      <c r="H191" s="4" t="s">
        <v>125</v>
      </c>
      <c r="K191" s="4" t="s">
        <v>123</v>
      </c>
      <c r="L191" s="4" t="s">
        <v>124</v>
      </c>
      <c r="O191" s="4" t="s">
        <v>59</v>
      </c>
      <c r="P191" s="4" t="s">
        <v>125</v>
      </c>
    </row>
    <row r="193" spans="3:16" x14ac:dyDescent="0.15">
      <c r="C193" s="4" t="s">
        <v>113</v>
      </c>
      <c r="D193" s="4" t="s">
        <v>114</v>
      </c>
      <c r="G193" s="4" t="s">
        <v>113</v>
      </c>
      <c r="H193" s="4" t="s">
        <v>114</v>
      </c>
      <c r="K193" s="4" t="s">
        <v>113</v>
      </c>
      <c r="L193" s="4" t="s">
        <v>114</v>
      </c>
      <c r="O193" s="4" t="s">
        <v>113</v>
      </c>
      <c r="P193" s="4" t="s">
        <v>114</v>
      </c>
    </row>
    <row r="194" spans="3:16" x14ac:dyDescent="0.15">
      <c r="C194" s="4" t="s">
        <v>115</v>
      </c>
      <c r="D194" s="4" t="s">
        <v>116</v>
      </c>
      <c r="G194" s="4" t="s">
        <v>115</v>
      </c>
      <c r="H194" s="4" t="s">
        <v>116</v>
      </c>
      <c r="K194" s="4" t="s">
        <v>115</v>
      </c>
      <c r="L194" s="4" t="s">
        <v>116</v>
      </c>
      <c r="O194" s="4" t="s">
        <v>115</v>
      </c>
      <c r="P194" s="4" t="s">
        <v>116</v>
      </c>
    </row>
    <row r="195" spans="3:16" x14ac:dyDescent="0.15">
      <c r="C195" s="4" t="s">
        <v>79</v>
      </c>
      <c r="D195" s="3" t="s">
        <v>119</v>
      </c>
      <c r="G195" s="4" t="s">
        <v>117</v>
      </c>
      <c r="H195" s="3" t="s">
        <v>118</v>
      </c>
      <c r="K195" s="4" t="s">
        <v>79</v>
      </c>
      <c r="L195" s="3" t="s">
        <v>119</v>
      </c>
      <c r="O195" s="4" t="s">
        <v>169</v>
      </c>
      <c r="P195" s="28" t="s">
        <v>170</v>
      </c>
    </row>
    <row r="196" spans="3:16" x14ac:dyDescent="0.15">
      <c r="C196" s="4" t="s">
        <v>79</v>
      </c>
      <c r="D196" s="4" t="s">
        <v>120</v>
      </c>
      <c r="G196" s="4" t="s">
        <v>79</v>
      </c>
      <c r="H196" s="4" t="s">
        <v>120</v>
      </c>
      <c r="K196" s="4" t="s">
        <v>79</v>
      </c>
      <c r="L196" s="4" t="s">
        <v>120</v>
      </c>
      <c r="O196" s="4" t="s">
        <v>79</v>
      </c>
      <c r="P196" s="4" t="s">
        <v>120</v>
      </c>
    </row>
    <row r="197" spans="3:16" x14ac:dyDescent="0.15">
      <c r="C197" s="4" t="s">
        <v>121</v>
      </c>
      <c r="D197" s="4" t="s">
        <v>122</v>
      </c>
      <c r="G197" s="4" t="s">
        <v>121</v>
      </c>
      <c r="H197" s="4" t="s">
        <v>122</v>
      </c>
      <c r="K197" s="4" t="s">
        <v>121</v>
      </c>
      <c r="L197" s="4" t="s">
        <v>122</v>
      </c>
      <c r="O197" s="4" t="s">
        <v>121</v>
      </c>
      <c r="P197" s="4" t="s">
        <v>122</v>
      </c>
    </row>
    <row r="198" spans="3:16" x14ac:dyDescent="0.15">
      <c r="C198" s="4" t="s">
        <v>123</v>
      </c>
      <c r="D198" s="4" t="s">
        <v>124</v>
      </c>
      <c r="G198" s="4" t="s">
        <v>59</v>
      </c>
      <c r="H198" s="4" t="s">
        <v>125</v>
      </c>
      <c r="K198" s="4" t="s">
        <v>123</v>
      </c>
      <c r="L198" s="4" t="s">
        <v>124</v>
      </c>
      <c r="O198" s="4" t="s">
        <v>59</v>
      </c>
      <c r="P198" s="4" t="s">
        <v>125</v>
      </c>
    </row>
  </sheetData>
  <phoneticPr fontId="4"/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Y209"/>
  <sheetViews>
    <sheetView topLeftCell="A169" zoomScale="90" zoomScaleNormal="90" workbookViewId="0">
      <selection activeCell="T191" sqref="T191"/>
    </sheetView>
  </sheetViews>
  <sheetFormatPr defaultRowHeight="13.5" x14ac:dyDescent="0.15"/>
  <cols>
    <col min="1" max="15" width="8.625" customWidth="1"/>
    <col min="16" max="16" width="11.375" customWidth="1"/>
    <col min="17" max="17" width="11.625" customWidth="1"/>
    <col min="18" max="18" width="13.25" customWidth="1"/>
    <col min="19" max="20" width="8.625" customWidth="1"/>
    <col min="21" max="21" width="11.5"/>
    <col min="22" max="22" width="12.75" customWidth="1"/>
    <col min="23" max="23" width="9.375" customWidth="1"/>
    <col min="24" max="1025" width="8.625" customWidth="1"/>
  </cols>
  <sheetData>
    <row r="2" spans="2:25" x14ac:dyDescent="0.15">
      <c r="B2" t="s">
        <v>126</v>
      </c>
    </row>
    <row r="10" spans="2:25" x14ac:dyDescent="0.15">
      <c r="T10" t="s">
        <v>127</v>
      </c>
      <c r="U10" s="6" t="s">
        <v>128</v>
      </c>
      <c r="V10" s="7">
        <v>22050</v>
      </c>
    </row>
    <row r="11" spans="2:25" x14ac:dyDescent="0.15">
      <c r="T11" t="s">
        <v>129</v>
      </c>
      <c r="U11" s="6" t="s">
        <v>130</v>
      </c>
      <c r="V11">
        <f>1/(2*PI()*V10)</f>
        <v>7.2179112513331222E-6</v>
      </c>
    </row>
    <row r="12" spans="2:25" x14ac:dyDescent="0.15">
      <c r="T12" t="s">
        <v>131</v>
      </c>
      <c r="U12" t="s">
        <v>132</v>
      </c>
      <c r="V12">
        <f>2*PI()*V10</f>
        <v>138544.23602330987</v>
      </c>
    </row>
    <row r="13" spans="2:25" x14ac:dyDescent="0.15">
      <c r="W13" s="6"/>
    </row>
    <row r="14" spans="2:25" x14ac:dyDescent="0.15">
      <c r="T14" t="s">
        <v>133</v>
      </c>
      <c r="V14" s="7">
        <v>330</v>
      </c>
      <c r="W14" s="8" t="s">
        <v>134</v>
      </c>
      <c r="X14" s="9" t="s">
        <v>135</v>
      </c>
      <c r="Y14" s="10" t="s">
        <v>136</v>
      </c>
    </row>
    <row r="15" spans="2:25" x14ac:dyDescent="0.15">
      <c r="T15" s="11" t="s">
        <v>137</v>
      </c>
      <c r="U15" s="12"/>
      <c r="V15" s="12">
        <f>V11/V14</f>
        <v>2.1872458337373096E-8</v>
      </c>
      <c r="W15" s="13">
        <f>V15*10^6</f>
        <v>2.1872458337373096E-2</v>
      </c>
      <c r="X15" s="14">
        <f>V15*10^9</f>
        <v>21.872458337373097</v>
      </c>
      <c r="Y15" s="15">
        <f>V15*10^12</f>
        <v>21872.458337373097</v>
      </c>
    </row>
    <row r="19" spans="20:25" x14ac:dyDescent="0.15">
      <c r="W19" s="8" t="s">
        <v>134</v>
      </c>
      <c r="X19" s="9" t="s">
        <v>135</v>
      </c>
      <c r="Y19" s="10" t="s">
        <v>136</v>
      </c>
    </row>
    <row r="20" spans="20:25" x14ac:dyDescent="0.15">
      <c r="T20" s="11" t="s">
        <v>137</v>
      </c>
      <c r="U20" s="12"/>
      <c r="V20" s="12">
        <f>W20*10^-6</f>
        <v>1E-8</v>
      </c>
      <c r="W20" s="16">
        <v>0.01</v>
      </c>
      <c r="X20" s="14">
        <f>V20*10^9</f>
        <v>10</v>
      </c>
      <c r="Y20" s="15">
        <f>V20*10^12</f>
        <v>10000</v>
      </c>
    </row>
    <row r="21" spans="20:25" x14ac:dyDescent="0.15">
      <c r="T21" s="17" t="s">
        <v>133</v>
      </c>
      <c r="U21" s="18"/>
      <c r="V21" s="19">
        <f>V11/V20</f>
        <v>721.79112513331222</v>
      </c>
    </row>
    <row r="23" spans="20:25" x14ac:dyDescent="0.15">
      <c r="T23" t="s">
        <v>138</v>
      </c>
      <c r="U23">
        <f>1/SQRT((1+(V12*V11)^2))</f>
        <v>0.70710678118654746</v>
      </c>
      <c r="W23" s="6"/>
    </row>
    <row r="26" spans="20:25" x14ac:dyDescent="0.15">
      <c r="T26" t="s">
        <v>139</v>
      </c>
      <c r="W26" s="8" t="s">
        <v>134</v>
      </c>
      <c r="X26" s="9" t="s">
        <v>135</v>
      </c>
      <c r="Y26" s="10" t="s">
        <v>136</v>
      </c>
    </row>
    <row r="27" spans="20:25" x14ac:dyDescent="0.15">
      <c r="T27" s="11" t="s">
        <v>137</v>
      </c>
      <c r="U27" s="12"/>
      <c r="V27" s="12">
        <f>W27*10^-6</f>
        <v>1E-8</v>
      </c>
      <c r="W27" s="20">
        <v>0.01</v>
      </c>
      <c r="X27" s="14">
        <f>V27*10^9</f>
        <v>10</v>
      </c>
      <c r="Y27" s="15">
        <f>V27*10^12</f>
        <v>10000</v>
      </c>
    </row>
    <row r="28" spans="20:25" x14ac:dyDescent="0.15">
      <c r="T28" s="11" t="s">
        <v>133</v>
      </c>
      <c r="U28" s="12"/>
      <c r="V28" s="21">
        <v>1000</v>
      </c>
    </row>
    <row r="30" spans="20:25" x14ac:dyDescent="0.15">
      <c r="T30" s="11" t="s">
        <v>127</v>
      </c>
      <c r="U30" s="12" t="s">
        <v>128</v>
      </c>
      <c r="V30" s="22">
        <f>1/(2*PI()*V27*V28)</f>
        <v>15915.494309189537</v>
      </c>
    </row>
    <row r="36" spans="20:25" x14ac:dyDescent="0.15">
      <c r="T36" t="s">
        <v>139</v>
      </c>
      <c r="W36" s="8" t="s">
        <v>134</v>
      </c>
      <c r="X36" s="9" t="s">
        <v>135</v>
      </c>
      <c r="Y36" s="10" t="s">
        <v>136</v>
      </c>
    </row>
    <row r="37" spans="20:25" x14ac:dyDescent="0.15">
      <c r="T37" s="11" t="s">
        <v>137</v>
      </c>
      <c r="U37" s="12"/>
      <c r="V37" s="12">
        <f>W37*10^-6</f>
        <v>1.0000000000000001E-9</v>
      </c>
      <c r="W37" s="23">
        <v>1E-3</v>
      </c>
      <c r="X37" s="14">
        <f>V37*10^9</f>
        <v>1</v>
      </c>
      <c r="Y37" s="15">
        <f>V37*10^12</f>
        <v>1000.0000000000001</v>
      </c>
    </row>
    <row r="38" spans="20:25" x14ac:dyDescent="0.15">
      <c r="T38" s="11" t="s">
        <v>133</v>
      </c>
      <c r="U38" s="12"/>
      <c r="V38" s="21">
        <v>10000</v>
      </c>
    </row>
    <row r="40" spans="20:25" x14ac:dyDescent="0.15">
      <c r="T40" s="11" t="s">
        <v>127</v>
      </c>
      <c r="U40" s="12" t="s">
        <v>128</v>
      </c>
      <c r="V40" s="22">
        <f>1/(2*PI()*V37*V38)</f>
        <v>15915.494309189533</v>
      </c>
    </row>
    <row r="47" spans="20:25" x14ac:dyDescent="0.15">
      <c r="T47" t="s">
        <v>139</v>
      </c>
      <c r="W47" s="8" t="s">
        <v>134</v>
      </c>
      <c r="X47" s="9" t="s">
        <v>135</v>
      </c>
      <c r="Y47" s="10" t="s">
        <v>136</v>
      </c>
    </row>
    <row r="48" spans="20:25" x14ac:dyDescent="0.15">
      <c r="T48" s="11" t="s">
        <v>137</v>
      </c>
      <c r="U48" s="12"/>
      <c r="V48" s="12">
        <f>W48*10^-6</f>
        <v>1.0000000000000001E-9</v>
      </c>
      <c r="W48" s="20">
        <v>1E-3</v>
      </c>
      <c r="X48" s="14">
        <f>V48*10^9</f>
        <v>1</v>
      </c>
      <c r="Y48" s="15">
        <f>V48*10^12</f>
        <v>1000.0000000000001</v>
      </c>
    </row>
    <row r="49" spans="16:22" x14ac:dyDescent="0.15">
      <c r="T49" s="11" t="s">
        <v>133</v>
      </c>
      <c r="U49" s="12"/>
      <c r="V49" s="21">
        <v>20000</v>
      </c>
    </row>
    <row r="51" spans="16:22" x14ac:dyDescent="0.15">
      <c r="T51" s="11" t="s">
        <v>127</v>
      </c>
      <c r="U51" s="12" t="s">
        <v>128</v>
      </c>
      <c r="V51" s="22">
        <f>1/(2*PI()*V48*V49)</f>
        <v>7957.7471545947665</v>
      </c>
    </row>
    <row r="54" spans="16:22" x14ac:dyDescent="0.15">
      <c r="P54" t="s">
        <v>140</v>
      </c>
      <c r="Q54">
        <f>8*10^-6</f>
        <v>7.9999999999999996E-6</v>
      </c>
    </row>
    <row r="55" spans="16:22" x14ac:dyDescent="0.15">
      <c r="Q55">
        <f>1/Q54</f>
        <v>125000</v>
      </c>
    </row>
    <row r="128" spans="20:20" x14ac:dyDescent="0.15">
      <c r="T128" t="s">
        <v>141</v>
      </c>
    </row>
    <row r="129" spans="20:25" x14ac:dyDescent="0.15">
      <c r="T129" t="s">
        <v>142</v>
      </c>
      <c r="U129" s="7">
        <v>10000</v>
      </c>
    </row>
    <row r="130" spans="20:25" x14ac:dyDescent="0.15">
      <c r="T130" t="s">
        <v>143</v>
      </c>
      <c r="U130">
        <v>0.75</v>
      </c>
    </row>
    <row r="131" spans="20:25" x14ac:dyDescent="0.15">
      <c r="T131" t="s">
        <v>144</v>
      </c>
      <c r="U131" s="2">
        <v>1000</v>
      </c>
      <c r="W131" s="6"/>
    </row>
    <row r="132" spans="20:25" x14ac:dyDescent="0.15">
      <c r="W132" s="6"/>
    </row>
    <row r="133" spans="20:25" x14ac:dyDescent="0.15">
      <c r="T133" t="s">
        <v>131</v>
      </c>
      <c r="U133" t="s">
        <v>132</v>
      </c>
      <c r="V133">
        <f>2*PI()*U129</f>
        <v>62831.853071795864</v>
      </c>
    </row>
    <row r="134" spans="20:25" x14ac:dyDescent="0.15">
      <c r="W134" s="6" t="s">
        <v>134</v>
      </c>
      <c r="X134" t="s">
        <v>135</v>
      </c>
      <c r="Y134" t="s">
        <v>136</v>
      </c>
    </row>
    <row r="135" spans="20:25" x14ac:dyDescent="0.15">
      <c r="T135" t="s">
        <v>145</v>
      </c>
      <c r="U135" t="s">
        <v>146</v>
      </c>
      <c r="V135">
        <f>2*U130/(V133*U131)</f>
        <v>2.38732414637843E-8</v>
      </c>
      <c r="W135" s="24">
        <f>V135*10^6</f>
        <v>2.3873241463784299E-2</v>
      </c>
      <c r="X135">
        <f>V135*10^9</f>
        <v>23.8732414637843</v>
      </c>
      <c r="Y135">
        <f>V135*10^12</f>
        <v>23873.241463784299</v>
      </c>
    </row>
    <row r="136" spans="20:25" x14ac:dyDescent="0.15">
      <c r="T136" t="s">
        <v>147</v>
      </c>
      <c r="U136" t="s">
        <v>148</v>
      </c>
      <c r="V136">
        <f>1/(2*U130*V133*U131)</f>
        <v>1.0610329539459689E-8</v>
      </c>
      <c r="W136" s="24">
        <f>V136*10^6</f>
        <v>1.0610329539459689E-2</v>
      </c>
      <c r="X136">
        <f>V136*10^9</f>
        <v>10.610329539459689</v>
      </c>
      <c r="Y136">
        <f>V136*10^12</f>
        <v>10610.32953945969</v>
      </c>
    </row>
    <row r="137" spans="20:25" x14ac:dyDescent="0.15">
      <c r="W137" s="6"/>
    </row>
    <row r="138" spans="20:25" x14ac:dyDescent="0.15">
      <c r="W138" s="6"/>
    </row>
    <row r="139" spans="20:25" x14ac:dyDescent="0.15">
      <c r="T139" t="s">
        <v>142</v>
      </c>
      <c r="U139" s="7">
        <v>10000</v>
      </c>
    </row>
    <row r="140" spans="20:25" x14ac:dyDescent="0.15">
      <c r="T140" t="s">
        <v>143</v>
      </c>
      <c r="U140">
        <v>0.75</v>
      </c>
    </row>
    <row r="141" spans="20:25" x14ac:dyDescent="0.15">
      <c r="T141" t="s">
        <v>144</v>
      </c>
      <c r="U141" s="2">
        <v>100000</v>
      </c>
      <c r="W141" s="6"/>
    </row>
    <row r="142" spans="20:25" x14ac:dyDescent="0.15">
      <c r="W142" s="6"/>
    </row>
    <row r="143" spans="20:25" x14ac:dyDescent="0.15">
      <c r="T143" t="s">
        <v>131</v>
      </c>
      <c r="U143" t="s">
        <v>132</v>
      </c>
      <c r="V143">
        <f>2*PI()*U139</f>
        <v>62831.853071795864</v>
      </c>
    </row>
    <row r="144" spans="20:25" x14ac:dyDescent="0.15">
      <c r="W144" s="6" t="s">
        <v>134</v>
      </c>
      <c r="X144" t="s">
        <v>135</v>
      </c>
      <c r="Y144" t="s">
        <v>136</v>
      </c>
    </row>
    <row r="145" spans="20:25" x14ac:dyDescent="0.15">
      <c r="T145" t="s">
        <v>145</v>
      </c>
      <c r="U145" t="s">
        <v>146</v>
      </c>
      <c r="V145">
        <f>2*U140/(V143*U141)</f>
        <v>2.3873241463784303E-10</v>
      </c>
      <c r="W145" s="24">
        <f>V145*10^6</f>
        <v>2.3873241463784301E-4</v>
      </c>
      <c r="X145">
        <f>V145*10^9</f>
        <v>0.23873241463784303</v>
      </c>
      <c r="Y145">
        <f>V145*10^12</f>
        <v>238.73241463784302</v>
      </c>
    </row>
    <row r="146" spans="20:25" x14ac:dyDescent="0.15">
      <c r="T146" t="s">
        <v>147</v>
      </c>
      <c r="U146" t="s">
        <v>148</v>
      </c>
      <c r="V146">
        <f>1/(2*U140*V143*U141)</f>
        <v>1.061032953945969E-10</v>
      </c>
      <c r="W146" s="24">
        <f>V146*10^6</f>
        <v>1.0610329539459691E-4</v>
      </c>
      <c r="X146">
        <f>V146*10^9</f>
        <v>0.10610329539459691</v>
      </c>
      <c r="Y146">
        <f>V146*10^12</f>
        <v>106.1032953945969</v>
      </c>
    </row>
    <row r="153" spans="20:25" x14ac:dyDescent="0.15">
      <c r="T153" t="s">
        <v>149</v>
      </c>
      <c r="W153" s="6"/>
    </row>
    <row r="154" spans="20:25" x14ac:dyDescent="0.15">
      <c r="T154" t="s">
        <v>150</v>
      </c>
      <c r="U154" s="7">
        <v>10000</v>
      </c>
      <c r="V154" s="6"/>
      <c r="W154" s="6"/>
    </row>
    <row r="155" spans="20:25" x14ac:dyDescent="0.15">
      <c r="T155" t="s">
        <v>151</v>
      </c>
      <c r="U155" s="7">
        <v>10000</v>
      </c>
      <c r="V155" s="6"/>
      <c r="W155" s="6"/>
    </row>
    <row r="156" spans="20:25" x14ac:dyDescent="0.15">
      <c r="U156" s="6"/>
      <c r="V156" s="6"/>
      <c r="W156" s="6"/>
    </row>
    <row r="157" spans="20:25" x14ac:dyDescent="0.15">
      <c r="T157" t="s">
        <v>152</v>
      </c>
      <c r="U157" s="6">
        <f>1+(U154/U155)</f>
        <v>2</v>
      </c>
      <c r="V157" s="6"/>
      <c r="W157" s="6"/>
    </row>
    <row r="158" spans="20:25" x14ac:dyDescent="0.15">
      <c r="T158" t="s">
        <v>143</v>
      </c>
      <c r="U158" s="6">
        <f>1/(3-U157)</f>
        <v>1</v>
      </c>
      <c r="V158" s="6"/>
      <c r="W158" s="6"/>
    </row>
    <row r="159" spans="20:25" x14ac:dyDescent="0.15">
      <c r="U159" s="6"/>
      <c r="V159" s="6"/>
      <c r="W159" s="6"/>
    </row>
    <row r="160" spans="20:25" x14ac:dyDescent="0.15">
      <c r="T160" t="s">
        <v>153</v>
      </c>
      <c r="U160" s="7">
        <v>15000</v>
      </c>
      <c r="V160" s="6" t="s">
        <v>154</v>
      </c>
      <c r="W160" s="6"/>
    </row>
    <row r="161" spans="20:23" x14ac:dyDescent="0.15">
      <c r="T161" t="s">
        <v>131</v>
      </c>
      <c r="U161" s="6">
        <f>2*PI()*U160</f>
        <v>94247.779607693796</v>
      </c>
      <c r="V161" s="6"/>
    </row>
    <row r="162" spans="20:23" x14ac:dyDescent="0.15">
      <c r="V162" t="s">
        <v>134</v>
      </c>
      <c r="W162" t="s">
        <v>135</v>
      </c>
    </row>
    <row r="163" spans="20:23" x14ac:dyDescent="0.15">
      <c r="T163" t="s">
        <v>155</v>
      </c>
      <c r="U163">
        <f>V163*10^-6</f>
        <v>1E-8</v>
      </c>
      <c r="V163" s="25">
        <v>0.01</v>
      </c>
      <c r="W163">
        <f>U163*10^9</f>
        <v>10</v>
      </c>
    </row>
    <row r="164" spans="20:23" x14ac:dyDescent="0.15">
      <c r="T164" t="s">
        <v>144</v>
      </c>
      <c r="U164" t="s">
        <v>156</v>
      </c>
      <c r="V164" s="6">
        <f>1/(U161*U163)</f>
        <v>1061.032953945969</v>
      </c>
    </row>
    <row r="195" spans="15:21" x14ac:dyDescent="0.15">
      <c r="P195" t="s">
        <v>157</v>
      </c>
    </row>
    <row r="197" spans="15:21" x14ac:dyDescent="0.15">
      <c r="O197" t="s">
        <v>158</v>
      </c>
      <c r="P197" t="s">
        <v>139</v>
      </c>
      <c r="S197" s="8" t="s">
        <v>134</v>
      </c>
      <c r="T197" s="9" t="s">
        <v>135</v>
      </c>
      <c r="U197" s="10" t="s">
        <v>136</v>
      </c>
    </row>
    <row r="198" spans="15:21" x14ac:dyDescent="0.15">
      <c r="P198" s="11" t="s">
        <v>137</v>
      </c>
      <c r="Q198" s="12"/>
      <c r="R198" s="12">
        <f>S198*10^-6</f>
        <v>1E-8</v>
      </c>
      <c r="S198" s="16">
        <v>0.01</v>
      </c>
      <c r="T198" s="14">
        <f>R198*10^9</f>
        <v>10</v>
      </c>
      <c r="U198" s="15">
        <f>R198*10^12</f>
        <v>10000</v>
      </c>
    </row>
    <row r="199" spans="15:21" x14ac:dyDescent="0.15">
      <c r="P199" s="11" t="s">
        <v>133</v>
      </c>
      <c r="Q199" s="12"/>
      <c r="R199" s="26">
        <v>1000</v>
      </c>
    </row>
    <row r="201" spans="15:21" x14ac:dyDescent="0.15">
      <c r="O201" t="s">
        <v>159</v>
      </c>
      <c r="P201" s="11" t="s">
        <v>160</v>
      </c>
      <c r="Q201" s="12" t="s">
        <v>161</v>
      </c>
      <c r="R201" s="22">
        <f>1/(2*PI()*R198*R199)</f>
        <v>15915.494309189537</v>
      </c>
    </row>
    <row r="205" spans="15:21" x14ac:dyDescent="0.15">
      <c r="O205" t="s">
        <v>162</v>
      </c>
      <c r="P205" t="s">
        <v>139</v>
      </c>
      <c r="S205" s="8" t="s">
        <v>134</v>
      </c>
      <c r="T205" s="9" t="s">
        <v>135</v>
      </c>
      <c r="U205" s="10" t="s">
        <v>136</v>
      </c>
    </row>
    <row r="206" spans="15:21" x14ac:dyDescent="0.15">
      <c r="P206" s="11" t="s">
        <v>137</v>
      </c>
      <c r="Q206" s="12"/>
      <c r="R206" s="12">
        <f>S206*10^-6</f>
        <v>1E-8</v>
      </c>
      <c r="S206" s="16">
        <v>0.01</v>
      </c>
      <c r="T206" s="14">
        <f>R206*10^9</f>
        <v>10</v>
      </c>
      <c r="U206" s="15">
        <f>R206*10^12</f>
        <v>10000</v>
      </c>
    </row>
    <row r="207" spans="15:21" x14ac:dyDescent="0.15">
      <c r="P207" s="11" t="s">
        <v>133</v>
      </c>
      <c r="Q207" s="12"/>
      <c r="R207" s="26">
        <v>1000</v>
      </c>
    </row>
    <row r="209" spans="15:18" x14ac:dyDescent="0.15">
      <c r="O209" t="s">
        <v>159</v>
      </c>
      <c r="P209" s="11" t="s">
        <v>163</v>
      </c>
      <c r="Q209" s="12" t="s">
        <v>164</v>
      </c>
      <c r="R209" s="22">
        <f>1/(2*PI()*R206*R207)</f>
        <v>15915.494309189537</v>
      </c>
    </row>
  </sheetData>
  <phoneticPr fontId="4"/>
  <pageMargins left="0.7" right="0.7" top="0.75" bottom="0.75" header="0.51180555555555496" footer="0.51180555555555496"/>
  <pageSetup paperSize="9" firstPageNumber="0" orientation="landscape" horizontalDpi="300" verticalDpi="30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3262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USBメモリディスクリプタ</vt:lpstr>
      <vt:lpstr>USB概要</vt:lpstr>
      <vt:lpstr>参考資料_USB通信ディスクリプタ＆初期化</vt:lpstr>
      <vt:lpstr>Amp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mura01</dc:creator>
  <dc:description/>
  <cp:lastModifiedBy>村上　博巳</cp:lastModifiedBy>
  <cp:revision>46</cp:revision>
  <dcterms:created xsi:type="dcterms:W3CDTF">2017-02-11T03:45:46Z</dcterms:created>
  <dcterms:modified xsi:type="dcterms:W3CDTF">2020-01-09T06:52:35Z</dcterms:modified>
  <dc:language>ja-JP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