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1700" activeTab="3"/>
  </bookViews>
  <sheets>
    <sheet name="Sand-1-W" sheetId="1" r:id="rId1"/>
    <sheet name="Sand-2-W" sheetId="2" r:id="rId2"/>
    <sheet name="Sand-3-D" sheetId="3" r:id="rId3"/>
    <sheet name="Sand-4-D" sheetId="4" r:id="rId4"/>
    <sheet name="Soil-1-W" sheetId="5" r:id="rId5"/>
    <sheet name="Soil-2-W" sheetId="6" r:id="rId6"/>
    <sheet name="Soil-3-D" sheetId="7" r:id="rId7"/>
    <sheet name="Soil-4-D" sheetId="8" r:id="rId8"/>
  </sheets>
  <calcPr calcId="145621"/>
</workbook>
</file>

<file path=xl/calcChain.xml><?xml version="1.0" encoding="utf-8"?>
<calcChain xmlns="http://schemas.openxmlformats.org/spreadsheetml/2006/main">
  <c r="G35" i="4" l="1"/>
  <c r="H17" i="1"/>
  <c r="G17" i="1"/>
  <c r="G50" i="1"/>
  <c r="H50" i="1" s="1"/>
  <c r="H49" i="1"/>
  <c r="G49" i="1"/>
  <c r="G48" i="1"/>
  <c r="H48" i="1" s="1"/>
  <c r="H47" i="1"/>
  <c r="G47" i="1"/>
  <c r="G46" i="1"/>
  <c r="H46" i="1" s="1"/>
  <c r="H45" i="1"/>
  <c r="G45" i="1"/>
  <c r="G44" i="1"/>
  <c r="H44" i="1" s="1"/>
  <c r="H43" i="1"/>
  <c r="G43" i="1"/>
  <c r="G42" i="1"/>
  <c r="H42" i="1" s="1"/>
  <c r="H41" i="1"/>
  <c r="G41" i="1"/>
  <c r="G40" i="1"/>
  <c r="H40" i="1" s="1"/>
  <c r="H39" i="1"/>
  <c r="G39" i="1"/>
  <c r="G38" i="1"/>
  <c r="H38" i="1" s="1"/>
  <c r="H37" i="1"/>
  <c r="G37" i="1"/>
  <c r="G36" i="1"/>
  <c r="H36" i="1" s="1"/>
  <c r="H35" i="1"/>
  <c r="G35" i="1"/>
  <c r="G34" i="1"/>
  <c r="H34" i="1" s="1"/>
  <c r="H33" i="1"/>
  <c r="G33" i="1"/>
  <c r="G32" i="1"/>
  <c r="H32" i="1" s="1"/>
  <c r="H31" i="1"/>
  <c r="G31" i="1"/>
  <c r="G30" i="1"/>
  <c r="H30" i="1" s="1"/>
  <c r="H29" i="1"/>
  <c r="G29" i="1"/>
  <c r="G28" i="1"/>
  <c r="H28" i="1" s="1"/>
  <c r="H27" i="1"/>
  <c r="G27" i="1"/>
  <c r="G26" i="1"/>
  <c r="H26" i="1" s="1"/>
  <c r="H25" i="1"/>
  <c r="G25" i="1"/>
  <c r="G24" i="1"/>
  <c r="H24" i="1" s="1"/>
  <c r="H23" i="1"/>
  <c r="G23" i="1"/>
  <c r="G22" i="1"/>
  <c r="H22" i="1" s="1"/>
  <c r="H21" i="1"/>
  <c r="G21" i="1"/>
  <c r="G20" i="1"/>
  <c r="H20" i="1" s="1"/>
  <c r="H19" i="1"/>
  <c r="G19" i="1"/>
  <c r="G18" i="1"/>
  <c r="H18" i="1" s="1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H17" i="2"/>
  <c r="G17" i="2"/>
  <c r="G18" i="3"/>
  <c r="H18" i="3" s="1"/>
  <c r="G19" i="3"/>
  <c r="H19" i="3"/>
  <c r="G20" i="3"/>
  <c r="H20" i="3" s="1"/>
  <c r="G21" i="3"/>
  <c r="H21" i="3"/>
  <c r="G22" i="3"/>
  <c r="H22" i="3" s="1"/>
  <c r="G23" i="3"/>
  <c r="H23" i="3"/>
  <c r="G24" i="3"/>
  <c r="H24" i="3" s="1"/>
  <c r="G25" i="3"/>
  <c r="H25" i="3"/>
  <c r="G26" i="3"/>
  <c r="H26" i="3" s="1"/>
  <c r="G27" i="3"/>
  <c r="H27" i="3"/>
  <c r="G28" i="3"/>
  <c r="H28" i="3" s="1"/>
  <c r="G29" i="3"/>
  <c r="H29" i="3"/>
  <c r="G30" i="3"/>
  <c r="H30" i="3" s="1"/>
  <c r="G31" i="3"/>
  <c r="H31" i="3"/>
  <c r="G32" i="3"/>
  <c r="H32" i="3" s="1"/>
  <c r="G33" i="3"/>
  <c r="H33" i="3"/>
  <c r="G34" i="3"/>
  <c r="H34" i="3" s="1"/>
  <c r="G35" i="3"/>
  <c r="H35" i="3"/>
  <c r="G36" i="3"/>
  <c r="H36" i="3" s="1"/>
  <c r="G37" i="3"/>
  <c r="H37" i="3"/>
  <c r="G38" i="3"/>
  <c r="H38" i="3" s="1"/>
  <c r="G39" i="3"/>
  <c r="H39" i="3"/>
  <c r="G40" i="3"/>
  <c r="H40" i="3" s="1"/>
  <c r="G41" i="3"/>
  <c r="H41" i="3"/>
  <c r="G42" i="3"/>
  <c r="H42" i="3" s="1"/>
  <c r="G43" i="3"/>
  <c r="H43" i="3"/>
  <c r="G44" i="3"/>
  <c r="H44" i="3" s="1"/>
  <c r="G45" i="3"/>
  <c r="H45" i="3"/>
  <c r="G46" i="3"/>
  <c r="H46" i="3" s="1"/>
  <c r="G47" i="3"/>
  <c r="H47" i="3"/>
  <c r="G48" i="3"/>
  <c r="H48" i="3" s="1"/>
  <c r="G49" i="3"/>
  <c r="H49" i="3"/>
  <c r="H17" i="3"/>
  <c r="G17" i="3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17" i="4"/>
  <c r="H17" i="4" s="1"/>
  <c r="G18" i="5"/>
  <c r="H18" i="5" s="1"/>
  <c r="G19" i="5"/>
  <c r="H19" i="5"/>
  <c r="G20" i="5"/>
  <c r="H20" i="5" s="1"/>
  <c r="G21" i="5"/>
  <c r="H21" i="5"/>
  <c r="G22" i="5"/>
  <c r="H22" i="5" s="1"/>
  <c r="G23" i="5"/>
  <c r="H23" i="5"/>
  <c r="G24" i="5"/>
  <c r="H24" i="5" s="1"/>
  <c r="G25" i="5"/>
  <c r="H25" i="5"/>
  <c r="G26" i="5"/>
  <c r="H26" i="5" s="1"/>
  <c r="G27" i="5"/>
  <c r="H27" i="5"/>
  <c r="G28" i="5"/>
  <c r="H28" i="5" s="1"/>
  <c r="G29" i="5"/>
  <c r="H29" i="5"/>
  <c r="G30" i="5"/>
  <c r="H30" i="5" s="1"/>
  <c r="G31" i="5"/>
  <c r="H31" i="5"/>
  <c r="G32" i="5"/>
  <c r="H32" i="5" s="1"/>
  <c r="G33" i="5"/>
  <c r="H33" i="5"/>
  <c r="G34" i="5"/>
  <c r="H34" i="5" s="1"/>
  <c r="G35" i="5"/>
  <c r="H35" i="5"/>
  <c r="G36" i="5"/>
  <c r="H36" i="5" s="1"/>
  <c r="G37" i="5"/>
  <c r="H37" i="5"/>
  <c r="G38" i="5"/>
  <c r="H38" i="5" s="1"/>
  <c r="G39" i="5"/>
  <c r="H39" i="5"/>
  <c r="G40" i="5"/>
  <c r="H40" i="5" s="1"/>
  <c r="G41" i="5"/>
  <c r="H41" i="5"/>
  <c r="G42" i="5"/>
  <c r="H42" i="5" s="1"/>
  <c r="G43" i="5"/>
  <c r="H43" i="5"/>
  <c r="G44" i="5"/>
  <c r="H44" i="5" s="1"/>
  <c r="G45" i="5"/>
  <c r="H45" i="5"/>
  <c r="G46" i="5"/>
  <c r="H46" i="5" s="1"/>
  <c r="G47" i="5"/>
  <c r="H47" i="5"/>
  <c r="G48" i="5"/>
  <c r="H48" i="5" s="1"/>
  <c r="G49" i="5"/>
  <c r="H49" i="5"/>
  <c r="G50" i="5"/>
  <c r="H50" i="5" s="1"/>
  <c r="G51" i="5"/>
  <c r="H51" i="5"/>
  <c r="G52" i="5"/>
  <c r="H52" i="5" s="1"/>
  <c r="H17" i="5"/>
  <c r="G17" i="5"/>
  <c r="G18" i="6"/>
  <c r="H18" i="6"/>
  <c r="G19" i="6"/>
  <c r="H19" i="6" s="1"/>
  <c r="G20" i="6"/>
  <c r="H20" i="6"/>
  <c r="G21" i="6"/>
  <c r="H21" i="6" s="1"/>
  <c r="G22" i="6"/>
  <c r="H22" i="6"/>
  <c r="G23" i="6"/>
  <c r="H23" i="6" s="1"/>
  <c r="G24" i="6"/>
  <c r="H24" i="6"/>
  <c r="G25" i="6"/>
  <c r="H25" i="6" s="1"/>
  <c r="G26" i="6"/>
  <c r="H26" i="6"/>
  <c r="G27" i="6"/>
  <c r="H27" i="6" s="1"/>
  <c r="G28" i="6"/>
  <c r="H28" i="6"/>
  <c r="G29" i="6"/>
  <c r="H29" i="6" s="1"/>
  <c r="G30" i="6"/>
  <c r="H30" i="6"/>
  <c r="G31" i="6"/>
  <c r="H31" i="6" s="1"/>
  <c r="G32" i="6"/>
  <c r="H32" i="6"/>
  <c r="G33" i="6"/>
  <c r="H33" i="6" s="1"/>
  <c r="G34" i="6"/>
  <c r="H34" i="6"/>
  <c r="G35" i="6"/>
  <c r="H35" i="6" s="1"/>
  <c r="G36" i="6"/>
  <c r="H36" i="6"/>
  <c r="G37" i="6"/>
  <c r="H37" i="6" s="1"/>
  <c r="G38" i="6"/>
  <c r="H38" i="6"/>
  <c r="G39" i="6"/>
  <c r="H39" i="6" s="1"/>
  <c r="G40" i="6"/>
  <c r="H40" i="6"/>
  <c r="G41" i="6"/>
  <c r="H41" i="6" s="1"/>
  <c r="G42" i="6"/>
  <c r="H42" i="6"/>
  <c r="G43" i="6"/>
  <c r="H43" i="6" s="1"/>
  <c r="G44" i="6"/>
  <c r="H44" i="6"/>
  <c r="G45" i="6"/>
  <c r="H45" i="6" s="1"/>
  <c r="G46" i="6"/>
  <c r="H46" i="6"/>
  <c r="G47" i="6"/>
  <c r="H47" i="6" s="1"/>
  <c r="G48" i="6"/>
  <c r="H48" i="6"/>
  <c r="G49" i="6"/>
  <c r="H49" i="6" s="1"/>
  <c r="G50" i="6"/>
  <c r="H50" i="6"/>
  <c r="G51" i="6"/>
  <c r="H51" i="6" s="1"/>
  <c r="G52" i="6"/>
  <c r="H52" i="6"/>
  <c r="G53" i="6"/>
  <c r="H53" i="6" s="1"/>
  <c r="G17" i="6"/>
  <c r="H17" i="6" s="1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17" i="7"/>
  <c r="H17" i="7" s="1"/>
  <c r="G18" i="8"/>
  <c r="H18" i="8" s="1"/>
  <c r="G19" i="8"/>
  <c r="H19" i="8" s="1"/>
  <c r="G20" i="8"/>
  <c r="H20" i="8" s="1"/>
  <c r="G21" i="8"/>
  <c r="H21" i="8" s="1"/>
  <c r="G22" i="8"/>
  <c r="H22" i="8" s="1"/>
  <c r="G23" i="8"/>
  <c r="H23" i="8" s="1"/>
  <c r="G24" i="8"/>
  <c r="H24" i="8" s="1"/>
  <c r="G25" i="8"/>
  <c r="H25" i="8" s="1"/>
  <c r="G26" i="8"/>
  <c r="H26" i="8" s="1"/>
  <c r="G27" i="8"/>
  <c r="H27" i="8" s="1"/>
  <c r="G28" i="8"/>
  <c r="H28" i="8" s="1"/>
  <c r="G29" i="8"/>
  <c r="H29" i="8" s="1"/>
  <c r="G30" i="8"/>
  <c r="H30" i="8" s="1"/>
  <c r="G31" i="8"/>
  <c r="H31" i="8" s="1"/>
  <c r="G32" i="8"/>
  <c r="H32" i="8" s="1"/>
  <c r="G33" i="8"/>
  <c r="H33" i="8" s="1"/>
  <c r="G34" i="8"/>
  <c r="H34" i="8" s="1"/>
  <c r="G35" i="8"/>
  <c r="H35" i="8" s="1"/>
  <c r="G36" i="8"/>
  <c r="H36" i="8" s="1"/>
  <c r="G37" i="8"/>
  <c r="H37" i="8" s="1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H44" i="8" s="1"/>
  <c r="G45" i="8"/>
  <c r="H45" i="8" s="1"/>
  <c r="G46" i="8"/>
  <c r="H46" i="8" s="1"/>
  <c r="G47" i="8"/>
  <c r="H47" i="8" s="1"/>
  <c r="G48" i="8"/>
  <c r="H48" i="8" s="1"/>
  <c r="G49" i="8"/>
  <c r="H49" i="8" s="1"/>
  <c r="G50" i="8"/>
  <c r="H50" i="8" s="1"/>
  <c r="G51" i="8"/>
  <c r="H51" i="8" s="1"/>
  <c r="G52" i="8"/>
  <c r="H52" i="8" s="1"/>
  <c r="H17" i="8"/>
  <c r="G17" i="8"/>
  <c r="D13" i="8"/>
  <c r="D13" i="7"/>
  <c r="D13" i="6"/>
  <c r="D13" i="5"/>
  <c r="D13" i="4"/>
  <c r="D13" i="3"/>
  <c r="D13" i="2"/>
  <c r="D13" i="1"/>
  <c r="F54" i="7" l="1"/>
  <c r="F53" i="6"/>
  <c r="F53" i="4"/>
  <c r="F53" i="2"/>
  <c r="F53" i="7" l="1"/>
  <c r="F52" i="7"/>
  <c r="F52" i="6"/>
  <c r="F51" i="6"/>
  <c r="F52" i="4"/>
  <c r="F51" i="4"/>
  <c r="F52" i="2"/>
  <c r="F51" i="2"/>
  <c r="F51" i="7" l="1"/>
  <c r="F50" i="7"/>
  <c r="F50" i="6"/>
  <c r="F49" i="6"/>
  <c r="F50" i="4"/>
  <c r="F49" i="4"/>
  <c r="F50" i="2"/>
  <c r="F49" i="2"/>
  <c r="F52" i="8" l="1"/>
  <c r="F52" i="5"/>
  <c r="F49" i="3"/>
  <c r="F51" i="8"/>
  <c r="F50" i="8"/>
  <c r="F49" i="7"/>
  <c r="F48" i="6"/>
  <c r="F51" i="5"/>
  <c r="F50" i="5"/>
  <c r="F48" i="4"/>
  <c r="F48" i="3"/>
  <c r="F47" i="3"/>
  <c r="F48" i="2"/>
  <c r="F50" i="1"/>
  <c r="F49" i="1"/>
  <c r="F49" i="8" l="1"/>
  <c r="F48" i="8" l="1"/>
  <c r="F47" i="8"/>
  <c r="F48" i="7"/>
  <c r="F47" i="7"/>
  <c r="F46" i="7"/>
  <c r="F47" i="6"/>
  <c r="F46" i="6"/>
  <c r="F45" i="6"/>
  <c r="F49" i="5"/>
  <c r="F48" i="5"/>
  <c r="F47" i="5"/>
  <c r="F47" i="4"/>
  <c r="F46" i="4"/>
  <c r="F45" i="4"/>
  <c r="F46" i="3"/>
  <c r="F45" i="3"/>
  <c r="F47" i="2"/>
  <c r="F46" i="2"/>
  <c r="F45" i="2"/>
  <c r="F47" i="1"/>
  <c r="F46" i="1"/>
  <c r="F48" i="1"/>
  <c r="F45" i="7" l="1"/>
  <c r="F44" i="6"/>
  <c r="F46" i="5"/>
  <c r="F44" i="4"/>
  <c r="F44" i="3"/>
  <c r="F44" i="2"/>
  <c r="F45" i="1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D11" i="8"/>
  <c r="B13" i="8" s="1"/>
  <c r="D9" i="8"/>
  <c r="F25" i="7" l="1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4" i="7"/>
  <c r="F23" i="7"/>
  <c r="F22" i="7"/>
  <c r="F21" i="7"/>
  <c r="F20" i="7"/>
  <c r="F19" i="7"/>
  <c r="F18" i="7"/>
  <c r="D11" i="7"/>
  <c r="B13" i="7" s="1"/>
  <c r="D9" i="7"/>
  <c r="F25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4" i="6"/>
  <c r="F23" i="6"/>
  <c r="F22" i="6"/>
  <c r="F21" i="6"/>
  <c r="F20" i="6"/>
  <c r="F19" i="6"/>
  <c r="F18" i="6"/>
  <c r="D11" i="6"/>
  <c r="B13" i="6" s="1"/>
  <c r="D9" i="6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D11" i="5"/>
  <c r="B13" i="5" s="1"/>
  <c r="D9" i="5"/>
  <c r="F2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4" i="4"/>
  <c r="F23" i="4"/>
  <c r="F22" i="4"/>
  <c r="F21" i="4"/>
  <c r="F20" i="4"/>
  <c r="F19" i="4"/>
  <c r="F18" i="4"/>
  <c r="D11" i="4"/>
  <c r="B13" i="4" s="1"/>
  <c r="D9" i="4"/>
  <c r="F43" i="3"/>
  <c r="F18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D11" i="3"/>
  <c r="B13" i="3" s="1"/>
  <c r="D9" i="3"/>
  <c r="F25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4" i="2"/>
  <c r="F23" i="2"/>
  <c r="F22" i="2"/>
  <c r="F21" i="2"/>
  <c r="F20" i="2"/>
  <c r="F19" i="2"/>
  <c r="F18" i="2"/>
  <c r="D11" i="2"/>
  <c r="B13" i="2" s="1"/>
  <c r="D9" i="2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18" i="1"/>
  <c r="D9" i="1"/>
  <c r="D11" i="1"/>
  <c r="B13" i="1" s="1"/>
</calcChain>
</file>

<file path=xl/sharedStrings.xml><?xml version="1.0" encoding="utf-8"?>
<sst xmlns="http://schemas.openxmlformats.org/spreadsheetml/2006/main" count="524" uniqueCount="90">
  <si>
    <t>tube number</t>
  </si>
  <si>
    <t>date</t>
  </si>
  <si>
    <t>time</t>
  </si>
  <si>
    <t>weight column empty and dry</t>
  </si>
  <si>
    <t>weight (g)</t>
  </si>
  <si>
    <t>batch number</t>
  </si>
  <si>
    <t>weight column full dry + marker!</t>
  </si>
  <si>
    <t>DAP</t>
  </si>
  <si>
    <t>comments, treatments, MRT measurements</t>
  </si>
  <si>
    <t>water loss</t>
  </si>
  <si>
    <t>I</t>
  </si>
  <si>
    <t>Sand-1-W</t>
  </si>
  <si>
    <t>units in cm, g</t>
  </si>
  <si>
    <t>bulk density, dry</t>
  </si>
  <si>
    <t>Volume</t>
  </si>
  <si>
    <t>water content</t>
  </si>
  <si>
    <t>filling height, from sand surface</t>
  </si>
  <si>
    <t>weight column full wet, w/o gravel</t>
  </si>
  <si>
    <t>water content (g/g)</t>
  </si>
  <si>
    <t>29.05.</t>
  </si>
  <si>
    <t>plus gravel, water spray</t>
  </si>
  <si>
    <t>31.05.</t>
  </si>
  <si>
    <t>seedling looks good, light on</t>
  </si>
  <si>
    <t>02.06.</t>
  </si>
  <si>
    <t>irrigation from top</t>
  </si>
  <si>
    <t>plus marker liquid</t>
  </si>
  <si>
    <t>05.06.</t>
  </si>
  <si>
    <t>irrigation</t>
  </si>
  <si>
    <t>06.06.</t>
  </si>
  <si>
    <t>07.07.</t>
  </si>
  <si>
    <t>08.06.</t>
  </si>
  <si>
    <t>MRT</t>
  </si>
  <si>
    <t>12.06.</t>
  </si>
  <si>
    <t>13.06.</t>
  </si>
  <si>
    <t>14.06.</t>
  </si>
  <si>
    <t>16.06.</t>
  </si>
  <si>
    <t>18.06.</t>
  </si>
  <si>
    <t>19.06.</t>
  </si>
  <si>
    <t>20.06.</t>
  </si>
  <si>
    <t>21.06.</t>
  </si>
  <si>
    <t>Sand-2-W</t>
  </si>
  <si>
    <t>seedling not well developed</t>
  </si>
  <si>
    <t>marker removed</t>
  </si>
  <si>
    <t>Sand-3-D</t>
  </si>
  <si>
    <t>seedling looks good, light on,MRT</t>
  </si>
  <si>
    <t>too much irrigation!</t>
  </si>
  <si>
    <t>Sand-4-D</t>
  </si>
  <si>
    <t>Soil-1-W</t>
  </si>
  <si>
    <t>Soil-2-W</t>
  </si>
  <si>
    <t>seedling about to start growing</t>
  </si>
  <si>
    <t>irrigation, seedling could still develop</t>
  </si>
  <si>
    <t>irrigation, seedling not developed</t>
  </si>
  <si>
    <t>Soil-3-D</t>
  </si>
  <si>
    <t>seedling not well developed, spray</t>
  </si>
  <si>
    <t>irrigation 100%, seedling not developed</t>
  </si>
  <si>
    <t>Soil-4-D</t>
  </si>
  <si>
    <t>22.06.</t>
  </si>
  <si>
    <t>starts wilting</t>
  </si>
  <si>
    <t>???</t>
  </si>
  <si>
    <t>26.06.</t>
  </si>
  <si>
    <t>23.06.</t>
  </si>
  <si>
    <t>no irrigation</t>
  </si>
  <si>
    <t>irrigation, starts wilting</t>
  </si>
  <si>
    <t>27.06.</t>
  </si>
  <si>
    <t>MRT, completely wilted</t>
  </si>
  <si>
    <t>harvest</t>
  </si>
  <si>
    <t>Harvest</t>
  </si>
  <si>
    <t>incl. marker</t>
  </si>
  <si>
    <t>w/o marker</t>
  </si>
  <si>
    <t>w/o shoot</t>
  </si>
  <si>
    <t>shoot FW</t>
  </si>
  <si>
    <t>shoot DW</t>
  </si>
  <si>
    <t>completely wilted</t>
  </si>
  <si>
    <t>slowly wilting</t>
  </si>
  <si>
    <t>28.06.</t>
  </si>
  <si>
    <t>29.06.</t>
  </si>
  <si>
    <t>30.06.</t>
  </si>
  <si>
    <t>04.07.</t>
  </si>
  <si>
    <t>06.07.</t>
  </si>
  <si>
    <t>LA total</t>
  </si>
  <si>
    <t>LA stem</t>
  </si>
  <si>
    <t>stem FW</t>
  </si>
  <si>
    <t>number of leaves</t>
  </si>
  <si>
    <t>root FW</t>
  </si>
  <si>
    <t>18.09.</t>
  </si>
  <si>
    <t>root DW</t>
  </si>
  <si>
    <t>11.07.</t>
  </si>
  <si>
    <t>volume</t>
  </si>
  <si>
    <t xml:space="preserve">water content </t>
  </si>
  <si>
    <t>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</si>
</sst>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Border="1"/>
    <xf numFmtId="20" fontId="1" fillId="0" borderId="0" xfId="0" applyNumberFormat="1" applyFont="1" applyBorder="1"/>
    <xf numFmtId="20" fontId="1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opLeftCell="A4" workbookViewId="0">
      <selection activeCell="J22" sqref="J22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11</v>
      </c>
    </row>
    <row r="5" spans="1:8" x14ac:dyDescent="0.25">
      <c r="A5" s="1" t="s">
        <v>3</v>
      </c>
      <c r="B5" s="1">
        <v>217.197</v>
      </c>
    </row>
    <row r="7" spans="1:8" x14ac:dyDescent="0.25">
      <c r="A7" s="1" t="s">
        <v>6</v>
      </c>
      <c r="B7" s="1">
        <v>912.50099999999998</v>
      </c>
    </row>
    <row r="9" spans="1:8" x14ac:dyDescent="0.25">
      <c r="A9" s="1" t="s">
        <v>17</v>
      </c>
      <c r="B9" s="1">
        <v>1092.4870000000001</v>
      </c>
      <c r="C9" s="1" t="s">
        <v>18</v>
      </c>
      <c r="D9" s="2">
        <f>(B9-B7)/(B7-B5)</f>
        <v>0.25885943414679063</v>
      </c>
    </row>
    <row r="11" spans="1:8" x14ac:dyDescent="0.25">
      <c r="A11" s="1" t="s">
        <v>16</v>
      </c>
      <c r="B11" s="1">
        <v>1.5</v>
      </c>
      <c r="C11" s="1" t="s">
        <v>14</v>
      </c>
      <c r="D11" s="2">
        <f>(20.5-B11)*2.8*2.8*3.1415926</f>
        <v>467.97163369599997</v>
      </c>
    </row>
    <row r="13" spans="1:8" x14ac:dyDescent="0.25">
      <c r="A13" s="1" t="s">
        <v>13</v>
      </c>
      <c r="B13" s="3">
        <f>(B7-B5)/D11</f>
        <v>1.485782363577357</v>
      </c>
      <c r="C13" s="1" t="s">
        <v>89</v>
      </c>
      <c r="D13" s="1">
        <f>D17-B9</f>
        <v>17.271999999999935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1109.759</v>
      </c>
      <c r="E17" s="4" t="s">
        <v>20</v>
      </c>
      <c r="F17" s="4">
        <v>0</v>
      </c>
      <c r="G17" s="8">
        <f>(D17-$D$13-$B$7)/($B$7-$B$5)</f>
        <v>0.25885943414679063</v>
      </c>
      <c r="H17" s="7">
        <f>G17*$B$13</f>
        <v>0.3846087819009158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1107.653</v>
      </c>
      <c r="E18" s="4" t="s">
        <v>22</v>
      </c>
      <c r="F18" s="4">
        <f>$D$17-D18</f>
        <v>2.1059999999999945</v>
      </c>
      <c r="G18" s="8">
        <f t="shared" ref="G18:G50" si="0">(D18-$D$13-$B$7)/($B$7-$B$5)</f>
        <v>0.25583054318686521</v>
      </c>
      <c r="H18" s="7">
        <f t="shared" ref="H18:H50" si="1">G18*$B$13</f>
        <v>0.38010850913145972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1099.7380000000001</v>
      </c>
      <c r="E19" s="4" t="s">
        <v>24</v>
      </c>
      <c r="F19" s="4">
        <f t="shared" ref="F19:F47" si="2">$D$17-D19</f>
        <v>10.020999999999958</v>
      </c>
      <c r="G19" s="8">
        <f t="shared" si="0"/>
        <v>0.24444703324013692</v>
      </c>
      <c r="H19" s="7">
        <f t="shared" si="1"/>
        <v>0.36319509081700341</v>
      </c>
    </row>
    <row r="20" spans="1:8" s="4" customFormat="1" x14ac:dyDescent="0.25">
      <c r="D20" s="4">
        <v>1107.5740000000001</v>
      </c>
      <c r="F20" s="4">
        <f t="shared" si="2"/>
        <v>2.1849999999999454</v>
      </c>
      <c r="G20" s="8">
        <f t="shared" si="0"/>
        <v>0.25571692382037231</v>
      </c>
      <c r="H20" s="7">
        <f t="shared" si="1"/>
        <v>0.37993969548056372</v>
      </c>
    </row>
    <row r="21" spans="1:8" s="4" customFormat="1" x14ac:dyDescent="0.25">
      <c r="B21" s="5">
        <v>0.62847222222222221</v>
      </c>
      <c r="D21" s="4">
        <v>1108.0550000000001</v>
      </c>
      <c r="E21" s="4" t="s">
        <v>25</v>
      </c>
      <c r="F21" s="4">
        <f t="shared" si="2"/>
        <v>1.7039999999999509</v>
      </c>
      <c r="G21" s="8">
        <f t="shared" si="0"/>
        <v>0.25640870755813305</v>
      </c>
      <c r="H21" s="7">
        <f t="shared" si="1"/>
        <v>0.38096753555753826</v>
      </c>
    </row>
    <row r="22" spans="1:8" s="4" customFormat="1" x14ac:dyDescent="0.25">
      <c r="A22" s="4" t="s">
        <v>26</v>
      </c>
      <c r="B22" s="5">
        <v>0.2986111111111111</v>
      </c>
      <c r="C22" s="4">
        <v>10</v>
      </c>
      <c r="D22" s="4">
        <v>1089.8430000000001</v>
      </c>
      <c r="E22" s="4" t="s">
        <v>27</v>
      </c>
      <c r="F22" s="4">
        <f t="shared" si="2"/>
        <v>19.91599999999994</v>
      </c>
      <c r="G22" s="8">
        <f t="shared" si="0"/>
        <v>0.23021584803194023</v>
      </c>
      <c r="H22" s="7">
        <f t="shared" si="1"/>
        <v>0.34205064682186181</v>
      </c>
    </row>
    <row r="23" spans="1:8" s="4" customFormat="1" x14ac:dyDescent="0.25">
      <c r="D23" s="4">
        <v>1108.1320000000001</v>
      </c>
      <c r="F23" s="4">
        <f t="shared" si="2"/>
        <v>1.6269999999999527</v>
      </c>
      <c r="G23" s="8">
        <f t="shared" si="0"/>
        <v>0.25651945048496794</v>
      </c>
      <c r="H23" s="7">
        <f t="shared" si="1"/>
        <v>0.38113207544512046</v>
      </c>
    </row>
    <row r="24" spans="1:8" s="4" customFormat="1" x14ac:dyDescent="0.25">
      <c r="A24" s="4" t="s">
        <v>28</v>
      </c>
      <c r="B24" s="5">
        <v>0.2986111111111111</v>
      </c>
      <c r="C24" s="4">
        <v>11</v>
      </c>
      <c r="D24" s="4">
        <v>1098.114</v>
      </c>
      <c r="F24" s="4">
        <f t="shared" si="2"/>
        <v>11.644999999999982</v>
      </c>
      <c r="G24" s="8">
        <f t="shared" si="0"/>
        <v>0.24211136423780119</v>
      </c>
      <c r="H24" s="7">
        <f t="shared" si="1"/>
        <v>0.35972479500617865</v>
      </c>
    </row>
    <row r="25" spans="1:8" s="4" customFormat="1" x14ac:dyDescent="0.25">
      <c r="A25" s="4" t="s">
        <v>29</v>
      </c>
      <c r="B25" s="5">
        <v>0.4375</v>
      </c>
      <c r="C25" s="4">
        <v>12</v>
      </c>
      <c r="D25" s="4">
        <v>1085.076</v>
      </c>
      <c r="F25" s="4">
        <f t="shared" si="2"/>
        <v>24.682999999999993</v>
      </c>
      <c r="G25" s="8">
        <f t="shared" si="0"/>
        <v>0.2233598541069807</v>
      </c>
      <c r="H25" s="7">
        <f t="shared" si="1"/>
        <v>0.3318641319633634</v>
      </c>
    </row>
    <row r="26" spans="1:8" s="4" customFormat="1" x14ac:dyDescent="0.25">
      <c r="B26" s="5">
        <v>0.70833333333333337</v>
      </c>
      <c r="D26" s="4">
        <v>1079.06</v>
      </c>
      <c r="E26" s="4" t="s">
        <v>27</v>
      </c>
      <c r="F26" s="4">
        <f t="shared" si="2"/>
        <v>30.699000000000069</v>
      </c>
      <c r="G26" s="8">
        <f t="shared" si="0"/>
        <v>0.21470752361556966</v>
      </c>
      <c r="H26" s="7">
        <f t="shared" si="1"/>
        <v>0.3190086519153823</v>
      </c>
    </row>
    <row r="27" spans="1:8" s="4" customFormat="1" x14ac:dyDescent="0.25">
      <c r="D27" s="4">
        <v>1108.1579999999999</v>
      </c>
      <c r="F27" s="4">
        <f t="shared" si="2"/>
        <v>1.6010000000001128</v>
      </c>
      <c r="G27" s="8">
        <f t="shared" si="0"/>
        <v>0.25655684420052238</v>
      </c>
      <c r="H27" s="7">
        <f t="shared" si="1"/>
        <v>0.38118763436819991</v>
      </c>
    </row>
    <row r="28" spans="1:8" s="4" customFormat="1" x14ac:dyDescent="0.25">
      <c r="A28" s="4" t="s">
        <v>30</v>
      </c>
      <c r="B28" s="5">
        <v>0.28125</v>
      </c>
      <c r="C28" s="4">
        <v>13</v>
      </c>
      <c r="D28" s="4">
        <v>1102.337</v>
      </c>
      <c r="E28" s="4" t="s">
        <v>31</v>
      </c>
      <c r="F28" s="4">
        <f t="shared" si="2"/>
        <v>7.4220000000000255</v>
      </c>
      <c r="G28" s="8">
        <f t="shared" si="0"/>
        <v>0.2481849665757713</v>
      </c>
      <c r="H28" s="7">
        <f t="shared" si="1"/>
        <v>0.36874884624331683</v>
      </c>
    </row>
    <row r="29" spans="1:8" s="4" customFormat="1" x14ac:dyDescent="0.25">
      <c r="B29" s="5">
        <v>0.71180555555555547</v>
      </c>
      <c r="D29" s="4">
        <v>1094.902</v>
      </c>
      <c r="E29" s="4" t="s">
        <v>27</v>
      </c>
      <c r="F29" s="4">
        <f t="shared" si="2"/>
        <v>14.856999999999971</v>
      </c>
      <c r="G29" s="8">
        <f t="shared" si="0"/>
        <v>0.23749180214697477</v>
      </c>
      <c r="H29" s="7">
        <f t="shared" si="1"/>
        <v>0.35286113112417822</v>
      </c>
    </row>
    <row r="30" spans="1:8" s="4" customFormat="1" x14ac:dyDescent="0.25">
      <c r="D30" s="4">
        <v>1108.019</v>
      </c>
      <c r="F30" s="4">
        <f t="shared" si="2"/>
        <v>1.7400000000000091</v>
      </c>
      <c r="G30" s="8">
        <f t="shared" si="0"/>
        <v>0.25635693164428813</v>
      </c>
      <c r="H30" s="7">
        <f t="shared" si="1"/>
        <v>0.38089060781788936</v>
      </c>
    </row>
    <row r="31" spans="1:8" s="4" customFormat="1" x14ac:dyDescent="0.25">
      <c r="A31" s="4" t="s">
        <v>32</v>
      </c>
      <c r="B31" s="5">
        <v>0.3125</v>
      </c>
      <c r="C31" s="4">
        <v>17</v>
      </c>
      <c r="D31" s="4">
        <v>1050.4829999999999</v>
      </c>
      <c r="E31" s="4" t="s">
        <v>27</v>
      </c>
      <c r="F31" s="4">
        <f t="shared" si="2"/>
        <v>59.276000000000067</v>
      </c>
      <c r="G31" s="8">
        <f t="shared" si="0"/>
        <v>0.17360751556153861</v>
      </c>
      <c r="H31" s="7">
        <f t="shared" si="1"/>
        <v>0.25794298480581562</v>
      </c>
    </row>
    <row r="32" spans="1:8" s="4" customFormat="1" x14ac:dyDescent="0.25">
      <c r="D32" s="4">
        <v>1097.0219999999999</v>
      </c>
      <c r="F32" s="4">
        <f t="shared" si="2"/>
        <v>12.73700000000008</v>
      </c>
      <c r="G32" s="8">
        <f t="shared" si="0"/>
        <v>0.24054082818450639</v>
      </c>
      <c r="H32" s="7">
        <f t="shared" si="1"/>
        <v>0.35739132023683085</v>
      </c>
    </row>
    <row r="33" spans="1:8" s="4" customFormat="1" x14ac:dyDescent="0.25">
      <c r="A33" s="4" t="s">
        <v>33</v>
      </c>
      <c r="B33" s="5">
        <v>0.28472222222222221</v>
      </c>
      <c r="C33" s="4">
        <v>18</v>
      </c>
      <c r="D33" s="4">
        <v>1077.298</v>
      </c>
      <c r="E33" s="4" t="s">
        <v>31</v>
      </c>
      <c r="F33" s="4">
        <f t="shared" si="2"/>
        <v>32.461000000000013</v>
      </c>
      <c r="G33" s="8">
        <f t="shared" si="0"/>
        <v>0.21217338027682869</v>
      </c>
      <c r="H33" s="7">
        <f t="shared" si="1"/>
        <v>0.31524346643590395</v>
      </c>
    </row>
    <row r="34" spans="1:8" s="4" customFormat="1" x14ac:dyDescent="0.25">
      <c r="A34" s="4" t="s">
        <v>34</v>
      </c>
      <c r="B34" s="5">
        <v>0.30555555555555552</v>
      </c>
      <c r="C34" s="4">
        <v>19</v>
      </c>
      <c r="D34" s="4">
        <v>1060.97</v>
      </c>
      <c r="F34" s="4">
        <f t="shared" si="2"/>
        <v>48.788999999999987</v>
      </c>
      <c r="G34" s="8">
        <f t="shared" si="0"/>
        <v>0.18869012690851789</v>
      </c>
      <c r="H34" s="7">
        <f t="shared" si="1"/>
        <v>0.28035246274184916</v>
      </c>
    </row>
    <row r="35" spans="1:8" s="4" customFormat="1" x14ac:dyDescent="0.25">
      <c r="B35" s="5">
        <v>0.53472222222222221</v>
      </c>
      <c r="D35" s="4">
        <v>1053.896</v>
      </c>
      <c r="E35" s="4" t="s">
        <v>27</v>
      </c>
      <c r="F35" s="4">
        <f t="shared" si="2"/>
        <v>55.863000000000056</v>
      </c>
      <c r="G35" s="8">
        <f t="shared" si="0"/>
        <v>0.17851615983799898</v>
      </c>
      <c r="H35" s="7">
        <f t="shared" si="1"/>
        <v>0.26523616190085542</v>
      </c>
    </row>
    <row r="36" spans="1:8" s="4" customFormat="1" x14ac:dyDescent="0.25">
      <c r="D36" s="4">
        <v>1096.6469999999999</v>
      </c>
      <c r="F36" s="4">
        <f t="shared" si="2"/>
        <v>13.11200000000008</v>
      </c>
      <c r="G36" s="8">
        <f t="shared" si="0"/>
        <v>0.24000149574862223</v>
      </c>
      <c r="H36" s="7">
        <f t="shared" si="1"/>
        <v>0.35658998961548893</v>
      </c>
    </row>
    <row r="37" spans="1:8" s="4" customFormat="1" x14ac:dyDescent="0.25">
      <c r="A37" s="4" t="s">
        <v>35</v>
      </c>
      <c r="B37" s="5">
        <v>0.43055555555555558</v>
      </c>
      <c r="C37" s="4">
        <v>21</v>
      </c>
      <c r="D37" s="4">
        <v>1057.2809999999999</v>
      </c>
      <c r="F37" s="4">
        <f t="shared" si="2"/>
        <v>52.478000000000065</v>
      </c>
      <c r="G37" s="8">
        <f t="shared" si="0"/>
        <v>0.18338453395924667</v>
      </c>
      <c r="H37" s="7">
        <f t="shared" si="1"/>
        <v>0.27246950630950162</v>
      </c>
    </row>
    <row r="38" spans="1:8" s="4" customFormat="1" x14ac:dyDescent="0.25">
      <c r="A38" s="4" t="s">
        <v>36</v>
      </c>
      <c r="B38" s="5">
        <v>0.40972222222222227</v>
      </c>
      <c r="C38" s="4">
        <v>23</v>
      </c>
      <c r="D38" s="4">
        <v>1023.8579999999999</v>
      </c>
      <c r="E38" s="4" t="s">
        <v>27</v>
      </c>
      <c r="F38" s="4">
        <f t="shared" si="2"/>
        <v>85.901000000000067</v>
      </c>
      <c r="G38" s="8">
        <f t="shared" si="0"/>
        <v>0.13531491261376324</v>
      </c>
      <c r="H38" s="7">
        <f t="shared" si="1"/>
        <v>0.20104851069054067</v>
      </c>
    </row>
    <row r="39" spans="1:8" s="4" customFormat="1" x14ac:dyDescent="0.25">
      <c r="D39" s="4">
        <v>1094.3879999999999</v>
      </c>
      <c r="F39" s="4">
        <f t="shared" si="2"/>
        <v>15.371000000000095</v>
      </c>
      <c r="G39" s="8">
        <f t="shared" si="0"/>
        <v>0.23675255715485602</v>
      </c>
      <c r="H39" s="7">
        <f t="shared" si="1"/>
        <v>0.35176277395252531</v>
      </c>
    </row>
    <row r="40" spans="1:8" s="4" customFormat="1" x14ac:dyDescent="0.25">
      <c r="A40" s="4" t="s">
        <v>37</v>
      </c>
      <c r="B40" s="5">
        <v>0.35416666666666669</v>
      </c>
      <c r="C40" s="4">
        <v>24</v>
      </c>
      <c r="D40" s="4">
        <v>1079.671</v>
      </c>
      <c r="F40" s="4">
        <f t="shared" si="2"/>
        <v>30.087999999999965</v>
      </c>
      <c r="G40" s="8">
        <f t="shared" si="0"/>
        <v>0.21558627593110372</v>
      </c>
      <c r="H40" s="7">
        <f t="shared" si="1"/>
        <v>0.32031428660775557</v>
      </c>
    </row>
    <row r="41" spans="1:8" s="4" customFormat="1" x14ac:dyDescent="0.25">
      <c r="A41" s="4" t="s">
        <v>38</v>
      </c>
      <c r="B41" s="5">
        <v>0.30902777777777779</v>
      </c>
      <c r="C41" s="4">
        <v>25</v>
      </c>
      <c r="D41" s="4">
        <v>1061.1759999999999</v>
      </c>
      <c r="E41" s="4" t="s">
        <v>31</v>
      </c>
      <c r="F41" s="4">
        <f t="shared" si="2"/>
        <v>48.583000000000084</v>
      </c>
      <c r="G41" s="8">
        <f t="shared" si="0"/>
        <v>0.18898640019329679</v>
      </c>
      <c r="H41" s="7">
        <f t="shared" si="1"/>
        <v>0.2807926603631728</v>
      </c>
    </row>
    <row r="42" spans="1:8" s="4" customFormat="1" x14ac:dyDescent="0.25">
      <c r="B42" s="5">
        <v>0.48958333333333331</v>
      </c>
      <c r="D42" s="4">
        <v>1060.633</v>
      </c>
      <c r="F42" s="4">
        <f t="shared" si="2"/>
        <v>49.125999999999976</v>
      </c>
      <c r="G42" s="8">
        <f t="shared" si="0"/>
        <v>0.18820544682613669</v>
      </c>
      <c r="H42" s="7">
        <f t="shared" si="1"/>
        <v>0.27963233362346995</v>
      </c>
    </row>
    <row r="43" spans="1:8" s="4" customFormat="1" x14ac:dyDescent="0.25">
      <c r="A43" s="4" t="s">
        <v>39</v>
      </c>
      <c r="B43" s="5">
        <v>0.4375</v>
      </c>
      <c r="C43" s="4">
        <v>26</v>
      </c>
      <c r="D43" s="4">
        <v>1047.1400000000001</v>
      </c>
      <c r="E43" s="4" t="s">
        <v>27</v>
      </c>
      <c r="F43" s="4">
        <f t="shared" si="2"/>
        <v>62.618999999999915</v>
      </c>
      <c r="G43" s="8">
        <f t="shared" si="0"/>
        <v>0.16879954667311017</v>
      </c>
      <c r="H43" s="7">
        <f t="shared" si="1"/>
        <v>0.25079938942676006</v>
      </c>
    </row>
    <row r="44" spans="1:8" s="4" customFormat="1" x14ac:dyDescent="0.25">
      <c r="D44" s="4">
        <v>1093.258</v>
      </c>
      <c r="F44" s="4">
        <f t="shared" si="2"/>
        <v>16.500999999999976</v>
      </c>
      <c r="G44" s="8">
        <f t="shared" si="0"/>
        <v>0.23512736874805859</v>
      </c>
      <c r="H44" s="7">
        <f t="shared" si="1"/>
        <v>0.3493480976802153</v>
      </c>
    </row>
    <row r="45" spans="1:8" s="4" customFormat="1" x14ac:dyDescent="0.25">
      <c r="A45" s="4" t="s">
        <v>56</v>
      </c>
      <c r="B45" s="5">
        <v>0.2951388888888889</v>
      </c>
      <c r="C45" s="4">
        <v>27</v>
      </c>
      <c r="D45" s="4">
        <v>1083.049</v>
      </c>
      <c r="E45" s="4" t="s">
        <v>57</v>
      </c>
      <c r="F45" s="4">
        <f t="shared" si="2"/>
        <v>26.710000000000036</v>
      </c>
      <c r="G45" s="8">
        <f t="shared" si="0"/>
        <v>0.22044458251354815</v>
      </c>
      <c r="H45" s="7">
        <f t="shared" si="1"/>
        <v>0.32753267284480331</v>
      </c>
    </row>
    <row r="46" spans="1:8" x14ac:dyDescent="0.25">
      <c r="A46" s="1" t="s">
        <v>60</v>
      </c>
      <c r="B46" s="6">
        <v>0.3923611111111111</v>
      </c>
      <c r="C46" s="1">
        <v>28</v>
      </c>
      <c r="D46" s="1">
        <v>1071.778</v>
      </c>
      <c r="E46" s="1" t="s">
        <v>27</v>
      </c>
      <c r="F46" s="1">
        <f t="shared" si="2"/>
        <v>37.980999999999995</v>
      </c>
      <c r="G46" s="8">
        <f t="shared" si="0"/>
        <v>0.20423440682061389</v>
      </c>
      <c r="H46" s="7">
        <f t="shared" si="1"/>
        <v>0.30344787968975118</v>
      </c>
    </row>
    <row r="47" spans="1:8" x14ac:dyDescent="0.25">
      <c r="B47" s="6">
        <v>0.5</v>
      </c>
      <c r="D47" s="1">
        <v>1090.8330000000001</v>
      </c>
      <c r="F47" s="1">
        <f t="shared" si="2"/>
        <v>18.925999999999931</v>
      </c>
      <c r="G47" s="8">
        <f t="shared" si="0"/>
        <v>0.23163968566267443</v>
      </c>
      <c r="H47" s="7">
        <f t="shared" si="1"/>
        <v>0.34416615966220443</v>
      </c>
    </row>
    <row r="48" spans="1:8" s="4" customFormat="1" x14ac:dyDescent="0.25">
      <c r="A48" s="4" t="s">
        <v>59</v>
      </c>
      <c r="B48" s="5">
        <v>0.3125</v>
      </c>
      <c r="C48" s="4">
        <v>31</v>
      </c>
      <c r="D48" s="4">
        <v>1069.3499999999999</v>
      </c>
      <c r="F48" s="4">
        <f>$D$17-D48</f>
        <v>40.409000000000106</v>
      </c>
      <c r="G48" s="8">
        <f t="shared" si="0"/>
        <v>0.20074240907574242</v>
      </c>
      <c r="H48" s="7">
        <f t="shared" si="1"/>
        <v>0.29825953102676928</v>
      </c>
    </row>
    <row r="49" spans="1:8" s="4" customFormat="1" x14ac:dyDescent="0.25">
      <c r="A49" s="4" t="s">
        <v>63</v>
      </c>
      <c r="B49" s="5">
        <v>0.28125</v>
      </c>
      <c r="C49" s="4">
        <v>32</v>
      </c>
      <c r="D49" s="4">
        <v>1063.2919999999999</v>
      </c>
      <c r="E49" s="4" t="s">
        <v>64</v>
      </c>
      <c r="F49" s="4">
        <f>$D$17-D49</f>
        <v>46.467000000000098</v>
      </c>
      <c r="G49" s="8">
        <f t="shared" si="0"/>
        <v>0.19202967335151244</v>
      </c>
      <c r="H49" s="7">
        <f t="shared" si="1"/>
        <v>0.28531430194919799</v>
      </c>
    </row>
    <row r="50" spans="1:8" s="4" customFormat="1" x14ac:dyDescent="0.25">
      <c r="B50" s="5">
        <v>0.40972222222222227</v>
      </c>
      <c r="D50" s="4">
        <v>1063.0139999999999</v>
      </c>
      <c r="E50" s="4" t="s">
        <v>65</v>
      </c>
      <c r="F50" s="4">
        <f>$D$17-D50</f>
        <v>46.745000000000118</v>
      </c>
      <c r="G50" s="8">
        <f t="shared" si="0"/>
        <v>0.19162984823904364</v>
      </c>
      <c r="H50" s="7">
        <f t="shared" si="1"/>
        <v>0.2847202488485765</v>
      </c>
    </row>
    <row r="51" spans="1:8" s="4" customFormat="1" x14ac:dyDescent="0.25"/>
    <row r="52" spans="1:8" s="4" customFormat="1" x14ac:dyDescent="0.25"/>
    <row r="53" spans="1:8" s="4" customFormat="1" x14ac:dyDescent="0.25">
      <c r="E53" s="4" t="s">
        <v>66</v>
      </c>
    </row>
    <row r="54" spans="1:8" s="4" customFormat="1" x14ac:dyDescent="0.25">
      <c r="D54" s="4">
        <v>1063.0139999999999</v>
      </c>
      <c r="E54" s="4" t="s">
        <v>67</v>
      </c>
    </row>
    <row r="55" spans="1:8" s="4" customFormat="1" x14ac:dyDescent="0.25">
      <c r="D55" s="4">
        <v>1058.4839999999999</v>
      </c>
      <c r="E55" s="4" t="s">
        <v>68</v>
      </c>
    </row>
    <row r="56" spans="1:8" s="4" customFormat="1" x14ac:dyDescent="0.25">
      <c r="D56" s="4">
        <v>1056.451</v>
      </c>
      <c r="E56" s="4" t="s">
        <v>69</v>
      </c>
    </row>
    <row r="57" spans="1:8" s="4" customFormat="1" x14ac:dyDescent="0.25"/>
    <row r="58" spans="1:8" s="4" customFormat="1" x14ac:dyDescent="0.25">
      <c r="D58" s="4">
        <v>2.0139999999999998</v>
      </c>
      <c r="E58" s="4" t="s">
        <v>70</v>
      </c>
    </row>
    <row r="59" spans="1:8" x14ac:dyDescent="0.25">
      <c r="D59" s="1">
        <v>1.069</v>
      </c>
      <c r="E59" s="1" t="s">
        <v>81</v>
      </c>
    </row>
    <row r="60" spans="1:8" x14ac:dyDescent="0.25">
      <c r="D60" s="1">
        <v>8</v>
      </c>
      <c r="E60" s="1" t="s">
        <v>82</v>
      </c>
    </row>
    <row r="61" spans="1:8" x14ac:dyDescent="0.25">
      <c r="D61" s="1">
        <v>0.82399999999999995</v>
      </c>
      <c r="E61" s="1" t="s">
        <v>71</v>
      </c>
    </row>
    <row r="63" spans="1:8" x14ac:dyDescent="0.25">
      <c r="D63" s="1">
        <v>43.457999999999998</v>
      </c>
      <c r="E63" s="1" t="s">
        <v>79</v>
      </c>
    </row>
    <row r="64" spans="1:8" x14ac:dyDescent="0.25">
      <c r="D64" s="1">
        <v>7.7489999999999997</v>
      </c>
      <c r="E64" s="1" t="s">
        <v>80</v>
      </c>
    </row>
    <row r="66" spans="1:5" x14ac:dyDescent="0.25">
      <c r="A66" s="1" t="s">
        <v>86</v>
      </c>
      <c r="D66" s="1">
        <v>1.18</v>
      </c>
      <c r="E66" s="1" t="s">
        <v>83</v>
      </c>
    </row>
    <row r="67" spans="1:5" x14ac:dyDescent="0.25">
      <c r="A67" s="1" t="s">
        <v>84</v>
      </c>
      <c r="B67" s="6"/>
      <c r="D67" s="1">
        <v>9.5000000000000001E-2</v>
      </c>
      <c r="E67" s="1" t="s">
        <v>85</v>
      </c>
    </row>
  </sheetData>
  <pageMargins left="0.7" right="0.7" top="0.78740157499999996" bottom="0.78740157499999996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7" workbookViewId="0">
      <selection activeCell="G17" sqref="G17:H17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40</v>
      </c>
    </row>
    <row r="5" spans="1:8" x14ac:dyDescent="0.25">
      <c r="A5" s="1" t="s">
        <v>3</v>
      </c>
      <c r="B5" s="1">
        <v>217.19300000000001</v>
      </c>
    </row>
    <row r="7" spans="1:8" x14ac:dyDescent="0.25">
      <c r="A7" s="1" t="s">
        <v>6</v>
      </c>
      <c r="B7" s="1">
        <v>894.24400000000003</v>
      </c>
    </row>
    <row r="9" spans="1:8" x14ac:dyDescent="0.25">
      <c r="A9" s="1" t="s">
        <v>17</v>
      </c>
      <c r="B9" s="1">
        <v>1068.999</v>
      </c>
      <c r="C9" s="1" t="s">
        <v>18</v>
      </c>
      <c r="D9" s="2">
        <f>(B9-B7)/(B7-B5)</f>
        <v>0.25811201814929746</v>
      </c>
    </row>
    <row r="11" spans="1:8" x14ac:dyDescent="0.25">
      <c r="A11" s="1" t="s">
        <v>16</v>
      </c>
      <c r="B11" s="1">
        <v>2</v>
      </c>
      <c r="C11" s="1" t="s">
        <v>14</v>
      </c>
      <c r="D11" s="2">
        <f>(20.5-B11)*2.8*2.8*3.1415926</f>
        <v>455.656590704</v>
      </c>
    </row>
    <row r="13" spans="1:8" x14ac:dyDescent="0.25">
      <c r="A13" s="1" t="s">
        <v>13</v>
      </c>
      <c r="B13" s="3">
        <f>(B7-B5)/D11</f>
        <v>1.4858799670908756</v>
      </c>
      <c r="C13" s="1" t="s">
        <v>89</v>
      </c>
      <c r="D13" s="1">
        <f>D17-B9</f>
        <v>9.2989999999999782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1078.298</v>
      </c>
      <c r="E17" s="4" t="s">
        <v>20</v>
      </c>
      <c r="F17" s="4">
        <v>0</v>
      </c>
      <c r="G17" s="8">
        <f>(D17-$D$13-$B$7)/($B$7-$B$5)</f>
        <v>0.25811201814929746</v>
      </c>
      <c r="H17" s="7">
        <f>G17*$B$13</f>
        <v>0.38352347703343759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1078.77</v>
      </c>
      <c r="E18" s="4" t="s">
        <v>41</v>
      </c>
      <c r="F18" s="4">
        <f>$D$17-D18</f>
        <v>-0.47199999999997999</v>
      </c>
      <c r="G18" s="8">
        <f t="shared" ref="G18:G53" si="0">(D18-$D$13-$B$7)/($B$7-$B$5)</f>
        <v>0.25880915913276836</v>
      </c>
      <c r="H18" s="7">
        <f t="shared" ref="H18:H53" si="1">G18*$B$13</f>
        <v>0.38455934485501503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1070.54</v>
      </c>
      <c r="E19" s="4" t="s">
        <v>24</v>
      </c>
      <c r="F19" s="4">
        <f t="shared" ref="F19:F46" si="2">$D$17-D19</f>
        <v>7.7580000000000382</v>
      </c>
      <c r="G19" s="8">
        <f t="shared" si="0"/>
        <v>0.24665350173029793</v>
      </c>
      <c r="H19" s="7">
        <f t="shared" si="1"/>
        <v>0.36649749703386431</v>
      </c>
    </row>
    <row r="20" spans="1:8" s="4" customFormat="1" x14ac:dyDescent="0.25">
      <c r="D20" s="4">
        <v>1078.6579999999999</v>
      </c>
      <c r="F20" s="4">
        <f t="shared" si="2"/>
        <v>-0.35999999999989996</v>
      </c>
      <c r="G20" s="8">
        <f t="shared" si="0"/>
        <v>0.25864373584855482</v>
      </c>
      <c r="H20" s="7">
        <f t="shared" si="1"/>
        <v>0.38431354571091175</v>
      </c>
    </row>
    <row r="21" spans="1:8" s="4" customFormat="1" x14ac:dyDescent="0.25">
      <c r="A21" s="4" t="s">
        <v>26</v>
      </c>
      <c r="B21" s="5">
        <v>0.2986111111111111</v>
      </c>
      <c r="C21" s="4">
        <v>10</v>
      </c>
      <c r="D21" s="4">
        <v>1065.575</v>
      </c>
      <c r="E21" s="4" t="s">
        <v>27</v>
      </c>
      <c r="F21" s="4">
        <f t="shared" si="2"/>
        <v>12.722999999999956</v>
      </c>
      <c r="G21" s="8">
        <f t="shared" si="0"/>
        <v>0.23932022846137149</v>
      </c>
      <c r="H21" s="7">
        <f t="shared" si="1"/>
        <v>0.35560113319036352</v>
      </c>
    </row>
    <row r="22" spans="1:8" s="4" customFormat="1" x14ac:dyDescent="0.25">
      <c r="D22" s="4">
        <v>1078.337</v>
      </c>
      <c r="F22" s="4">
        <f t="shared" si="2"/>
        <v>-3.8999999999987267E-2</v>
      </c>
      <c r="G22" s="8">
        <f t="shared" si="0"/>
        <v>0.2581696209000503</v>
      </c>
      <c r="H22" s="7">
        <f t="shared" si="1"/>
        <v>0.38360906780683057</v>
      </c>
    </row>
    <row r="23" spans="1:8" s="4" customFormat="1" x14ac:dyDescent="0.25">
      <c r="A23" s="4" t="s">
        <v>28</v>
      </c>
      <c r="B23" s="5">
        <v>0.2986111111111111</v>
      </c>
      <c r="C23" s="4">
        <v>11</v>
      </c>
      <c r="D23" s="4">
        <v>1071.203</v>
      </c>
      <c r="F23" s="4">
        <f t="shared" si="2"/>
        <v>7.0950000000000273</v>
      </c>
      <c r="G23" s="8">
        <f t="shared" si="0"/>
        <v>0.24763274849309722</v>
      </c>
      <c r="H23" s="7">
        <f t="shared" si="1"/>
        <v>0.36795254018154633</v>
      </c>
    </row>
    <row r="24" spans="1:8" s="4" customFormat="1" x14ac:dyDescent="0.25">
      <c r="A24" s="4" t="s">
        <v>29</v>
      </c>
      <c r="B24" s="5">
        <v>0.4375</v>
      </c>
      <c r="C24" s="4">
        <v>12</v>
      </c>
      <c r="D24" s="4">
        <v>1066.1579999999999</v>
      </c>
      <c r="F24" s="4">
        <f t="shared" si="2"/>
        <v>12.1400000000001</v>
      </c>
      <c r="G24" s="8">
        <f t="shared" si="0"/>
        <v>0.24018131573544665</v>
      </c>
      <c r="H24" s="7">
        <f t="shared" si="1"/>
        <v>0.35688060552082868</v>
      </c>
    </row>
    <row r="25" spans="1:8" s="4" customFormat="1" x14ac:dyDescent="0.25">
      <c r="B25" s="5"/>
      <c r="D25" s="4">
        <v>1063.991</v>
      </c>
      <c r="E25" s="4" t="s">
        <v>42</v>
      </c>
      <c r="F25" s="4">
        <f t="shared" si="2"/>
        <v>14.307000000000016</v>
      </c>
      <c r="G25" s="8">
        <f t="shared" si="0"/>
        <v>0.23698067058463834</v>
      </c>
      <c r="H25" s="7">
        <f t="shared" si="1"/>
        <v>0.35212483100947606</v>
      </c>
    </row>
    <row r="26" spans="1:8" s="4" customFormat="1" x14ac:dyDescent="0.25">
      <c r="B26" s="5">
        <v>0.70833333333333337</v>
      </c>
      <c r="D26" s="4">
        <v>1062.354</v>
      </c>
      <c r="E26" s="4" t="s">
        <v>27</v>
      </c>
      <c r="F26" s="4">
        <f t="shared" si="2"/>
        <v>15.94399999999996</v>
      </c>
      <c r="G26" s="8">
        <f t="shared" si="0"/>
        <v>0.23456283204662576</v>
      </c>
      <c r="H26" s="7">
        <f t="shared" si="1"/>
        <v>0.34853221316218286</v>
      </c>
    </row>
    <row r="27" spans="1:8" s="4" customFormat="1" x14ac:dyDescent="0.25">
      <c r="D27" s="4">
        <v>1078.287</v>
      </c>
      <c r="F27" s="4">
        <f t="shared" si="2"/>
        <v>1.0999999999967258E-2</v>
      </c>
      <c r="G27" s="8">
        <f t="shared" si="0"/>
        <v>0.25809577121959798</v>
      </c>
      <c r="H27" s="7">
        <f t="shared" si="1"/>
        <v>0.38349933604607039</v>
      </c>
    </row>
    <row r="28" spans="1:8" s="4" customFormat="1" x14ac:dyDescent="0.25">
      <c r="A28" s="4" t="s">
        <v>30</v>
      </c>
      <c r="B28" s="5">
        <v>0.28125</v>
      </c>
      <c r="C28" s="4">
        <v>13</v>
      </c>
      <c r="D28" s="4">
        <v>1071.28</v>
      </c>
      <c r="F28" s="4">
        <f t="shared" si="2"/>
        <v>7.0180000000000291</v>
      </c>
      <c r="G28" s="8">
        <f t="shared" si="0"/>
        <v>0.24774647700099395</v>
      </c>
      <c r="H28" s="7">
        <f t="shared" si="1"/>
        <v>0.36812152709311724</v>
      </c>
    </row>
    <row r="29" spans="1:8" s="4" customFormat="1" x14ac:dyDescent="0.25">
      <c r="B29" s="5">
        <v>0.71180555555555547</v>
      </c>
      <c r="D29" s="4">
        <v>1069.164</v>
      </c>
      <c r="E29" s="4" t="s">
        <v>27</v>
      </c>
      <c r="F29" s="4">
        <f t="shared" si="2"/>
        <v>9.1340000000000146</v>
      </c>
      <c r="G29" s="8">
        <f t="shared" si="0"/>
        <v>0.24462115852424701</v>
      </c>
      <c r="H29" s="7">
        <f t="shared" si="1"/>
        <v>0.36347767897774003</v>
      </c>
    </row>
    <row r="30" spans="1:8" s="4" customFormat="1" x14ac:dyDescent="0.25">
      <c r="D30" s="4">
        <v>1078.0530000000001</v>
      </c>
      <c r="F30" s="4">
        <f t="shared" si="2"/>
        <v>0.24499999999989086</v>
      </c>
      <c r="G30" s="8">
        <f t="shared" si="0"/>
        <v>0.25775015471508067</v>
      </c>
      <c r="H30" s="7">
        <f t="shared" si="1"/>
        <v>0.38298579140571215</v>
      </c>
    </row>
    <row r="31" spans="1:8" s="4" customFormat="1" x14ac:dyDescent="0.25">
      <c r="A31" s="4" t="s">
        <v>32</v>
      </c>
      <c r="B31" s="5">
        <v>0.3125</v>
      </c>
      <c r="C31" s="4">
        <v>17</v>
      </c>
      <c r="D31" s="4">
        <v>1059.8989999999999</v>
      </c>
      <c r="E31" s="4" t="s">
        <v>27</v>
      </c>
      <c r="F31" s="4">
        <f t="shared" si="2"/>
        <v>18.399000000000115</v>
      </c>
      <c r="G31" s="8">
        <f t="shared" si="0"/>
        <v>0.23093681273641109</v>
      </c>
      <c r="H31" s="7">
        <f t="shared" si="1"/>
        <v>0.3431443837088502</v>
      </c>
    </row>
    <row r="32" spans="1:8" s="4" customFormat="1" x14ac:dyDescent="0.25">
      <c r="D32" s="4">
        <v>1076.5930000000001</v>
      </c>
      <c r="F32" s="4">
        <f t="shared" si="2"/>
        <v>1.7049999999999272</v>
      </c>
      <c r="G32" s="8">
        <f t="shared" si="0"/>
        <v>0.2555937440458696</v>
      </c>
      <c r="H32" s="7">
        <f t="shared" si="1"/>
        <v>0.37978162399151039</v>
      </c>
    </row>
    <row r="33" spans="1:8" s="4" customFormat="1" x14ac:dyDescent="0.25">
      <c r="A33" s="4" t="s">
        <v>33</v>
      </c>
      <c r="B33" s="5">
        <v>0.30208333333333331</v>
      </c>
      <c r="C33" s="4">
        <v>18</v>
      </c>
      <c r="D33" s="4">
        <v>1069.5550000000001</v>
      </c>
      <c r="F33" s="4">
        <f t="shared" si="2"/>
        <v>8.7429999999999382</v>
      </c>
      <c r="G33" s="8">
        <f t="shared" si="0"/>
        <v>0.24519866302538515</v>
      </c>
      <c r="H33" s="7">
        <f t="shared" si="1"/>
        <v>0.36433578134688599</v>
      </c>
    </row>
    <row r="34" spans="1:8" s="4" customFormat="1" x14ac:dyDescent="0.25">
      <c r="A34" s="4" t="s">
        <v>34</v>
      </c>
      <c r="B34" s="5">
        <v>0.30555555555555552</v>
      </c>
      <c r="C34" s="4">
        <v>19</v>
      </c>
      <c r="D34" s="4">
        <v>1065.3399999999999</v>
      </c>
      <c r="F34" s="4">
        <f t="shared" si="2"/>
        <v>12.958000000000084</v>
      </c>
      <c r="G34" s="8">
        <f t="shared" si="0"/>
        <v>0.23897313496324488</v>
      </c>
      <c r="H34" s="7">
        <f t="shared" si="1"/>
        <v>0.35508539391478966</v>
      </c>
    </row>
    <row r="35" spans="1:8" s="4" customFormat="1" x14ac:dyDescent="0.25">
      <c r="B35" s="5">
        <v>0.53472222222222221</v>
      </c>
      <c r="D35" s="4">
        <v>1064.268</v>
      </c>
      <c r="E35" s="4" t="s">
        <v>27</v>
      </c>
      <c r="F35" s="4">
        <f t="shared" si="2"/>
        <v>14.029999999999973</v>
      </c>
      <c r="G35" s="8">
        <f t="shared" si="0"/>
        <v>0.23738979781434488</v>
      </c>
      <c r="H35" s="7">
        <f t="shared" si="1"/>
        <v>0.35273274496408835</v>
      </c>
    </row>
    <row r="36" spans="1:8" s="4" customFormat="1" x14ac:dyDescent="0.25">
      <c r="D36" s="4">
        <v>1075.999</v>
      </c>
      <c r="F36" s="4">
        <f t="shared" si="2"/>
        <v>2.2989999999999782</v>
      </c>
      <c r="G36" s="8">
        <f t="shared" si="0"/>
        <v>0.25471640984209465</v>
      </c>
      <c r="H36" s="7">
        <f t="shared" si="1"/>
        <v>0.37847801067367759</v>
      </c>
    </row>
    <row r="37" spans="1:8" s="4" customFormat="1" x14ac:dyDescent="0.25">
      <c r="A37" s="4" t="s">
        <v>35</v>
      </c>
      <c r="B37" s="5">
        <v>0.43055555555555558</v>
      </c>
      <c r="C37" s="4">
        <v>21</v>
      </c>
      <c r="D37" s="4">
        <v>1065.933</v>
      </c>
      <c r="F37" s="4">
        <f t="shared" si="2"/>
        <v>12.365000000000009</v>
      </c>
      <c r="G37" s="8">
        <f t="shared" si="0"/>
        <v>0.23984899217341082</v>
      </c>
      <c r="H37" s="7">
        <f t="shared" si="1"/>
        <v>0.35638681259740734</v>
      </c>
    </row>
    <row r="38" spans="1:8" s="4" customFormat="1" x14ac:dyDescent="0.25">
      <c r="A38" s="4" t="s">
        <v>36</v>
      </c>
      <c r="B38" s="5">
        <v>0.40972222222222227</v>
      </c>
      <c r="C38" s="4">
        <v>23</v>
      </c>
      <c r="D38" s="4">
        <v>1058.5440000000001</v>
      </c>
      <c r="E38" s="4" t="s">
        <v>27</v>
      </c>
      <c r="F38" s="4">
        <f t="shared" si="2"/>
        <v>19.753999999999905</v>
      </c>
      <c r="G38" s="8">
        <f t="shared" si="0"/>
        <v>0.22893548639615049</v>
      </c>
      <c r="H38" s="7">
        <f t="shared" si="1"/>
        <v>0.34017065299224569</v>
      </c>
    </row>
    <row r="39" spans="1:8" s="4" customFormat="1" x14ac:dyDescent="0.25">
      <c r="D39" s="4">
        <v>1075.9860000000001</v>
      </c>
      <c r="F39" s="4">
        <f t="shared" si="2"/>
        <v>2.3119999999998981</v>
      </c>
      <c r="G39" s="8">
        <f t="shared" si="0"/>
        <v>0.25469720892517711</v>
      </c>
      <c r="H39" s="7">
        <f t="shared" si="1"/>
        <v>0.37844948041588</v>
      </c>
    </row>
    <row r="40" spans="1:8" s="4" customFormat="1" x14ac:dyDescent="0.25">
      <c r="A40" s="4" t="s">
        <v>37</v>
      </c>
      <c r="B40" s="5">
        <v>0.35416666666666669</v>
      </c>
      <c r="C40" s="4">
        <v>24</v>
      </c>
      <c r="D40" s="4">
        <v>1070.1320000000001</v>
      </c>
      <c r="F40" s="4">
        <f t="shared" si="2"/>
        <v>8.16599999999994</v>
      </c>
      <c r="G40" s="8">
        <f t="shared" si="0"/>
        <v>0.24605088833780622</v>
      </c>
      <c r="H40" s="7">
        <f t="shared" si="1"/>
        <v>0.36560208586606019</v>
      </c>
    </row>
    <row r="41" spans="1:8" s="4" customFormat="1" x14ac:dyDescent="0.25">
      <c r="A41" s="4" t="s">
        <v>38</v>
      </c>
      <c r="B41" s="5">
        <v>0.30902777777777779</v>
      </c>
      <c r="C41" s="4">
        <v>25</v>
      </c>
      <c r="D41" s="4">
        <v>1066.296</v>
      </c>
      <c r="F41" s="4">
        <f t="shared" si="2"/>
        <v>12.001999999999953</v>
      </c>
      <c r="G41" s="8">
        <f t="shared" si="0"/>
        <v>0.24038514085349558</v>
      </c>
      <c r="H41" s="7">
        <f t="shared" si="1"/>
        <v>0.35718346518052752</v>
      </c>
    </row>
    <row r="42" spans="1:8" s="4" customFormat="1" x14ac:dyDescent="0.25">
      <c r="A42" s="4" t="s">
        <v>39</v>
      </c>
      <c r="B42" s="5">
        <v>0.4375</v>
      </c>
      <c r="C42" s="4">
        <v>26</v>
      </c>
      <c r="D42" s="4">
        <v>1061.5409999999999</v>
      </c>
      <c r="E42" s="4" t="s">
        <v>27</v>
      </c>
      <c r="F42" s="4">
        <f t="shared" si="2"/>
        <v>16.757000000000062</v>
      </c>
      <c r="G42" s="8">
        <f t="shared" si="0"/>
        <v>0.23336203624246907</v>
      </c>
      <c r="H42" s="7">
        <f t="shared" si="1"/>
        <v>0.34674797473221963</v>
      </c>
    </row>
    <row r="43" spans="1:8" s="4" customFormat="1" x14ac:dyDescent="0.25">
      <c r="D43" s="4">
        <v>1070.865</v>
      </c>
      <c r="F43" s="4">
        <f t="shared" si="2"/>
        <v>7.4329999999999927</v>
      </c>
      <c r="G43" s="8">
        <f t="shared" si="0"/>
        <v>0.24713352465323882</v>
      </c>
      <c r="H43" s="7">
        <f t="shared" si="1"/>
        <v>0.36721075347880655</v>
      </c>
    </row>
    <row r="44" spans="1:8" s="4" customFormat="1" x14ac:dyDescent="0.25">
      <c r="A44" s="4" t="s">
        <v>56</v>
      </c>
      <c r="B44" s="5">
        <v>0.2951388888888889</v>
      </c>
      <c r="C44" s="4">
        <v>27</v>
      </c>
      <c r="D44" s="4">
        <v>1069.7739999999999</v>
      </c>
      <c r="F44" s="4">
        <f t="shared" si="2"/>
        <v>8.5240000000001146</v>
      </c>
      <c r="G44" s="8">
        <f t="shared" si="0"/>
        <v>0.24552212462576656</v>
      </c>
      <c r="H44" s="7">
        <f t="shared" si="1"/>
        <v>0.36481640645901586</v>
      </c>
    </row>
    <row r="45" spans="1:8" x14ac:dyDescent="0.25">
      <c r="A45" s="1" t="s">
        <v>60</v>
      </c>
      <c r="B45" s="6">
        <v>0.3923611111111111</v>
      </c>
      <c r="C45" s="1">
        <v>28</v>
      </c>
      <c r="D45" s="1">
        <v>1063.48</v>
      </c>
      <c r="E45" s="1" t="s">
        <v>27</v>
      </c>
      <c r="F45" s="1">
        <f t="shared" si="2"/>
        <v>14.817999999999984</v>
      </c>
      <c r="G45" s="8">
        <f t="shared" si="0"/>
        <v>0.23622592685041452</v>
      </c>
      <c r="H45" s="7">
        <f t="shared" si="1"/>
        <v>0.35100337241450552</v>
      </c>
    </row>
    <row r="46" spans="1:8" x14ac:dyDescent="0.25">
      <c r="B46" s="6">
        <v>0.5</v>
      </c>
      <c r="D46" s="1">
        <v>1070.2139999999999</v>
      </c>
      <c r="F46" s="1">
        <f t="shared" si="2"/>
        <v>8.08400000000006</v>
      </c>
      <c r="G46" s="8">
        <f t="shared" si="0"/>
        <v>0.24617200181374804</v>
      </c>
      <c r="H46" s="7">
        <f t="shared" si="1"/>
        <v>0.36578204595370689</v>
      </c>
    </row>
    <row r="47" spans="1:8" s="4" customFormat="1" x14ac:dyDescent="0.25">
      <c r="A47" s="4" t="s">
        <v>59</v>
      </c>
      <c r="B47" s="5">
        <v>0.3125</v>
      </c>
      <c r="C47" s="4">
        <v>31</v>
      </c>
      <c r="D47" s="4">
        <v>1055.9110000000001</v>
      </c>
      <c r="F47" s="4">
        <f t="shared" ref="F47:F53" si="3">$D$17-D47</f>
        <v>22.386999999999944</v>
      </c>
      <c r="G47" s="8">
        <f t="shared" si="0"/>
        <v>0.22504656222352531</v>
      </c>
      <c r="H47" s="7">
        <f t="shared" si="1"/>
        <v>0.33439217847060648</v>
      </c>
    </row>
    <row r="48" spans="1:8" s="4" customFormat="1" x14ac:dyDescent="0.25">
      <c r="A48" s="4" t="s">
        <v>63</v>
      </c>
      <c r="B48" s="5">
        <v>0.31944444444444448</v>
      </c>
      <c r="C48" s="4">
        <v>32</v>
      </c>
      <c r="D48" s="4">
        <v>1051.9939999999999</v>
      </c>
      <c r="F48" s="4">
        <f t="shared" si="3"/>
        <v>26.304000000000087</v>
      </c>
      <c r="G48" s="8">
        <f t="shared" si="0"/>
        <v>0.21926117825688154</v>
      </c>
      <c r="H48" s="7">
        <f t="shared" si="1"/>
        <v>0.32579579233264178</v>
      </c>
    </row>
    <row r="49" spans="1:8" s="4" customFormat="1" x14ac:dyDescent="0.25">
      <c r="A49" s="4" t="s">
        <v>74</v>
      </c>
      <c r="B49" s="5">
        <v>0.38541666666666669</v>
      </c>
      <c r="C49" s="4">
        <v>33</v>
      </c>
      <c r="D49" s="4">
        <v>1047.338</v>
      </c>
      <c r="F49" s="4">
        <f t="shared" si="3"/>
        <v>30.960000000000036</v>
      </c>
      <c r="G49" s="8">
        <f t="shared" si="0"/>
        <v>0.21238429601315106</v>
      </c>
      <c r="H49" s="7">
        <f t="shared" si="1"/>
        <v>0.31557757077063969</v>
      </c>
    </row>
    <row r="50" spans="1:8" s="4" customFormat="1" x14ac:dyDescent="0.25">
      <c r="A50" s="4" t="s">
        <v>75</v>
      </c>
      <c r="B50" s="5">
        <v>0.3298611111111111</v>
      </c>
      <c r="C50" s="4">
        <v>34</v>
      </c>
      <c r="D50" s="4">
        <v>1044.4190000000001</v>
      </c>
      <c r="F50" s="4">
        <f t="shared" si="3"/>
        <v>33.878999999999905</v>
      </c>
      <c r="G50" s="8">
        <f t="shared" si="0"/>
        <v>0.20807295166833825</v>
      </c>
      <c r="H50" s="7">
        <f t="shared" si="1"/>
        <v>0.30917143057745178</v>
      </c>
    </row>
    <row r="51" spans="1:8" s="4" customFormat="1" x14ac:dyDescent="0.25">
      <c r="A51" s="4" t="s">
        <v>76</v>
      </c>
      <c r="B51" s="5">
        <v>0.2986111111111111</v>
      </c>
      <c r="C51" s="4">
        <v>35</v>
      </c>
      <c r="D51" s="4">
        <v>1040.7139999999999</v>
      </c>
      <c r="F51" s="4">
        <f t="shared" si="3"/>
        <v>37.58400000000006</v>
      </c>
      <c r="G51" s="8">
        <f t="shared" si="0"/>
        <v>0.20260069034681277</v>
      </c>
      <c r="H51" s="7">
        <f t="shared" si="1"/>
        <v>0.30104030710511082</v>
      </c>
    </row>
    <row r="52" spans="1:8" s="4" customFormat="1" x14ac:dyDescent="0.25">
      <c r="A52" s="4" t="s">
        <v>77</v>
      </c>
      <c r="B52" s="5">
        <v>0.32291666666666669</v>
      </c>
      <c r="C52" s="4">
        <v>39</v>
      </c>
      <c r="D52" s="4">
        <v>1026.7650000000001</v>
      </c>
      <c r="F52" s="4">
        <f t="shared" si="3"/>
        <v>51.532999999999902</v>
      </c>
      <c r="G52" s="8">
        <f t="shared" si="0"/>
        <v>0.18199810649419332</v>
      </c>
      <c r="H52" s="7">
        <f t="shared" si="1"/>
        <v>0.27042734048819361</v>
      </c>
    </row>
    <row r="53" spans="1:8" s="4" customFormat="1" x14ac:dyDescent="0.25">
      <c r="A53" s="4" t="s">
        <v>78</v>
      </c>
      <c r="B53" s="5">
        <v>0.29166666666666669</v>
      </c>
      <c r="C53" s="4">
        <v>41</v>
      </c>
      <c r="D53" s="4">
        <v>1020.745</v>
      </c>
      <c r="F53" s="4">
        <f t="shared" si="3"/>
        <v>57.552999999999997</v>
      </c>
      <c r="G53" s="8">
        <f t="shared" si="0"/>
        <v>0.17310660496772029</v>
      </c>
      <c r="H53" s="7">
        <f t="shared" si="1"/>
        <v>0.25721563649264945</v>
      </c>
    </row>
    <row r="54" spans="1:8" s="4" customFormat="1" x14ac:dyDescent="0.25"/>
    <row r="55" spans="1:8" s="4" customFormat="1" x14ac:dyDescent="0.25"/>
    <row r="56" spans="1:8" s="4" customFormat="1" x14ac:dyDescent="0.25"/>
    <row r="57" spans="1:8" s="4" customForma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G17" sqref="G17:H17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43</v>
      </c>
    </row>
    <row r="5" spans="1:8" x14ac:dyDescent="0.25">
      <c r="A5" s="1" t="s">
        <v>3</v>
      </c>
      <c r="B5" s="1">
        <v>218.845</v>
      </c>
    </row>
    <row r="7" spans="1:8" x14ac:dyDescent="0.25">
      <c r="A7" s="1" t="s">
        <v>6</v>
      </c>
      <c r="B7" s="1">
        <v>905.23099999999999</v>
      </c>
    </row>
    <row r="9" spans="1:8" x14ac:dyDescent="0.25">
      <c r="A9" s="1" t="s">
        <v>17</v>
      </c>
      <c r="B9" s="1">
        <v>1081.854</v>
      </c>
      <c r="C9" s="1" t="s">
        <v>18</v>
      </c>
      <c r="D9" s="2">
        <f>(B9-B7)/(B7-B5)</f>
        <v>0.25732313887521024</v>
      </c>
    </row>
    <row r="11" spans="1:8" x14ac:dyDescent="0.25">
      <c r="A11" s="1" t="s">
        <v>16</v>
      </c>
      <c r="B11" s="1">
        <v>1.7</v>
      </c>
      <c r="C11" s="1" t="s">
        <v>14</v>
      </c>
      <c r="D11" s="2">
        <f>(20.5-B11)*2.8*2.8*3.1415926</f>
        <v>463.04561649919998</v>
      </c>
    </row>
    <row r="13" spans="1:8" x14ac:dyDescent="0.25">
      <c r="A13" s="1" t="s">
        <v>13</v>
      </c>
      <c r="B13" s="3">
        <f>(B7-B5)/D11</f>
        <v>1.4823291173542203</v>
      </c>
      <c r="C13" s="1" t="s">
        <v>89</v>
      </c>
      <c r="D13" s="1">
        <f>D17-B9</f>
        <v>12.327999999999975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1094.182</v>
      </c>
      <c r="E17" s="4" t="s">
        <v>20</v>
      </c>
      <c r="F17" s="4">
        <v>0</v>
      </c>
      <c r="G17" s="8">
        <f>(D17-$D$13-$B$7)/($B$7-$B$5)</f>
        <v>0.25732313887521024</v>
      </c>
      <c r="H17" s="7">
        <f>G17*$B$13</f>
        <v>0.38143758132370786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1090.972</v>
      </c>
      <c r="E18" s="4" t="s">
        <v>44</v>
      </c>
      <c r="F18" s="4">
        <f>$D$17-D18</f>
        <v>3.2100000000000364</v>
      </c>
      <c r="G18" s="8">
        <f t="shared" ref="G18:G49" si="0">(D18-$D$13-$B$7)/($B$7-$B$5)</f>
        <v>0.25264647006203511</v>
      </c>
      <c r="H18" s="7">
        <f t="shared" ref="H18:H49" si="1">G18*$B$13</f>
        <v>0.37450521896971595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1082.625</v>
      </c>
      <c r="E19" s="4" t="s">
        <v>24</v>
      </c>
      <c r="F19" s="4">
        <f t="shared" ref="F19:F45" si="2">$D$17-D19</f>
        <v>11.557000000000016</v>
      </c>
      <c r="G19" s="8">
        <f t="shared" si="0"/>
        <v>0.24048567424160755</v>
      </c>
      <c r="H19" s="7">
        <f t="shared" si="1"/>
        <v>0.35647891723489666</v>
      </c>
    </row>
    <row r="20" spans="1:8" s="4" customFormat="1" x14ac:dyDescent="0.25">
      <c r="D20" s="4">
        <v>1086.4670000000001</v>
      </c>
      <c r="F20" s="4">
        <f t="shared" si="2"/>
        <v>7.7149999999999181</v>
      </c>
      <c r="G20" s="8">
        <f t="shared" si="0"/>
        <v>0.24608310775569453</v>
      </c>
      <c r="H20" s="7">
        <f t="shared" si="1"/>
        <v>0.36477615591528217</v>
      </c>
    </row>
    <row r="21" spans="1:8" s="4" customFormat="1" x14ac:dyDescent="0.25">
      <c r="A21" s="4" t="s">
        <v>26</v>
      </c>
      <c r="B21" s="5">
        <v>0.2986111111111111</v>
      </c>
      <c r="C21" s="4">
        <v>10</v>
      </c>
      <c r="D21" s="4">
        <v>1060.1469999999999</v>
      </c>
      <c r="E21" s="4" t="s">
        <v>27</v>
      </c>
      <c r="F21" s="4">
        <f t="shared" si="2"/>
        <v>34.035000000000082</v>
      </c>
      <c r="G21" s="8">
        <f t="shared" si="0"/>
        <v>0.20773733730000316</v>
      </c>
      <c r="H21" s="7">
        <f t="shared" si="1"/>
        <v>0.30793510384142964</v>
      </c>
    </row>
    <row r="22" spans="1:8" s="4" customFormat="1" x14ac:dyDescent="0.25">
      <c r="D22" s="4">
        <v>1073.309</v>
      </c>
      <c r="F22" s="4">
        <f t="shared" si="2"/>
        <v>20.873000000000047</v>
      </c>
      <c r="G22" s="8">
        <f t="shared" si="0"/>
        <v>0.22691313634019342</v>
      </c>
      <c r="H22" s="7">
        <f t="shared" si="1"/>
        <v>0.33635994910723677</v>
      </c>
    </row>
    <row r="23" spans="1:8" s="4" customFormat="1" x14ac:dyDescent="0.25">
      <c r="A23" s="4" t="s">
        <v>28</v>
      </c>
      <c r="B23" s="5">
        <v>0.2986111111111111</v>
      </c>
      <c r="C23" s="4">
        <v>11</v>
      </c>
      <c r="D23" s="4">
        <v>1060.2729999999999</v>
      </c>
      <c r="F23" s="4">
        <f t="shared" si="2"/>
        <v>33.909000000000106</v>
      </c>
      <c r="G23" s="8">
        <f t="shared" si="0"/>
        <v>0.20792090747771655</v>
      </c>
      <c r="H23" s="7">
        <f t="shared" si="1"/>
        <v>0.30820721526093209</v>
      </c>
    </row>
    <row r="24" spans="1:8" s="4" customFormat="1" x14ac:dyDescent="0.25">
      <c r="A24" s="4" t="s">
        <v>29</v>
      </c>
      <c r="B24" s="5">
        <v>0.4375</v>
      </c>
      <c r="C24" s="4">
        <v>12</v>
      </c>
      <c r="D24" s="4">
        <v>1043.7860000000001</v>
      </c>
      <c r="F24" s="4">
        <f t="shared" si="2"/>
        <v>50.395999999999958</v>
      </c>
      <c r="G24" s="8">
        <f t="shared" si="0"/>
        <v>0.18390089541453364</v>
      </c>
      <c r="H24" s="7">
        <f t="shared" si="1"/>
        <v>0.27260165198047642</v>
      </c>
    </row>
    <row r="25" spans="1:8" s="4" customFormat="1" x14ac:dyDescent="0.25">
      <c r="B25" s="5">
        <v>0.70833333333333337</v>
      </c>
      <c r="D25" s="4">
        <v>1035.9870000000001</v>
      </c>
      <c r="E25" s="4" t="s">
        <v>27</v>
      </c>
      <c r="F25" s="4">
        <f t="shared" si="2"/>
        <v>58.194999999999936</v>
      </c>
      <c r="G25" s="8">
        <f t="shared" si="0"/>
        <v>0.17253848417654225</v>
      </c>
      <c r="H25" s="7">
        <f t="shared" si="1"/>
        <v>0.25575881895904901</v>
      </c>
    </row>
    <row r="26" spans="1:8" s="4" customFormat="1" x14ac:dyDescent="0.25">
      <c r="D26" s="4">
        <v>1054.6479999999999</v>
      </c>
      <c r="F26" s="4">
        <f t="shared" si="2"/>
        <v>39.534000000000106</v>
      </c>
      <c r="G26" s="8">
        <f t="shared" si="0"/>
        <v>0.19972581025836766</v>
      </c>
      <c r="H26" s="7">
        <f t="shared" si="1"/>
        <v>0.29605938403314264</v>
      </c>
    </row>
    <row r="27" spans="1:8" s="4" customFormat="1" x14ac:dyDescent="0.25">
      <c r="A27" s="4" t="s">
        <v>30</v>
      </c>
      <c r="B27" s="5">
        <v>0.28125</v>
      </c>
      <c r="C27" s="4">
        <v>13</v>
      </c>
      <c r="D27" s="4">
        <v>1049.2249999999999</v>
      </c>
      <c r="E27" s="4" t="s">
        <v>31</v>
      </c>
      <c r="F27" s="4">
        <f t="shared" si="2"/>
        <v>44.957000000000107</v>
      </c>
      <c r="G27" s="8">
        <f t="shared" si="0"/>
        <v>0.19182500808582917</v>
      </c>
      <c r="H27" s="7">
        <f t="shared" si="1"/>
        <v>0.28434779492233331</v>
      </c>
    </row>
    <row r="28" spans="1:8" s="4" customFormat="1" x14ac:dyDescent="0.25">
      <c r="B28" s="5">
        <v>0.71180555555555547</v>
      </c>
      <c r="D28" s="4">
        <v>1043.0609999999999</v>
      </c>
      <c r="E28" s="4" t="s">
        <v>27</v>
      </c>
      <c r="F28" s="4">
        <f t="shared" si="2"/>
        <v>51.121000000000095</v>
      </c>
      <c r="G28" s="8">
        <f t="shared" si="0"/>
        <v>0.18284463843959514</v>
      </c>
      <c r="H28" s="7">
        <f t="shared" si="1"/>
        <v>0.2710359315111166</v>
      </c>
    </row>
    <row r="29" spans="1:8" s="4" customFormat="1" x14ac:dyDescent="0.25">
      <c r="D29" s="4">
        <v>1048.405</v>
      </c>
      <c r="F29" s="4">
        <f t="shared" si="2"/>
        <v>45.777000000000044</v>
      </c>
      <c r="G29" s="8">
        <f t="shared" si="0"/>
        <v>0.19063034502451975</v>
      </c>
      <c r="H29" s="7">
        <f t="shared" si="1"/>
        <v>0.28257691108112687</v>
      </c>
    </row>
    <row r="30" spans="1:8" s="4" customFormat="1" x14ac:dyDescent="0.25">
      <c r="A30" s="4" t="s">
        <v>32</v>
      </c>
      <c r="B30" s="5">
        <v>0.3125</v>
      </c>
      <c r="C30" s="4">
        <v>17</v>
      </c>
      <c r="D30" s="4">
        <v>993.54</v>
      </c>
      <c r="E30" s="4" t="s">
        <v>27</v>
      </c>
      <c r="F30" s="4">
        <f t="shared" si="2"/>
        <v>100.64200000000005</v>
      </c>
      <c r="G30" s="8">
        <f t="shared" si="0"/>
        <v>0.11069718787970617</v>
      </c>
      <c r="H30" s="7">
        <f t="shared" si="1"/>
        <v>0.16408966480331916</v>
      </c>
    </row>
    <row r="31" spans="1:8" s="4" customFormat="1" x14ac:dyDescent="0.25">
      <c r="D31" s="4">
        <v>1021.0069999999999</v>
      </c>
      <c r="F31" s="4">
        <f t="shared" si="2"/>
        <v>73.175000000000068</v>
      </c>
      <c r="G31" s="8">
        <f t="shared" si="0"/>
        <v>0.15071402971505826</v>
      </c>
      <c r="H31" s="7">
        <f t="shared" si="1"/>
        <v>0.22340779464042004</v>
      </c>
    </row>
    <row r="32" spans="1:8" s="4" customFormat="1" x14ac:dyDescent="0.25">
      <c r="A32" s="4" t="s">
        <v>33</v>
      </c>
      <c r="B32" s="5">
        <v>0.28472222222222221</v>
      </c>
      <c r="C32" s="4">
        <v>18</v>
      </c>
      <c r="D32" s="4">
        <v>1000.82</v>
      </c>
      <c r="F32" s="4">
        <f t="shared" si="2"/>
        <v>93.361999999999966</v>
      </c>
      <c r="G32" s="8">
        <f t="shared" si="0"/>
        <v>0.12130346481425916</v>
      </c>
      <c r="H32" s="7">
        <f t="shared" si="1"/>
        <v>0.17981165793012951</v>
      </c>
    </row>
    <row r="33" spans="1:8" s="4" customFormat="1" x14ac:dyDescent="0.25">
      <c r="A33" s="4" t="s">
        <v>34</v>
      </c>
      <c r="B33" s="5">
        <v>0.30555555555555552</v>
      </c>
      <c r="C33" s="4">
        <v>19</v>
      </c>
      <c r="D33" s="4">
        <v>983.73900000000003</v>
      </c>
      <c r="F33" s="4">
        <f t="shared" si="2"/>
        <v>110.44299999999998</v>
      </c>
      <c r="G33" s="8">
        <f t="shared" si="0"/>
        <v>9.6418050484712775E-2</v>
      </c>
      <c r="H33" s="7">
        <f t="shared" si="1"/>
        <v>0.14292328367201895</v>
      </c>
    </row>
    <row r="34" spans="1:8" s="4" customFormat="1" x14ac:dyDescent="0.25">
      <c r="B34" s="5">
        <v>0.53472222222222221</v>
      </c>
      <c r="D34" s="4">
        <v>979.96199999999999</v>
      </c>
      <c r="E34" s="4" t="s">
        <v>27</v>
      </c>
      <c r="F34" s="4">
        <f t="shared" si="2"/>
        <v>114.22000000000003</v>
      </c>
      <c r="G34" s="8">
        <f t="shared" si="0"/>
        <v>9.091531587182726E-2</v>
      </c>
      <c r="H34" s="7">
        <f t="shared" si="1"/>
        <v>0.13476641993026583</v>
      </c>
    </row>
    <row r="35" spans="1:8" s="4" customFormat="1" x14ac:dyDescent="0.25">
      <c r="D35" s="4">
        <v>1000.074</v>
      </c>
      <c r="F35" s="4">
        <f t="shared" si="2"/>
        <v>94.108000000000061</v>
      </c>
      <c r="G35" s="8">
        <f t="shared" si="0"/>
        <v>0.12021661280970182</v>
      </c>
      <c r="H35" s="7">
        <f t="shared" si="1"/>
        <v>0.17820058555751936</v>
      </c>
    </row>
    <row r="36" spans="1:8" s="4" customFormat="1" x14ac:dyDescent="0.25">
      <c r="A36" s="4" t="s">
        <v>35</v>
      </c>
      <c r="B36" s="5">
        <v>0.43055555555555558</v>
      </c>
      <c r="C36" s="4">
        <v>21</v>
      </c>
      <c r="D36" s="4">
        <v>969.54700000000003</v>
      </c>
      <c r="F36" s="4">
        <f t="shared" si="2"/>
        <v>124.63499999999999</v>
      </c>
      <c r="G36" s="8">
        <f t="shared" si="0"/>
        <v>7.5741638087023999E-2</v>
      </c>
      <c r="H36" s="7">
        <f t="shared" si="1"/>
        <v>0.11227403553250108</v>
      </c>
    </row>
    <row r="37" spans="1:8" s="4" customFormat="1" x14ac:dyDescent="0.25">
      <c r="A37" s="4" t="s">
        <v>36</v>
      </c>
      <c r="B37" s="5">
        <v>0.40972222222222227</v>
      </c>
      <c r="C37" s="4">
        <v>23</v>
      </c>
      <c r="D37" s="4">
        <v>944.673</v>
      </c>
      <c r="E37" s="4" t="s">
        <v>27</v>
      </c>
      <c r="F37" s="4">
        <f t="shared" si="2"/>
        <v>149.50900000000001</v>
      </c>
      <c r="G37" s="8">
        <f t="shared" si="0"/>
        <v>3.9502553956520144E-2</v>
      </c>
      <c r="H37" s="7">
        <f t="shared" si="1"/>
        <v>5.8555785939605969E-2</v>
      </c>
    </row>
    <row r="38" spans="1:8" s="4" customFormat="1" x14ac:dyDescent="0.25">
      <c r="D38" s="4">
        <v>972.47699999999998</v>
      </c>
      <c r="F38" s="4">
        <f t="shared" si="2"/>
        <v>121.70500000000004</v>
      </c>
      <c r="G38" s="8">
        <f t="shared" si="0"/>
        <v>8.0010373171946994E-2</v>
      </c>
      <c r="H38" s="7">
        <f t="shared" si="1"/>
        <v>0.11860170584315398</v>
      </c>
    </row>
    <row r="39" spans="1:8" s="4" customFormat="1" x14ac:dyDescent="0.25">
      <c r="A39" s="4" t="s">
        <v>37</v>
      </c>
      <c r="B39" s="5">
        <v>0.35416666666666669</v>
      </c>
      <c r="C39" s="4">
        <v>24</v>
      </c>
      <c r="D39" s="4">
        <v>963.29200000000003</v>
      </c>
      <c r="F39" s="4">
        <f t="shared" si="2"/>
        <v>130.88999999999999</v>
      </c>
      <c r="G39" s="8">
        <f t="shared" si="0"/>
        <v>6.6628689979108063E-2</v>
      </c>
      <c r="H39" s="7">
        <f t="shared" si="1"/>
        <v>9.8765647207199242E-2</v>
      </c>
    </row>
    <row r="40" spans="1:8" s="4" customFormat="1" x14ac:dyDescent="0.25">
      <c r="A40" s="4" t="s">
        <v>38</v>
      </c>
      <c r="B40" s="5">
        <v>0.30902777777777779</v>
      </c>
      <c r="C40" s="4">
        <v>25</v>
      </c>
      <c r="D40" s="4">
        <v>953.11300000000006</v>
      </c>
      <c r="E40" s="4" t="s">
        <v>31</v>
      </c>
      <c r="F40" s="4">
        <f t="shared" si="2"/>
        <v>141.06899999999996</v>
      </c>
      <c r="G40" s="8">
        <f t="shared" si="0"/>
        <v>5.1798842050974361E-2</v>
      </c>
      <c r="H40" s="7">
        <f t="shared" si="1"/>
        <v>7.67829318173915E-2</v>
      </c>
    </row>
    <row r="41" spans="1:8" s="4" customFormat="1" x14ac:dyDescent="0.25">
      <c r="A41" s="4" t="s">
        <v>39</v>
      </c>
      <c r="B41" s="5">
        <v>0.28125</v>
      </c>
      <c r="C41" s="4">
        <v>26</v>
      </c>
      <c r="D41" s="4">
        <v>946.25400000000002</v>
      </c>
      <c r="E41" s="4" t="s">
        <v>31</v>
      </c>
      <c r="F41" s="4">
        <f t="shared" si="2"/>
        <v>147.928</v>
      </c>
      <c r="G41" s="8">
        <f t="shared" si="0"/>
        <v>4.1805922614971826E-2</v>
      </c>
      <c r="H41" s="7">
        <f t="shared" si="1"/>
        <v>6.1970136370030023E-2</v>
      </c>
    </row>
    <row r="42" spans="1:8" s="4" customFormat="1" x14ac:dyDescent="0.25">
      <c r="B42" s="5">
        <v>0.40972222222222227</v>
      </c>
      <c r="D42" s="4">
        <v>946.11</v>
      </c>
      <c r="E42" s="4" t="s">
        <v>27</v>
      </c>
      <c r="F42" s="4">
        <f t="shared" si="2"/>
        <v>148.072</v>
      </c>
      <c r="G42" s="8">
        <f t="shared" si="0"/>
        <v>4.1596128126156484E-2</v>
      </c>
      <c r="H42" s="7">
        <f t="shared" si="1"/>
        <v>6.1659151890598604E-2</v>
      </c>
    </row>
    <row r="43" spans="1:8" s="4" customFormat="1" x14ac:dyDescent="0.25">
      <c r="D43" s="4">
        <v>1058.8789999999999</v>
      </c>
      <c r="E43" s="4" t="s">
        <v>45</v>
      </c>
      <c r="F43" s="4">
        <f t="shared" si="2"/>
        <v>35.303000000000111</v>
      </c>
      <c r="G43" s="8">
        <f t="shared" si="0"/>
        <v>0.20588998027349034</v>
      </c>
      <c r="H43" s="7">
        <f t="shared" si="1"/>
        <v>0.30519671273088078</v>
      </c>
    </row>
    <row r="44" spans="1:8" s="4" customFormat="1" x14ac:dyDescent="0.25">
      <c r="A44" s="4" t="s">
        <v>56</v>
      </c>
      <c r="B44" s="5">
        <v>0.2951388888888889</v>
      </c>
      <c r="C44" s="4">
        <v>27</v>
      </c>
      <c r="D44" s="4">
        <v>1051.7460000000001</v>
      </c>
      <c r="E44" s="4" t="s">
        <v>57</v>
      </c>
      <c r="F44" s="4">
        <f t="shared" si="2"/>
        <v>42.435999999999922</v>
      </c>
      <c r="G44" s="8">
        <f t="shared" si="0"/>
        <v>0.19549786854627008</v>
      </c>
      <c r="H44" s="7">
        <f t="shared" si="1"/>
        <v>0.2897921829268239</v>
      </c>
    </row>
    <row r="45" spans="1:8" x14ac:dyDescent="0.25">
      <c r="A45" s="1" t="s">
        <v>60</v>
      </c>
      <c r="B45" s="6">
        <v>0.3923611111111111</v>
      </c>
      <c r="C45" s="1">
        <v>28</v>
      </c>
      <c r="D45" s="1">
        <v>1040.287</v>
      </c>
      <c r="E45" s="1" t="s">
        <v>61</v>
      </c>
      <c r="F45" s="1">
        <f t="shared" si="2"/>
        <v>53.894999999999982</v>
      </c>
      <c r="G45" s="8">
        <f t="shared" si="0"/>
        <v>0.17880318071755552</v>
      </c>
      <c r="H45" s="7">
        <f t="shared" si="1"/>
        <v>0.26504516105318121</v>
      </c>
    </row>
    <row r="46" spans="1:8" s="4" customFormat="1" x14ac:dyDescent="0.25">
      <c r="A46" s="4" t="s">
        <v>59</v>
      </c>
      <c r="B46" s="5">
        <v>0.3125</v>
      </c>
      <c r="C46" s="4">
        <v>31</v>
      </c>
      <c r="D46" s="4">
        <v>1017.627</v>
      </c>
      <c r="F46" s="4">
        <f>$D$17-D46</f>
        <v>76.555000000000064</v>
      </c>
      <c r="G46" s="8">
        <f t="shared" si="0"/>
        <v>0.14578968685258731</v>
      </c>
      <c r="H46" s="7">
        <f t="shared" si="1"/>
        <v>0.21610829783154392</v>
      </c>
    </row>
    <row r="47" spans="1:8" s="4" customFormat="1" x14ac:dyDescent="0.25">
      <c r="A47" s="4" t="s">
        <v>63</v>
      </c>
      <c r="B47" s="5">
        <v>0.31944444444444448</v>
      </c>
      <c r="C47" s="4">
        <v>32</v>
      </c>
      <c r="D47" s="4">
        <v>1012.279</v>
      </c>
      <c r="E47" s="4" t="s">
        <v>72</v>
      </c>
      <c r="F47" s="4">
        <f>$D$17-D47</f>
        <v>81.90300000000002</v>
      </c>
      <c r="G47" s="8">
        <f t="shared" si="0"/>
        <v>0.13799815264297352</v>
      </c>
      <c r="H47" s="7">
        <f t="shared" si="1"/>
        <v>0.2045586798037719</v>
      </c>
    </row>
    <row r="48" spans="1:8" s="4" customFormat="1" x14ac:dyDescent="0.25">
      <c r="B48" s="5">
        <v>0.375</v>
      </c>
      <c r="D48" s="4">
        <v>1012.022</v>
      </c>
      <c r="E48" s="4" t="s">
        <v>31</v>
      </c>
      <c r="F48" s="4">
        <f>$D$17-D48</f>
        <v>82.159999999999968</v>
      </c>
      <c r="G48" s="8">
        <f t="shared" si="0"/>
        <v>0.13762372775668513</v>
      </c>
      <c r="H48" s="7">
        <f t="shared" si="1"/>
        <v>0.20400365889256458</v>
      </c>
    </row>
    <row r="49" spans="2:8" s="4" customFormat="1" x14ac:dyDescent="0.25">
      <c r="B49" s="5">
        <v>0.52430555555555558</v>
      </c>
      <c r="D49" s="4">
        <v>1011.735</v>
      </c>
      <c r="E49" s="4" t="s">
        <v>66</v>
      </c>
      <c r="F49" s="4">
        <f>$D$17-D49</f>
        <v>82.447000000000003</v>
      </c>
      <c r="G49" s="8">
        <f t="shared" si="0"/>
        <v>0.13720559568522675</v>
      </c>
      <c r="H49" s="7">
        <f t="shared" si="1"/>
        <v>0.2033838495481422</v>
      </c>
    </row>
    <row r="50" spans="2:8" s="4" customFormat="1" x14ac:dyDescent="0.25"/>
    <row r="51" spans="2:8" s="4" customFormat="1" x14ac:dyDescent="0.25"/>
    <row r="52" spans="2:8" s="4" customFormat="1" x14ac:dyDescent="0.25">
      <c r="E52" s="4" t="s">
        <v>66</v>
      </c>
    </row>
    <row r="53" spans="2:8" s="4" customFormat="1" x14ac:dyDescent="0.25">
      <c r="D53" s="4">
        <v>1011.735</v>
      </c>
      <c r="E53" s="4" t="s">
        <v>67</v>
      </c>
    </row>
    <row r="54" spans="2:8" s="4" customFormat="1" x14ac:dyDescent="0.25">
      <c r="D54" s="4">
        <v>1007.127</v>
      </c>
      <c r="E54" s="4" t="s">
        <v>68</v>
      </c>
    </row>
    <row r="55" spans="2:8" s="4" customFormat="1" x14ac:dyDescent="0.25">
      <c r="D55" s="4">
        <v>1005.213</v>
      </c>
      <c r="E55" s="4" t="s">
        <v>69</v>
      </c>
    </row>
    <row r="56" spans="2:8" x14ac:dyDescent="0.25">
      <c r="D56" s="4"/>
      <c r="E56" s="4"/>
    </row>
    <row r="57" spans="2:8" x14ac:dyDescent="0.25">
      <c r="D57" s="4">
        <v>1.8480000000000001</v>
      </c>
      <c r="E57" s="4" t="s">
        <v>70</v>
      </c>
    </row>
    <row r="58" spans="2:8" x14ac:dyDescent="0.25">
      <c r="D58" s="1">
        <v>1.01</v>
      </c>
      <c r="E58" s="1" t="s">
        <v>81</v>
      </c>
    </row>
    <row r="59" spans="2:8" x14ac:dyDescent="0.25">
      <c r="D59" s="1">
        <v>8</v>
      </c>
      <c r="E59" s="1" t="s">
        <v>82</v>
      </c>
    </row>
    <row r="60" spans="2:8" x14ac:dyDescent="0.25">
      <c r="D60" s="1">
        <v>0.8</v>
      </c>
      <c r="E60" s="1" t="s">
        <v>71</v>
      </c>
    </row>
    <row r="62" spans="2:8" x14ac:dyDescent="0.25">
      <c r="D62" s="1">
        <v>50.375999999999998</v>
      </c>
      <c r="E62" s="1" t="s">
        <v>79</v>
      </c>
    </row>
    <row r="63" spans="2:8" x14ac:dyDescent="0.25">
      <c r="D63" s="1">
        <v>7.069</v>
      </c>
      <c r="E63" s="1" t="s">
        <v>80</v>
      </c>
    </row>
    <row r="65" spans="1:5" x14ac:dyDescent="0.25">
      <c r="E65" s="1" t="s">
        <v>83</v>
      </c>
    </row>
    <row r="66" spans="1:5" x14ac:dyDescent="0.25">
      <c r="A66" s="1" t="s">
        <v>84</v>
      </c>
      <c r="D66" s="1">
        <v>0.14099999999999999</v>
      </c>
      <c r="E66" s="1" t="s">
        <v>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6" workbookViewId="0">
      <selection activeCell="K31" sqref="K31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46</v>
      </c>
    </row>
    <row r="5" spans="1:8" x14ac:dyDescent="0.25">
      <c r="A5" s="1" t="s">
        <v>3</v>
      </c>
      <c r="B5" s="1">
        <v>217.17099999999999</v>
      </c>
    </row>
    <row r="7" spans="1:8" x14ac:dyDescent="0.25">
      <c r="A7" s="1" t="s">
        <v>6</v>
      </c>
      <c r="B7" s="1">
        <v>900.20799999999997</v>
      </c>
    </row>
    <row r="9" spans="1:8" x14ac:dyDescent="0.25">
      <c r="A9" s="1" t="s">
        <v>17</v>
      </c>
      <c r="B9" s="1">
        <v>1072.8420000000001</v>
      </c>
      <c r="C9" s="1" t="s">
        <v>18</v>
      </c>
      <c r="D9" s="2">
        <f>(B9-B7)/(B7-B5)</f>
        <v>0.25274472685959931</v>
      </c>
    </row>
    <row r="11" spans="1:8" x14ac:dyDescent="0.25">
      <c r="A11" s="1" t="s">
        <v>16</v>
      </c>
      <c r="B11" s="1">
        <v>2</v>
      </c>
      <c r="C11" s="1" t="s">
        <v>14</v>
      </c>
      <c r="D11" s="2">
        <f>(20.5-B11)*2.8*2.8*3.1415926</f>
        <v>455.656590704</v>
      </c>
    </row>
    <row r="13" spans="1:8" x14ac:dyDescent="0.25">
      <c r="A13" s="1" t="s">
        <v>13</v>
      </c>
      <c r="B13" s="3">
        <f>(B7-B5)/D11</f>
        <v>1.4990170534891025</v>
      </c>
      <c r="C13" s="1" t="s">
        <v>89</v>
      </c>
      <c r="D13" s="1">
        <f>D17-B9</f>
        <v>11.513999999999896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1084.356</v>
      </c>
      <c r="E17" s="4" t="s">
        <v>20</v>
      </c>
      <c r="F17" s="4">
        <v>0</v>
      </c>
      <c r="G17" s="8">
        <f>(D17-$D$13-$B$7)/($B$7-$B$5)</f>
        <v>0.25274472685959931</v>
      </c>
      <c r="H17" s="7">
        <f>G17*$B$13</f>
        <v>0.37886865574198458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1084.5229999999999</v>
      </c>
      <c r="E18" s="4" t="s">
        <v>41</v>
      </c>
      <c r="F18" s="4">
        <f>$D$17-D18</f>
        <v>-0.16699999999991633</v>
      </c>
      <c r="G18" s="8">
        <f t="shared" ref="G18:G53" si="0">(D18-$D$13-$B$7)/($B$7-$B$5)</f>
        <v>0.25298922313139705</v>
      </c>
      <c r="H18" s="7">
        <f t="shared" ref="H18:H53" si="1">G18*$B$13</f>
        <v>0.37923515982292388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1075.684</v>
      </c>
      <c r="E19" s="4" t="s">
        <v>24</v>
      </c>
      <c r="F19" s="4">
        <f t="shared" ref="F19:F46" si="2">$D$17-D19</f>
        <v>8.6720000000000255</v>
      </c>
      <c r="G19" s="8">
        <f t="shared" si="0"/>
        <v>0.24004848932049083</v>
      </c>
      <c r="H19" s="7">
        <f t="shared" si="1"/>
        <v>0.35983677915571244</v>
      </c>
    </row>
    <row r="20" spans="1:8" s="4" customFormat="1" x14ac:dyDescent="0.25">
      <c r="D20" s="4">
        <v>1080.0530000000001</v>
      </c>
      <c r="F20" s="4">
        <f t="shared" si="2"/>
        <v>4.3029999999998836</v>
      </c>
      <c r="G20" s="8">
        <f t="shared" si="0"/>
        <v>0.24644492172459212</v>
      </c>
      <c r="H20" s="7">
        <f t="shared" si="1"/>
        <v>0.36942514041095059</v>
      </c>
    </row>
    <row r="21" spans="1:8" s="4" customFormat="1" x14ac:dyDescent="0.25">
      <c r="A21" s="4" t="s">
        <v>26</v>
      </c>
      <c r="B21" s="5">
        <v>0.2986111111111111</v>
      </c>
      <c r="C21" s="4">
        <v>10</v>
      </c>
      <c r="D21" s="4">
        <v>1065.44</v>
      </c>
      <c r="E21" s="4" t="s">
        <v>27</v>
      </c>
      <c r="F21" s="4">
        <f t="shared" si="2"/>
        <v>18.91599999999994</v>
      </c>
      <c r="G21" s="8">
        <f t="shared" si="0"/>
        <v>0.22505076591751277</v>
      </c>
      <c r="H21" s="7">
        <f t="shared" si="1"/>
        <v>0.33735493601113575</v>
      </c>
    </row>
    <row r="22" spans="1:8" s="4" customFormat="1" x14ac:dyDescent="0.25">
      <c r="D22" s="4">
        <v>1072.1300000000001</v>
      </c>
      <c r="F22" s="4">
        <f t="shared" si="2"/>
        <v>12.225999999999885</v>
      </c>
      <c r="G22" s="8">
        <f t="shared" si="0"/>
        <v>0.23484525728474481</v>
      </c>
      <c r="H22" s="7">
        <f t="shared" si="1"/>
        <v>0.35203704560086835</v>
      </c>
    </row>
    <row r="23" spans="1:8" s="4" customFormat="1" x14ac:dyDescent="0.25">
      <c r="A23" s="4" t="s">
        <v>28</v>
      </c>
      <c r="B23" s="5">
        <v>0.2986111111111111</v>
      </c>
      <c r="C23" s="4">
        <v>11</v>
      </c>
      <c r="D23" s="4">
        <v>1067.2139999999999</v>
      </c>
      <c r="F23" s="4">
        <f t="shared" si="2"/>
        <v>17.142000000000053</v>
      </c>
      <c r="G23" s="8">
        <f t="shared" si="0"/>
        <v>0.22764798978679057</v>
      </c>
      <c r="H23" s="7">
        <f t="shared" si="1"/>
        <v>0.34124821888291212</v>
      </c>
    </row>
    <row r="24" spans="1:8" s="4" customFormat="1" x14ac:dyDescent="0.25">
      <c r="A24" s="4" t="s">
        <v>29</v>
      </c>
      <c r="B24" s="5">
        <v>0.4375</v>
      </c>
      <c r="C24" s="4">
        <v>12</v>
      </c>
      <c r="D24" s="4">
        <v>1062.1859999999999</v>
      </c>
      <c r="F24" s="4">
        <f t="shared" si="2"/>
        <v>22.170000000000073</v>
      </c>
      <c r="G24" s="8">
        <f t="shared" si="0"/>
        <v>0.22028674874128348</v>
      </c>
      <c r="H24" s="7">
        <f t="shared" si="1"/>
        <v>0.33021359302085301</v>
      </c>
    </row>
    <row r="25" spans="1:8" s="4" customFormat="1" x14ac:dyDescent="0.25">
      <c r="B25" s="5"/>
      <c r="D25" s="4">
        <v>1059.8789999999999</v>
      </c>
      <c r="E25" s="4" t="s">
        <v>42</v>
      </c>
      <c r="F25" s="4">
        <f t="shared" si="2"/>
        <v>24.477000000000089</v>
      </c>
      <c r="G25" s="8">
        <f t="shared" si="0"/>
        <v>0.21690918647159677</v>
      </c>
      <c r="H25" s="7">
        <f t="shared" si="1"/>
        <v>0.32515056957937127</v>
      </c>
    </row>
    <row r="26" spans="1:8" s="4" customFormat="1" x14ac:dyDescent="0.25">
      <c r="B26" s="5">
        <v>0.70833333333333337</v>
      </c>
      <c r="D26" s="4">
        <v>1058.0309999999999</v>
      </c>
      <c r="E26" s="4" t="s">
        <v>27</v>
      </c>
      <c r="F26" s="4">
        <f t="shared" si="2"/>
        <v>26.325000000000045</v>
      </c>
      <c r="G26" s="8">
        <f t="shared" si="0"/>
        <v>0.21420362293697132</v>
      </c>
      <c r="H26" s="7">
        <f t="shared" si="1"/>
        <v>0.3210948837016695</v>
      </c>
    </row>
    <row r="27" spans="1:8" s="4" customFormat="1" x14ac:dyDescent="0.25">
      <c r="D27" s="4">
        <v>1065.223</v>
      </c>
      <c r="F27" s="4">
        <f t="shared" si="2"/>
        <v>19.133000000000038</v>
      </c>
      <c r="G27" s="8">
        <f t="shared" si="0"/>
        <v>0.22473306716912858</v>
      </c>
      <c r="H27" s="7">
        <f t="shared" si="1"/>
        <v>0.33687870016943566</v>
      </c>
    </row>
    <row r="28" spans="1:8" s="4" customFormat="1" x14ac:dyDescent="0.25">
      <c r="A28" s="4" t="s">
        <v>30</v>
      </c>
      <c r="B28" s="5">
        <v>0.28125</v>
      </c>
      <c r="C28" s="4">
        <v>13</v>
      </c>
      <c r="D28" s="4">
        <v>1062.646</v>
      </c>
      <c r="F28" s="4">
        <f t="shared" si="2"/>
        <v>21.710000000000036</v>
      </c>
      <c r="G28" s="8">
        <f t="shared" si="0"/>
        <v>0.22096021152587647</v>
      </c>
      <c r="H28" s="7">
        <f t="shared" si="1"/>
        <v>0.3312231252198482</v>
      </c>
    </row>
    <row r="29" spans="1:8" s="4" customFormat="1" x14ac:dyDescent="0.25">
      <c r="B29" s="5">
        <v>0.71180555555555547</v>
      </c>
      <c r="D29" s="4">
        <v>1060.3309999999999</v>
      </c>
      <c r="E29" s="4" t="s">
        <v>27</v>
      </c>
      <c r="F29" s="4">
        <f t="shared" si="2"/>
        <v>24.025000000000091</v>
      </c>
      <c r="G29" s="8">
        <f t="shared" si="0"/>
        <v>0.21757093685993589</v>
      </c>
      <c r="H29" s="7">
        <f t="shared" si="1"/>
        <v>0.32614254469664467</v>
      </c>
    </row>
    <row r="30" spans="1:8" s="4" customFormat="1" x14ac:dyDescent="0.25">
      <c r="D30" s="4">
        <v>1062.827</v>
      </c>
      <c r="F30" s="4">
        <f t="shared" si="2"/>
        <v>21.528999999999996</v>
      </c>
      <c r="G30" s="8">
        <f t="shared" si="0"/>
        <v>0.22122520449111852</v>
      </c>
      <c r="H30" s="7">
        <f t="shared" si="1"/>
        <v>0.33162035419380065</v>
      </c>
    </row>
    <row r="31" spans="1:8" s="4" customFormat="1" x14ac:dyDescent="0.25">
      <c r="A31" s="4" t="s">
        <v>32</v>
      </c>
      <c r="B31" s="5">
        <v>0.3125</v>
      </c>
      <c r="C31" s="4">
        <v>17</v>
      </c>
      <c r="D31" s="4">
        <v>1046.4860000000001</v>
      </c>
      <c r="E31" s="4" t="s">
        <v>27</v>
      </c>
      <c r="F31" s="4">
        <f t="shared" si="2"/>
        <v>37.869999999999891</v>
      </c>
      <c r="G31" s="8">
        <f t="shared" si="0"/>
        <v>0.19730117109322076</v>
      </c>
      <c r="H31" s="7">
        <f t="shared" si="1"/>
        <v>0.29575782014210905</v>
      </c>
    </row>
    <row r="32" spans="1:8" s="4" customFormat="1" x14ac:dyDescent="0.25">
      <c r="D32" s="4">
        <v>1054.259</v>
      </c>
      <c r="F32" s="4">
        <f t="shared" si="2"/>
        <v>30.09699999999998</v>
      </c>
      <c r="G32" s="8">
        <f t="shared" si="0"/>
        <v>0.20868122810330939</v>
      </c>
      <c r="H32" s="7">
        <f t="shared" si="1"/>
        <v>0.31281671966991015</v>
      </c>
    </row>
    <row r="33" spans="1:8" s="4" customFormat="1" x14ac:dyDescent="0.25">
      <c r="A33" s="4" t="s">
        <v>33</v>
      </c>
      <c r="B33" s="5">
        <v>0.28472222222222221</v>
      </c>
      <c r="C33" s="4">
        <v>18</v>
      </c>
      <c r="D33" s="4">
        <v>1049.8140000000001</v>
      </c>
      <c r="E33" s="4" t="s">
        <v>31</v>
      </c>
      <c r="F33" s="4">
        <f t="shared" si="2"/>
        <v>34.541999999999916</v>
      </c>
      <c r="G33" s="8">
        <f t="shared" si="0"/>
        <v>0.2021735279347974</v>
      </c>
      <c r="H33" s="7">
        <f t="shared" si="1"/>
        <v>0.30306156613831675</v>
      </c>
    </row>
    <row r="34" spans="1:8" s="4" customFormat="1" x14ac:dyDescent="0.25">
      <c r="A34" s="4" t="s">
        <v>34</v>
      </c>
      <c r="B34" s="5">
        <v>0.30555555555555552</v>
      </c>
      <c r="C34" s="4">
        <v>19</v>
      </c>
      <c r="D34" s="4">
        <v>1045.31</v>
      </c>
      <c r="F34" s="4">
        <f t="shared" si="2"/>
        <v>39.046000000000049</v>
      </c>
      <c r="G34" s="8">
        <f t="shared" si="0"/>
        <v>0.1955794488439134</v>
      </c>
      <c r="H34" s="7">
        <f t="shared" si="1"/>
        <v>0.29317692912902571</v>
      </c>
    </row>
    <row r="35" spans="1:8" s="4" customFormat="1" x14ac:dyDescent="0.25">
      <c r="B35" s="5">
        <v>0.53472222222222221</v>
      </c>
      <c r="D35" s="4">
        <v>1044.299</v>
      </c>
      <c r="E35" s="4" t="s">
        <v>27</v>
      </c>
      <c r="F35" s="4">
        <f t="shared" si="2"/>
        <v>40.057000000000016</v>
      </c>
      <c r="G35" s="8">
        <f>(D35-$D$13-$B$7)/($B$7-$B$5)</f>
        <v>0.19409929476734072</v>
      </c>
      <c r="H35" s="7">
        <f t="shared" si="1"/>
        <v>0.29095815292645189</v>
      </c>
    </row>
    <row r="36" spans="1:8" s="4" customFormat="1" x14ac:dyDescent="0.25">
      <c r="D36" s="4">
        <v>1049.279</v>
      </c>
      <c r="F36" s="4">
        <f t="shared" si="2"/>
        <v>35.076999999999998</v>
      </c>
      <c r="G36" s="8">
        <f t="shared" si="0"/>
        <v>0.20139026143532507</v>
      </c>
      <c r="H36" s="7">
        <f t="shared" si="1"/>
        <v>0.30188743629818104</v>
      </c>
    </row>
    <row r="37" spans="1:8" s="4" customFormat="1" x14ac:dyDescent="0.25">
      <c r="A37" s="4" t="s">
        <v>35</v>
      </c>
      <c r="B37" s="5">
        <v>0.43055555555555558</v>
      </c>
      <c r="C37" s="4">
        <v>21</v>
      </c>
      <c r="D37" s="4">
        <v>1041.5250000000001</v>
      </c>
      <c r="F37" s="4">
        <f t="shared" si="2"/>
        <v>42.830999999999904</v>
      </c>
      <c r="G37" s="8">
        <f t="shared" si="0"/>
        <v>0.19003802136633918</v>
      </c>
      <c r="H37" s="7">
        <f t="shared" si="1"/>
        <v>0.28487023483946888</v>
      </c>
    </row>
    <row r="38" spans="1:8" s="4" customFormat="1" x14ac:dyDescent="0.25">
      <c r="A38" s="4" t="s">
        <v>36</v>
      </c>
      <c r="B38" s="5">
        <v>0.40972222222222227</v>
      </c>
      <c r="C38" s="4">
        <v>23</v>
      </c>
      <c r="D38" s="4">
        <v>1035.203</v>
      </c>
      <c r="E38" s="4" t="s">
        <v>27</v>
      </c>
      <c r="F38" s="4">
        <f t="shared" si="2"/>
        <v>49.15300000000002</v>
      </c>
      <c r="G38" s="8">
        <f t="shared" si="0"/>
        <v>0.18078230022678143</v>
      </c>
      <c r="H38" s="7">
        <f t="shared" si="1"/>
        <v>0.2709957510089322</v>
      </c>
    </row>
    <row r="39" spans="1:8" s="4" customFormat="1" x14ac:dyDescent="0.25">
      <c r="D39" s="4">
        <v>1042.21</v>
      </c>
      <c r="F39" s="4">
        <f t="shared" si="2"/>
        <v>42.145999999999958</v>
      </c>
      <c r="G39" s="8">
        <f t="shared" si="0"/>
        <v>0.19104089529556989</v>
      </c>
      <c r="H39" s="7">
        <f t="shared" si="1"/>
        <v>0.28637355996188535</v>
      </c>
    </row>
    <row r="40" spans="1:8" s="4" customFormat="1" x14ac:dyDescent="0.25">
      <c r="A40" s="4" t="s">
        <v>37</v>
      </c>
      <c r="B40" s="5">
        <v>0.35416666666666669</v>
      </c>
      <c r="C40" s="4">
        <v>24</v>
      </c>
      <c r="D40" s="4">
        <v>1039.683</v>
      </c>
      <c r="F40" s="4">
        <f t="shared" si="2"/>
        <v>44.673000000000002</v>
      </c>
      <c r="G40" s="8">
        <f t="shared" si="0"/>
        <v>0.18734124212890388</v>
      </c>
      <c r="H40" s="7">
        <f t="shared" si="1"/>
        <v>0.28082771677305801</v>
      </c>
    </row>
    <row r="41" spans="1:8" s="4" customFormat="1" x14ac:dyDescent="0.25">
      <c r="A41" s="4" t="s">
        <v>38</v>
      </c>
      <c r="B41" s="5">
        <v>0.30902777777777779</v>
      </c>
      <c r="C41" s="4">
        <v>25</v>
      </c>
      <c r="D41" s="4">
        <v>1035.924</v>
      </c>
      <c r="F41" s="4">
        <f t="shared" si="2"/>
        <v>48.432000000000016</v>
      </c>
      <c r="G41" s="8">
        <f t="shared" si="0"/>
        <v>0.18183787993915426</v>
      </c>
      <c r="H41" s="7">
        <f t="shared" si="1"/>
        <v>0.27257808299909619</v>
      </c>
    </row>
    <row r="42" spans="1:8" s="4" customFormat="1" x14ac:dyDescent="0.25">
      <c r="A42" s="4" t="s">
        <v>39</v>
      </c>
      <c r="B42" s="5">
        <v>0.4375</v>
      </c>
      <c r="C42" s="4">
        <v>26</v>
      </c>
      <c r="D42" s="4">
        <v>1031.269</v>
      </c>
      <c r="E42" s="4" t="s">
        <v>27</v>
      </c>
      <c r="F42" s="4">
        <f t="shared" si="2"/>
        <v>53.086999999999989</v>
      </c>
      <c r="G42" s="8">
        <f t="shared" si="0"/>
        <v>0.1750227293689802</v>
      </c>
      <c r="H42" s="7">
        <f t="shared" si="1"/>
        <v>0.26236205607230928</v>
      </c>
    </row>
    <row r="43" spans="1:8" s="4" customFormat="1" x14ac:dyDescent="0.25">
      <c r="D43" s="4">
        <v>1035.0039999999999</v>
      </c>
      <c r="F43" s="4">
        <f t="shared" si="2"/>
        <v>49.352000000000089</v>
      </c>
      <c r="G43" s="8">
        <f t="shared" si="0"/>
        <v>0.18049095436996829</v>
      </c>
      <c r="H43" s="7">
        <f t="shared" si="1"/>
        <v>0.27055901860110593</v>
      </c>
    </row>
    <row r="44" spans="1:8" s="4" customFormat="1" x14ac:dyDescent="0.25">
      <c r="A44" s="4" t="s">
        <v>56</v>
      </c>
      <c r="B44" s="5">
        <v>0.2951388888888889</v>
      </c>
      <c r="C44" s="4">
        <v>27</v>
      </c>
      <c r="D44" s="4">
        <v>1032.241</v>
      </c>
      <c r="E44" s="4" t="s">
        <v>57</v>
      </c>
      <c r="F44" s="4">
        <f t="shared" si="2"/>
        <v>52.115000000000009</v>
      </c>
      <c r="G44" s="8">
        <f t="shared" si="0"/>
        <v>0.17644578551381568</v>
      </c>
      <c r="H44" s="7">
        <f t="shared" si="1"/>
        <v>0.26449524150149017</v>
      </c>
    </row>
    <row r="45" spans="1:8" x14ac:dyDescent="0.25">
      <c r="A45" s="1" t="s">
        <v>60</v>
      </c>
      <c r="B45" s="6">
        <v>0.3923611111111111</v>
      </c>
      <c r="C45" s="1">
        <v>28</v>
      </c>
      <c r="D45" s="1">
        <v>1026.905</v>
      </c>
      <c r="E45" s="1" t="s">
        <v>27</v>
      </c>
      <c r="F45" s="1">
        <f t="shared" si="2"/>
        <v>57.451000000000022</v>
      </c>
      <c r="G45" s="8">
        <f t="shared" si="0"/>
        <v>0.1686336172125377</v>
      </c>
      <c r="H45" s="7">
        <f t="shared" si="1"/>
        <v>0.25278466799314747</v>
      </c>
    </row>
    <row r="46" spans="1:8" x14ac:dyDescent="0.25">
      <c r="B46" s="6">
        <v>0.5</v>
      </c>
      <c r="D46" s="1">
        <v>1031.4680000000001</v>
      </c>
      <c r="F46" s="1">
        <f t="shared" si="2"/>
        <v>52.88799999999992</v>
      </c>
      <c r="G46" s="8">
        <f t="shared" si="0"/>
        <v>0.17531407522579334</v>
      </c>
      <c r="H46" s="7">
        <f t="shared" si="1"/>
        <v>0.2627987884801356</v>
      </c>
    </row>
    <row r="47" spans="1:8" s="4" customFormat="1" x14ac:dyDescent="0.25">
      <c r="A47" s="4" t="s">
        <v>59</v>
      </c>
      <c r="B47" s="5">
        <v>0.3125</v>
      </c>
      <c r="C47" s="4">
        <v>31</v>
      </c>
      <c r="D47" s="4">
        <v>1019.287</v>
      </c>
      <c r="F47" s="4">
        <f t="shared" ref="F47:F53" si="3">$D$17-D47</f>
        <v>65.06899999999996</v>
      </c>
      <c r="G47" s="8">
        <f t="shared" si="0"/>
        <v>0.15748048787986618</v>
      </c>
      <c r="H47" s="7">
        <f t="shared" si="1"/>
        <v>0.23606593692370334</v>
      </c>
    </row>
    <row r="48" spans="1:8" s="4" customFormat="1" x14ac:dyDescent="0.25">
      <c r="A48" s="4" t="s">
        <v>63</v>
      </c>
      <c r="B48" s="5">
        <v>0.31944444444444448</v>
      </c>
      <c r="C48" s="4">
        <v>32</v>
      </c>
      <c r="D48" s="4">
        <v>1014.831</v>
      </c>
      <c r="F48" s="4">
        <f t="shared" si="3"/>
        <v>69.524999999999977</v>
      </c>
      <c r="G48" s="8">
        <f t="shared" si="0"/>
        <v>0.1509566831665051</v>
      </c>
      <c r="H48" s="7">
        <f t="shared" si="1"/>
        <v>0.22628664240474247</v>
      </c>
    </row>
    <row r="49" spans="1:8" s="4" customFormat="1" x14ac:dyDescent="0.25">
      <c r="A49" s="4" t="s">
        <v>74</v>
      </c>
      <c r="B49" s="5">
        <v>0.38541666666666669</v>
      </c>
      <c r="C49" s="4">
        <v>33</v>
      </c>
      <c r="D49" s="4">
        <v>1011.402</v>
      </c>
      <c r="F49" s="4">
        <f t="shared" si="3"/>
        <v>72.953999999999951</v>
      </c>
      <c r="G49" s="8">
        <f t="shared" si="0"/>
        <v>0.14593645732222438</v>
      </c>
      <c r="H49" s="7">
        <f t="shared" si="1"/>
        <v>0.21876123825179894</v>
      </c>
    </row>
    <row r="50" spans="1:8" s="4" customFormat="1" x14ac:dyDescent="0.25">
      <c r="A50" s="4" t="s">
        <v>75</v>
      </c>
      <c r="B50" s="5">
        <v>0.3298611111111111</v>
      </c>
      <c r="C50" s="4">
        <v>34</v>
      </c>
      <c r="D50" s="4">
        <v>1008.774</v>
      </c>
      <c r="F50" s="4">
        <f t="shared" si="3"/>
        <v>75.581999999999994</v>
      </c>
      <c r="G50" s="8">
        <f t="shared" si="0"/>
        <v>0.14208893515285428</v>
      </c>
      <c r="H50" s="7">
        <f t="shared" si="1"/>
        <v>0.2129937369062358</v>
      </c>
    </row>
    <row r="51" spans="1:8" s="4" customFormat="1" x14ac:dyDescent="0.25">
      <c r="A51" s="4" t="s">
        <v>76</v>
      </c>
      <c r="B51" s="5">
        <v>0.2986111111111111</v>
      </c>
      <c r="C51" s="4">
        <v>35</v>
      </c>
      <c r="D51" s="4">
        <v>1005.491</v>
      </c>
      <c r="F51" s="4">
        <f t="shared" si="3"/>
        <v>78.865000000000009</v>
      </c>
      <c r="G51" s="8">
        <f t="shared" si="0"/>
        <v>0.13728246054020515</v>
      </c>
      <c r="H51" s="7">
        <f t="shared" si="1"/>
        <v>0.20578874949471232</v>
      </c>
    </row>
    <row r="52" spans="1:8" s="4" customFormat="1" x14ac:dyDescent="0.25">
      <c r="A52" s="4" t="s">
        <v>77</v>
      </c>
      <c r="B52" s="5">
        <v>0.32291666666666669</v>
      </c>
      <c r="C52" s="4">
        <v>39</v>
      </c>
      <c r="D52" s="4">
        <v>992.44600000000003</v>
      </c>
      <c r="F52" s="4">
        <f t="shared" si="3"/>
        <v>91.909999999999968</v>
      </c>
      <c r="G52" s="8">
        <f t="shared" si="0"/>
        <v>0.11818393439886882</v>
      </c>
      <c r="H52" s="7">
        <f t="shared" si="1"/>
        <v>0.17715973311234173</v>
      </c>
    </row>
    <row r="53" spans="1:8" s="4" customFormat="1" x14ac:dyDescent="0.25">
      <c r="A53" s="4" t="s">
        <v>78</v>
      </c>
      <c r="B53" s="5">
        <v>0.29166666666666669</v>
      </c>
      <c r="C53" s="4">
        <v>41</v>
      </c>
      <c r="D53" s="4">
        <v>986.37</v>
      </c>
      <c r="F53" s="4">
        <f t="shared" si="3"/>
        <v>97.98599999999999</v>
      </c>
      <c r="G53" s="8">
        <f t="shared" si="0"/>
        <v>0.10928836944411523</v>
      </c>
      <c r="H53" s="7">
        <f t="shared" si="1"/>
        <v>0.16382512954474607</v>
      </c>
    </row>
    <row r="54" spans="1:8" s="4" customFormat="1" x14ac:dyDescent="0.25"/>
    <row r="55" spans="1:8" s="4" customFormat="1" x14ac:dyDescent="0.25"/>
    <row r="56" spans="1:8" s="4" customFormat="1" x14ac:dyDescent="0.25"/>
    <row r="57" spans="1:8" s="4" customFormat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G17" sqref="G17:H17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47</v>
      </c>
    </row>
    <row r="5" spans="1:8" x14ac:dyDescent="0.25">
      <c r="A5" s="1" t="s">
        <v>3</v>
      </c>
      <c r="B5" s="1">
        <v>217.34100000000001</v>
      </c>
    </row>
    <row r="7" spans="1:8" x14ac:dyDescent="0.25">
      <c r="A7" s="1" t="s">
        <v>6</v>
      </c>
      <c r="B7" s="1">
        <v>862.16600000000005</v>
      </c>
    </row>
    <row r="9" spans="1:8" x14ac:dyDescent="0.25">
      <c r="A9" s="1" t="s">
        <v>17</v>
      </c>
      <c r="B9" s="1">
        <v>1017.412</v>
      </c>
      <c r="C9" s="1" t="s">
        <v>18</v>
      </c>
      <c r="D9" s="2">
        <f>(B9-B7)/(B7-B5)</f>
        <v>0.24075679447912218</v>
      </c>
    </row>
    <row r="11" spans="1:8" x14ac:dyDescent="0.25">
      <c r="A11" s="1" t="s">
        <v>16</v>
      </c>
      <c r="B11" s="1">
        <v>2</v>
      </c>
      <c r="C11" s="1" t="s">
        <v>14</v>
      </c>
      <c r="D11" s="2">
        <f>(20.5-B11)*2.8*2.8*3.1415926</f>
        <v>455.656590704</v>
      </c>
    </row>
    <row r="13" spans="1:8" x14ac:dyDescent="0.25">
      <c r="A13" s="1" t="s">
        <v>13</v>
      </c>
      <c r="B13" s="3">
        <f>(B7-B5)/D11</f>
        <v>1.4151556526456261</v>
      </c>
      <c r="C13" s="1" t="s">
        <v>89</v>
      </c>
      <c r="D13" s="1">
        <f>D17-B9</f>
        <v>9.5149999999998727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1026.9269999999999</v>
      </c>
      <c r="E17" s="4" t="s">
        <v>20</v>
      </c>
      <c r="F17" s="4">
        <v>0</v>
      </c>
      <c r="G17" s="8">
        <f>(D17-$D$13-$B$7)/($B$7-$B$5)</f>
        <v>0.24075679447912218</v>
      </c>
      <c r="H17" s="7">
        <f>G17*$B$13</f>
        <v>0.34070833861997102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1025.6990000000001</v>
      </c>
      <c r="E18" s="4" t="s">
        <v>22</v>
      </c>
      <c r="F18" s="4">
        <f>$D$17-D18</f>
        <v>1.2279999999998381</v>
      </c>
      <c r="G18" s="8">
        <f t="shared" ref="G18:G52" si="0">(D18-$D$13-$B$7)/($B$7-$B$5)</f>
        <v>0.23885240181444597</v>
      </c>
      <c r="H18" s="7">
        <f t="shared" ref="H18:H52" si="1">G18*$B$13</f>
        <v>0.33801332657569766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1018.883</v>
      </c>
      <c r="E19" s="4" t="s">
        <v>24</v>
      </c>
      <c r="F19" s="4">
        <f t="shared" ref="F19:F48" si="2">$D$17-D19</f>
        <v>8.043999999999869</v>
      </c>
      <c r="G19" s="8">
        <f t="shared" si="0"/>
        <v>0.22828209204047625</v>
      </c>
      <c r="H19" s="7">
        <f t="shared" si="1"/>
        <v>0.32305469294884909</v>
      </c>
    </row>
    <row r="20" spans="1:8" s="4" customFormat="1" x14ac:dyDescent="0.25">
      <c r="D20" s="4">
        <v>1025.348</v>
      </c>
      <c r="F20" s="4">
        <f t="shared" si="2"/>
        <v>1.5789999999999509</v>
      </c>
      <c r="G20" s="8">
        <f t="shared" si="0"/>
        <v>0.23830806808048699</v>
      </c>
      <c r="H20" s="7">
        <f t="shared" si="1"/>
        <v>0.33724300961515985</v>
      </c>
    </row>
    <row r="21" spans="1:8" s="4" customFormat="1" x14ac:dyDescent="0.25">
      <c r="B21" s="5">
        <v>0.70833333333333337</v>
      </c>
      <c r="D21" s="4">
        <v>1025.258</v>
      </c>
      <c r="E21" s="4" t="s">
        <v>25</v>
      </c>
      <c r="F21" s="4">
        <f t="shared" si="2"/>
        <v>1.668999999999869</v>
      </c>
      <c r="G21" s="8">
        <f t="shared" si="0"/>
        <v>0.23816849532818998</v>
      </c>
      <c r="H21" s="7">
        <f t="shared" si="1"/>
        <v>0.33704549244579146</v>
      </c>
    </row>
    <row r="22" spans="1:8" s="4" customFormat="1" x14ac:dyDescent="0.25">
      <c r="A22" s="4" t="s">
        <v>26</v>
      </c>
      <c r="B22" s="5">
        <v>0.2986111111111111</v>
      </c>
      <c r="C22" s="4">
        <v>10</v>
      </c>
      <c r="D22" s="4">
        <v>1009.947</v>
      </c>
      <c r="E22" s="4" t="s">
        <v>27</v>
      </c>
      <c r="F22" s="4">
        <f t="shared" si="2"/>
        <v>16.979999999999905</v>
      </c>
      <c r="G22" s="8">
        <f t="shared" si="0"/>
        <v>0.21442406854572957</v>
      </c>
      <c r="H22" s="7">
        <f t="shared" si="1"/>
        <v>0.3034434326657624</v>
      </c>
    </row>
    <row r="23" spans="1:8" s="4" customFormat="1" x14ac:dyDescent="0.25">
      <c r="D23" s="4">
        <v>1025.1130000000001</v>
      </c>
      <c r="F23" s="4">
        <f t="shared" si="2"/>
        <v>1.8139999999998508</v>
      </c>
      <c r="G23" s="8">
        <f t="shared" si="0"/>
        <v>0.23794362811615574</v>
      </c>
      <c r="H23" s="7">
        <f t="shared" si="1"/>
        <v>0.33672727033958655</v>
      </c>
    </row>
    <row r="24" spans="1:8" s="4" customFormat="1" x14ac:dyDescent="0.25">
      <c r="A24" s="4" t="s">
        <v>28</v>
      </c>
      <c r="B24" s="5">
        <v>0.2986111111111111</v>
      </c>
      <c r="C24" s="4">
        <v>11</v>
      </c>
      <c r="D24" s="4">
        <v>1016.5839999999999</v>
      </c>
      <c r="F24" s="4">
        <f t="shared" si="2"/>
        <v>10.342999999999961</v>
      </c>
      <c r="G24" s="8">
        <f t="shared" si="0"/>
        <v>0.22471678362346376</v>
      </c>
      <c r="H24" s="7">
        <f t="shared" si="1"/>
        <v>0.31800922658908881</v>
      </c>
    </row>
    <row r="25" spans="1:8" s="4" customFormat="1" x14ac:dyDescent="0.25">
      <c r="A25" s="4" t="s">
        <v>29</v>
      </c>
      <c r="B25" s="5">
        <v>0.4375</v>
      </c>
      <c r="C25" s="4">
        <v>12</v>
      </c>
      <c r="D25" s="4">
        <v>1005.79</v>
      </c>
      <c r="F25" s="4">
        <f t="shared" si="2"/>
        <v>21.136999999999944</v>
      </c>
      <c r="G25" s="8">
        <f t="shared" si="0"/>
        <v>0.20797735819796073</v>
      </c>
      <c r="H25" s="7">
        <f t="shared" si="1"/>
        <v>0.29432033407614827</v>
      </c>
    </row>
    <row r="26" spans="1:8" s="4" customFormat="1" x14ac:dyDescent="0.25">
      <c r="B26" s="5">
        <v>0.71875</v>
      </c>
      <c r="D26" s="4">
        <v>1000.894</v>
      </c>
      <c r="E26" s="4" t="s">
        <v>27</v>
      </c>
      <c r="F26" s="4">
        <f t="shared" si="2"/>
        <v>26.032999999999902</v>
      </c>
      <c r="G26" s="8">
        <f t="shared" si="0"/>
        <v>0.20038460047299667</v>
      </c>
      <c r="H26" s="7">
        <f t="shared" si="1"/>
        <v>0.28357540006249665</v>
      </c>
    </row>
    <row r="27" spans="1:8" s="4" customFormat="1" x14ac:dyDescent="0.25">
      <c r="D27" s="4">
        <v>1025.087</v>
      </c>
      <c r="F27" s="4">
        <f t="shared" si="2"/>
        <v>1.8399999999999181</v>
      </c>
      <c r="G27" s="8">
        <f t="shared" si="0"/>
        <v>0.23790330709882535</v>
      </c>
      <c r="H27" s="7">
        <f t="shared" si="1"/>
        <v>0.33667020982399098</v>
      </c>
    </row>
    <row r="28" spans="1:8" s="4" customFormat="1" x14ac:dyDescent="0.25">
      <c r="A28" s="4" t="s">
        <v>30</v>
      </c>
      <c r="B28" s="5">
        <v>0.28125</v>
      </c>
      <c r="C28" s="4">
        <v>13</v>
      </c>
      <c r="D28" s="4">
        <v>1020.881</v>
      </c>
      <c r="F28" s="4">
        <f t="shared" si="2"/>
        <v>6.0459999999999354</v>
      </c>
      <c r="G28" s="8">
        <f t="shared" si="0"/>
        <v>0.23138060714147254</v>
      </c>
      <c r="H28" s="7">
        <f t="shared" si="1"/>
        <v>0.32743957410883179</v>
      </c>
    </row>
    <row r="29" spans="1:8" s="4" customFormat="1" x14ac:dyDescent="0.25">
      <c r="B29" s="5">
        <v>0.71180555555555547</v>
      </c>
      <c r="D29" s="4">
        <v>1015.679</v>
      </c>
      <c r="E29" s="4" t="s">
        <v>27</v>
      </c>
      <c r="F29" s="4">
        <f t="shared" si="2"/>
        <v>11.247999999999934</v>
      </c>
      <c r="G29" s="8">
        <f t="shared" si="0"/>
        <v>0.22331330205869815</v>
      </c>
      <c r="H29" s="7">
        <f t="shared" si="1"/>
        <v>0.3160230817193268</v>
      </c>
    </row>
    <row r="30" spans="1:8" s="4" customFormat="1" x14ac:dyDescent="0.25">
      <c r="D30" s="4">
        <v>1025.232</v>
      </c>
      <c r="F30" s="4">
        <f t="shared" si="2"/>
        <v>1.6949999999999363</v>
      </c>
      <c r="G30" s="8">
        <f t="shared" si="0"/>
        <v>0.23812817431085959</v>
      </c>
      <c r="H30" s="7">
        <f t="shared" si="1"/>
        <v>0.3369884319301959</v>
      </c>
    </row>
    <row r="31" spans="1:8" s="4" customFormat="1" x14ac:dyDescent="0.25">
      <c r="A31" s="4" t="s">
        <v>32</v>
      </c>
      <c r="B31" s="5">
        <v>0.3298611111111111</v>
      </c>
      <c r="C31" s="4">
        <v>17</v>
      </c>
      <c r="D31" s="4">
        <v>980.125</v>
      </c>
      <c r="E31" s="4" t="s">
        <v>27</v>
      </c>
      <c r="F31" s="4">
        <f t="shared" si="2"/>
        <v>46.801999999999907</v>
      </c>
      <c r="G31" s="8">
        <f t="shared" si="0"/>
        <v>0.1681758616678945</v>
      </c>
      <c r="H31" s="7">
        <f t="shared" si="1"/>
        <v>0.23799502127786978</v>
      </c>
    </row>
    <row r="32" spans="1:8" s="4" customFormat="1" x14ac:dyDescent="0.25">
      <c r="D32" s="4">
        <v>1024.2249999999999</v>
      </c>
      <c r="F32" s="4">
        <f t="shared" si="2"/>
        <v>2.7019999999999982</v>
      </c>
      <c r="G32" s="8">
        <f t="shared" si="0"/>
        <v>0.23656651029349043</v>
      </c>
      <c r="H32" s="7">
        <f t="shared" si="1"/>
        <v>0.33477843426848269</v>
      </c>
    </row>
    <row r="33" spans="1:8" s="4" customFormat="1" x14ac:dyDescent="0.25">
      <c r="A33" s="4" t="s">
        <v>33</v>
      </c>
      <c r="B33" s="5">
        <v>0.28472222222222221</v>
      </c>
      <c r="C33" s="4">
        <v>18</v>
      </c>
      <c r="D33" s="4">
        <v>1006.875</v>
      </c>
      <c r="F33" s="4">
        <f t="shared" si="2"/>
        <v>20.051999999999907</v>
      </c>
      <c r="G33" s="8">
        <f t="shared" si="0"/>
        <v>0.20965998526732069</v>
      </c>
      <c r="H33" s="7">
        <f t="shared" si="1"/>
        <v>0.29670151328464756</v>
      </c>
    </row>
    <row r="34" spans="1:8" s="4" customFormat="1" x14ac:dyDescent="0.25">
      <c r="A34" s="4" t="s">
        <v>34</v>
      </c>
      <c r="B34" s="5">
        <v>0.30555555555555552</v>
      </c>
      <c r="C34" s="4">
        <v>19</v>
      </c>
      <c r="D34" s="4">
        <v>987.73800000000006</v>
      </c>
      <c r="F34" s="4">
        <f t="shared" si="2"/>
        <v>39.188999999999851</v>
      </c>
      <c r="G34" s="8">
        <f t="shared" si="0"/>
        <v>0.17998216570387332</v>
      </c>
      <c r="H34" s="7">
        <f t="shared" si="1"/>
        <v>0.25470277917123807</v>
      </c>
    </row>
    <row r="35" spans="1:8" s="4" customFormat="1" x14ac:dyDescent="0.25">
      <c r="B35" s="5">
        <v>0.53472222222222221</v>
      </c>
      <c r="D35" s="4">
        <v>984.58399999999995</v>
      </c>
      <c r="E35" s="4" t="s">
        <v>27</v>
      </c>
      <c r="F35" s="4">
        <f t="shared" si="2"/>
        <v>42.342999999999961</v>
      </c>
      <c r="G35" s="8">
        <f t="shared" si="0"/>
        <v>0.17509091614003802</v>
      </c>
      <c r="H35" s="7">
        <f t="shared" si="1"/>
        <v>0.2477808997024761</v>
      </c>
    </row>
    <row r="36" spans="1:8" s="4" customFormat="1" x14ac:dyDescent="0.25">
      <c r="D36" s="4">
        <v>1022.184</v>
      </c>
      <c r="F36" s="4">
        <f t="shared" si="2"/>
        <v>4.7429999999999382</v>
      </c>
      <c r="G36" s="8">
        <f t="shared" si="0"/>
        <v>0.23340131043306328</v>
      </c>
      <c r="H36" s="7">
        <f t="shared" si="1"/>
        <v>0.33029918379424605</v>
      </c>
    </row>
    <row r="37" spans="1:8" s="4" customFormat="1" x14ac:dyDescent="0.25">
      <c r="A37" s="4" t="s">
        <v>35</v>
      </c>
      <c r="B37" s="5">
        <v>0.43055555555555558</v>
      </c>
      <c r="C37" s="4">
        <v>21</v>
      </c>
      <c r="D37" s="4">
        <v>981.85400000000004</v>
      </c>
      <c r="F37" s="4">
        <f t="shared" si="2"/>
        <v>45.072999999999865</v>
      </c>
      <c r="G37" s="8">
        <f t="shared" si="0"/>
        <v>0.17085720932035842</v>
      </c>
      <c r="H37" s="7">
        <f t="shared" si="1"/>
        <v>0.24178954556496218</v>
      </c>
    </row>
    <row r="38" spans="1:8" s="4" customFormat="1" x14ac:dyDescent="0.25">
      <c r="A38" s="4" t="s">
        <v>36</v>
      </c>
      <c r="B38" s="5">
        <v>0.40972222222222227</v>
      </c>
      <c r="C38" s="4">
        <v>23</v>
      </c>
      <c r="D38" s="4">
        <v>932.71299999999997</v>
      </c>
      <c r="E38" s="4" t="s">
        <v>27</v>
      </c>
      <c r="F38" s="4">
        <f t="shared" si="2"/>
        <v>94.213999999999942</v>
      </c>
      <c r="G38" s="8">
        <f t="shared" si="0"/>
        <v>9.4648935757763786E-2</v>
      </c>
      <c r="H38" s="7">
        <f t="shared" si="1"/>
        <v>0.13394297645449216</v>
      </c>
    </row>
    <row r="39" spans="1:8" s="4" customFormat="1" x14ac:dyDescent="0.25">
      <c r="D39" s="4">
        <v>1025.8699999999999</v>
      </c>
      <c r="F39" s="4">
        <f t="shared" si="2"/>
        <v>1.0570000000000164</v>
      </c>
      <c r="G39" s="8">
        <f t="shared" si="0"/>
        <v>0.23911759004381025</v>
      </c>
      <c r="H39" s="7">
        <f t="shared" si="1"/>
        <v>0.33838860919749758</v>
      </c>
    </row>
    <row r="40" spans="1:8" s="4" customFormat="1" x14ac:dyDescent="0.25">
      <c r="A40" s="4" t="s">
        <v>37</v>
      </c>
      <c r="B40" s="5">
        <v>0.35416666666666669</v>
      </c>
      <c r="C40" s="4">
        <v>24</v>
      </c>
      <c r="D40" s="4">
        <v>1002.413</v>
      </c>
      <c r="F40" s="4">
        <f t="shared" si="2"/>
        <v>24.513999999999896</v>
      </c>
      <c r="G40" s="8">
        <f t="shared" si="0"/>
        <v>0.20274027837010053</v>
      </c>
      <c r="H40" s="7">
        <f t="shared" si="1"/>
        <v>0.28690905095439556</v>
      </c>
    </row>
    <row r="41" spans="1:8" s="4" customFormat="1" x14ac:dyDescent="0.25">
      <c r="A41" s="4" t="s">
        <v>38</v>
      </c>
      <c r="B41" s="5">
        <v>0.30902777777777779</v>
      </c>
      <c r="C41" s="4">
        <v>25</v>
      </c>
      <c r="D41" s="4">
        <v>969.69799999999998</v>
      </c>
      <c r="F41" s="4">
        <f t="shared" si="2"/>
        <v>57.228999999999928</v>
      </c>
      <c r="G41" s="8">
        <f t="shared" si="0"/>
        <v>0.15200558291009195</v>
      </c>
      <c r="H41" s="7">
        <f t="shared" si="1"/>
        <v>0.21511155988891001</v>
      </c>
    </row>
    <row r="42" spans="1:8" s="4" customFormat="1" x14ac:dyDescent="0.25">
      <c r="A42" s="4" t="s">
        <v>39</v>
      </c>
      <c r="B42" s="5">
        <v>0.4375</v>
      </c>
      <c r="C42" s="4">
        <v>26</v>
      </c>
      <c r="D42" s="4">
        <v>924.38400000000001</v>
      </c>
      <c r="F42" s="4">
        <f t="shared" si="2"/>
        <v>102.54299999999989</v>
      </c>
      <c r="G42" s="8">
        <f t="shared" si="0"/>
        <v>8.1732252936843455E-2</v>
      </c>
      <c r="H42" s="7">
        <f t="shared" si="1"/>
        <v>0.11566385974703609</v>
      </c>
    </row>
    <row r="43" spans="1:8" s="4" customFormat="1" x14ac:dyDescent="0.25">
      <c r="B43" s="5">
        <v>0.45833333333333331</v>
      </c>
      <c r="D43" s="4">
        <v>923.09900000000005</v>
      </c>
      <c r="E43" s="4" t="s">
        <v>31</v>
      </c>
      <c r="F43" s="4">
        <f t="shared" si="2"/>
        <v>103.82799999999986</v>
      </c>
      <c r="G43" s="8">
        <f t="shared" si="0"/>
        <v>7.9739464195712192E-2</v>
      </c>
      <c r="H43" s="7">
        <f t="shared" si="1"/>
        <v>0.11284375349549562</v>
      </c>
    </row>
    <row r="44" spans="1:8" s="4" customFormat="1" x14ac:dyDescent="0.25">
      <c r="D44" s="4">
        <v>921.08600000000001</v>
      </c>
      <c r="E44" s="4" t="s">
        <v>27</v>
      </c>
      <c r="F44" s="4">
        <f t="shared" si="2"/>
        <v>105.84099999999989</v>
      </c>
      <c r="G44" s="8">
        <f t="shared" si="0"/>
        <v>7.6617686969332896E-2</v>
      </c>
      <c r="H44" s="7">
        <f t="shared" si="1"/>
        <v>0.10842595280728458</v>
      </c>
    </row>
    <row r="45" spans="1:8" s="4" customFormat="1" x14ac:dyDescent="0.25">
      <c r="D45" s="4">
        <v>1025.1320000000001</v>
      </c>
      <c r="F45" s="4">
        <f t="shared" si="2"/>
        <v>1.7949999999998454</v>
      </c>
      <c r="G45" s="8">
        <f t="shared" si="0"/>
        <v>0.23797309347497403</v>
      </c>
      <c r="H45" s="7">
        <f t="shared" si="1"/>
        <v>0.33676896840867548</v>
      </c>
    </row>
    <row r="46" spans="1:8" s="4" customFormat="1" x14ac:dyDescent="0.25">
      <c r="A46" s="4" t="s">
        <v>56</v>
      </c>
      <c r="B46" s="5">
        <v>0.2951388888888889</v>
      </c>
      <c r="C46" s="4">
        <v>27</v>
      </c>
      <c r="D46" s="4">
        <v>1006.996</v>
      </c>
      <c r="F46" s="4">
        <f t="shared" si="2"/>
        <v>19.930999999999926</v>
      </c>
      <c r="G46" s="8">
        <f t="shared" si="0"/>
        <v>0.20984763307874235</v>
      </c>
      <c r="H46" s="7">
        <f t="shared" si="1"/>
        <v>0.29696706414568752</v>
      </c>
    </row>
    <row r="47" spans="1:8" x14ac:dyDescent="0.25">
      <c r="A47" s="1" t="s">
        <v>60</v>
      </c>
      <c r="B47" s="6">
        <v>0.3923611111111111</v>
      </c>
      <c r="C47" s="1">
        <v>28</v>
      </c>
      <c r="D47" s="1">
        <v>955.697</v>
      </c>
      <c r="E47" s="1" t="s">
        <v>27</v>
      </c>
      <c r="F47" s="1">
        <f t="shared" si="2"/>
        <v>71.229999999999905</v>
      </c>
      <c r="G47" s="8">
        <f t="shared" si="0"/>
        <v>0.13029271507773438</v>
      </c>
      <c r="H47" s="7">
        <f t="shared" si="1"/>
        <v>0.18438447224080182</v>
      </c>
    </row>
    <row r="48" spans="1:8" x14ac:dyDescent="0.25">
      <c r="B48" s="6">
        <v>0.5</v>
      </c>
      <c r="D48" s="1">
        <v>1025.3800000000001</v>
      </c>
      <c r="F48" s="1">
        <f t="shared" si="2"/>
        <v>1.5469999999997981</v>
      </c>
      <c r="G48" s="8">
        <f t="shared" si="0"/>
        <v>0.23835769394797066</v>
      </c>
      <c r="H48" s="7">
        <f t="shared" si="1"/>
        <v>0.33731323794204682</v>
      </c>
    </row>
    <row r="49" spans="1:8" s="4" customFormat="1" x14ac:dyDescent="0.25">
      <c r="A49" s="4" t="s">
        <v>59</v>
      </c>
      <c r="B49" s="5">
        <v>0.3125</v>
      </c>
      <c r="C49" s="4">
        <v>31</v>
      </c>
      <c r="D49" s="4">
        <v>907.56899999999996</v>
      </c>
      <c r="E49" s="4" t="s">
        <v>27</v>
      </c>
      <c r="F49" s="4">
        <f>$D$17-D49</f>
        <v>119.35799999999995</v>
      </c>
      <c r="G49" s="8">
        <f t="shared" si="0"/>
        <v>5.5655410382662009E-2</v>
      </c>
      <c r="H49" s="7">
        <f t="shared" si="1"/>
        <v>7.8761068603336218E-2</v>
      </c>
    </row>
    <row r="50" spans="1:8" s="4" customFormat="1" x14ac:dyDescent="0.25">
      <c r="A50" s="4" t="s">
        <v>63</v>
      </c>
      <c r="B50" s="5">
        <v>0.31944444444444448</v>
      </c>
      <c r="C50" s="4">
        <v>32</v>
      </c>
      <c r="D50" s="4">
        <v>995.64800000000002</v>
      </c>
      <c r="F50" s="4">
        <f>$D$17-D50</f>
        <v>31.278999999999883</v>
      </c>
      <c r="G50" s="8">
        <f t="shared" si="0"/>
        <v>0.19224905982243259</v>
      </c>
      <c r="H50" s="7">
        <f t="shared" si="1"/>
        <v>0.27206234372352261</v>
      </c>
    </row>
    <row r="51" spans="1:8" s="4" customFormat="1" x14ac:dyDescent="0.25">
      <c r="B51" s="5">
        <v>0.45833333333333331</v>
      </c>
      <c r="D51" s="4">
        <v>987.74</v>
      </c>
      <c r="E51" s="4" t="s">
        <v>31</v>
      </c>
      <c r="F51" s="4">
        <f>$D$17-D51</f>
        <v>39.186999999999898</v>
      </c>
      <c r="G51" s="8">
        <f t="shared" si="0"/>
        <v>0.17998526732059097</v>
      </c>
      <c r="H51" s="7">
        <f t="shared" si="1"/>
        <v>0.25470716844166841</v>
      </c>
    </row>
    <row r="52" spans="1:8" s="4" customFormat="1" x14ac:dyDescent="0.25">
      <c r="B52" s="5">
        <v>0.625</v>
      </c>
      <c r="D52" s="4">
        <v>986.25800000000004</v>
      </c>
      <c r="E52" s="4" t="s">
        <v>65</v>
      </c>
      <c r="F52" s="4">
        <f>$D$17-D52</f>
        <v>40.668999999999869</v>
      </c>
      <c r="G52" s="8">
        <f t="shared" si="0"/>
        <v>0.17768696933276487</v>
      </c>
      <c r="H52" s="7">
        <f t="shared" si="1"/>
        <v>0.25145471905273226</v>
      </c>
    </row>
    <row r="53" spans="1:8" s="4" customFormat="1" x14ac:dyDescent="0.25"/>
    <row r="54" spans="1:8" s="4" customFormat="1" x14ac:dyDescent="0.25"/>
    <row r="55" spans="1:8" s="4" customFormat="1" x14ac:dyDescent="0.25">
      <c r="E55" s="4" t="s">
        <v>66</v>
      </c>
    </row>
    <row r="56" spans="1:8" s="4" customFormat="1" x14ac:dyDescent="0.25">
      <c r="D56" s="4">
        <v>986.25800000000004</v>
      </c>
      <c r="E56" s="4" t="s">
        <v>67</v>
      </c>
    </row>
    <row r="57" spans="1:8" s="4" customFormat="1" x14ac:dyDescent="0.25">
      <c r="D57" s="4">
        <v>981.82500000000005</v>
      </c>
      <c r="E57" s="4" t="s">
        <v>68</v>
      </c>
    </row>
    <row r="58" spans="1:8" x14ac:dyDescent="0.25">
      <c r="D58" s="4">
        <v>973.00300000000004</v>
      </c>
      <c r="E58" s="4" t="s">
        <v>69</v>
      </c>
    </row>
    <row r="59" spans="1:8" x14ac:dyDescent="0.25">
      <c r="D59" s="4"/>
      <c r="E59" s="4"/>
    </row>
    <row r="60" spans="1:8" x14ac:dyDescent="0.25">
      <c r="D60" s="4">
        <v>8.7880000000000003</v>
      </c>
      <c r="E60" s="4" t="s">
        <v>70</v>
      </c>
    </row>
    <row r="61" spans="1:8" x14ac:dyDescent="0.25">
      <c r="D61" s="1">
        <v>2.2549999999999999</v>
      </c>
      <c r="E61" s="1" t="s">
        <v>81</v>
      </c>
    </row>
    <row r="62" spans="1:8" x14ac:dyDescent="0.25">
      <c r="D62" s="1">
        <v>11</v>
      </c>
      <c r="E62" s="1" t="s">
        <v>82</v>
      </c>
    </row>
    <row r="63" spans="1:8" x14ac:dyDescent="0.25">
      <c r="D63" s="1">
        <v>1.0169999999999999</v>
      </c>
      <c r="E63" s="1" t="s">
        <v>71</v>
      </c>
    </row>
    <row r="65" spans="1:5" x14ac:dyDescent="0.25">
      <c r="D65" s="1">
        <v>249.72499999999999</v>
      </c>
      <c r="E65" s="1" t="s">
        <v>79</v>
      </c>
    </row>
    <row r="66" spans="1:5" x14ac:dyDescent="0.25">
      <c r="D66" s="1">
        <v>12.497999999999999</v>
      </c>
      <c r="E66" s="1" t="s">
        <v>80</v>
      </c>
    </row>
    <row r="68" spans="1:5" x14ac:dyDescent="0.25">
      <c r="A68" s="1" t="s">
        <v>86</v>
      </c>
      <c r="D68" s="1">
        <v>6.17</v>
      </c>
      <c r="E68" s="1" t="s">
        <v>83</v>
      </c>
    </row>
    <row r="69" spans="1:5" x14ac:dyDescent="0.25">
      <c r="D69" s="1">
        <v>0.45800000000000002</v>
      </c>
      <c r="E69" s="1" t="s">
        <v>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4" workbookViewId="0">
      <selection activeCell="G17" sqref="G17:H17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48</v>
      </c>
    </row>
    <row r="5" spans="1:8" x14ac:dyDescent="0.25">
      <c r="A5" s="1" t="s">
        <v>3</v>
      </c>
      <c r="B5" s="1">
        <v>217.434</v>
      </c>
    </row>
    <row r="7" spans="1:8" x14ac:dyDescent="0.25">
      <c r="A7" s="1" t="s">
        <v>6</v>
      </c>
      <c r="B7" s="1">
        <v>856.92899999999997</v>
      </c>
    </row>
    <row r="9" spans="1:8" x14ac:dyDescent="0.25">
      <c r="A9" s="1" t="s">
        <v>17</v>
      </c>
      <c r="B9" s="1">
        <v>1016.157</v>
      </c>
      <c r="C9" s="1" t="s">
        <v>18</v>
      </c>
      <c r="D9" s="2">
        <f>(B9-B7)/(B7-B5)</f>
        <v>0.24899021884455713</v>
      </c>
    </row>
    <row r="11" spans="1:8" x14ac:dyDescent="0.25">
      <c r="A11" s="1" t="s">
        <v>16</v>
      </c>
      <c r="B11" s="1">
        <v>2</v>
      </c>
      <c r="C11" s="1" t="s">
        <v>14</v>
      </c>
      <c r="D11" s="2">
        <f>(20.5-B11)*2.8*2.8*3.1415926</f>
        <v>455.656590704</v>
      </c>
    </row>
    <row r="13" spans="1:8" x14ac:dyDescent="0.25">
      <c r="A13" s="1" t="s">
        <v>13</v>
      </c>
      <c r="B13" s="3">
        <f>(B7-B5)/D11</f>
        <v>1.4034582469485746</v>
      </c>
      <c r="C13" s="1" t="s">
        <v>89</v>
      </c>
      <c r="D13" s="1">
        <f>D17-B9</f>
        <v>18.100999999999999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1034.258</v>
      </c>
      <c r="E17" s="4" t="s">
        <v>20</v>
      </c>
      <c r="F17" s="4">
        <v>0</v>
      </c>
      <c r="G17" s="8">
        <f>(D17-$D$13-$B$7)/($B$7-$B$5)</f>
        <v>0.24899021884455713</v>
      </c>
      <c r="H17" s="7">
        <f>G17*$B$13</f>
        <v>0.34944737604692411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1035.712</v>
      </c>
      <c r="E18" s="4" t="s">
        <v>49</v>
      </c>
      <c r="F18" s="4">
        <f>$D$17-D18</f>
        <v>-1.4539999999999509</v>
      </c>
      <c r="G18" s="8">
        <f t="shared" ref="G18:G53" si="0">(D18-$D$13-$B$7)/($B$7-$B$5)</f>
        <v>0.25126388791155524</v>
      </c>
      <c r="H18" s="7">
        <f t="shared" ref="H18:H53" si="1">G18*$B$13</f>
        <v>0.35263837564983447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1031.289</v>
      </c>
      <c r="E19" s="4" t="s">
        <v>50</v>
      </c>
      <c r="F19" s="4">
        <f t="shared" ref="F19:F46" si="2">$D$17-D19</f>
        <v>2.9690000000000509</v>
      </c>
      <c r="G19" s="8">
        <f t="shared" si="0"/>
        <v>0.24434749294365088</v>
      </c>
      <c r="H19" s="7">
        <f t="shared" si="1"/>
        <v>0.34293150409297546</v>
      </c>
    </row>
    <row r="20" spans="1:8" s="4" customFormat="1" x14ac:dyDescent="0.25">
      <c r="D20" s="4">
        <v>1035.627</v>
      </c>
      <c r="F20" s="4">
        <f t="shared" si="2"/>
        <v>-1.3689999999999145</v>
      </c>
      <c r="G20" s="8">
        <f t="shared" si="0"/>
        <v>0.25113097053143491</v>
      </c>
      <c r="H20" s="7">
        <f t="shared" si="1"/>
        <v>0.35245183165654176</v>
      </c>
    </row>
    <row r="21" spans="1:8" s="4" customFormat="1" x14ac:dyDescent="0.25">
      <c r="A21" s="4" t="s">
        <v>26</v>
      </c>
      <c r="B21" s="5">
        <v>0.2986111111111111</v>
      </c>
      <c r="C21" s="4">
        <v>10</v>
      </c>
      <c r="D21" s="4">
        <v>1024.1079999999999</v>
      </c>
      <c r="E21" s="4" t="s">
        <v>51</v>
      </c>
      <c r="F21" s="4">
        <f t="shared" si="2"/>
        <v>10.150000000000091</v>
      </c>
      <c r="G21" s="8">
        <f t="shared" si="0"/>
        <v>0.23311831992431523</v>
      </c>
      <c r="H21" s="7">
        <f t="shared" si="1"/>
        <v>0.32717182861257643</v>
      </c>
    </row>
    <row r="22" spans="1:8" s="4" customFormat="1" x14ac:dyDescent="0.25">
      <c r="D22" s="4">
        <v>1035.1569999999999</v>
      </c>
      <c r="F22" s="4">
        <f t="shared" si="2"/>
        <v>-0.89899999999988722</v>
      </c>
      <c r="G22" s="8">
        <f t="shared" si="0"/>
        <v>0.25039601560606406</v>
      </c>
      <c r="H22" s="7">
        <f t="shared" si="1"/>
        <v>0.3514203531053946</v>
      </c>
    </row>
    <row r="23" spans="1:8" s="4" customFormat="1" x14ac:dyDescent="0.25">
      <c r="A23" s="4" t="s">
        <v>28</v>
      </c>
      <c r="B23" s="5">
        <v>0.2986111111111111</v>
      </c>
      <c r="C23" s="4">
        <v>11</v>
      </c>
      <c r="D23" s="4">
        <v>1030.454</v>
      </c>
      <c r="F23" s="4">
        <f t="shared" si="2"/>
        <v>3.8040000000000873</v>
      </c>
      <c r="G23" s="8">
        <f t="shared" si="0"/>
        <v>0.24304177515070483</v>
      </c>
      <c r="H23" s="7">
        <f t="shared" si="1"/>
        <v>0.34109898368827785</v>
      </c>
    </row>
    <row r="24" spans="1:8" s="4" customFormat="1" x14ac:dyDescent="0.25">
      <c r="A24" s="4" t="s">
        <v>29</v>
      </c>
      <c r="B24" s="5">
        <v>0.4375</v>
      </c>
      <c r="C24" s="4">
        <v>12</v>
      </c>
      <c r="D24" s="4">
        <v>1025.576</v>
      </c>
      <c r="F24" s="4">
        <f t="shared" si="2"/>
        <v>8.6820000000000164</v>
      </c>
      <c r="G24" s="8">
        <f t="shared" si="0"/>
        <v>0.23541388126568627</v>
      </c>
      <c r="H24" s="7">
        <f t="shared" si="1"/>
        <v>0.33039355310849994</v>
      </c>
    </row>
    <row r="25" spans="1:8" s="4" customFormat="1" x14ac:dyDescent="0.25">
      <c r="B25" s="5"/>
      <c r="D25" s="4">
        <v>1023.3680000000001</v>
      </c>
      <c r="E25" s="4" t="s">
        <v>42</v>
      </c>
      <c r="F25" s="4">
        <f t="shared" si="2"/>
        <v>10.889999999999986</v>
      </c>
      <c r="G25" s="8">
        <f t="shared" si="0"/>
        <v>0.23196115685032734</v>
      </c>
      <c r="H25" s="7">
        <f t="shared" si="1"/>
        <v>0.32554779855332372</v>
      </c>
    </row>
    <row r="26" spans="1:8" s="4" customFormat="1" x14ac:dyDescent="0.25">
      <c r="B26" s="5">
        <v>0.72083333333333333</v>
      </c>
      <c r="D26" s="4">
        <v>1021.827</v>
      </c>
      <c r="E26" s="4" t="s">
        <v>27</v>
      </c>
      <c r="F26" s="4">
        <f t="shared" si="2"/>
        <v>12.43100000000004</v>
      </c>
      <c r="G26" s="8">
        <f t="shared" si="0"/>
        <v>0.22955144293544127</v>
      </c>
      <c r="H26" s="7">
        <f t="shared" si="1"/>
        <v>0.32216586568669014</v>
      </c>
    </row>
    <row r="27" spans="1:8" s="4" customFormat="1" x14ac:dyDescent="0.25">
      <c r="D27" s="4">
        <v>1035.06</v>
      </c>
      <c r="F27" s="4">
        <f t="shared" si="2"/>
        <v>-0.80199999999990723</v>
      </c>
      <c r="G27" s="8">
        <f t="shared" si="0"/>
        <v>0.25024433341933866</v>
      </c>
      <c r="H27" s="7">
        <f t="shared" si="1"/>
        <v>0.35120747348951964</v>
      </c>
    </row>
    <row r="28" spans="1:8" s="4" customFormat="1" x14ac:dyDescent="0.25">
      <c r="A28" s="4" t="s">
        <v>30</v>
      </c>
      <c r="B28" s="5">
        <v>0.28125</v>
      </c>
      <c r="C28" s="4">
        <v>13</v>
      </c>
      <c r="D28" s="4">
        <v>1032.6389999999999</v>
      </c>
      <c r="F28" s="4">
        <f t="shared" si="2"/>
        <v>1.6190000000001419</v>
      </c>
      <c r="G28" s="8">
        <f t="shared" si="0"/>
        <v>0.24645853368673706</v>
      </c>
      <c r="H28" s="7">
        <f t="shared" si="1"/>
        <v>0.34589426163350423</v>
      </c>
    </row>
    <row r="29" spans="1:8" s="4" customFormat="1" x14ac:dyDescent="0.25">
      <c r="B29" s="5">
        <v>0.71180555555555547</v>
      </c>
      <c r="D29" s="4">
        <v>1030.3699999999999</v>
      </c>
      <c r="E29" s="4" t="s">
        <v>27</v>
      </c>
      <c r="F29" s="4">
        <f t="shared" si="2"/>
        <v>3.8880000000001473</v>
      </c>
      <c r="G29" s="8">
        <f t="shared" si="0"/>
        <v>0.24291042150446823</v>
      </c>
      <c r="H29" s="7">
        <f t="shared" si="1"/>
        <v>0.34091463433020031</v>
      </c>
    </row>
    <row r="30" spans="1:8" s="4" customFormat="1" x14ac:dyDescent="0.25">
      <c r="D30" s="4">
        <v>1035.0329999999999</v>
      </c>
      <c r="F30" s="4">
        <f t="shared" si="2"/>
        <v>-0.77499999999986358</v>
      </c>
      <c r="G30" s="8">
        <f t="shared" si="0"/>
        <v>0.25020211260447683</v>
      </c>
      <c r="H30" s="7">
        <f t="shared" si="1"/>
        <v>0.35114821833870891</v>
      </c>
    </row>
    <row r="31" spans="1:8" s="4" customFormat="1" x14ac:dyDescent="0.25">
      <c r="A31" s="4" t="s">
        <v>32</v>
      </c>
      <c r="B31" s="5">
        <v>0.3298611111111111</v>
      </c>
      <c r="C31" s="4">
        <v>17</v>
      </c>
      <c r="D31" s="4">
        <v>1020.841</v>
      </c>
      <c r="E31" s="4" t="s">
        <v>27</v>
      </c>
      <c r="F31" s="4">
        <f t="shared" si="2"/>
        <v>13.41700000000003</v>
      </c>
      <c r="G31" s="8">
        <f t="shared" si="0"/>
        <v>0.22800960132604639</v>
      </c>
      <c r="H31" s="7">
        <f t="shared" si="1"/>
        <v>0.32000195536449644</v>
      </c>
    </row>
    <row r="32" spans="1:8" s="4" customFormat="1" x14ac:dyDescent="0.25">
      <c r="D32" s="4">
        <v>1034.6179999999999</v>
      </c>
      <c r="F32" s="4">
        <f t="shared" si="2"/>
        <v>-0.35999999999989996</v>
      </c>
      <c r="G32" s="8">
        <f t="shared" si="0"/>
        <v>0.24955316304271333</v>
      </c>
      <c r="H32" s="7">
        <f t="shared" si="1"/>
        <v>0.35023744472439827</v>
      </c>
    </row>
    <row r="33" spans="1:8" s="4" customFormat="1" x14ac:dyDescent="0.25">
      <c r="A33" s="4" t="s">
        <v>33</v>
      </c>
      <c r="B33" s="5">
        <v>0.28472222222222221</v>
      </c>
      <c r="C33" s="4">
        <v>18</v>
      </c>
      <c r="D33" s="4">
        <v>1030.1559999999999</v>
      </c>
      <c r="F33" s="4">
        <f t="shared" si="2"/>
        <v>4.1020000000000891</v>
      </c>
      <c r="G33" s="8">
        <f t="shared" si="0"/>
        <v>0.24257578245334205</v>
      </c>
      <c r="H33" s="7">
        <f t="shared" si="1"/>
        <v>0.34044498239414622</v>
      </c>
    </row>
    <row r="34" spans="1:8" s="4" customFormat="1" x14ac:dyDescent="0.25">
      <c r="A34" s="4" t="s">
        <v>34</v>
      </c>
      <c r="B34" s="5">
        <v>0.30555555555555552</v>
      </c>
      <c r="C34" s="4">
        <v>19</v>
      </c>
      <c r="D34" s="4">
        <v>1026.133</v>
      </c>
      <c r="F34" s="4">
        <f t="shared" si="2"/>
        <v>8.125</v>
      </c>
      <c r="G34" s="8">
        <f t="shared" si="0"/>
        <v>0.23628488103894491</v>
      </c>
      <c r="H34" s="7">
        <f t="shared" si="1"/>
        <v>0.33161596492337009</v>
      </c>
    </row>
    <row r="35" spans="1:8" s="4" customFormat="1" x14ac:dyDescent="0.25">
      <c r="B35" s="5">
        <v>0.53472222222222221</v>
      </c>
      <c r="D35" s="4">
        <v>1025.155</v>
      </c>
      <c r="E35" s="4" t="s">
        <v>27</v>
      </c>
      <c r="F35" s="4">
        <f t="shared" si="2"/>
        <v>9.1030000000000655</v>
      </c>
      <c r="G35" s="8">
        <f t="shared" si="0"/>
        <v>0.23475554930062001</v>
      </c>
      <c r="H35" s="7">
        <f t="shared" si="1"/>
        <v>0.32946961168289784</v>
      </c>
    </row>
    <row r="36" spans="1:8" s="4" customFormat="1" x14ac:dyDescent="0.25">
      <c r="D36" s="4">
        <v>1034.1199999999999</v>
      </c>
      <c r="F36" s="4">
        <f t="shared" si="2"/>
        <v>0.13800000000014734</v>
      </c>
      <c r="G36" s="8">
        <f t="shared" si="0"/>
        <v>0.24877442356859697</v>
      </c>
      <c r="H36" s="7">
        <f t="shared" si="1"/>
        <v>0.34914451638722527</v>
      </c>
    </row>
    <row r="37" spans="1:8" s="4" customFormat="1" x14ac:dyDescent="0.25">
      <c r="A37" s="4" t="s">
        <v>35</v>
      </c>
      <c r="B37" s="5">
        <v>0.43055555555555558</v>
      </c>
      <c r="C37" s="4">
        <v>21</v>
      </c>
      <c r="D37" s="4">
        <v>1026.5239999999999</v>
      </c>
      <c r="F37" s="4">
        <f t="shared" si="2"/>
        <v>7.734000000000151</v>
      </c>
      <c r="G37" s="8">
        <f t="shared" si="0"/>
        <v>0.23689630098749781</v>
      </c>
      <c r="H37" s="7">
        <f t="shared" si="1"/>
        <v>0.33247406729251555</v>
      </c>
    </row>
    <row r="38" spans="1:8" s="4" customFormat="1" x14ac:dyDescent="0.25">
      <c r="A38" s="4" t="s">
        <v>36</v>
      </c>
      <c r="B38" s="5">
        <v>0.40972222222222227</v>
      </c>
      <c r="C38" s="4">
        <v>23</v>
      </c>
      <c r="D38" s="4">
        <v>1019.9640000000001</v>
      </c>
      <c r="E38" s="4" t="s">
        <v>27</v>
      </c>
      <c r="F38" s="4">
        <f t="shared" si="2"/>
        <v>14.293999999999983</v>
      </c>
      <c r="G38" s="8">
        <f t="shared" si="0"/>
        <v>0.22663820670998222</v>
      </c>
      <c r="H38" s="7">
        <f t="shared" si="1"/>
        <v>0.31807726028076033</v>
      </c>
    </row>
    <row r="39" spans="1:8" s="4" customFormat="1" x14ac:dyDescent="0.25">
      <c r="D39" s="4">
        <v>1035.28</v>
      </c>
      <c r="F39" s="4">
        <f t="shared" si="2"/>
        <v>-1.0219999999999345</v>
      </c>
      <c r="G39" s="8">
        <f t="shared" si="0"/>
        <v>0.25058835487376757</v>
      </c>
      <c r="H39" s="7">
        <f t="shared" si="1"/>
        <v>0.35169029323686513</v>
      </c>
    </row>
    <row r="40" spans="1:8" s="4" customFormat="1" x14ac:dyDescent="0.25">
      <c r="A40" s="4" t="s">
        <v>37</v>
      </c>
      <c r="B40" s="5">
        <v>0.35416666666666669</v>
      </c>
      <c r="C40" s="4">
        <v>24</v>
      </c>
      <c r="D40" s="4">
        <v>1031.318</v>
      </c>
      <c r="F40" s="4">
        <f t="shared" si="2"/>
        <v>2.9400000000000546</v>
      </c>
      <c r="G40" s="8">
        <f t="shared" si="0"/>
        <v>0.24439284122628013</v>
      </c>
      <c r="H40" s="7">
        <f t="shared" si="1"/>
        <v>0.34299514851421642</v>
      </c>
    </row>
    <row r="41" spans="1:8" s="4" customFormat="1" x14ac:dyDescent="0.25">
      <c r="A41" s="4" t="s">
        <v>38</v>
      </c>
      <c r="B41" s="5">
        <v>0.30902777777777779</v>
      </c>
      <c r="C41" s="4">
        <v>25</v>
      </c>
      <c r="D41" s="4">
        <v>1027.1759999999999</v>
      </c>
      <c r="F41" s="4">
        <f t="shared" si="2"/>
        <v>7.0820000000001073</v>
      </c>
      <c r="G41" s="8">
        <f t="shared" si="0"/>
        <v>0.23791585547971439</v>
      </c>
      <c r="H41" s="7">
        <f t="shared" si="1"/>
        <v>0.33390496945283038</v>
      </c>
    </row>
    <row r="42" spans="1:8" s="4" customFormat="1" x14ac:dyDescent="0.25">
      <c r="A42" s="4" t="s">
        <v>39</v>
      </c>
      <c r="B42" s="5">
        <v>0.4375</v>
      </c>
      <c r="C42" s="4">
        <v>26</v>
      </c>
      <c r="D42" s="4">
        <v>1022.388</v>
      </c>
      <c r="E42" s="4" t="s">
        <v>27</v>
      </c>
      <c r="F42" s="4">
        <f t="shared" si="2"/>
        <v>11.870000000000005</v>
      </c>
      <c r="G42" s="8">
        <f t="shared" si="0"/>
        <v>0.23042869764423499</v>
      </c>
      <c r="H42" s="7">
        <f t="shared" si="1"/>
        <v>0.32339705604242119</v>
      </c>
    </row>
    <row r="43" spans="1:8" s="4" customFormat="1" x14ac:dyDescent="0.25">
      <c r="B43" s="5">
        <v>0.45833333333333331</v>
      </c>
      <c r="D43" s="4">
        <v>1031.51</v>
      </c>
      <c r="F43" s="4">
        <f t="shared" si="2"/>
        <v>2.7480000000000473</v>
      </c>
      <c r="G43" s="8">
        <f t="shared" si="0"/>
        <v>0.24469307813196353</v>
      </c>
      <c r="H43" s="7">
        <f t="shared" si="1"/>
        <v>0.34341651847553611</v>
      </c>
    </row>
    <row r="44" spans="1:8" s="4" customFormat="1" x14ac:dyDescent="0.25">
      <c r="A44" s="4" t="s">
        <v>56</v>
      </c>
      <c r="B44" s="5">
        <v>0.2951388888888889</v>
      </c>
      <c r="C44" s="4">
        <v>27</v>
      </c>
      <c r="D44" s="4">
        <v>1034.5419999999999</v>
      </c>
      <c r="E44" s="4" t="s">
        <v>58</v>
      </c>
      <c r="F44" s="4">
        <f t="shared" si="2"/>
        <v>-0.28399999999987813</v>
      </c>
      <c r="G44" s="8">
        <f t="shared" si="0"/>
        <v>0.24943431926754697</v>
      </c>
      <c r="H44" s="7">
        <f t="shared" si="1"/>
        <v>0.35007065244804253</v>
      </c>
    </row>
    <row r="45" spans="1:8" x14ac:dyDescent="0.25">
      <c r="A45" s="1" t="s">
        <v>60</v>
      </c>
      <c r="B45" s="6">
        <v>0.3923611111111111</v>
      </c>
      <c r="C45" s="1">
        <v>28</v>
      </c>
      <c r="D45" s="1">
        <v>1028.8009999999999</v>
      </c>
      <c r="E45" s="1" t="s">
        <v>27</v>
      </c>
      <c r="F45" s="1">
        <f t="shared" si="2"/>
        <v>5.4570000000001073</v>
      </c>
      <c r="G45" s="8">
        <f t="shared" si="0"/>
        <v>0.24045692304083685</v>
      </c>
      <c r="H45" s="7">
        <f t="shared" si="1"/>
        <v>0.33747125167754122</v>
      </c>
    </row>
    <row r="46" spans="1:8" x14ac:dyDescent="0.25">
      <c r="B46" s="6">
        <v>0.5</v>
      </c>
      <c r="D46" s="1">
        <v>1032.6089999999999</v>
      </c>
      <c r="F46" s="1">
        <f t="shared" si="2"/>
        <v>1.6490000000001146</v>
      </c>
      <c r="G46" s="8">
        <f t="shared" si="0"/>
        <v>0.2464116216702241</v>
      </c>
      <c r="H46" s="7">
        <f t="shared" si="1"/>
        <v>0.3458284225770481</v>
      </c>
    </row>
    <row r="47" spans="1:8" s="4" customFormat="1" x14ac:dyDescent="0.25">
      <c r="A47" s="4" t="s">
        <v>59</v>
      </c>
      <c r="B47" s="5">
        <v>0.3125</v>
      </c>
      <c r="C47" s="4">
        <v>31</v>
      </c>
      <c r="D47" s="4">
        <v>1020.252</v>
      </c>
      <c r="F47" s="4">
        <f t="shared" ref="F47:F53" si="3">$D$17-D47</f>
        <v>14.006000000000085</v>
      </c>
      <c r="G47" s="8">
        <f t="shared" si="0"/>
        <v>0.22708856206850714</v>
      </c>
      <c r="H47" s="7">
        <f t="shared" si="1"/>
        <v>0.3187093152227396</v>
      </c>
    </row>
    <row r="48" spans="1:8" s="4" customFormat="1" x14ac:dyDescent="0.25">
      <c r="A48" s="4" t="s">
        <v>63</v>
      </c>
      <c r="B48" s="5">
        <v>0.31944444444444448</v>
      </c>
      <c r="C48" s="4">
        <v>32</v>
      </c>
      <c r="D48" s="4">
        <v>1015.641</v>
      </c>
      <c r="F48" s="4">
        <f t="shared" si="3"/>
        <v>18.617000000000075</v>
      </c>
      <c r="G48" s="8">
        <f t="shared" si="0"/>
        <v>0.21987818513045448</v>
      </c>
      <c r="H48" s="7">
        <f t="shared" si="1"/>
        <v>0.30858985224542179</v>
      </c>
    </row>
    <row r="49" spans="1:8" s="4" customFormat="1" x14ac:dyDescent="0.25">
      <c r="A49" s="4" t="s">
        <v>74</v>
      </c>
      <c r="B49" s="5">
        <v>0.38541666666666669</v>
      </c>
      <c r="C49" s="4">
        <v>33</v>
      </c>
      <c r="D49" s="4">
        <v>1011.877</v>
      </c>
      <c r="F49" s="4">
        <f t="shared" si="3"/>
        <v>22.381000000000085</v>
      </c>
      <c r="G49" s="8">
        <f t="shared" si="0"/>
        <v>0.213992290791953</v>
      </c>
      <c r="H49" s="7">
        <f t="shared" si="1"/>
        <v>0.30032924529538396</v>
      </c>
    </row>
    <row r="50" spans="1:8" s="4" customFormat="1" x14ac:dyDescent="0.25">
      <c r="A50" s="4" t="s">
        <v>75</v>
      </c>
      <c r="B50" s="5">
        <v>0.3298611111111111</v>
      </c>
      <c r="C50" s="4">
        <v>34</v>
      </c>
      <c r="D50" s="4">
        <v>1009.173</v>
      </c>
      <c r="F50" s="4">
        <f t="shared" si="3"/>
        <v>25.085000000000036</v>
      </c>
      <c r="G50" s="8">
        <f t="shared" si="0"/>
        <v>0.20976395437024531</v>
      </c>
      <c r="H50" s="7">
        <f t="shared" si="1"/>
        <v>0.29439495167346524</v>
      </c>
    </row>
    <row r="51" spans="1:8" s="4" customFormat="1" x14ac:dyDescent="0.25">
      <c r="A51" s="4" t="s">
        <v>76</v>
      </c>
      <c r="B51" s="5">
        <v>0.2986111111111111</v>
      </c>
      <c r="C51" s="4">
        <v>35</v>
      </c>
      <c r="D51" s="4">
        <v>1005.994</v>
      </c>
      <c r="F51" s="4">
        <f t="shared" si="3"/>
        <v>28.26400000000001</v>
      </c>
      <c r="G51" s="8">
        <f t="shared" si="0"/>
        <v>0.20479284435374798</v>
      </c>
      <c r="H51" s="7">
        <f t="shared" si="1"/>
        <v>0.28741820632432341</v>
      </c>
    </row>
    <row r="52" spans="1:8" s="4" customFormat="1" x14ac:dyDescent="0.25">
      <c r="A52" s="4" t="s">
        <v>77</v>
      </c>
      <c r="B52" s="5">
        <v>0.32291666666666669</v>
      </c>
      <c r="C52" s="4">
        <v>39</v>
      </c>
      <c r="D52" s="4">
        <v>993.33199999999999</v>
      </c>
      <c r="F52" s="4">
        <f t="shared" si="3"/>
        <v>40.926000000000045</v>
      </c>
      <c r="G52" s="8">
        <f t="shared" si="0"/>
        <v>0.1849928459174818</v>
      </c>
      <c r="H52" s="7">
        <f t="shared" si="1"/>
        <v>0.25962973522937677</v>
      </c>
    </row>
    <row r="53" spans="1:8" s="4" customFormat="1" x14ac:dyDescent="0.25">
      <c r="A53" s="4" t="s">
        <v>78</v>
      </c>
      <c r="B53" s="5">
        <v>0.29166666666666669</v>
      </c>
      <c r="C53" s="4">
        <v>41</v>
      </c>
      <c r="D53" s="4">
        <v>987.59</v>
      </c>
      <c r="F53" s="4">
        <f t="shared" si="3"/>
        <v>46.668000000000006</v>
      </c>
      <c r="G53" s="8">
        <f t="shared" si="0"/>
        <v>0.17601388595688794</v>
      </c>
      <c r="H53" s="7">
        <f t="shared" si="1"/>
        <v>0.24702813982366029</v>
      </c>
    </row>
    <row r="54" spans="1:8" s="4" customFormat="1" x14ac:dyDescent="0.25"/>
    <row r="55" spans="1:8" s="4" customFormat="1" x14ac:dyDescent="0.25"/>
    <row r="56" spans="1:8" s="4" customFormat="1" x14ac:dyDescent="0.25"/>
    <row r="57" spans="1:8" s="4" customFormat="1" x14ac:dyDescent="0.2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0" workbookViewId="0">
      <selection activeCell="G17" sqref="G17:H17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52</v>
      </c>
    </row>
    <row r="5" spans="1:8" x14ac:dyDescent="0.25">
      <c r="A5" s="1" t="s">
        <v>3</v>
      </c>
      <c r="B5" s="1">
        <v>217.703</v>
      </c>
    </row>
    <row r="7" spans="1:8" x14ac:dyDescent="0.25">
      <c r="A7" s="1" t="s">
        <v>6</v>
      </c>
      <c r="B7" s="1">
        <v>851.83500000000004</v>
      </c>
    </row>
    <row r="9" spans="1:8" x14ac:dyDescent="0.25">
      <c r="A9" s="1" t="s">
        <v>17</v>
      </c>
      <c r="B9" s="1">
        <v>1017.91</v>
      </c>
      <c r="C9" s="1" t="s">
        <v>18</v>
      </c>
      <c r="D9" s="2">
        <f>(B9-B7)/(B7-B5)</f>
        <v>0.26189342282048517</v>
      </c>
    </row>
    <row r="11" spans="1:8" x14ac:dyDescent="0.25">
      <c r="A11" s="1" t="s">
        <v>16</v>
      </c>
      <c r="B11" s="1">
        <v>1.9</v>
      </c>
      <c r="C11" s="1" t="s">
        <v>14</v>
      </c>
      <c r="D11" s="2">
        <f>(20.5-B11)*2.8*2.8*3.1415926</f>
        <v>458.11959930239993</v>
      </c>
    </row>
    <row r="13" spans="1:8" x14ac:dyDescent="0.25">
      <c r="A13" s="1" t="s">
        <v>13</v>
      </c>
      <c r="B13" s="3">
        <f>(B7-B5)/D11</f>
        <v>1.3842062224921667</v>
      </c>
      <c r="C13" s="1" t="s">
        <v>89</v>
      </c>
      <c r="D13" s="1">
        <f>D17-B9</f>
        <v>11.370999999999981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1029.2809999999999</v>
      </c>
      <c r="E17" s="4" t="s">
        <v>20</v>
      </c>
      <c r="F17" s="4">
        <v>0</v>
      </c>
      <c r="G17" s="8">
        <f>(D17-$D$13-$B$7)/($B$7-$B$5)</f>
        <v>0.26189342282048517</v>
      </c>
      <c r="H17" s="7">
        <f>G17*$B$13</f>
        <v>0.36251450549788761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1032.4159999999999</v>
      </c>
      <c r="E18" s="4" t="s">
        <v>53</v>
      </c>
      <c r="F18" s="4">
        <f>$D$17-D18</f>
        <v>-3.1349999999999909</v>
      </c>
      <c r="G18" s="8">
        <f t="shared" ref="G18:G54" si="0">(D18-$D$13-$B$7)/($B$7-$B$5)</f>
        <v>0.26683718847180066</v>
      </c>
      <c r="H18" s="7">
        <f t="shared" ref="H18:H54" si="1">G18*$B$13</f>
        <v>0.36935769667498153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1029.413</v>
      </c>
      <c r="E19" s="4" t="s">
        <v>54</v>
      </c>
      <c r="F19" s="4">
        <f t="shared" ref="F19:F47" si="2">$D$17-D19</f>
        <v>-0.13200000000006185</v>
      </c>
      <c r="G19" s="8">
        <f t="shared" si="0"/>
        <v>0.2621015813742249</v>
      </c>
      <c r="H19" s="7">
        <f t="shared" si="1"/>
        <v>0.36280263986323907</v>
      </c>
    </row>
    <row r="20" spans="1:8" s="4" customFormat="1" x14ac:dyDescent="0.25">
      <c r="D20" s="4">
        <v>1032.413</v>
      </c>
      <c r="F20" s="4">
        <f t="shared" si="2"/>
        <v>-3.1320000000000618</v>
      </c>
      <c r="G20" s="8">
        <f t="shared" si="0"/>
        <v>0.26683245759557944</v>
      </c>
      <c r="H20" s="7">
        <f t="shared" si="1"/>
        <v>0.3693511481666783</v>
      </c>
    </row>
    <row r="21" spans="1:8" s="4" customFormat="1" x14ac:dyDescent="0.25">
      <c r="A21" s="4" t="s">
        <v>26</v>
      </c>
      <c r="B21" s="5">
        <v>0.2986111111111111</v>
      </c>
      <c r="C21" s="4">
        <v>10</v>
      </c>
      <c r="D21" s="4">
        <v>1021.521</v>
      </c>
      <c r="E21" s="4" t="s">
        <v>27</v>
      </c>
      <c r="F21" s="4">
        <f t="shared" si="2"/>
        <v>7.7599999999999909</v>
      </c>
      <c r="G21" s="8">
        <f t="shared" si="0"/>
        <v>0.24965622299458146</v>
      </c>
      <c r="H21" s="7">
        <f t="shared" si="1"/>
        <v>0.3455756973529916</v>
      </c>
    </row>
    <row r="22" spans="1:8" s="4" customFormat="1" x14ac:dyDescent="0.25">
      <c r="D22" s="4">
        <v>1026.6320000000001</v>
      </c>
      <c r="F22" s="4">
        <f t="shared" si="2"/>
        <v>2.6489999999998872</v>
      </c>
      <c r="G22" s="8">
        <f t="shared" si="0"/>
        <v>0.25771605911702933</v>
      </c>
      <c r="H22" s="7">
        <f t="shared" si="1"/>
        <v>0.35673217266595109</v>
      </c>
    </row>
    <row r="23" spans="1:8" s="4" customFormat="1" x14ac:dyDescent="0.25">
      <c r="A23" s="4" t="s">
        <v>28</v>
      </c>
      <c r="B23" s="5">
        <v>0.2986111111111111</v>
      </c>
      <c r="C23" s="4">
        <v>11</v>
      </c>
      <c r="D23" s="4">
        <v>1022.612</v>
      </c>
      <c r="F23" s="4">
        <f t="shared" si="2"/>
        <v>6.6689999999999827</v>
      </c>
      <c r="G23" s="8">
        <f t="shared" si="0"/>
        <v>0.25137668498041404</v>
      </c>
      <c r="H23" s="7">
        <f t="shared" si="1"/>
        <v>0.3479571715393423</v>
      </c>
    </row>
    <row r="24" spans="1:8" s="4" customFormat="1" x14ac:dyDescent="0.25">
      <c r="A24" s="4" t="s">
        <v>29</v>
      </c>
      <c r="B24" s="5">
        <v>0.4375</v>
      </c>
      <c r="C24" s="4">
        <v>12</v>
      </c>
      <c r="D24" s="4">
        <v>1018.3150000000001</v>
      </c>
      <c r="F24" s="4">
        <f t="shared" si="2"/>
        <v>10.965999999999894</v>
      </c>
      <c r="G24" s="8">
        <f t="shared" si="0"/>
        <v>0.24460049327269404</v>
      </c>
      <c r="H24" s="7">
        <f t="shared" si="1"/>
        <v>0.33857752481271647</v>
      </c>
    </row>
    <row r="25" spans="1:8" s="4" customFormat="1" x14ac:dyDescent="0.25">
      <c r="B25" s="5"/>
      <c r="D25" s="4">
        <v>1016.112</v>
      </c>
      <c r="E25" s="4" t="s">
        <v>42</v>
      </c>
      <c r="F25" s="4">
        <f t="shared" si="2"/>
        <v>13.168999999999983</v>
      </c>
      <c r="G25" s="8">
        <f t="shared" si="0"/>
        <v>0.24112645316747922</v>
      </c>
      <c r="H25" s="7">
        <f t="shared" si="1"/>
        <v>0.33376873688189074</v>
      </c>
    </row>
    <row r="26" spans="1:8" s="4" customFormat="1" x14ac:dyDescent="0.25">
      <c r="B26" s="5">
        <v>0.71875</v>
      </c>
      <c r="D26" s="4">
        <v>1014.72</v>
      </c>
      <c r="E26" s="4" t="s">
        <v>27</v>
      </c>
      <c r="F26" s="4">
        <f t="shared" si="2"/>
        <v>14.560999999999922</v>
      </c>
      <c r="G26" s="8">
        <f t="shared" si="0"/>
        <v>0.23893132660077082</v>
      </c>
      <c r="H26" s="7">
        <f t="shared" si="1"/>
        <v>0.33073022902909516</v>
      </c>
    </row>
    <row r="27" spans="1:8" s="4" customFormat="1" x14ac:dyDescent="0.25">
      <c r="D27" s="4">
        <v>1020.64</v>
      </c>
      <c r="F27" s="4">
        <f t="shared" si="2"/>
        <v>8.6409999999999627</v>
      </c>
      <c r="G27" s="8">
        <f t="shared" si="0"/>
        <v>0.24826692234424372</v>
      </c>
      <c r="H27" s="7">
        <f t="shared" si="1"/>
        <v>0.34365261874788172</v>
      </c>
    </row>
    <row r="28" spans="1:8" s="4" customFormat="1" x14ac:dyDescent="0.25">
      <c r="A28" s="4" t="s">
        <v>30</v>
      </c>
      <c r="B28" s="5">
        <v>0.28125</v>
      </c>
      <c r="C28" s="4">
        <v>13</v>
      </c>
      <c r="D28" s="4">
        <v>1018.76</v>
      </c>
      <c r="F28" s="4">
        <f t="shared" si="2"/>
        <v>10.520999999999958</v>
      </c>
      <c r="G28" s="8">
        <f t="shared" si="0"/>
        <v>0.24530223991219488</v>
      </c>
      <c r="H28" s="7">
        <f t="shared" si="1"/>
        <v>0.3395488868777265</v>
      </c>
    </row>
    <row r="29" spans="1:8" s="4" customFormat="1" x14ac:dyDescent="0.25">
      <c r="B29" s="5">
        <v>0.71180555555555547</v>
      </c>
      <c r="D29" s="4">
        <v>1016.804</v>
      </c>
      <c r="E29" s="4" t="s">
        <v>27</v>
      </c>
      <c r="F29" s="4">
        <f t="shared" si="2"/>
        <v>12.476999999999975</v>
      </c>
      <c r="G29" s="8">
        <f t="shared" si="0"/>
        <v>0.24221770861587169</v>
      </c>
      <c r="H29" s="7">
        <f t="shared" si="1"/>
        <v>0.33527925946388409</v>
      </c>
    </row>
    <row r="30" spans="1:8" s="4" customFormat="1" x14ac:dyDescent="0.25">
      <c r="D30" s="4">
        <v>1018.602</v>
      </c>
      <c r="F30" s="4">
        <f t="shared" si="2"/>
        <v>10.678999999999974</v>
      </c>
      <c r="G30" s="8">
        <f t="shared" si="0"/>
        <v>0.2450530804312035</v>
      </c>
      <c r="H30" s="7">
        <f t="shared" si="1"/>
        <v>0.3392039987737453</v>
      </c>
    </row>
    <row r="31" spans="1:8" s="4" customFormat="1" x14ac:dyDescent="0.25">
      <c r="A31" s="4" t="s">
        <v>32</v>
      </c>
      <c r="B31" s="5">
        <v>0.3298611111111111</v>
      </c>
      <c r="C31" s="4">
        <v>17</v>
      </c>
      <c r="D31" s="4">
        <v>1006.167</v>
      </c>
      <c r="E31" s="4" t="s">
        <v>27</v>
      </c>
      <c r="F31" s="4">
        <f t="shared" si="2"/>
        <v>23.113999999999919</v>
      </c>
      <c r="G31" s="8">
        <f t="shared" si="0"/>
        <v>0.225443598493689</v>
      </c>
      <c r="H31" s="7">
        <f t="shared" si="1"/>
        <v>0.31206043185598997</v>
      </c>
    </row>
    <row r="32" spans="1:8" s="4" customFormat="1" x14ac:dyDescent="0.25">
      <c r="D32" s="4">
        <v>1012.57</v>
      </c>
      <c r="F32" s="4">
        <f t="shared" si="2"/>
        <v>16.710999999999899</v>
      </c>
      <c r="G32" s="8">
        <f t="shared" si="0"/>
        <v>0.23554086530880008</v>
      </c>
      <c r="H32" s="7">
        <f t="shared" si="1"/>
        <v>0.32603713141163043</v>
      </c>
    </row>
    <row r="33" spans="1:8" s="4" customFormat="1" x14ac:dyDescent="0.25">
      <c r="A33" s="4" t="s">
        <v>33</v>
      </c>
      <c r="B33" s="5">
        <v>0.28472222222222221</v>
      </c>
      <c r="C33" s="4">
        <v>18</v>
      </c>
      <c r="D33" s="4">
        <v>1009.128</v>
      </c>
      <c r="F33" s="4">
        <f t="shared" si="2"/>
        <v>20.152999999999906</v>
      </c>
      <c r="G33" s="8">
        <f t="shared" si="0"/>
        <v>0.23011297332416597</v>
      </c>
      <c r="H33" s="7">
        <f t="shared" si="1"/>
        <v>0.31852380955148452</v>
      </c>
    </row>
    <row r="34" spans="1:8" s="4" customFormat="1" x14ac:dyDescent="0.25">
      <c r="A34" s="4" t="s">
        <v>34</v>
      </c>
      <c r="B34" s="5">
        <v>0.30555555555555552</v>
      </c>
      <c r="C34" s="4">
        <v>19</v>
      </c>
      <c r="D34" s="4">
        <v>1005.58</v>
      </c>
      <c r="F34" s="4">
        <f t="shared" si="2"/>
        <v>23.700999999999908</v>
      </c>
      <c r="G34" s="8">
        <f t="shared" si="0"/>
        <v>0.22451792371304399</v>
      </c>
      <c r="H34" s="7">
        <f t="shared" si="1"/>
        <v>0.31077910706461709</v>
      </c>
    </row>
    <row r="35" spans="1:8" s="4" customFormat="1" x14ac:dyDescent="0.25">
      <c r="B35" s="5">
        <v>0.53472222222222221</v>
      </c>
      <c r="D35" s="4">
        <v>1004.776</v>
      </c>
      <c r="E35" s="4" t="s">
        <v>27</v>
      </c>
      <c r="F35" s="4">
        <f t="shared" si="2"/>
        <v>24.504999999999995</v>
      </c>
      <c r="G35" s="8">
        <f t="shared" si="0"/>
        <v>0.22325004888572084</v>
      </c>
      <c r="H35" s="7">
        <f t="shared" si="1"/>
        <v>0.30902410683929521</v>
      </c>
    </row>
    <row r="36" spans="1:8" s="4" customFormat="1" x14ac:dyDescent="0.25">
      <c r="D36" s="4">
        <v>1008.511</v>
      </c>
      <c r="F36" s="4">
        <f t="shared" si="2"/>
        <v>20.769999999999982</v>
      </c>
      <c r="G36" s="8">
        <f t="shared" si="0"/>
        <v>0.22913998978130726</v>
      </c>
      <c r="H36" s="7">
        <f t="shared" si="1"/>
        <v>0.31717699967707702</v>
      </c>
    </row>
    <row r="37" spans="1:8" s="4" customFormat="1" x14ac:dyDescent="0.25">
      <c r="A37" s="4" t="s">
        <v>35</v>
      </c>
      <c r="B37" s="5">
        <v>0.43055555555555558</v>
      </c>
      <c r="C37" s="4">
        <v>21</v>
      </c>
      <c r="D37" s="4">
        <v>1002.202</v>
      </c>
      <c r="F37" s="4">
        <f t="shared" si="2"/>
        <v>27.078999999999951</v>
      </c>
      <c r="G37" s="8">
        <f t="shared" si="0"/>
        <v>0.2191909570877987</v>
      </c>
      <c r="H37" s="7">
        <f t="shared" si="1"/>
        <v>0.30340548671494444</v>
      </c>
    </row>
    <row r="38" spans="1:8" s="4" customFormat="1" x14ac:dyDescent="0.25">
      <c r="A38" s="4" t="s">
        <v>36</v>
      </c>
      <c r="B38" s="5">
        <v>0.40972222222222227</v>
      </c>
      <c r="C38" s="4">
        <v>23</v>
      </c>
      <c r="D38" s="4">
        <v>996.31299999999999</v>
      </c>
      <c r="E38" s="4" t="s">
        <v>27</v>
      </c>
      <c r="F38" s="4">
        <f t="shared" si="2"/>
        <v>32.967999999999961</v>
      </c>
      <c r="G38" s="8">
        <f t="shared" si="0"/>
        <v>0.20990424706527971</v>
      </c>
      <c r="H38" s="7">
        <f t="shared" si="1"/>
        <v>0.2905507649152933</v>
      </c>
    </row>
    <row r="39" spans="1:8" s="4" customFormat="1" x14ac:dyDescent="0.25">
      <c r="D39" s="4">
        <v>1002.342</v>
      </c>
      <c r="F39" s="4">
        <f t="shared" si="2"/>
        <v>26.938999999999965</v>
      </c>
      <c r="G39" s="8">
        <f t="shared" si="0"/>
        <v>0.21941173131146188</v>
      </c>
      <c r="H39" s="7">
        <f t="shared" si="1"/>
        <v>0.30371108376910494</v>
      </c>
    </row>
    <row r="40" spans="1:8" s="4" customFormat="1" x14ac:dyDescent="0.25">
      <c r="A40" s="4" t="s">
        <v>37</v>
      </c>
      <c r="B40" s="5">
        <v>0.35416666666666669</v>
      </c>
      <c r="C40" s="4">
        <v>24</v>
      </c>
      <c r="D40" s="4">
        <v>999.94</v>
      </c>
      <c r="F40" s="4">
        <f t="shared" si="2"/>
        <v>29.340999999999894</v>
      </c>
      <c r="G40" s="8">
        <f t="shared" si="0"/>
        <v>0.21562387641689745</v>
      </c>
      <c r="H40" s="7">
        <f t="shared" si="1"/>
        <v>0.29846791145415141</v>
      </c>
    </row>
    <row r="41" spans="1:8" s="4" customFormat="1" x14ac:dyDescent="0.25">
      <c r="A41" s="4" t="s">
        <v>38</v>
      </c>
      <c r="B41" s="5">
        <v>0.30902777777777779</v>
      </c>
      <c r="C41" s="4">
        <v>25</v>
      </c>
      <c r="D41" s="4">
        <v>996.90499999999997</v>
      </c>
      <c r="F41" s="4">
        <f t="shared" si="2"/>
        <v>32.375999999999976</v>
      </c>
      <c r="G41" s="8">
        <f t="shared" si="0"/>
        <v>0.21083780663962698</v>
      </c>
      <c r="H41" s="7">
        <f t="shared" si="1"/>
        <v>0.29184300388717194</v>
      </c>
    </row>
    <row r="42" spans="1:8" s="4" customFormat="1" x14ac:dyDescent="0.25">
      <c r="A42" s="4" t="s">
        <v>39</v>
      </c>
      <c r="B42" s="5">
        <v>0.4375</v>
      </c>
      <c r="C42" s="4">
        <v>26</v>
      </c>
      <c r="D42" s="4">
        <v>992.572</v>
      </c>
      <c r="F42" s="4">
        <f t="shared" si="2"/>
        <v>36.708999999999946</v>
      </c>
      <c r="G42" s="8">
        <f t="shared" si="0"/>
        <v>0.20400484441725061</v>
      </c>
      <c r="H42" s="7">
        <f t="shared" si="1"/>
        <v>0.28238477506090465</v>
      </c>
    </row>
    <row r="43" spans="1:8" s="4" customFormat="1" x14ac:dyDescent="0.25">
      <c r="B43" s="5">
        <v>0.45833333333333331</v>
      </c>
      <c r="D43" s="4">
        <v>995.99199999999996</v>
      </c>
      <c r="E43" s="4" t="s">
        <v>27</v>
      </c>
      <c r="F43" s="4">
        <f t="shared" si="2"/>
        <v>33.288999999999987</v>
      </c>
      <c r="G43" s="8">
        <f t="shared" si="0"/>
        <v>0.20939804330959474</v>
      </c>
      <c r="H43" s="7">
        <f t="shared" si="1"/>
        <v>0.28985007452682526</v>
      </c>
    </row>
    <row r="44" spans="1:8" s="4" customFormat="1" x14ac:dyDescent="0.25">
      <c r="D44" s="4">
        <v>921.08600000000001</v>
      </c>
      <c r="F44" s="4">
        <f t="shared" si="2"/>
        <v>108.19499999999994</v>
      </c>
      <c r="G44" s="8">
        <f t="shared" si="0"/>
        <v>9.1274371897333659E-2</v>
      </c>
      <c r="H44" s="7">
        <f t="shared" si="1"/>
        <v>0.12634255353435342</v>
      </c>
    </row>
    <row r="45" spans="1:8" s="4" customFormat="1" x14ac:dyDescent="0.25">
      <c r="A45" s="4" t="s">
        <v>56</v>
      </c>
      <c r="B45" s="5">
        <v>0.2951388888888889</v>
      </c>
      <c r="C45" s="4">
        <v>27</v>
      </c>
      <c r="D45" s="4">
        <v>993.41</v>
      </c>
      <c r="F45" s="4">
        <f t="shared" si="2"/>
        <v>35.870999999999981</v>
      </c>
      <c r="G45" s="8">
        <f t="shared" si="0"/>
        <v>0.20532633584174895</v>
      </c>
      <c r="H45" s="7">
        <f t="shared" si="1"/>
        <v>0.28421399171366529</v>
      </c>
    </row>
    <row r="46" spans="1:8" x14ac:dyDescent="0.25">
      <c r="A46" s="1" t="s">
        <v>60</v>
      </c>
      <c r="B46" s="6">
        <v>0.3923611111111111</v>
      </c>
      <c r="C46" s="1">
        <v>28</v>
      </c>
      <c r="D46" s="1">
        <v>988.49900000000002</v>
      </c>
      <c r="E46" s="1" t="s">
        <v>27</v>
      </c>
      <c r="F46" s="1">
        <f t="shared" si="2"/>
        <v>40.781999999999925</v>
      </c>
      <c r="G46" s="8">
        <f t="shared" si="0"/>
        <v>0.19758189146739163</v>
      </c>
      <c r="H46" s="7">
        <f t="shared" si="1"/>
        <v>0.27349408362093547</v>
      </c>
    </row>
    <row r="47" spans="1:8" x14ac:dyDescent="0.25">
      <c r="B47" s="6">
        <v>0.5</v>
      </c>
      <c r="D47" s="1">
        <v>991.64499999999998</v>
      </c>
      <c r="F47" s="1">
        <f t="shared" si="2"/>
        <v>37.635999999999967</v>
      </c>
      <c r="G47" s="8">
        <f t="shared" si="0"/>
        <v>0.20254300366485203</v>
      </c>
      <c r="H47" s="7">
        <f t="shared" si="1"/>
        <v>0.28036128599514193</v>
      </c>
    </row>
    <row r="48" spans="1:8" s="4" customFormat="1" x14ac:dyDescent="0.25">
      <c r="A48" s="4" t="s">
        <v>59</v>
      </c>
      <c r="B48" s="5">
        <v>0.3125</v>
      </c>
      <c r="C48" s="4">
        <v>31</v>
      </c>
      <c r="D48" s="4">
        <v>981.05700000000002</v>
      </c>
      <c r="F48" s="4">
        <f t="shared" ref="F48:F54" si="3">$D$17-D48</f>
        <v>48.223999999999933</v>
      </c>
      <c r="G48" s="8">
        <f t="shared" si="0"/>
        <v>0.18584616452095146</v>
      </c>
      <c r="H48" s="7">
        <f t="shared" si="1"/>
        <v>0.25724941735620394</v>
      </c>
    </row>
    <row r="49" spans="1:8" s="4" customFormat="1" x14ac:dyDescent="0.25">
      <c r="A49" s="4" t="s">
        <v>63</v>
      </c>
      <c r="B49" s="5">
        <v>0.31944444444444448</v>
      </c>
      <c r="C49" s="4">
        <v>32</v>
      </c>
      <c r="D49" s="4">
        <v>977.13199999999995</v>
      </c>
      <c r="F49" s="4">
        <f t="shared" si="3"/>
        <v>52.149000000000001</v>
      </c>
      <c r="G49" s="8">
        <f t="shared" si="0"/>
        <v>0.17965660146467916</v>
      </c>
      <c r="H49" s="7">
        <f t="shared" si="1"/>
        <v>0.24868178565920421</v>
      </c>
    </row>
    <row r="50" spans="1:8" s="4" customFormat="1" x14ac:dyDescent="0.25">
      <c r="A50" s="4" t="s">
        <v>74</v>
      </c>
      <c r="B50" s="5">
        <v>0.38541666666666669</v>
      </c>
      <c r="C50" s="4">
        <v>33</v>
      </c>
      <c r="D50" s="4">
        <v>973.95899999999995</v>
      </c>
      <c r="F50" s="4">
        <f t="shared" si="3"/>
        <v>55.322000000000003</v>
      </c>
      <c r="G50" s="8">
        <f t="shared" si="0"/>
        <v>0.17465291138122649</v>
      </c>
      <c r="H50" s="7">
        <f t="shared" si="1"/>
        <v>0.24175564671026667</v>
      </c>
    </row>
    <row r="51" spans="1:8" s="4" customFormat="1" x14ac:dyDescent="0.25">
      <c r="A51" s="4" t="s">
        <v>75</v>
      </c>
      <c r="B51" s="5">
        <v>0.3298611111111111</v>
      </c>
      <c r="C51" s="4">
        <v>34</v>
      </c>
      <c r="D51" s="4">
        <v>971.57299999999998</v>
      </c>
      <c r="F51" s="4">
        <f t="shared" si="3"/>
        <v>57.70799999999997</v>
      </c>
      <c r="G51" s="8">
        <f t="shared" si="0"/>
        <v>0.17089028782650922</v>
      </c>
      <c r="H51" s="7">
        <f t="shared" si="1"/>
        <v>0.23654739977293143</v>
      </c>
    </row>
    <row r="52" spans="1:8" s="4" customFormat="1" x14ac:dyDescent="0.25">
      <c r="A52" s="4" t="s">
        <v>76</v>
      </c>
      <c r="B52" s="5">
        <v>0.2986111111111111</v>
      </c>
      <c r="C52" s="4">
        <v>35</v>
      </c>
      <c r="D52" s="4">
        <v>968.66</v>
      </c>
      <c r="F52" s="4">
        <f t="shared" si="3"/>
        <v>60.620999999999981</v>
      </c>
      <c r="G52" s="8">
        <f t="shared" si="0"/>
        <v>0.16629660701557394</v>
      </c>
      <c r="H52" s="7">
        <f t="shared" si="1"/>
        <v>0.23018879821029195</v>
      </c>
    </row>
    <row r="53" spans="1:8" s="4" customFormat="1" x14ac:dyDescent="0.25">
      <c r="A53" s="4" t="s">
        <v>77</v>
      </c>
      <c r="B53" s="5">
        <v>0.32291666666666669</v>
      </c>
      <c r="C53" s="4">
        <v>39</v>
      </c>
      <c r="D53" s="4">
        <v>957.33600000000001</v>
      </c>
      <c r="F53" s="4">
        <f t="shared" si="3"/>
        <v>71.944999999999936</v>
      </c>
      <c r="G53" s="8">
        <f t="shared" si="0"/>
        <v>0.14843912623870106</v>
      </c>
      <c r="H53" s="7">
        <f t="shared" si="1"/>
        <v>0.20547036220091028</v>
      </c>
    </row>
    <row r="54" spans="1:8" s="4" customFormat="1" x14ac:dyDescent="0.25">
      <c r="A54" s="4" t="s">
        <v>78</v>
      </c>
      <c r="B54" s="5">
        <v>0.29166666666666669</v>
      </c>
      <c r="C54" s="4">
        <v>41</v>
      </c>
      <c r="D54" s="4">
        <v>952.20500000000004</v>
      </c>
      <c r="F54" s="4">
        <f t="shared" si="3"/>
        <v>77.075999999999908</v>
      </c>
      <c r="G54" s="8">
        <f t="shared" si="0"/>
        <v>0.14034775094144439</v>
      </c>
      <c r="H54" s="7">
        <f t="shared" si="1"/>
        <v>0.19427023016592818</v>
      </c>
    </row>
    <row r="55" spans="1:8" s="4" customFormat="1" x14ac:dyDescent="0.25"/>
    <row r="56" spans="1:8" s="4" customFormat="1" x14ac:dyDescent="0.25"/>
    <row r="57" spans="1:8" s="4" customFormat="1" x14ac:dyDescent="0.25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G17" sqref="G17:H17"/>
    </sheetView>
  </sheetViews>
  <sheetFormatPr defaultColWidth="11.42578125" defaultRowHeight="15.75" x14ac:dyDescent="0.25"/>
  <cols>
    <col min="1" max="1" width="33.7109375" style="1" bestFit="1" customWidth="1"/>
    <col min="2" max="2" width="13.42578125" style="1" customWidth="1"/>
    <col min="3" max="3" width="19.140625" style="1" bestFit="1" customWidth="1"/>
    <col min="4" max="4" width="15.85546875" style="1" customWidth="1"/>
    <col min="5" max="5" width="42.42578125" style="1" bestFit="1" customWidth="1"/>
    <col min="6" max="6" width="15.5703125" style="1" customWidth="1"/>
    <col min="7" max="7" width="13.85546875" style="1" bestFit="1" customWidth="1"/>
    <col min="8" max="16384" width="11.42578125" style="1"/>
  </cols>
  <sheetData>
    <row r="1" spans="1:8" x14ac:dyDescent="0.25">
      <c r="A1" s="1" t="s">
        <v>5</v>
      </c>
      <c r="B1" s="1" t="s">
        <v>10</v>
      </c>
      <c r="E1" s="1" t="s">
        <v>12</v>
      </c>
    </row>
    <row r="3" spans="1:8" x14ac:dyDescent="0.25">
      <c r="A3" s="1" t="s">
        <v>0</v>
      </c>
      <c r="B3" s="1" t="s">
        <v>55</v>
      </c>
    </row>
    <row r="5" spans="1:8" x14ac:dyDescent="0.25">
      <c r="A5" s="1" t="s">
        <v>3</v>
      </c>
      <c r="B5" s="1">
        <v>217.124</v>
      </c>
    </row>
    <row r="7" spans="1:8" x14ac:dyDescent="0.25">
      <c r="A7" s="1" t="s">
        <v>6</v>
      </c>
      <c r="B7" s="1">
        <v>861.53200000000004</v>
      </c>
    </row>
    <row r="9" spans="1:8" x14ac:dyDescent="0.25">
      <c r="A9" s="1" t="s">
        <v>17</v>
      </c>
      <c r="B9" s="1">
        <v>1024.2629999999999</v>
      </c>
      <c r="C9" s="1" t="s">
        <v>18</v>
      </c>
      <c r="D9" s="2">
        <f>(B9-B7)/(B7-B5)</f>
        <v>0.25252790157788213</v>
      </c>
    </row>
    <row r="11" spans="1:8" x14ac:dyDescent="0.25">
      <c r="A11" s="1" t="s">
        <v>16</v>
      </c>
      <c r="B11" s="1">
        <v>1.7</v>
      </c>
      <c r="C11" s="1" t="s">
        <v>14</v>
      </c>
      <c r="D11" s="2">
        <f>(20.5-B11)*2.8*2.8*3.1415926</f>
        <v>463.04561649919998</v>
      </c>
    </row>
    <row r="13" spans="1:8" x14ac:dyDescent="0.25">
      <c r="A13" s="1" t="s">
        <v>13</v>
      </c>
      <c r="B13" s="3">
        <f>(B7-B5)/D11</f>
        <v>1.3916728223710835</v>
      </c>
      <c r="C13" s="1" t="s">
        <v>89</v>
      </c>
      <c r="D13" s="1">
        <f>D17-B9</f>
        <v>10.464000000000169</v>
      </c>
    </row>
    <row r="15" spans="1:8" x14ac:dyDescent="0.25">
      <c r="H15" t="s">
        <v>87</v>
      </c>
    </row>
    <row r="16" spans="1:8" x14ac:dyDescent="0.25">
      <c r="A16" s="1" t="s">
        <v>1</v>
      </c>
      <c r="B16" s="1" t="s">
        <v>2</v>
      </c>
      <c r="C16" s="1" t="s">
        <v>7</v>
      </c>
      <c r="D16" s="1" t="s">
        <v>4</v>
      </c>
      <c r="E16" s="1" t="s">
        <v>8</v>
      </c>
      <c r="F16" s="1" t="s">
        <v>9</v>
      </c>
      <c r="G16" s="1" t="s">
        <v>15</v>
      </c>
      <c r="H16" s="1" t="s">
        <v>88</v>
      </c>
    </row>
    <row r="17" spans="1:8" s="4" customFormat="1" x14ac:dyDescent="0.25">
      <c r="A17" s="4" t="s">
        <v>19</v>
      </c>
      <c r="B17" s="5">
        <v>0.38541666666666669</v>
      </c>
      <c r="C17" s="4">
        <v>3</v>
      </c>
      <c r="D17" s="4">
        <v>1034.7270000000001</v>
      </c>
      <c r="E17" s="4" t="s">
        <v>20</v>
      </c>
      <c r="F17" s="4">
        <v>0</v>
      </c>
      <c r="G17" s="8">
        <f>(D17-$D$13-$B$7)/($B$7-$B$5)</f>
        <v>0.25252790157788213</v>
      </c>
      <c r="H17" s="7">
        <f>G17*$B$13</f>
        <v>0.35143621751633841</v>
      </c>
    </row>
    <row r="18" spans="1:8" s="4" customFormat="1" x14ac:dyDescent="0.25">
      <c r="A18" s="4" t="s">
        <v>21</v>
      </c>
      <c r="B18" s="5">
        <v>0.30208333333333331</v>
      </c>
      <c r="C18" s="4">
        <v>5</v>
      </c>
      <c r="D18" s="4">
        <v>1034.259</v>
      </c>
      <c r="E18" s="4" t="s">
        <v>22</v>
      </c>
      <c r="F18" s="4">
        <f>$D$17-D18</f>
        <v>0.46800000000007458</v>
      </c>
      <c r="G18" s="8">
        <f t="shared" ref="G18:G52" si="0">(D18-$D$13-$B$7)/($B$7-$B$5)</f>
        <v>0.25180165361075563</v>
      </c>
      <c r="H18" s="7">
        <f t="shared" ref="H18:H52" si="1">G18*$B$13</f>
        <v>0.35042551795818622</v>
      </c>
    </row>
    <row r="19" spans="1:8" s="4" customFormat="1" x14ac:dyDescent="0.25">
      <c r="A19" s="4" t="s">
        <v>23</v>
      </c>
      <c r="B19" s="5">
        <v>0.30208333333333331</v>
      </c>
      <c r="C19" s="4">
        <v>7</v>
      </c>
      <c r="D19" s="4">
        <v>1029.2719999999999</v>
      </c>
      <c r="E19" s="4" t="s">
        <v>24</v>
      </c>
      <c r="F19" s="4">
        <f t="shared" ref="F19:F47" si="2">$D$17-D19</f>
        <v>5.4550000000001546</v>
      </c>
      <c r="G19" s="8">
        <f t="shared" si="0"/>
        <v>0.24406276768755156</v>
      </c>
      <c r="H19" s="7">
        <f t="shared" si="1"/>
        <v>0.33965552074343297</v>
      </c>
    </row>
    <row r="20" spans="1:8" s="4" customFormat="1" x14ac:dyDescent="0.25">
      <c r="D20" s="4">
        <v>1031.5039999999999</v>
      </c>
      <c r="F20" s="4">
        <f t="shared" si="2"/>
        <v>3.2230000000001837</v>
      </c>
      <c r="G20" s="8">
        <f t="shared" si="0"/>
        <v>0.24752641183846211</v>
      </c>
      <c r="H20" s="7">
        <f t="shared" si="1"/>
        <v>0.34447578017461972</v>
      </c>
    </row>
    <row r="21" spans="1:8" s="4" customFormat="1" x14ac:dyDescent="0.25">
      <c r="B21" s="5">
        <v>0.76041666666666663</v>
      </c>
      <c r="D21" s="4">
        <v>1031.6579999999999</v>
      </c>
      <c r="E21" s="4" t="s">
        <v>25</v>
      </c>
      <c r="F21" s="4">
        <f t="shared" si="2"/>
        <v>3.0690000000001874</v>
      </c>
      <c r="G21" s="8">
        <f t="shared" si="0"/>
        <v>0.24776539087037977</v>
      </c>
      <c r="H21" s="7">
        <f t="shared" si="1"/>
        <v>0.34480836079845611</v>
      </c>
    </row>
    <row r="22" spans="1:8" s="4" customFormat="1" x14ac:dyDescent="0.25">
      <c r="A22" s="4" t="s">
        <v>26</v>
      </c>
      <c r="B22" s="5">
        <v>0.2986111111111111</v>
      </c>
      <c r="C22" s="4">
        <v>10</v>
      </c>
      <c r="D22" s="4">
        <v>1020.018</v>
      </c>
      <c r="E22" s="4" t="s">
        <v>27</v>
      </c>
      <c r="F22" s="4">
        <f t="shared" si="2"/>
        <v>14.70900000000006</v>
      </c>
      <c r="G22" s="8">
        <f t="shared" si="0"/>
        <v>0.22970230040595371</v>
      </c>
      <c r="H22" s="7">
        <f t="shared" si="1"/>
        <v>0.31967044871108408</v>
      </c>
    </row>
    <row r="23" spans="1:8" s="4" customFormat="1" x14ac:dyDescent="0.25">
      <c r="D23" s="4">
        <v>1025.924</v>
      </c>
      <c r="F23" s="4">
        <f t="shared" si="2"/>
        <v>8.803000000000111</v>
      </c>
      <c r="G23" s="8">
        <f t="shared" si="0"/>
        <v>0.2388673014611857</v>
      </c>
      <c r="H23" s="7">
        <f t="shared" si="1"/>
        <v>0.33242513159665277</v>
      </c>
    </row>
    <row r="24" spans="1:8" s="4" customFormat="1" x14ac:dyDescent="0.25">
      <c r="A24" s="4" t="s">
        <v>28</v>
      </c>
      <c r="B24" s="5">
        <v>0.2986111111111111</v>
      </c>
      <c r="C24" s="4">
        <v>11</v>
      </c>
      <c r="D24" s="4">
        <v>1018.462</v>
      </c>
      <c r="F24" s="4">
        <f t="shared" si="2"/>
        <v>16.2650000000001</v>
      </c>
      <c r="G24" s="8">
        <f t="shared" si="0"/>
        <v>0.22728768109644787</v>
      </c>
      <c r="H24" s="7">
        <f t="shared" si="1"/>
        <v>0.31631008864167237</v>
      </c>
    </row>
    <row r="25" spans="1:8" s="4" customFormat="1" x14ac:dyDescent="0.25">
      <c r="A25" s="4" t="s">
        <v>29</v>
      </c>
      <c r="B25" s="5">
        <v>0.4375</v>
      </c>
      <c r="C25" s="4">
        <v>12</v>
      </c>
      <c r="D25" s="4">
        <v>1008.408</v>
      </c>
      <c r="F25" s="4">
        <f t="shared" si="2"/>
        <v>26.319000000000074</v>
      </c>
      <c r="G25" s="8">
        <f t="shared" si="0"/>
        <v>0.2116857642983945</v>
      </c>
      <c r="H25" s="7">
        <f t="shared" si="1"/>
        <v>0.2945973250569266</v>
      </c>
    </row>
    <row r="26" spans="1:8" s="4" customFormat="1" x14ac:dyDescent="0.25">
      <c r="B26" s="5">
        <v>0.72430555555555554</v>
      </c>
      <c r="D26" s="4">
        <v>1004.135</v>
      </c>
      <c r="E26" s="4" t="s">
        <v>27</v>
      </c>
      <c r="F26" s="4">
        <f t="shared" si="2"/>
        <v>30.592000000000098</v>
      </c>
      <c r="G26" s="8">
        <f t="shared" si="0"/>
        <v>0.20505487206862699</v>
      </c>
      <c r="H26" s="7">
        <f t="shared" si="1"/>
        <v>0.28536929255268756</v>
      </c>
    </row>
    <row r="27" spans="1:8" s="4" customFormat="1" x14ac:dyDescent="0.25">
      <c r="D27" s="4">
        <v>1015.308</v>
      </c>
      <c r="F27" s="4">
        <f t="shared" si="2"/>
        <v>19.419000000000096</v>
      </c>
      <c r="G27" s="8">
        <f t="shared" si="0"/>
        <v>0.22239326637782242</v>
      </c>
      <c r="H27" s="7">
        <f t="shared" si="1"/>
        <v>0.30949866469634829</v>
      </c>
    </row>
    <row r="28" spans="1:8" s="4" customFormat="1" x14ac:dyDescent="0.25">
      <c r="A28" s="4" t="s">
        <v>30</v>
      </c>
      <c r="B28" s="5">
        <v>0.28125</v>
      </c>
      <c r="C28" s="4">
        <v>13</v>
      </c>
      <c r="D28" s="4">
        <v>1011.907</v>
      </c>
      <c r="E28" s="4" t="s">
        <v>31</v>
      </c>
      <c r="F28" s="4">
        <f t="shared" si="2"/>
        <v>22.82000000000005</v>
      </c>
      <c r="G28" s="8">
        <f t="shared" si="0"/>
        <v>0.2171155541209914</v>
      </c>
      <c r="H28" s="7">
        <f t="shared" si="1"/>
        <v>0.30215381598422181</v>
      </c>
    </row>
    <row r="29" spans="1:8" s="4" customFormat="1" x14ac:dyDescent="0.25">
      <c r="B29" s="5">
        <v>0.78472222222222221</v>
      </c>
      <c r="D29" s="4">
        <v>1007.058</v>
      </c>
      <c r="E29" s="4" t="s">
        <v>27</v>
      </c>
      <c r="F29" s="4">
        <f t="shared" si="2"/>
        <v>27.669000000000096</v>
      </c>
      <c r="G29" s="8">
        <f t="shared" si="0"/>
        <v>0.20959081823937595</v>
      </c>
      <c r="H29" s="7">
        <f t="shared" si="1"/>
        <v>0.29168184556225707</v>
      </c>
    </row>
    <row r="30" spans="1:8" s="4" customFormat="1" x14ac:dyDescent="0.25">
      <c r="D30" s="4">
        <v>1011.216</v>
      </c>
      <c r="F30" s="4">
        <f t="shared" si="2"/>
        <v>23.511000000000081</v>
      </c>
      <c r="G30" s="8">
        <f t="shared" si="0"/>
        <v>0.21604325210115299</v>
      </c>
      <c r="H30" s="7">
        <f t="shared" si="1"/>
        <v>0.3006615224058391</v>
      </c>
    </row>
    <row r="31" spans="1:8" s="4" customFormat="1" x14ac:dyDescent="0.25">
      <c r="A31" s="4" t="s">
        <v>32</v>
      </c>
      <c r="B31" s="5">
        <v>0.3298611111111111</v>
      </c>
      <c r="C31" s="4">
        <v>17</v>
      </c>
      <c r="D31" s="4">
        <v>969.02599999999995</v>
      </c>
      <c r="E31" s="4" t="s">
        <v>27</v>
      </c>
      <c r="F31" s="4">
        <f t="shared" si="2"/>
        <v>65.701000000000136</v>
      </c>
      <c r="G31" s="8">
        <f t="shared" si="0"/>
        <v>0.15057230822708556</v>
      </c>
      <c r="H31" s="7">
        <f t="shared" si="1"/>
        <v>0.20954738916131688</v>
      </c>
    </row>
    <row r="32" spans="1:8" s="4" customFormat="1" x14ac:dyDescent="0.25">
      <c r="D32" s="4">
        <v>990.11599999999999</v>
      </c>
      <c r="F32" s="4">
        <f t="shared" si="2"/>
        <v>44.611000000000104</v>
      </c>
      <c r="G32" s="8">
        <f t="shared" si="0"/>
        <v>0.18330002110464144</v>
      </c>
      <c r="H32" s="7">
        <f t="shared" si="1"/>
        <v>0.25509365771137554</v>
      </c>
    </row>
    <row r="33" spans="1:8" s="4" customFormat="1" x14ac:dyDescent="0.25">
      <c r="A33" s="4" t="s">
        <v>33</v>
      </c>
      <c r="B33" s="5">
        <v>0.28472222222222221</v>
      </c>
      <c r="C33" s="4">
        <v>18</v>
      </c>
      <c r="D33" s="4">
        <v>975.18299999999999</v>
      </c>
      <c r="F33" s="4">
        <f t="shared" si="2"/>
        <v>59.544000000000096</v>
      </c>
      <c r="G33" s="8">
        <f t="shared" si="0"/>
        <v>0.16012681406810558</v>
      </c>
      <c r="H33" s="7">
        <f t="shared" si="1"/>
        <v>0.22284413527145022</v>
      </c>
    </row>
    <row r="34" spans="1:8" s="4" customFormat="1" x14ac:dyDescent="0.25">
      <c r="A34" s="4" t="s">
        <v>34</v>
      </c>
      <c r="B34" s="5">
        <v>0.30555555555555552</v>
      </c>
      <c r="C34" s="4">
        <v>19</v>
      </c>
      <c r="D34" s="4">
        <v>964.11300000000006</v>
      </c>
      <c r="F34" s="4">
        <f t="shared" si="2"/>
        <v>70.614000000000033</v>
      </c>
      <c r="G34" s="8">
        <f t="shared" si="0"/>
        <v>0.1429482563841539</v>
      </c>
      <c r="H34" s="7">
        <f t="shared" si="1"/>
        <v>0.19893720341516072</v>
      </c>
    </row>
    <row r="35" spans="1:8" s="4" customFormat="1" x14ac:dyDescent="0.25">
      <c r="B35" s="5">
        <v>0.53472222222222221</v>
      </c>
      <c r="D35" s="4">
        <v>958.31700000000001</v>
      </c>
      <c r="E35" s="4" t="s">
        <v>27</v>
      </c>
      <c r="F35" s="4">
        <f t="shared" si="2"/>
        <v>76.410000000000082</v>
      </c>
      <c r="G35" s="8">
        <f t="shared" si="0"/>
        <v>0.13395395463743434</v>
      </c>
      <c r="H35" s="7">
        <f t="shared" si="1"/>
        <v>0.18642007811804634</v>
      </c>
    </row>
    <row r="36" spans="1:8" s="4" customFormat="1" x14ac:dyDescent="0.25">
      <c r="D36" s="4">
        <v>974.91</v>
      </c>
      <c r="F36" s="4">
        <f t="shared" si="2"/>
        <v>59.817000000000121</v>
      </c>
      <c r="G36" s="8">
        <f t="shared" si="0"/>
        <v>0.15970316942061513</v>
      </c>
      <c r="H36" s="7">
        <f t="shared" si="1"/>
        <v>0.22225456052919476</v>
      </c>
    </row>
    <row r="37" spans="1:8" s="4" customFormat="1" x14ac:dyDescent="0.25">
      <c r="A37" s="4" t="s">
        <v>35</v>
      </c>
      <c r="B37" s="5">
        <v>0.43055555555555558</v>
      </c>
      <c r="C37" s="4">
        <v>21</v>
      </c>
      <c r="D37" s="4">
        <v>937.07399999999996</v>
      </c>
      <c r="F37" s="4">
        <f t="shared" si="2"/>
        <v>97.653000000000134</v>
      </c>
      <c r="G37" s="8">
        <f t="shared" si="0"/>
        <v>0.10098881453985634</v>
      </c>
      <c r="H37" s="7">
        <f t="shared" si="1"/>
        <v>0.14054338855859178</v>
      </c>
    </row>
    <row r="38" spans="1:8" s="4" customFormat="1" x14ac:dyDescent="0.25">
      <c r="A38" s="4" t="s">
        <v>36</v>
      </c>
      <c r="B38" s="5">
        <v>0.40972222222222227</v>
      </c>
      <c r="C38" s="4">
        <v>23</v>
      </c>
      <c r="D38" s="4">
        <v>902.95899999999995</v>
      </c>
      <c r="E38" s="4" t="s">
        <v>27</v>
      </c>
      <c r="F38" s="4">
        <f t="shared" si="2"/>
        <v>131.76800000000014</v>
      </c>
      <c r="G38" s="8">
        <f t="shared" si="0"/>
        <v>4.8048751722510795E-2</v>
      </c>
      <c r="H38" s="7">
        <f t="shared" si="1"/>
        <v>6.6868141921074056E-2</v>
      </c>
    </row>
    <row r="39" spans="1:8" s="4" customFormat="1" x14ac:dyDescent="0.25">
      <c r="D39" s="4">
        <v>938.702</v>
      </c>
      <c r="F39" s="4">
        <f t="shared" si="2"/>
        <v>96.025000000000091</v>
      </c>
      <c r="G39" s="8">
        <f t="shared" si="0"/>
        <v>0.10351516430584318</v>
      </c>
      <c r="H39" s="7">
        <f t="shared" si="1"/>
        <v>0.14405924086771921</v>
      </c>
    </row>
    <row r="40" spans="1:8" s="4" customFormat="1" x14ac:dyDescent="0.25">
      <c r="A40" s="4" t="s">
        <v>37</v>
      </c>
      <c r="B40" s="5">
        <v>0.35416666666666669</v>
      </c>
      <c r="C40" s="4">
        <v>24</v>
      </c>
      <c r="D40" s="4">
        <v>926.89</v>
      </c>
      <c r="F40" s="4">
        <f t="shared" si="2"/>
        <v>107.8370000000001</v>
      </c>
      <c r="G40" s="8">
        <f t="shared" si="0"/>
        <v>8.5185162195378972E-2</v>
      </c>
      <c r="H40" s="7">
        <f t="shared" si="1"/>
        <v>0.11854987509658158</v>
      </c>
    </row>
    <row r="41" spans="1:8" s="4" customFormat="1" x14ac:dyDescent="0.25">
      <c r="A41" s="4" t="s">
        <v>38</v>
      </c>
      <c r="B41" s="5">
        <v>0.30902777777777779</v>
      </c>
      <c r="C41" s="4">
        <v>25</v>
      </c>
      <c r="D41" s="4">
        <v>906.02499999999998</v>
      </c>
      <c r="F41" s="4">
        <f t="shared" si="2"/>
        <v>128.70200000000011</v>
      </c>
      <c r="G41" s="8">
        <f t="shared" si="0"/>
        <v>5.2806606994326218E-2</v>
      </c>
      <c r="H41" s="7">
        <f t="shared" si="1"/>
        <v>7.3489519795634561E-2</v>
      </c>
    </row>
    <row r="42" spans="1:8" s="4" customFormat="1" x14ac:dyDescent="0.25">
      <c r="B42" s="5">
        <v>0.4548611111111111</v>
      </c>
      <c r="D42" s="4">
        <v>903.59500000000003</v>
      </c>
      <c r="E42" s="4" t="s">
        <v>31</v>
      </c>
      <c r="F42" s="4">
        <f t="shared" si="2"/>
        <v>131.13200000000006</v>
      </c>
      <c r="G42" s="8">
        <f t="shared" si="0"/>
        <v>4.9035704088092977E-2</v>
      </c>
      <c r="H42" s="7">
        <f t="shared" si="1"/>
        <v>6.8241656705229622E-2</v>
      </c>
    </row>
    <row r="43" spans="1:8" s="4" customFormat="1" x14ac:dyDescent="0.25">
      <c r="B43" s="5">
        <v>0.59027777777777779</v>
      </c>
      <c r="D43" s="4">
        <v>903.33600000000001</v>
      </c>
      <c r="F43" s="4">
        <f t="shared" si="2"/>
        <v>131.39100000000008</v>
      </c>
      <c r="G43" s="8">
        <f t="shared" si="0"/>
        <v>4.8633784807140513E-2</v>
      </c>
      <c r="H43" s="7">
        <f t="shared" si="1"/>
        <v>6.7682316565141162E-2</v>
      </c>
    </row>
    <row r="44" spans="1:8" s="4" customFormat="1" x14ac:dyDescent="0.25">
      <c r="A44" s="4" t="s">
        <v>39</v>
      </c>
      <c r="B44" s="5">
        <v>0.4375</v>
      </c>
      <c r="C44" s="4">
        <v>26</v>
      </c>
      <c r="D44" s="4">
        <v>897.61400000000003</v>
      </c>
      <c r="E44" s="4" t="s">
        <v>27</v>
      </c>
      <c r="F44" s="4">
        <f t="shared" si="2"/>
        <v>137.11300000000006</v>
      </c>
      <c r="G44" s="8">
        <f t="shared" si="0"/>
        <v>3.9754317140693197E-2</v>
      </c>
      <c r="H44" s="7">
        <f t="shared" si="1"/>
        <v>5.5325002736623642E-2</v>
      </c>
    </row>
    <row r="45" spans="1:8" s="4" customFormat="1" x14ac:dyDescent="0.25">
      <c r="D45" s="4">
        <v>961.98500000000001</v>
      </c>
      <c r="E45" s="4" t="s">
        <v>45</v>
      </c>
      <c r="F45" s="4">
        <f t="shared" si="2"/>
        <v>72.742000000000075</v>
      </c>
      <c r="G45" s="8">
        <f t="shared" si="0"/>
        <v>0.13964600067038244</v>
      </c>
      <c r="H45" s="7">
        <f t="shared" si="1"/>
        <v>0.19434154388578534</v>
      </c>
    </row>
    <row r="46" spans="1:8" s="4" customFormat="1" x14ac:dyDescent="0.25">
      <c r="A46" s="4" t="s">
        <v>56</v>
      </c>
      <c r="B46" s="5">
        <v>0.2951388888888889</v>
      </c>
      <c r="C46" s="4">
        <v>27</v>
      </c>
      <c r="D46" s="4">
        <v>954.21699999999998</v>
      </c>
      <c r="F46" s="4">
        <f t="shared" si="2"/>
        <v>80.510000000000105</v>
      </c>
      <c r="G46" s="8">
        <f t="shared" si="0"/>
        <v>0.12759152586560032</v>
      </c>
      <c r="H46" s="7">
        <f t="shared" si="1"/>
        <v>0.17756565891201309</v>
      </c>
    </row>
    <row r="47" spans="1:8" x14ac:dyDescent="0.25">
      <c r="A47" s="1" t="s">
        <v>60</v>
      </c>
      <c r="B47" s="6">
        <v>0.3923611111111111</v>
      </c>
      <c r="C47" s="1">
        <v>28</v>
      </c>
      <c r="D47" s="1">
        <v>925.58100000000002</v>
      </c>
      <c r="E47" s="1" t="s">
        <v>61</v>
      </c>
      <c r="F47" s="1">
        <f t="shared" si="2"/>
        <v>109.14600000000007</v>
      </c>
      <c r="G47" s="8">
        <f t="shared" si="0"/>
        <v>8.3153840424078862E-2</v>
      </c>
      <c r="H47" s="7">
        <f t="shared" si="1"/>
        <v>0.11572293979397252</v>
      </c>
    </row>
    <row r="48" spans="1:8" s="4" customFormat="1" x14ac:dyDescent="0.25">
      <c r="A48" s="4" t="s">
        <v>59</v>
      </c>
      <c r="B48" s="5">
        <v>0.3125</v>
      </c>
      <c r="C48" s="4">
        <v>31</v>
      </c>
      <c r="D48" s="4">
        <v>895.27499999999998</v>
      </c>
      <c r="E48" s="4" t="s">
        <v>62</v>
      </c>
      <c r="F48" s="4">
        <f>$D$17-D48</f>
        <v>139.45200000000011</v>
      </c>
      <c r="G48" s="8">
        <f t="shared" si="0"/>
        <v>3.6124629116956603E-2</v>
      </c>
      <c r="H48" s="7">
        <f t="shared" si="1"/>
        <v>5.0273664560303619E-2</v>
      </c>
    </row>
    <row r="49" spans="1:8" s="4" customFormat="1" x14ac:dyDescent="0.25">
      <c r="D49" s="4">
        <v>929.07399999999996</v>
      </c>
      <c r="F49" s="4">
        <f>$D$17-D49</f>
        <v>105.65300000000013</v>
      </c>
      <c r="G49" s="8">
        <f t="shared" si="0"/>
        <v>8.8574319375302205E-2</v>
      </c>
      <c r="H49" s="7">
        <f t="shared" si="1"/>
        <v>0.12326647303462457</v>
      </c>
    </row>
    <row r="50" spans="1:8" s="4" customFormat="1" x14ac:dyDescent="0.25">
      <c r="A50" s="4" t="s">
        <v>63</v>
      </c>
      <c r="B50" s="5">
        <v>0.31944444444444448</v>
      </c>
      <c r="C50" s="4">
        <v>32</v>
      </c>
      <c r="D50" s="4">
        <v>918.89800000000002</v>
      </c>
      <c r="E50" s="4" t="s">
        <v>73</v>
      </c>
      <c r="F50" s="4">
        <f>$D$17-D50</f>
        <v>115.82900000000006</v>
      </c>
      <c r="G50" s="8">
        <f t="shared" si="0"/>
        <v>7.278308152598946E-2</v>
      </c>
      <c r="H50" s="7">
        <f t="shared" si="1"/>
        <v>0.10129023648813841</v>
      </c>
    </row>
    <row r="51" spans="1:8" s="4" customFormat="1" x14ac:dyDescent="0.25">
      <c r="B51" s="5">
        <v>0.59027777777777779</v>
      </c>
      <c r="D51" s="4">
        <v>912.404</v>
      </c>
      <c r="E51" s="4" t="s">
        <v>31</v>
      </c>
      <c r="F51" s="4">
        <f>$D$17-D51</f>
        <v>122.32300000000009</v>
      </c>
      <c r="G51" s="8">
        <f t="shared" si="0"/>
        <v>6.2705615076162596E-2</v>
      </c>
      <c r="H51" s="7">
        <f t="shared" si="1"/>
        <v>8.7265700311557962E-2</v>
      </c>
    </row>
    <row r="52" spans="1:8" s="4" customFormat="1" x14ac:dyDescent="0.25">
      <c r="B52" s="5">
        <v>0.72222222222222221</v>
      </c>
      <c r="D52" s="4">
        <v>912.18700000000001</v>
      </c>
      <c r="E52" s="4" t="s">
        <v>65</v>
      </c>
      <c r="F52" s="4">
        <f>$D$17-D52</f>
        <v>122.54000000000008</v>
      </c>
      <c r="G52" s="8">
        <f t="shared" si="0"/>
        <v>6.2368871894824089E-2</v>
      </c>
      <c r="H52" s="7">
        <f t="shared" si="1"/>
        <v>8.6797063977970379E-2</v>
      </c>
    </row>
    <row r="53" spans="1:8" s="4" customFormat="1" x14ac:dyDescent="0.25"/>
    <row r="54" spans="1:8" s="4" customFormat="1" x14ac:dyDescent="0.25"/>
    <row r="55" spans="1:8" s="4" customFormat="1" x14ac:dyDescent="0.25">
      <c r="E55" s="4" t="s">
        <v>66</v>
      </c>
    </row>
    <row r="56" spans="1:8" s="4" customFormat="1" x14ac:dyDescent="0.25">
      <c r="D56" s="4">
        <v>912.18700000000001</v>
      </c>
      <c r="E56" s="4" t="s">
        <v>67</v>
      </c>
    </row>
    <row r="57" spans="1:8" x14ac:dyDescent="0.25">
      <c r="D57" s="4">
        <v>907.69500000000005</v>
      </c>
      <c r="E57" s="4" t="s">
        <v>68</v>
      </c>
    </row>
    <row r="58" spans="1:8" x14ac:dyDescent="0.25">
      <c r="D58" s="4">
        <v>902.38300000000004</v>
      </c>
      <c r="E58" s="4" t="s">
        <v>69</v>
      </c>
    </row>
    <row r="59" spans="1:8" x14ac:dyDescent="0.25">
      <c r="D59" s="4"/>
      <c r="E59" s="4"/>
    </row>
    <row r="60" spans="1:8" x14ac:dyDescent="0.25">
      <c r="D60" s="4">
        <v>5.298</v>
      </c>
      <c r="E60" s="4" t="s">
        <v>70</v>
      </c>
    </row>
    <row r="61" spans="1:8" x14ac:dyDescent="0.25">
      <c r="D61" s="1">
        <v>1.593</v>
      </c>
      <c r="E61" s="1" t="s">
        <v>81</v>
      </c>
    </row>
    <row r="62" spans="1:8" x14ac:dyDescent="0.25">
      <c r="D62" s="1">
        <v>7</v>
      </c>
      <c r="E62" s="1" t="s">
        <v>82</v>
      </c>
    </row>
    <row r="63" spans="1:8" x14ac:dyDescent="0.25">
      <c r="D63" s="1">
        <v>0.71199999999999997</v>
      </c>
      <c r="E63" s="1" t="s">
        <v>71</v>
      </c>
    </row>
    <row r="65" spans="1:5" x14ac:dyDescent="0.25">
      <c r="D65" s="1">
        <v>158.53899999999999</v>
      </c>
      <c r="E65" s="1" t="s">
        <v>79</v>
      </c>
    </row>
    <row r="66" spans="1:5" x14ac:dyDescent="0.25">
      <c r="D66" s="1">
        <v>9.08</v>
      </c>
      <c r="E66" s="1" t="s">
        <v>80</v>
      </c>
    </row>
    <row r="68" spans="1:5" x14ac:dyDescent="0.25">
      <c r="E68" s="1" t="s">
        <v>83</v>
      </c>
    </row>
    <row r="69" spans="1:5" x14ac:dyDescent="0.25">
      <c r="A69" s="1" t="s">
        <v>84</v>
      </c>
      <c r="D69" s="1">
        <v>0.26500000000000001</v>
      </c>
      <c r="E69" s="1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Sand-1-W</vt:lpstr>
      <vt:lpstr>Sand-2-W</vt:lpstr>
      <vt:lpstr>Sand-3-D</vt:lpstr>
      <vt:lpstr>Sand-4-D</vt:lpstr>
      <vt:lpstr>Soil-1-W</vt:lpstr>
      <vt:lpstr>Soil-2-W</vt:lpstr>
      <vt:lpstr>Soil-3-D</vt:lpstr>
      <vt:lpstr>Soil-4-D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Huber</dc:creator>
  <cp:lastModifiedBy>Magdalena Landl</cp:lastModifiedBy>
  <cp:lastPrinted>2017-06-12T05:46:32Z</cp:lastPrinted>
  <dcterms:created xsi:type="dcterms:W3CDTF">2017-03-15T12:48:59Z</dcterms:created>
  <dcterms:modified xsi:type="dcterms:W3CDTF">2019-11-08T13:55:56Z</dcterms:modified>
</cp:coreProperties>
</file>