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 activeTab="7"/>
  </bookViews>
  <sheets>
    <sheet name="Sand-1-W" sheetId="1" r:id="rId1"/>
    <sheet name="Sand-2-W" sheetId="2" r:id="rId2"/>
    <sheet name="Sand-3-D" sheetId="3" r:id="rId3"/>
    <sheet name="Sand-4-D" sheetId="4" r:id="rId4"/>
    <sheet name="Soil-1-W" sheetId="5" r:id="rId5"/>
    <sheet name="Soil-2-W" sheetId="6" r:id="rId6"/>
    <sheet name="Soil-3-D" sheetId="7" r:id="rId7"/>
    <sheet name="Soil-4-D" sheetId="8" r:id="rId8"/>
  </sheets>
  <calcPr calcId="145621"/>
</workbook>
</file>

<file path=xl/calcChain.xml><?xml version="1.0" encoding="utf-8"?>
<calcChain xmlns="http://schemas.openxmlformats.org/spreadsheetml/2006/main">
  <c r="G18" i="8" l="1"/>
  <c r="H18" i="8" s="1"/>
  <c r="G19" i="8"/>
  <c r="H19" i="8"/>
  <c r="G20" i="8"/>
  <c r="H20" i="8" s="1"/>
  <c r="G21" i="8"/>
  <c r="H21" i="8"/>
  <c r="G22" i="8"/>
  <c r="H22" i="8" s="1"/>
  <c r="G23" i="8"/>
  <c r="H23" i="8"/>
  <c r="G24" i="8"/>
  <c r="H24" i="8" s="1"/>
  <c r="G25" i="8"/>
  <c r="H25" i="8"/>
  <c r="G26" i="8"/>
  <c r="H26" i="8" s="1"/>
  <c r="G27" i="8"/>
  <c r="H27" i="8"/>
  <c r="G28" i="8"/>
  <c r="H28" i="8" s="1"/>
  <c r="G29" i="8"/>
  <c r="H29" i="8"/>
  <c r="G30" i="8"/>
  <c r="H30" i="8" s="1"/>
  <c r="G31" i="8"/>
  <c r="H31" i="8"/>
  <c r="G32" i="8"/>
  <c r="H32" i="8" s="1"/>
  <c r="G33" i="8"/>
  <c r="H33" i="8"/>
  <c r="G34" i="8"/>
  <c r="H34" i="8" s="1"/>
  <c r="G35" i="8"/>
  <c r="H35" i="8"/>
  <c r="G36" i="8"/>
  <c r="H36" i="8" s="1"/>
  <c r="G37" i="8"/>
  <c r="H37" i="8"/>
  <c r="G38" i="8"/>
  <c r="H38" i="8" s="1"/>
  <c r="G39" i="8"/>
  <c r="H39" i="8"/>
  <c r="G40" i="8"/>
  <c r="H40" i="8" s="1"/>
  <c r="G41" i="8"/>
  <c r="H41" i="8"/>
  <c r="G42" i="8"/>
  <c r="H42" i="8" s="1"/>
  <c r="G43" i="8"/>
  <c r="H43" i="8"/>
  <c r="G17" i="8"/>
  <c r="H17" i="8" s="1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H17" i="7"/>
  <c r="G17" i="7"/>
  <c r="G18" i="6"/>
  <c r="H18" i="6"/>
  <c r="G19" i="6"/>
  <c r="H19" i="6" s="1"/>
  <c r="G20" i="6"/>
  <c r="H20" i="6"/>
  <c r="G21" i="6"/>
  <c r="H21" i="6" s="1"/>
  <c r="G22" i="6"/>
  <c r="H22" i="6"/>
  <c r="G23" i="6"/>
  <c r="H23" i="6" s="1"/>
  <c r="G24" i="6"/>
  <c r="H24" i="6"/>
  <c r="G25" i="6"/>
  <c r="H25" i="6" s="1"/>
  <c r="G26" i="6"/>
  <c r="H26" i="6"/>
  <c r="G27" i="6"/>
  <c r="H27" i="6" s="1"/>
  <c r="G28" i="6"/>
  <c r="H28" i="6"/>
  <c r="G29" i="6"/>
  <c r="H29" i="6" s="1"/>
  <c r="G30" i="6"/>
  <c r="H30" i="6"/>
  <c r="G31" i="6"/>
  <c r="H31" i="6" s="1"/>
  <c r="G32" i="6"/>
  <c r="H32" i="6"/>
  <c r="G33" i="6"/>
  <c r="H33" i="6" s="1"/>
  <c r="G34" i="6"/>
  <c r="H34" i="6"/>
  <c r="G35" i="6"/>
  <c r="H35" i="6" s="1"/>
  <c r="G36" i="6"/>
  <c r="H36" i="6"/>
  <c r="G37" i="6"/>
  <c r="H37" i="6" s="1"/>
  <c r="G38" i="6"/>
  <c r="H38" i="6"/>
  <c r="G39" i="6"/>
  <c r="H39" i="6" s="1"/>
  <c r="G40" i="6"/>
  <c r="H40" i="6"/>
  <c r="G41" i="6"/>
  <c r="H41" i="6" s="1"/>
  <c r="G42" i="6"/>
  <c r="H42" i="6"/>
  <c r="H17" i="6"/>
  <c r="G17" i="6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17" i="5"/>
  <c r="H17" i="5" s="1"/>
  <c r="G18" i="4"/>
  <c r="H18" i="4" s="1"/>
  <c r="G19" i="4"/>
  <c r="H19" i="4"/>
  <c r="G20" i="4"/>
  <c r="H20" i="4" s="1"/>
  <c r="G21" i="4"/>
  <c r="H21" i="4"/>
  <c r="G22" i="4"/>
  <c r="H22" i="4" s="1"/>
  <c r="G23" i="4"/>
  <c r="H23" i="4"/>
  <c r="G24" i="4"/>
  <c r="H24" i="4" s="1"/>
  <c r="G25" i="4"/>
  <c r="H25" i="4"/>
  <c r="G26" i="4"/>
  <c r="H26" i="4" s="1"/>
  <c r="G27" i="4"/>
  <c r="H27" i="4"/>
  <c r="G28" i="4"/>
  <c r="H28" i="4" s="1"/>
  <c r="G29" i="4"/>
  <c r="H29" i="4"/>
  <c r="G30" i="4"/>
  <c r="H30" i="4" s="1"/>
  <c r="G31" i="4"/>
  <c r="H31" i="4"/>
  <c r="G32" i="4"/>
  <c r="H32" i="4" s="1"/>
  <c r="G33" i="4"/>
  <c r="H33" i="4"/>
  <c r="G34" i="4"/>
  <c r="H34" i="4" s="1"/>
  <c r="G35" i="4"/>
  <c r="H35" i="4"/>
  <c r="G36" i="4"/>
  <c r="H36" i="4" s="1"/>
  <c r="G37" i="4"/>
  <c r="H37" i="4"/>
  <c r="G38" i="4"/>
  <c r="H38" i="4" s="1"/>
  <c r="G39" i="4"/>
  <c r="H39" i="4"/>
  <c r="G40" i="4"/>
  <c r="H40" i="4" s="1"/>
  <c r="G41" i="4"/>
  <c r="H41" i="4"/>
  <c r="G42" i="4"/>
  <c r="H42" i="4" s="1"/>
  <c r="G17" i="4"/>
  <c r="H17" i="4" s="1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17" i="3"/>
  <c r="H17" i="3" s="1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H21" i="2"/>
  <c r="G21" i="2"/>
  <c r="G18" i="2"/>
  <c r="H18" i="2" s="1"/>
  <c r="G19" i="2"/>
  <c r="H19" i="2"/>
  <c r="H17" i="2"/>
  <c r="G17" i="2"/>
  <c r="D13" i="8"/>
  <c r="D13" i="7"/>
  <c r="D13" i="6"/>
  <c r="D13" i="5"/>
  <c r="D13" i="4"/>
  <c r="D13" i="3"/>
  <c r="D13" i="2"/>
  <c r="G18" i="1"/>
  <c r="H18" i="1" s="1"/>
  <c r="G19" i="1"/>
  <c r="H19" i="1"/>
  <c r="G20" i="1"/>
  <c r="H20" i="1" s="1"/>
  <c r="G21" i="1"/>
  <c r="H21" i="1"/>
  <c r="G22" i="1"/>
  <c r="H22" i="1" s="1"/>
  <c r="G23" i="1"/>
  <c r="H23" i="1"/>
  <c r="G24" i="1"/>
  <c r="H24" i="1" s="1"/>
  <c r="G25" i="1"/>
  <c r="H25" i="1"/>
  <c r="G26" i="1"/>
  <c r="H26" i="1" s="1"/>
  <c r="G27" i="1"/>
  <c r="H27" i="1"/>
  <c r="G28" i="1"/>
  <c r="H28" i="1" s="1"/>
  <c r="G29" i="1"/>
  <c r="H29" i="1"/>
  <c r="G30" i="1"/>
  <c r="H30" i="1" s="1"/>
  <c r="G31" i="1"/>
  <c r="H31" i="1"/>
  <c r="G32" i="1"/>
  <c r="H32" i="1" s="1"/>
  <c r="G33" i="1"/>
  <c r="H33" i="1"/>
  <c r="G34" i="1"/>
  <c r="H34" i="1" s="1"/>
  <c r="G35" i="1"/>
  <c r="H35" i="1"/>
  <c r="G36" i="1"/>
  <c r="H36" i="1" s="1"/>
  <c r="G37" i="1"/>
  <c r="H37" i="1"/>
  <c r="G38" i="1"/>
  <c r="H38" i="1" s="1"/>
  <c r="G39" i="1"/>
  <c r="H39" i="1"/>
  <c r="G40" i="1"/>
  <c r="H40" i="1" s="1"/>
  <c r="G41" i="1"/>
  <c r="H41" i="1"/>
  <c r="G42" i="1"/>
  <c r="H42" i="1" s="1"/>
  <c r="G43" i="1"/>
  <c r="H43" i="1"/>
  <c r="G44" i="1"/>
  <c r="H44" i="1" s="1"/>
  <c r="G45" i="1"/>
  <c r="H45" i="1"/>
  <c r="G46" i="1"/>
  <c r="H46" i="1" s="1"/>
  <c r="G47" i="1"/>
  <c r="H47" i="1"/>
  <c r="G48" i="1"/>
  <c r="H48" i="1" s="1"/>
  <c r="G49" i="1"/>
  <c r="H49" i="1"/>
  <c r="G50" i="1"/>
  <c r="H50" i="1" s="1"/>
  <c r="G17" i="1"/>
  <c r="H17" i="1" s="1"/>
  <c r="D13" i="1"/>
  <c r="H20" i="2" l="1"/>
  <c r="F52" i="5" l="1"/>
  <c r="F50" i="7" l="1"/>
  <c r="F51" i="5"/>
  <c r="F50" i="5"/>
  <c r="F50" i="1"/>
  <c r="F49" i="7" l="1"/>
  <c r="F48" i="7"/>
  <c r="F47" i="7"/>
  <c r="F46" i="7"/>
  <c r="F45" i="7"/>
  <c r="F49" i="3"/>
  <c r="F48" i="3"/>
  <c r="F47" i="3"/>
  <c r="F46" i="3"/>
  <c r="F45" i="3"/>
  <c r="F49" i="1"/>
  <c r="F48" i="1"/>
  <c r="F47" i="1"/>
  <c r="F46" i="1"/>
  <c r="F45" i="1"/>
  <c r="F49" i="5"/>
  <c r="F48" i="5"/>
  <c r="F47" i="5"/>
  <c r="F46" i="5"/>
  <c r="F45" i="5"/>
  <c r="F44" i="7" l="1"/>
  <c r="F43" i="7"/>
  <c r="F42" i="7"/>
  <c r="F44" i="5"/>
  <c r="F43" i="5"/>
  <c r="F42" i="5"/>
  <c r="F44" i="3"/>
  <c r="F43" i="3"/>
  <c r="F42" i="3"/>
  <c r="F44" i="1"/>
  <c r="F43" i="1"/>
  <c r="F42" i="1"/>
  <c r="F43" i="8" l="1"/>
  <c r="F42" i="8"/>
  <c r="F42" i="6"/>
  <c r="F41" i="6"/>
  <c r="F41" i="7" l="1"/>
  <c r="F40" i="7"/>
  <c r="F41" i="5"/>
  <c r="F40" i="5"/>
  <c r="F41" i="3"/>
  <c r="F40" i="3"/>
  <c r="F41" i="1"/>
  <c r="F40" i="1"/>
  <c r="F42" i="4" l="1"/>
  <c r="F42" i="2"/>
  <c r="F41" i="4"/>
  <c r="F41" i="8" l="1"/>
  <c r="F40" i="8"/>
  <c r="F39" i="8"/>
  <c r="F39" i="7"/>
  <c r="F38" i="7"/>
  <c r="F37" i="7"/>
  <c r="F40" i="6"/>
  <c r="F39" i="6"/>
  <c r="F38" i="6"/>
  <c r="F39" i="5"/>
  <c r="F38" i="5"/>
  <c r="F37" i="5"/>
  <c r="F40" i="4"/>
  <c r="F39" i="4"/>
  <c r="F38" i="4"/>
  <c r="F39" i="3"/>
  <c r="F38" i="3"/>
  <c r="F37" i="3"/>
  <c r="F41" i="2"/>
  <c r="F40" i="2"/>
  <c r="F39" i="2"/>
  <c r="F37" i="1"/>
  <c r="F38" i="1"/>
  <c r="F39" i="1"/>
  <c r="F31" i="8" l="1"/>
  <c r="F30" i="8"/>
  <c r="F38" i="8"/>
  <c r="F37" i="8"/>
  <c r="F36" i="8"/>
  <c r="F35" i="8"/>
  <c r="F34" i="8"/>
  <c r="F33" i="8"/>
  <c r="F32" i="8"/>
  <c r="F29" i="8"/>
  <c r="F28" i="8"/>
  <c r="F27" i="8"/>
  <c r="F26" i="8"/>
  <c r="F25" i="8"/>
  <c r="F24" i="8"/>
  <c r="F23" i="8"/>
  <c r="F22" i="8"/>
  <c r="F21" i="8"/>
  <c r="F20" i="8"/>
  <c r="F19" i="8"/>
  <c r="F18" i="8"/>
  <c r="D11" i="8"/>
  <c r="D9" i="8"/>
  <c r="F36" i="7"/>
  <c r="F37" i="6"/>
  <c r="F36" i="5"/>
  <c r="F37" i="4"/>
  <c r="F36" i="3"/>
  <c r="F38" i="2"/>
  <c r="F36" i="1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D11" i="7"/>
  <c r="B13" i="7" s="1"/>
  <c r="D9" i="7"/>
  <c r="B13" i="8" l="1"/>
  <c r="F30" i="6"/>
  <c r="F36" i="6"/>
  <c r="F35" i="6"/>
  <c r="F34" i="6"/>
  <c r="F33" i="6"/>
  <c r="F32" i="6"/>
  <c r="F31" i="6"/>
  <c r="F29" i="6"/>
  <c r="F28" i="6"/>
  <c r="F27" i="6"/>
  <c r="F26" i="6"/>
  <c r="F25" i="6"/>
  <c r="F24" i="6"/>
  <c r="F23" i="6"/>
  <c r="F22" i="6"/>
  <c r="F21" i="6"/>
  <c r="F20" i="6"/>
  <c r="F19" i="6"/>
  <c r="F18" i="6"/>
  <c r="D11" i="6"/>
  <c r="D9" i="6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B13" i="5"/>
  <c r="D11" i="5"/>
  <c r="D9" i="5"/>
  <c r="F30" i="4"/>
  <c r="F36" i="4"/>
  <c r="F35" i="4"/>
  <c r="F34" i="4"/>
  <c r="F33" i="4"/>
  <c r="F32" i="4"/>
  <c r="F31" i="4"/>
  <c r="F29" i="4"/>
  <c r="F28" i="4"/>
  <c r="F27" i="4"/>
  <c r="F26" i="4"/>
  <c r="F25" i="4"/>
  <c r="F24" i="4"/>
  <c r="F23" i="4"/>
  <c r="F22" i="4"/>
  <c r="F21" i="4"/>
  <c r="F20" i="4"/>
  <c r="F19" i="4"/>
  <c r="F18" i="4"/>
  <c r="D11" i="4"/>
  <c r="D9" i="4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D11" i="3"/>
  <c r="B13" i="3" s="1"/>
  <c r="D9" i="3"/>
  <c r="F30" i="2"/>
  <c r="F37" i="2"/>
  <c r="F36" i="2"/>
  <c r="F35" i="2"/>
  <c r="F34" i="2"/>
  <c r="F33" i="2"/>
  <c r="F32" i="2"/>
  <c r="F31" i="2"/>
  <c r="F29" i="2"/>
  <c r="F28" i="2"/>
  <c r="F27" i="2"/>
  <c r="F26" i="2"/>
  <c r="F25" i="2"/>
  <c r="F24" i="2"/>
  <c r="F23" i="2"/>
  <c r="F22" i="2"/>
  <c r="F21" i="2"/>
  <c r="F19" i="2"/>
  <c r="F18" i="2"/>
  <c r="B13" i="2"/>
  <c r="D11" i="2"/>
  <c r="D9" i="2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8" i="1"/>
  <c r="D11" i="1"/>
  <c r="B13" i="1" s="1"/>
  <c r="D9" i="1"/>
  <c r="B13" i="6" l="1"/>
  <c r="B13" i="4"/>
</calcChain>
</file>

<file path=xl/sharedStrings.xml><?xml version="1.0" encoding="utf-8"?>
<sst xmlns="http://schemas.openxmlformats.org/spreadsheetml/2006/main" count="517" uniqueCount="79">
  <si>
    <t>batch number</t>
  </si>
  <si>
    <t>units in cm, g</t>
  </si>
  <si>
    <t>tube number</t>
  </si>
  <si>
    <t>weight column empty and dry</t>
  </si>
  <si>
    <t>weight column full dry + marker!</t>
  </si>
  <si>
    <t>weight column full wet, w/o gravel</t>
  </si>
  <si>
    <t>water content (g/g)</t>
  </si>
  <si>
    <t>filling height, from sand surface</t>
  </si>
  <si>
    <t>Volume</t>
  </si>
  <si>
    <t>bulk density, dry</t>
  </si>
  <si>
    <t>date</t>
  </si>
  <si>
    <t>time</t>
  </si>
  <si>
    <t>DAP</t>
  </si>
  <si>
    <t>weight (g)</t>
  </si>
  <si>
    <t>comments, treatments, MRT measurements</t>
  </si>
  <si>
    <t>water loss</t>
  </si>
  <si>
    <t>water content</t>
  </si>
  <si>
    <t>02.06.</t>
  </si>
  <si>
    <t>planting, plus seed and gravel</t>
  </si>
  <si>
    <t>06.06.</t>
  </si>
  <si>
    <t>07.06.</t>
  </si>
  <si>
    <t>08.06.</t>
  </si>
  <si>
    <t>irrigation</t>
  </si>
  <si>
    <t>12.06.</t>
  </si>
  <si>
    <t>13.06.</t>
  </si>
  <si>
    <t>14.06.</t>
  </si>
  <si>
    <t>16.06.</t>
  </si>
  <si>
    <t>18.06.</t>
  </si>
  <si>
    <t>19.06.</t>
  </si>
  <si>
    <t>20.06.</t>
  </si>
  <si>
    <t>21.06.</t>
  </si>
  <si>
    <t>22.06.</t>
  </si>
  <si>
    <t>II</t>
  </si>
  <si>
    <t>Sand-1-W</t>
  </si>
  <si>
    <t>Sand-2-W</t>
  </si>
  <si>
    <t>MRT</t>
  </si>
  <si>
    <t>plus marker filling; at sample removal plant was pulled a little out of the sand</t>
  </si>
  <si>
    <t>Sand-3-D</t>
  </si>
  <si>
    <t>Sand-4-D</t>
  </si>
  <si>
    <t>Soil-1-W</t>
  </si>
  <si>
    <t>seed not well developed</t>
  </si>
  <si>
    <t>Soil-2-W</t>
  </si>
  <si>
    <t>Soil-3-D</t>
  </si>
  <si>
    <t>23.06.</t>
  </si>
  <si>
    <t>Soil-4-D</t>
  </si>
  <si>
    <t>26.06.</t>
  </si>
  <si>
    <t>balance at MRT / MRT</t>
  </si>
  <si>
    <t>Harvest</t>
  </si>
  <si>
    <t>incl. marker</t>
  </si>
  <si>
    <t>w/o marker</t>
  </si>
  <si>
    <t>w/o shoot</t>
  </si>
  <si>
    <t>shoot FW</t>
  </si>
  <si>
    <t>shoot DW</t>
  </si>
  <si>
    <t>27.06.</t>
  </si>
  <si>
    <t>harvest</t>
  </si>
  <si>
    <t>29.06.</t>
  </si>
  <si>
    <t>28.06.</t>
  </si>
  <si>
    <t>30.06.</t>
  </si>
  <si>
    <t>04.07.</t>
  </si>
  <si>
    <t>irrigation, completely wilted</t>
  </si>
  <si>
    <t>MRT, wilted, no marker</t>
  </si>
  <si>
    <t>irrigation, wilted</t>
  </si>
  <si>
    <t>06.07.</t>
  </si>
  <si>
    <t>harvest - no MRT scan</t>
  </si>
  <si>
    <t>harvest, no marker, no MRT</t>
  </si>
  <si>
    <t xml:space="preserve">incl. marker + liquid, MRT / measurement before missing </t>
  </si>
  <si>
    <t>stem FW</t>
  </si>
  <si>
    <t>number of leaves</t>
  </si>
  <si>
    <t>LA total</t>
  </si>
  <si>
    <t>LA stem</t>
  </si>
  <si>
    <t xml:space="preserve">number of leaves </t>
  </si>
  <si>
    <t>root FW</t>
  </si>
  <si>
    <t>11.07.</t>
  </si>
  <si>
    <t>18.09.</t>
  </si>
  <si>
    <t>root DW</t>
  </si>
  <si>
    <t>volume</t>
  </si>
  <si>
    <t xml:space="preserve">water content </t>
  </si>
  <si>
    <t>gravi</t>
  </si>
  <si>
    <t>gravel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</si>
</sst>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7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33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217.446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870.81600000000003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1043.229</v>
      </c>
      <c r="C9" s="1" t="s">
        <v>6</v>
      </c>
      <c r="D9" s="2">
        <f>(B9-B7)/(B7-B5)</f>
        <v>0.26388263923963451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2.2999999999999998</v>
      </c>
      <c r="C11" s="1" t="s">
        <v>8</v>
      </c>
      <c r="D11" s="2">
        <f>(20.5-B11)*2.8*2.8*3.1415926</f>
        <v>448.2675649087999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1.4575446700742853</v>
      </c>
      <c r="C13" s="1" t="s">
        <v>78</v>
      </c>
      <c r="D13" s="1">
        <f>D17-B9</f>
        <v>9.3109999999999218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1052.54</v>
      </c>
      <c r="E17" t="s">
        <v>18</v>
      </c>
      <c r="F17">
        <v>0</v>
      </c>
      <c r="G17" s="8">
        <f>(D17-$D$13-$B$7)/($B$7-$B$5)</f>
        <v>0.26388263923963451</v>
      </c>
      <c r="H17" s="7">
        <f>G17*$B$13</f>
        <v>0.38462073434886473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1048.3489999999999</v>
      </c>
      <c r="F18">
        <f>$D$17-D18</f>
        <v>4.1910000000000309</v>
      </c>
      <c r="G18" s="8">
        <f t="shared" ref="G18:G50" si="0">(D18-$D$13-$B$7)/($B$7-$B$5)</f>
        <v>0.25746820331512005</v>
      </c>
      <c r="H18" s="7">
        <f t="shared" ref="H18:H50" si="1">G18*$B$13</f>
        <v>0.37527140745555565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1044.1500000000001</v>
      </c>
      <c r="F19">
        <f t="shared" ref="F19:F36" si="2">$D$17-D19</f>
        <v>8.3899999999998727</v>
      </c>
      <c r="G19" s="8">
        <f t="shared" si="0"/>
        <v>0.25104152317982176</v>
      </c>
      <c r="H19" s="7">
        <f t="shared" si="1"/>
        <v>0.36590423407807937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1039.385</v>
      </c>
      <c r="E20" t="s">
        <v>22</v>
      </c>
      <c r="F20">
        <f t="shared" si="2"/>
        <v>13.154999999999973</v>
      </c>
      <c r="G20" s="8">
        <f t="shared" si="0"/>
        <v>0.2437485651315488</v>
      </c>
      <c r="H20" s="7">
        <f t="shared" si="1"/>
        <v>0.35527442194574377</v>
      </c>
    </row>
    <row r="21" spans="1:8" x14ac:dyDescent="0.25">
      <c r="D21">
        <v>1052.0350000000001</v>
      </c>
      <c r="F21">
        <f t="shared" si="2"/>
        <v>0.50499999999988177</v>
      </c>
      <c r="G21" s="8">
        <f t="shared" si="0"/>
        <v>0.26310972343388911</v>
      </c>
      <c r="H21" s="7">
        <f t="shared" si="1"/>
        <v>0.38349417503578437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1029.3979999999999</v>
      </c>
      <c r="F22">
        <f t="shared" si="2"/>
        <v>23.142000000000053</v>
      </c>
      <c r="G22" s="8">
        <f t="shared" si="0"/>
        <v>0.22846319849396202</v>
      </c>
      <c r="H22" s="7">
        <f t="shared" si="1"/>
        <v>0.3329953172729978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1018.997</v>
      </c>
      <c r="F23">
        <f t="shared" si="2"/>
        <v>33.543000000000006</v>
      </c>
      <c r="G23" s="8">
        <f t="shared" si="0"/>
        <v>0.21254419394829882</v>
      </c>
      <c r="H23" s="7">
        <f t="shared" si="1"/>
        <v>0.30979265704457815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1010.273</v>
      </c>
      <c r="F24">
        <f t="shared" si="2"/>
        <v>42.266999999999939</v>
      </c>
      <c r="G24" s="8">
        <f t="shared" si="0"/>
        <v>0.19919188208825025</v>
      </c>
      <c r="H24" s="7">
        <f t="shared" si="1"/>
        <v>0.29033106605979464</v>
      </c>
    </row>
    <row r="25" spans="1:8" x14ac:dyDescent="0.25">
      <c r="B25" s="4">
        <v>0.54652777777777783</v>
      </c>
      <c r="D25">
        <v>1006.581</v>
      </c>
      <c r="E25" t="s">
        <v>22</v>
      </c>
      <c r="F25">
        <f t="shared" si="2"/>
        <v>45.958999999999946</v>
      </c>
      <c r="G25" s="8">
        <f t="shared" si="0"/>
        <v>0.19354117881139332</v>
      </c>
      <c r="H25" s="7">
        <f t="shared" si="1"/>
        <v>0.28209491361644057</v>
      </c>
    </row>
    <row r="26" spans="1:8" x14ac:dyDescent="0.25">
      <c r="D26">
        <v>1050.346</v>
      </c>
      <c r="F26">
        <f t="shared" si="2"/>
        <v>2.19399999999996</v>
      </c>
      <c r="G26" s="8">
        <f t="shared" si="0"/>
        <v>0.26052466443209826</v>
      </c>
      <c r="H26" s="7">
        <f t="shared" si="1"/>
        <v>0.37972633606589656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1025.5820000000001</v>
      </c>
      <c r="F27">
        <f t="shared" si="2"/>
        <v>26.957999999999856</v>
      </c>
      <c r="G27" s="8">
        <f t="shared" si="0"/>
        <v>0.22262270994995204</v>
      </c>
      <c r="H27" s="7">
        <f t="shared" si="1"/>
        <v>0.32448254432504614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997.31700000000001</v>
      </c>
      <c r="F28">
        <f t="shared" si="2"/>
        <v>55.222999999999956</v>
      </c>
      <c r="G28" s="8">
        <f t="shared" si="0"/>
        <v>0.17936238272341867</v>
      </c>
      <c r="H28" s="7">
        <f t="shared" si="1"/>
        <v>0.26142868495034299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982.65200000000004</v>
      </c>
      <c r="F29">
        <f t="shared" si="2"/>
        <v>69.88799999999992</v>
      </c>
      <c r="G29" s="8">
        <f t="shared" si="0"/>
        <v>0.15691721382983623</v>
      </c>
      <c r="H29" s="7">
        <f t="shared" si="1"/>
        <v>0.22871384866058472</v>
      </c>
    </row>
    <row r="30" spans="1:8" x14ac:dyDescent="0.25">
      <c r="B30" s="4">
        <v>0.66319444444444442</v>
      </c>
      <c r="D30">
        <v>972.36800000000005</v>
      </c>
      <c r="E30" t="s">
        <v>22</v>
      </c>
      <c r="F30">
        <f t="shared" si="2"/>
        <v>80.171999999999912</v>
      </c>
      <c r="G30" s="8">
        <f t="shared" si="0"/>
        <v>0.14117728086689027</v>
      </c>
      <c r="H30" s="7">
        <f t="shared" si="1"/>
        <v>0.2057721932631163</v>
      </c>
    </row>
    <row r="31" spans="1:8" x14ac:dyDescent="0.25">
      <c r="D31">
        <v>1044.5719999999999</v>
      </c>
      <c r="F31">
        <f t="shared" si="2"/>
        <v>7.9680000000000746</v>
      </c>
      <c r="G31" s="8">
        <f t="shared" si="0"/>
        <v>0.25168740529868211</v>
      </c>
      <c r="H31" s="7">
        <f t="shared" si="1"/>
        <v>0.36684563611792054</v>
      </c>
    </row>
    <row r="32" spans="1:8" ht="15.75" x14ac:dyDescent="0.25">
      <c r="A32" s="1" t="s">
        <v>29</v>
      </c>
      <c r="B32" s="4">
        <v>0.30902777777777779</v>
      </c>
      <c r="C32">
        <v>18</v>
      </c>
      <c r="D32">
        <v>1033.1220000000001</v>
      </c>
      <c r="F32">
        <f t="shared" si="2"/>
        <v>19.417999999999893</v>
      </c>
      <c r="G32" s="8">
        <f t="shared" si="0"/>
        <v>0.23416287861395552</v>
      </c>
      <c r="H32" s="7">
        <f t="shared" si="1"/>
        <v>0.34130285565302271</v>
      </c>
    </row>
    <row r="33" spans="1:8" ht="15.75" x14ac:dyDescent="0.25">
      <c r="A33" s="1" t="s">
        <v>30</v>
      </c>
      <c r="B33" s="4">
        <v>0.4375</v>
      </c>
      <c r="C33">
        <v>19</v>
      </c>
      <c r="D33">
        <v>1009.748</v>
      </c>
      <c r="F33">
        <f t="shared" si="2"/>
        <v>42.791999999999916</v>
      </c>
      <c r="G33" s="8">
        <f t="shared" si="0"/>
        <v>0.19838835575554448</v>
      </c>
      <c r="H33" s="7">
        <f t="shared" si="1"/>
        <v>0.28915989053629504</v>
      </c>
    </row>
    <row r="34" spans="1:8" ht="15.75" x14ac:dyDescent="0.25">
      <c r="A34" s="1" t="s">
        <v>31</v>
      </c>
      <c r="B34" s="4">
        <v>0.30208333333333331</v>
      </c>
      <c r="C34">
        <v>20</v>
      </c>
      <c r="D34">
        <v>992.69600000000003</v>
      </c>
      <c r="E34" t="s">
        <v>22</v>
      </c>
      <c r="F34">
        <f t="shared" si="2"/>
        <v>59.843999999999937</v>
      </c>
      <c r="G34" s="8">
        <f t="shared" si="0"/>
        <v>0.1722898204692595</v>
      </c>
      <c r="H34" s="7">
        <f t="shared" si="1"/>
        <v>0.25112010953302472</v>
      </c>
    </row>
    <row r="35" spans="1:8" x14ac:dyDescent="0.25">
      <c r="D35">
        <v>1040.24</v>
      </c>
      <c r="F35">
        <f t="shared" si="2"/>
        <v>12.299999999999955</v>
      </c>
      <c r="G35" s="8">
        <f t="shared" si="0"/>
        <v>0.24505716515909831</v>
      </c>
      <c r="H35" s="7">
        <f t="shared" si="1"/>
        <v>0.35718176494115761</v>
      </c>
    </row>
    <row r="36" spans="1:8" ht="15.75" x14ac:dyDescent="0.25">
      <c r="A36" s="1" t="s">
        <v>43</v>
      </c>
      <c r="B36" s="4">
        <v>0.35069444444444442</v>
      </c>
      <c r="C36">
        <v>21</v>
      </c>
      <c r="D36">
        <v>1011.25</v>
      </c>
      <c r="F36">
        <f t="shared" si="2"/>
        <v>41.289999999999964</v>
      </c>
      <c r="G36" s="8">
        <f t="shared" si="0"/>
        <v>0.20068720633025705</v>
      </c>
      <c r="H36" s="7">
        <f t="shared" si="1"/>
        <v>0.29251056793876457</v>
      </c>
    </row>
    <row r="37" spans="1:8" ht="15.75" x14ac:dyDescent="0.25">
      <c r="A37" s="1"/>
      <c r="B37" s="4">
        <v>0.5</v>
      </c>
      <c r="D37">
        <v>1011.25</v>
      </c>
      <c r="E37" t="s">
        <v>22</v>
      </c>
      <c r="F37">
        <f t="shared" ref="F37" si="3">$D$17-D37</f>
        <v>41.289999999999964</v>
      </c>
      <c r="G37" s="8">
        <f t="shared" si="0"/>
        <v>0.20068720633025705</v>
      </c>
      <c r="H37" s="7">
        <f t="shared" si="1"/>
        <v>0.29251056793876457</v>
      </c>
    </row>
    <row r="38" spans="1:8" x14ac:dyDescent="0.25">
      <c r="B38" s="4"/>
      <c r="D38">
        <v>1040.3</v>
      </c>
      <c r="F38">
        <f t="shared" ref="F38:F50" si="4">$D$17-D38</f>
        <v>12.240000000000009</v>
      </c>
      <c r="G38" s="8">
        <f t="shared" si="0"/>
        <v>0.24514899673997889</v>
      </c>
      <c r="H38" s="7">
        <f t="shared" si="1"/>
        <v>0.35731561357241459</v>
      </c>
    </row>
    <row r="39" spans="1:8" ht="15.75" x14ac:dyDescent="0.25">
      <c r="A39" s="1" t="s">
        <v>45</v>
      </c>
      <c r="B39" s="4">
        <v>0.31597222222222221</v>
      </c>
      <c r="C39">
        <v>24</v>
      </c>
      <c r="D39">
        <v>972.44500000000005</v>
      </c>
      <c r="F39">
        <f t="shared" si="4"/>
        <v>80.094999999999914</v>
      </c>
      <c r="G39" s="8">
        <f t="shared" si="0"/>
        <v>0.14129513139568711</v>
      </c>
      <c r="H39" s="7">
        <f t="shared" si="1"/>
        <v>0.20594396567322956</v>
      </c>
    </row>
    <row r="40" spans="1:8" x14ac:dyDescent="0.25">
      <c r="A40" t="s">
        <v>53</v>
      </c>
      <c r="B40" s="4">
        <v>0.3125</v>
      </c>
      <c r="C40">
        <v>25</v>
      </c>
      <c r="D40">
        <v>952.19100000000003</v>
      </c>
      <c r="E40" t="s">
        <v>22</v>
      </c>
      <c r="F40">
        <f t="shared" si="4"/>
        <v>100.34899999999993</v>
      </c>
      <c r="G40" s="8">
        <f t="shared" si="0"/>
        <v>0.11029585074307066</v>
      </c>
      <c r="H40" s="7">
        <f t="shared" si="1"/>
        <v>0.16076112938187154</v>
      </c>
    </row>
    <row r="41" spans="1:8" x14ac:dyDescent="0.25">
      <c r="D41">
        <v>1040.42</v>
      </c>
      <c r="F41">
        <f t="shared" si="4"/>
        <v>12.119999999999891</v>
      </c>
      <c r="G41" s="8">
        <f t="shared" si="0"/>
        <v>0.24533265990174039</v>
      </c>
      <c r="H41" s="7">
        <f t="shared" si="1"/>
        <v>0.35758331083492906</v>
      </c>
    </row>
    <row r="42" spans="1:8" x14ac:dyDescent="0.25">
      <c r="A42" t="s">
        <v>56</v>
      </c>
      <c r="B42" s="4">
        <v>0.38541666666666669</v>
      </c>
      <c r="C42">
        <v>26</v>
      </c>
      <c r="D42">
        <v>1025.9860000000001</v>
      </c>
      <c r="F42">
        <f t="shared" si="4"/>
        <v>26.55399999999986</v>
      </c>
      <c r="G42" s="8">
        <f t="shared" si="0"/>
        <v>0.22324104259454849</v>
      </c>
      <c r="H42" s="7">
        <f t="shared" si="1"/>
        <v>0.32538379177551069</v>
      </c>
    </row>
    <row r="43" spans="1:8" x14ac:dyDescent="0.25">
      <c r="A43" t="s">
        <v>55</v>
      </c>
      <c r="B43" s="4">
        <v>0.31597222222222221</v>
      </c>
      <c r="C43">
        <v>27</v>
      </c>
      <c r="D43">
        <v>1009.524</v>
      </c>
      <c r="E43" t="s">
        <v>22</v>
      </c>
      <c r="F43">
        <f t="shared" si="4"/>
        <v>43.015999999999963</v>
      </c>
      <c r="G43" s="8">
        <f t="shared" si="0"/>
        <v>0.19804551785358993</v>
      </c>
      <c r="H43" s="7">
        <f t="shared" si="1"/>
        <v>0.28866018897960172</v>
      </c>
    </row>
    <row r="44" spans="1:8" x14ac:dyDescent="0.25">
      <c r="D44">
        <v>1036.712</v>
      </c>
      <c r="F44">
        <f t="shared" si="4"/>
        <v>15.827999999999975</v>
      </c>
      <c r="G44" s="8">
        <f t="shared" si="0"/>
        <v>0.23965746820331518</v>
      </c>
      <c r="H44" s="7">
        <f t="shared" si="1"/>
        <v>0.34931146542323954</v>
      </c>
    </row>
    <row r="45" spans="1:8" x14ac:dyDescent="0.25">
      <c r="A45" t="s">
        <v>57</v>
      </c>
      <c r="B45" s="4">
        <v>0.30208333333333331</v>
      </c>
      <c r="C45">
        <v>28</v>
      </c>
      <c r="D45">
        <v>1012.987</v>
      </c>
      <c r="F45">
        <f t="shared" si="4"/>
        <v>39.552999999999997</v>
      </c>
      <c r="G45" s="8">
        <f t="shared" si="0"/>
        <v>0.20334573059675223</v>
      </c>
      <c r="H45" s="7">
        <f t="shared" si="1"/>
        <v>0.29638548581365776</v>
      </c>
    </row>
    <row r="46" spans="1:8" x14ac:dyDescent="0.25">
      <c r="B46" s="4">
        <v>0.4548611111111111</v>
      </c>
      <c r="D46">
        <v>1008.542</v>
      </c>
      <c r="E46" t="s">
        <v>22</v>
      </c>
      <c r="F46">
        <f t="shared" si="4"/>
        <v>43.997999999999934</v>
      </c>
      <c r="G46" s="8">
        <f t="shared" si="0"/>
        <v>0.19654254097984308</v>
      </c>
      <c r="H46" s="7">
        <f t="shared" si="1"/>
        <v>0.28646953304802708</v>
      </c>
    </row>
    <row r="47" spans="1:8" x14ac:dyDescent="0.25">
      <c r="D47">
        <v>1036.634</v>
      </c>
      <c r="F47">
        <f t="shared" si="4"/>
        <v>15.905999999999949</v>
      </c>
      <c r="G47" s="8">
        <f t="shared" si="0"/>
        <v>0.23953808714817035</v>
      </c>
      <c r="H47" s="7">
        <f t="shared" si="1"/>
        <v>0.34913746220260539</v>
      </c>
    </row>
    <row r="48" spans="1:8" x14ac:dyDescent="0.25">
      <c r="A48" t="s">
        <v>58</v>
      </c>
      <c r="B48" s="4">
        <v>0.30902777777777779</v>
      </c>
      <c r="C48">
        <v>32</v>
      </c>
      <c r="D48">
        <v>970.77099999999996</v>
      </c>
      <c r="E48" t="s">
        <v>59</v>
      </c>
      <c r="F48">
        <f t="shared" si="4"/>
        <v>81.769000000000005</v>
      </c>
      <c r="G48" s="8">
        <f t="shared" si="0"/>
        <v>0.13873303028911643</v>
      </c>
      <c r="H48" s="7">
        <f t="shared" si="1"/>
        <v>0.20220958886115606</v>
      </c>
    </row>
    <row r="49" spans="1:8" x14ac:dyDescent="0.25">
      <c r="D49">
        <v>1032.6310000000001</v>
      </c>
      <c r="F49">
        <f t="shared" si="4"/>
        <v>19.908999999999878</v>
      </c>
      <c r="G49" s="8">
        <f t="shared" si="0"/>
        <v>0.2334113901770821</v>
      </c>
      <c r="H49" s="7">
        <f t="shared" si="1"/>
        <v>0.34020752768723539</v>
      </c>
    </row>
    <row r="50" spans="1:8" x14ac:dyDescent="0.25">
      <c r="A50" t="s">
        <v>62</v>
      </c>
      <c r="B50" s="4">
        <v>0.27777777777777779</v>
      </c>
      <c r="C50">
        <v>34</v>
      </c>
      <c r="D50">
        <v>1020.876</v>
      </c>
      <c r="E50" t="s">
        <v>63</v>
      </c>
      <c r="F50">
        <f t="shared" si="4"/>
        <v>31.663999999999987</v>
      </c>
      <c r="G50" s="8">
        <f t="shared" si="0"/>
        <v>0.21542005295621167</v>
      </c>
      <c r="H50" s="7">
        <f t="shared" si="1"/>
        <v>0.3139843500134466</v>
      </c>
    </row>
    <row r="52" spans="1:8" x14ac:dyDescent="0.25">
      <c r="E52" t="s">
        <v>47</v>
      </c>
    </row>
    <row r="53" spans="1:8" x14ac:dyDescent="0.25">
      <c r="E53" t="s">
        <v>48</v>
      </c>
    </row>
    <row r="54" spans="1:8" x14ac:dyDescent="0.25">
      <c r="D54">
        <v>1020.876</v>
      </c>
      <c r="E54" t="s">
        <v>49</v>
      </c>
    </row>
    <row r="55" spans="1:8" x14ac:dyDescent="0.25">
      <c r="D55">
        <v>1017.171</v>
      </c>
      <c r="E55" t="s">
        <v>50</v>
      </c>
    </row>
    <row r="57" spans="1:8" x14ac:dyDescent="0.25">
      <c r="D57">
        <v>3.698</v>
      </c>
      <c r="E57" t="s">
        <v>51</v>
      </c>
    </row>
    <row r="58" spans="1:8" x14ac:dyDescent="0.25">
      <c r="D58">
        <v>2.601</v>
      </c>
      <c r="E58" t="s">
        <v>66</v>
      </c>
    </row>
    <row r="59" spans="1:8" x14ac:dyDescent="0.25">
      <c r="D59">
        <v>12</v>
      </c>
      <c r="E59" t="s">
        <v>67</v>
      </c>
    </row>
    <row r="60" spans="1:8" x14ac:dyDescent="0.25">
      <c r="D60">
        <v>1.286</v>
      </c>
      <c r="E60" t="s">
        <v>52</v>
      </c>
    </row>
    <row r="62" spans="1:8" x14ac:dyDescent="0.25">
      <c r="D62">
        <v>67.14</v>
      </c>
      <c r="E62" t="s">
        <v>68</v>
      </c>
    </row>
    <row r="63" spans="1:8" x14ac:dyDescent="0.25">
      <c r="D63">
        <v>12.616</v>
      </c>
      <c r="E63" t="s">
        <v>69</v>
      </c>
    </row>
    <row r="65" spans="1:5" x14ac:dyDescent="0.25">
      <c r="A65" t="s">
        <v>72</v>
      </c>
      <c r="D65">
        <v>4.0599999999999996</v>
      </c>
      <c r="E65" t="s">
        <v>71</v>
      </c>
    </row>
    <row r="66" spans="1:5" x14ac:dyDescent="0.25">
      <c r="A66" t="s">
        <v>73</v>
      </c>
      <c r="D66">
        <v>0.182</v>
      </c>
      <c r="E66" t="s">
        <v>74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34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217.274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865.61599999999999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1033.8969999999999</v>
      </c>
      <c r="C9" s="1" t="s">
        <v>6</v>
      </c>
      <c r="D9" s="2">
        <f>(B9-B7)/(B7-B5)</f>
        <v>0.25955591339138906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2.4</v>
      </c>
      <c r="C11" s="1" t="s">
        <v>8</v>
      </c>
      <c r="D11" s="2">
        <f>(20.5-B11)*2.8*2.8*3.1415926</f>
        <v>445.80455631040002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1.4543189180609886</v>
      </c>
      <c r="C13" s="1" t="s">
        <v>78</v>
      </c>
      <c r="D13" s="1">
        <f>D17-B9</f>
        <v>11.1400000000001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1045.037</v>
      </c>
      <c r="E17" t="s">
        <v>18</v>
      </c>
      <c r="F17">
        <v>0</v>
      </c>
      <c r="G17" s="8">
        <f>(D17-$D$13-$B$7)/($B$7-$B$5)</f>
        <v>0.25955591339138906</v>
      </c>
      <c r="H17" s="7">
        <f>G17*$B$13</f>
        <v>0.37747707513969658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1038.885</v>
      </c>
      <c r="F18">
        <f>$D$17-D18</f>
        <v>6.1520000000000437</v>
      </c>
      <c r="G18" s="8">
        <f t="shared" ref="G18:G19" si="0">(D18-$D$13-$B$7)/($B$7-$B$5)</f>
        <v>0.25006709421879181</v>
      </c>
      <c r="H18" s="7">
        <f t="shared" ref="H18:H42" si="1">G18*$B$13</f>
        <v>0.36367730590692859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1032.895</v>
      </c>
      <c r="E19" t="s">
        <v>35</v>
      </c>
      <c r="F19">
        <f t="shared" ref="F19:F39" si="2">$D$17-D19</f>
        <v>12.142000000000053</v>
      </c>
      <c r="G19" s="8">
        <f t="shared" si="0"/>
        <v>0.24082814317135076</v>
      </c>
      <c r="H19" s="7">
        <f t="shared" si="1"/>
        <v>0.35024092461559569</v>
      </c>
    </row>
    <row r="20" spans="1:8" ht="30" x14ac:dyDescent="0.25">
      <c r="A20" s="1"/>
      <c r="B20" s="4">
        <v>0.58333333333333337</v>
      </c>
      <c r="D20">
        <v>1034.1790000000001</v>
      </c>
      <c r="E20" s="6" t="s">
        <v>36</v>
      </c>
      <c r="G20" s="5"/>
      <c r="H20" s="7">
        <f t="shared" ref="H18:H42" si="3">(D20-$B$7)/$D$11</f>
        <v>0.37810963933404679</v>
      </c>
    </row>
    <row r="21" spans="1:8" ht="15.75" x14ac:dyDescent="0.25">
      <c r="A21" s="1" t="s">
        <v>21</v>
      </c>
      <c r="B21" s="4">
        <v>0.34375</v>
      </c>
      <c r="C21">
        <v>6</v>
      </c>
      <c r="D21">
        <v>1030.8150000000001</v>
      </c>
      <c r="E21" t="s">
        <v>22</v>
      </c>
      <c r="F21">
        <f t="shared" si="2"/>
        <v>14.22199999999998</v>
      </c>
      <c r="G21" s="8">
        <f t="shared" ref="G21" si="4">(D21-$D$13-$B$7)/($B$7-$B$5)</f>
        <v>0.23761995983601245</v>
      </c>
      <c r="H21" s="7">
        <f t="shared" si="1"/>
        <v>0.34557520289840515</v>
      </c>
    </row>
    <row r="22" spans="1:8" x14ac:dyDescent="0.25">
      <c r="D22">
        <v>1044.99</v>
      </c>
      <c r="F22">
        <f t="shared" si="2"/>
        <v>4.7000000000025466E-2</v>
      </c>
      <c r="G22" s="8">
        <f t="shared" ref="G22:G42" si="5">(D22-$D$13-$B$7)/($B$7-$B$5)</f>
        <v>0.25948342078717701</v>
      </c>
      <c r="H22" s="7">
        <f t="shared" si="1"/>
        <v>0.37737164777397147</v>
      </c>
    </row>
    <row r="23" spans="1:8" ht="15.75" x14ac:dyDescent="0.25">
      <c r="A23" s="1" t="s">
        <v>23</v>
      </c>
      <c r="B23" s="4">
        <v>0.30902777777777779</v>
      </c>
      <c r="C23">
        <v>10</v>
      </c>
      <c r="D23">
        <v>1021.1849999999999</v>
      </c>
      <c r="E23" t="s">
        <v>35</v>
      </c>
      <c r="F23">
        <f t="shared" si="2"/>
        <v>23.852000000000089</v>
      </c>
      <c r="G23" s="8">
        <f t="shared" si="5"/>
        <v>0.22276668795172896</v>
      </c>
      <c r="H23" s="7">
        <f t="shared" si="1"/>
        <v>0.32397380860198832</v>
      </c>
    </row>
    <row r="24" spans="1:8" ht="15.75" x14ac:dyDescent="0.25">
      <c r="A24" s="1" t="s">
        <v>24</v>
      </c>
      <c r="B24" s="4">
        <v>0.39583333333333331</v>
      </c>
      <c r="C24">
        <v>11</v>
      </c>
      <c r="D24">
        <v>1015.515</v>
      </c>
      <c r="F24">
        <f t="shared" si="2"/>
        <v>29.522000000000048</v>
      </c>
      <c r="G24" s="8">
        <f t="shared" si="5"/>
        <v>0.21402130357126317</v>
      </c>
      <c r="H24" s="7">
        <f t="shared" si="1"/>
        <v>0.31125523065176186</v>
      </c>
    </row>
    <row r="25" spans="1:8" ht="15.75" x14ac:dyDescent="0.25">
      <c r="A25" s="1" t="s">
        <v>25</v>
      </c>
      <c r="B25" s="4">
        <v>0.30902777777777779</v>
      </c>
      <c r="C25">
        <v>12</v>
      </c>
      <c r="D25">
        <v>1009.278</v>
      </c>
      <c r="F25">
        <f t="shared" si="2"/>
        <v>35.759000000000015</v>
      </c>
      <c r="G25" s="8">
        <f t="shared" si="5"/>
        <v>0.20440138075275077</v>
      </c>
      <c r="H25" s="7">
        <f t="shared" si="1"/>
        <v>0.2972647949065127</v>
      </c>
    </row>
    <row r="26" spans="1:8" x14ac:dyDescent="0.25">
      <c r="B26" s="4">
        <v>0.54652777777777783</v>
      </c>
      <c r="D26">
        <v>1007.327</v>
      </c>
      <c r="E26" t="s">
        <v>22</v>
      </c>
      <c r="F26">
        <f t="shared" si="2"/>
        <v>37.710000000000036</v>
      </c>
      <c r="G26" s="8">
        <f t="shared" si="5"/>
        <v>0.20139216648003663</v>
      </c>
      <c r="H26" s="7">
        <f t="shared" si="1"/>
        <v>0.29288843766120537</v>
      </c>
    </row>
    <row r="27" spans="1:8" x14ac:dyDescent="0.25">
      <c r="D27">
        <v>1042.06</v>
      </c>
      <c r="F27">
        <f t="shared" si="2"/>
        <v>2.9770000000000891</v>
      </c>
      <c r="G27" s="8">
        <f t="shared" si="5"/>
        <v>0.25496420099268574</v>
      </c>
      <c r="H27" s="7">
        <f t="shared" si="1"/>
        <v>0.37079926093196713</v>
      </c>
    </row>
    <row r="28" spans="1:8" ht="15.75" x14ac:dyDescent="0.25">
      <c r="A28" s="1" t="s">
        <v>26</v>
      </c>
      <c r="B28" s="4">
        <v>0.43402777777777773</v>
      </c>
      <c r="C28">
        <v>14</v>
      </c>
      <c r="D28">
        <v>1027.8009999999999</v>
      </c>
      <c r="F28">
        <f t="shared" si="2"/>
        <v>17.236000000000104</v>
      </c>
      <c r="G28" s="8">
        <f t="shared" si="5"/>
        <v>0.23297117879144008</v>
      </c>
      <c r="H28" s="7">
        <f t="shared" si="1"/>
        <v>0.33881439267936025</v>
      </c>
    </row>
    <row r="29" spans="1:8" ht="15.75" x14ac:dyDescent="0.25">
      <c r="A29" s="1" t="s">
        <v>27</v>
      </c>
      <c r="B29" s="4">
        <v>0.3125</v>
      </c>
      <c r="C29">
        <v>16</v>
      </c>
      <c r="D29">
        <v>1010.942</v>
      </c>
      <c r="E29" t="s">
        <v>35</v>
      </c>
      <c r="F29">
        <f t="shared" si="2"/>
        <v>34.095000000000027</v>
      </c>
      <c r="G29" s="8">
        <f t="shared" si="5"/>
        <v>0.20696792742102152</v>
      </c>
      <c r="H29" s="7">
        <f t="shared" si="1"/>
        <v>0.30099737228026524</v>
      </c>
    </row>
    <row r="30" spans="1:8" ht="15.75" x14ac:dyDescent="0.25">
      <c r="A30" s="1"/>
      <c r="B30" s="4">
        <v>0.52083333333333337</v>
      </c>
      <c r="D30">
        <v>1010.1609999999999</v>
      </c>
      <c r="F30">
        <f t="shared" si="2"/>
        <v>34.87600000000009</v>
      </c>
      <c r="G30" s="8">
        <f t="shared" si="5"/>
        <v>0.2057633162744352</v>
      </c>
      <c r="H30" s="7">
        <f t="shared" si="1"/>
        <v>0.2992454835008776</v>
      </c>
    </row>
    <row r="31" spans="1:8" ht="15.75" x14ac:dyDescent="0.25">
      <c r="A31" s="1" t="s">
        <v>28</v>
      </c>
      <c r="B31" s="4">
        <v>0.35416666666666669</v>
      </c>
      <c r="C31">
        <v>17</v>
      </c>
      <c r="D31">
        <v>1004.466</v>
      </c>
      <c r="F31">
        <f t="shared" si="2"/>
        <v>40.571000000000026</v>
      </c>
      <c r="G31" s="8">
        <f t="shared" si="5"/>
        <v>0.196979371998112</v>
      </c>
      <c r="H31" s="7">
        <f t="shared" si="1"/>
        <v>0.28647082716462724</v>
      </c>
    </row>
    <row r="32" spans="1:8" x14ac:dyDescent="0.25">
      <c r="B32" s="4">
        <v>0.66319444444444442</v>
      </c>
      <c r="D32">
        <v>999.70500000000004</v>
      </c>
      <c r="E32" t="s">
        <v>22</v>
      </c>
      <c r="F32">
        <f t="shared" si="2"/>
        <v>45.331999999999994</v>
      </c>
      <c r="G32" s="8">
        <f t="shared" si="5"/>
        <v>0.18963602543102245</v>
      </c>
      <c r="H32" s="7">
        <f t="shared" si="1"/>
        <v>0.27579125933023069</v>
      </c>
    </row>
    <row r="33" spans="1:8" x14ac:dyDescent="0.25">
      <c r="D33">
        <v>1042.0029999999999</v>
      </c>
      <c r="F33">
        <f t="shared" si="2"/>
        <v>3.0340000000001055</v>
      </c>
      <c r="G33" s="8">
        <f t="shared" si="5"/>
        <v>0.25487628443013077</v>
      </c>
      <c r="H33" s="7">
        <f t="shared" si="1"/>
        <v>0.37067140221183259</v>
      </c>
    </row>
    <row r="34" spans="1:8" ht="15.75" x14ac:dyDescent="0.25">
      <c r="A34" s="1" t="s">
        <v>29</v>
      </c>
      <c r="B34" s="4">
        <v>0.30902777777777779</v>
      </c>
      <c r="C34">
        <v>18</v>
      </c>
      <c r="D34">
        <v>1032.7550000000001</v>
      </c>
      <c r="F34">
        <f t="shared" si="2"/>
        <v>12.281999999999925</v>
      </c>
      <c r="G34" s="8">
        <f t="shared" si="5"/>
        <v>0.24061220775454933</v>
      </c>
      <c r="H34" s="7">
        <f t="shared" si="1"/>
        <v>0.34992688565386199</v>
      </c>
    </row>
    <row r="35" spans="1:8" ht="15.75" x14ac:dyDescent="0.25">
      <c r="A35" s="1" t="s">
        <v>30</v>
      </c>
      <c r="B35" s="4">
        <v>0.4375</v>
      </c>
      <c r="C35">
        <v>19</v>
      </c>
      <c r="D35">
        <v>1019.847</v>
      </c>
      <c r="F35">
        <f t="shared" si="2"/>
        <v>25.190000000000055</v>
      </c>
      <c r="G35" s="8">
        <f t="shared" si="5"/>
        <v>0.22070296232543921</v>
      </c>
      <c r="H35" s="7">
        <f t="shared" si="1"/>
        <v>0.32097249338198786</v>
      </c>
    </row>
    <row r="36" spans="1:8" ht="15.75" x14ac:dyDescent="0.25">
      <c r="A36" s="1" t="s">
        <v>31</v>
      </c>
      <c r="B36" s="4">
        <v>0.30208333333333331</v>
      </c>
      <c r="C36">
        <v>20</v>
      </c>
      <c r="D36">
        <v>1009.5940000000001</v>
      </c>
      <c r="E36" t="s">
        <v>22</v>
      </c>
      <c r="F36">
        <f t="shared" si="2"/>
        <v>35.442999999999984</v>
      </c>
      <c r="G36" s="8">
        <f t="shared" si="5"/>
        <v>0.20488877783638876</v>
      </c>
      <c r="H36" s="7">
        <f t="shared" si="1"/>
        <v>0.29797362570585517</v>
      </c>
    </row>
    <row r="37" spans="1:8" x14ac:dyDescent="0.25">
      <c r="D37">
        <v>1040.009</v>
      </c>
      <c r="F37">
        <f t="shared" si="2"/>
        <v>5.02800000000002</v>
      </c>
      <c r="G37" s="8">
        <f t="shared" si="5"/>
        <v>0.25180074713654205</v>
      </c>
      <c r="H37" s="7">
        <f t="shared" si="1"/>
        <v>0.3661985901425644</v>
      </c>
    </row>
    <row r="38" spans="1:8" ht="15.75" x14ac:dyDescent="0.25">
      <c r="A38" s="1" t="s">
        <v>43</v>
      </c>
      <c r="B38" s="4">
        <v>0.35069444444444442</v>
      </c>
      <c r="C38">
        <v>21</v>
      </c>
      <c r="D38">
        <v>1022.874</v>
      </c>
      <c r="F38">
        <f t="shared" si="2"/>
        <v>22.163000000000011</v>
      </c>
      <c r="G38" s="8">
        <f t="shared" si="5"/>
        <v>0.22537179451585729</v>
      </c>
      <c r="H38" s="7">
        <f t="shared" si="1"/>
        <v>0.32776246436176498</v>
      </c>
    </row>
    <row r="39" spans="1:8" ht="15.75" x14ac:dyDescent="0.25">
      <c r="A39" s="1"/>
      <c r="B39" s="4">
        <v>0.5</v>
      </c>
      <c r="D39">
        <v>1022.874</v>
      </c>
      <c r="E39" t="s">
        <v>22</v>
      </c>
      <c r="F39">
        <f t="shared" si="2"/>
        <v>22.163000000000011</v>
      </c>
      <c r="G39" s="8">
        <f t="shared" si="5"/>
        <v>0.22537179451585729</v>
      </c>
      <c r="H39" s="7">
        <f t="shared" si="1"/>
        <v>0.32776246436176498</v>
      </c>
    </row>
    <row r="40" spans="1:8" x14ac:dyDescent="0.25">
      <c r="B40" s="4"/>
      <c r="D40">
        <v>1039.6400000000001</v>
      </c>
      <c r="F40">
        <f>$D$17-D40</f>
        <v>5.3969999999999345</v>
      </c>
      <c r="G40" s="8">
        <f t="shared" si="5"/>
        <v>0.25123160307368647</v>
      </c>
      <c r="H40" s="7">
        <f t="shared" si="1"/>
        <v>0.36537087316485145</v>
      </c>
    </row>
    <row r="41" spans="1:8" ht="15.75" x14ac:dyDescent="0.25">
      <c r="A41" s="1" t="s">
        <v>45</v>
      </c>
      <c r="B41" s="4">
        <v>0.31597222222222221</v>
      </c>
      <c r="C41">
        <v>24</v>
      </c>
      <c r="D41">
        <v>999.61400000000003</v>
      </c>
      <c r="E41" t="s">
        <v>35</v>
      </c>
      <c r="F41">
        <f>$D$17-D41</f>
        <v>45.423000000000002</v>
      </c>
      <c r="G41" s="8">
        <f t="shared" si="5"/>
        <v>0.18949566741010138</v>
      </c>
      <c r="H41" s="7">
        <f t="shared" si="1"/>
        <v>0.27558713400510354</v>
      </c>
    </row>
    <row r="42" spans="1:8" x14ac:dyDescent="0.25">
      <c r="B42" s="4">
        <v>0.41666666666666669</v>
      </c>
      <c r="D42">
        <v>999.23400000000004</v>
      </c>
      <c r="E42" t="s">
        <v>47</v>
      </c>
      <c r="F42">
        <f>$D$17-D42</f>
        <v>45.802999999999997</v>
      </c>
      <c r="G42" s="8">
        <f t="shared" si="5"/>
        <v>0.18890955699306841</v>
      </c>
      <c r="H42" s="7">
        <f t="shared" si="1"/>
        <v>0.27473474253753993</v>
      </c>
    </row>
    <row r="45" spans="1:8" x14ac:dyDescent="0.25">
      <c r="E45" t="s">
        <v>47</v>
      </c>
    </row>
    <row r="46" spans="1:8" x14ac:dyDescent="0.25">
      <c r="D46">
        <v>999.23400000000004</v>
      </c>
      <c r="E46" t="s">
        <v>48</v>
      </c>
    </row>
    <row r="47" spans="1:8" x14ac:dyDescent="0.25">
      <c r="D47">
        <v>994.572</v>
      </c>
      <c r="E47" t="s">
        <v>49</v>
      </c>
    </row>
    <row r="48" spans="1:8" x14ac:dyDescent="0.25">
      <c r="D48">
        <v>991.33399999999995</v>
      </c>
      <c r="E48" t="s">
        <v>50</v>
      </c>
    </row>
    <row r="50" spans="1:5" x14ac:dyDescent="0.25">
      <c r="D50">
        <v>3.206</v>
      </c>
      <c r="E50" t="s">
        <v>51</v>
      </c>
    </row>
    <row r="51" spans="1:5" x14ac:dyDescent="0.25">
      <c r="D51">
        <v>1.177</v>
      </c>
      <c r="E51" t="s">
        <v>66</v>
      </c>
    </row>
    <row r="52" spans="1:5" x14ac:dyDescent="0.25">
      <c r="D52">
        <v>6</v>
      </c>
      <c r="E52" t="s">
        <v>67</v>
      </c>
    </row>
    <row r="53" spans="1:5" x14ac:dyDescent="0.25">
      <c r="D53">
        <v>0.317</v>
      </c>
      <c r="E53" t="s">
        <v>52</v>
      </c>
    </row>
    <row r="55" spans="1:5" x14ac:dyDescent="0.25">
      <c r="D55">
        <v>60.284999999999997</v>
      </c>
      <c r="E55" t="s">
        <v>68</v>
      </c>
    </row>
    <row r="56" spans="1:5" x14ac:dyDescent="0.25">
      <c r="D56">
        <v>6.3780000000000001</v>
      </c>
      <c r="E56" t="s">
        <v>69</v>
      </c>
    </row>
    <row r="58" spans="1:5" x14ac:dyDescent="0.25">
      <c r="E58" t="s">
        <v>71</v>
      </c>
    </row>
    <row r="59" spans="1:5" x14ac:dyDescent="0.25">
      <c r="A59" t="s">
        <v>73</v>
      </c>
      <c r="D59">
        <v>0.08</v>
      </c>
      <c r="E59" t="s">
        <v>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0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37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219.785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884.78599999999994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1056.998</v>
      </c>
      <c r="C9" s="1" t="s">
        <v>6</v>
      </c>
      <c r="D9" s="2">
        <f>(B9-B7)/(B7-B5)</f>
        <v>0.25896502411274586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2.1</v>
      </c>
      <c r="C11" s="1" t="s">
        <v>8</v>
      </c>
      <c r="D11" s="2">
        <f>(20.5-B11)*2.8*2.8*3.1415926</f>
        <v>453.19358210559994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1.4673663225995248</v>
      </c>
      <c r="C13" s="1" t="s">
        <v>78</v>
      </c>
      <c r="D13" s="1">
        <f>D17-B9</f>
        <v>10.44399999999996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1067.442</v>
      </c>
      <c r="E17" t="s">
        <v>18</v>
      </c>
      <c r="F17">
        <v>0</v>
      </c>
      <c r="G17" s="8">
        <f>(D17-$D$13-$B$7)/($B$7-$B$5)</f>
        <v>0.25896502411274586</v>
      </c>
      <c r="H17" s="7">
        <f>G17*$B$13</f>
        <v>0.37999655511421715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1060.9780000000001</v>
      </c>
      <c r="F18">
        <f>$D$17-D18</f>
        <v>6.4639999999999418</v>
      </c>
      <c r="G18" s="8">
        <f t="shared" ref="G18:G49" si="0">(D18-$D$13-$B$7)/($B$7-$B$5)</f>
        <v>0.24924473797783789</v>
      </c>
      <c r="H18" s="7">
        <f t="shared" ref="H18:H49" si="1">G18*$B$13</f>
        <v>0.36573333459382212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1056.6869999999999</v>
      </c>
      <c r="F19">
        <f t="shared" ref="F19:F37" si="2">$D$17-D19</f>
        <v>10.755000000000109</v>
      </c>
      <c r="G19" s="8">
        <f t="shared" si="0"/>
        <v>0.24279211610208104</v>
      </c>
      <c r="H19" s="7">
        <f t="shared" si="1"/>
        <v>0.35626497456086753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1052.6189999999999</v>
      </c>
      <c r="E20" t="s">
        <v>22</v>
      </c>
      <c r="F20">
        <f t="shared" si="2"/>
        <v>14.823000000000093</v>
      </c>
      <c r="G20" s="8">
        <f t="shared" si="0"/>
        <v>0.23667483206792173</v>
      </c>
      <c r="H20" s="7">
        <f t="shared" si="1"/>
        <v>0.34728867798336638</v>
      </c>
    </row>
    <row r="21" spans="1:8" x14ac:dyDescent="0.25">
      <c r="D21">
        <v>1059.0519999999999</v>
      </c>
      <c r="F21">
        <f t="shared" si="2"/>
        <v>8.3900000000001</v>
      </c>
      <c r="G21" s="8">
        <f t="shared" si="0"/>
        <v>0.24634850173157635</v>
      </c>
      <c r="H21" s="7">
        <f t="shared" si="1"/>
        <v>0.36148349506376587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1042.415</v>
      </c>
      <c r="F22">
        <f t="shared" si="2"/>
        <v>25.027000000000044</v>
      </c>
      <c r="G22" s="8">
        <f t="shared" si="0"/>
        <v>0.22133049423985837</v>
      </c>
      <c r="H22" s="7">
        <f t="shared" si="1"/>
        <v>0.32477291341187631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1033.501</v>
      </c>
      <c r="F23">
        <f t="shared" si="2"/>
        <v>33.941000000000031</v>
      </c>
      <c r="G23" s="8">
        <f t="shared" si="0"/>
        <v>0.20792600311879242</v>
      </c>
      <c r="H23" s="7">
        <f t="shared" si="1"/>
        <v>0.30510361456923973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1026.3679999999999</v>
      </c>
      <c r="F24">
        <f t="shared" si="2"/>
        <v>41.074000000000069</v>
      </c>
      <c r="G24" s="8">
        <f t="shared" si="0"/>
        <v>0.1971997034590926</v>
      </c>
      <c r="H24" s="7">
        <f t="shared" si="1"/>
        <v>0.2893642036824855</v>
      </c>
    </row>
    <row r="25" spans="1:8" x14ac:dyDescent="0.25">
      <c r="B25" s="4">
        <v>0.54652777777777783</v>
      </c>
      <c r="D25">
        <v>1023.578</v>
      </c>
      <c r="E25" t="s">
        <v>22</v>
      </c>
      <c r="F25">
        <f t="shared" si="2"/>
        <v>43.864000000000033</v>
      </c>
      <c r="G25" s="8">
        <f t="shared" si="0"/>
        <v>0.19300422104628426</v>
      </c>
      <c r="H25" s="7">
        <f t="shared" si="1"/>
        <v>0.28320789408287195</v>
      </c>
    </row>
    <row r="26" spans="1:8" x14ac:dyDescent="0.25">
      <c r="D26">
        <v>1041.0450000000001</v>
      </c>
      <c r="F26">
        <f t="shared" si="2"/>
        <v>26.396999999999935</v>
      </c>
      <c r="G26" s="8">
        <f t="shared" si="0"/>
        <v>0.21927034696188452</v>
      </c>
      <c r="H26" s="7">
        <f t="shared" si="1"/>
        <v>0.32174992267658237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1023.376</v>
      </c>
      <c r="F27">
        <f t="shared" si="2"/>
        <v>44.066000000000031</v>
      </c>
      <c r="G27" s="8">
        <f t="shared" si="0"/>
        <v>0.19270046210456837</v>
      </c>
      <c r="H27" s="7">
        <f t="shared" si="1"/>
        <v>0.28276216844160956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1000.986</v>
      </c>
      <c r="F28">
        <f t="shared" si="2"/>
        <v>66.456000000000017</v>
      </c>
      <c r="G28" s="8">
        <f t="shared" si="0"/>
        <v>0.15903133980249667</v>
      </c>
      <c r="H28" s="7">
        <f t="shared" si="1"/>
        <v>0.23335723226406499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987.32500000000005</v>
      </c>
      <c r="F29">
        <f t="shared" si="2"/>
        <v>80.116999999999962</v>
      </c>
      <c r="G29" s="8">
        <f t="shared" si="0"/>
        <v>0.13848851355110767</v>
      </c>
      <c r="H29" s="7">
        <f t="shared" si="1"/>
        <v>0.20321338085176333</v>
      </c>
    </row>
    <row r="30" spans="1:8" x14ac:dyDescent="0.25">
      <c r="B30" s="4">
        <v>0.66319444444444442</v>
      </c>
      <c r="D30">
        <v>977.76599999999996</v>
      </c>
      <c r="E30" t="s">
        <v>22</v>
      </c>
      <c r="F30">
        <f t="shared" si="2"/>
        <v>89.676000000000045</v>
      </c>
      <c r="G30" s="8">
        <f t="shared" si="0"/>
        <v>0.12411409907654283</v>
      </c>
      <c r="H30" s="7">
        <f t="shared" si="1"/>
        <v>0.18212084914469973</v>
      </c>
    </row>
    <row r="31" spans="1:8" x14ac:dyDescent="0.25">
      <c r="D31">
        <v>1009.365</v>
      </c>
      <c r="F31">
        <f t="shared" si="2"/>
        <v>58.076999999999998</v>
      </c>
      <c r="G31" s="8">
        <f t="shared" si="0"/>
        <v>0.17163132085515678</v>
      </c>
      <c r="H31" s="7">
        <f t="shared" si="1"/>
        <v>0.25184602012613055</v>
      </c>
    </row>
    <row r="32" spans="1:8" ht="15.75" x14ac:dyDescent="0.25">
      <c r="A32" s="1" t="s">
        <v>29</v>
      </c>
      <c r="B32" s="4">
        <v>0.30902777777777779</v>
      </c>
      <c r="C32">
        <v>18</v>
      </c>
      <c r="D32">
        <v>1000.856</v>
      </c>
      <c r="F32">
        <f t="shared" si="2"/>
        <v>66.586000000000013</v>
      </c>
      <c r="G32" s="8">
        <f t="shared" si="0"/>
        <v>0.15883585137465972</v>
      </c>
      <c r="H32" s="7">
        <f t="shared" si="1"/>
        <v>0.23307037912859913</v>
      </c>
    </row>
    <row r="33" spans="1:8" ht="15.75" x14ac:dyDescent="0.25">
      <c r="A33" s="1" t="s">
        <v>30</v>
      </c>
      <c r="B33" s="4">
        <v>0.4375</v>
      </c>
      <c r="C33">
        <v>19</v>
      </c>
      <c r="D33">
        <v>980.91399999999999</v>
      </c>
      <c r="F33">
        <f t="shared" si="2"/>
        <v>86.52800000000002</v>
      </c>
      <c r="G33" s="8">
        <f t="shared" si="0"/>
        <v>0.1288479265444715</v>
      </c>
      <c r="H33" s="7">
        <f t="shared" si="1"/>
        <v>0.18906710814813485</v>
      </c>
    </row>
    <row r="34" spans="1:8" ht="15.75" x14ac:dyDescent="0.25">
      <c r="A34" s="1" t="s">
        <v>31</v>
      </c>
      <c r="B34" s="4">
        <v>0.30208333333333331</v>
      </c>
      <c r="C34">
        <v>20</v>
      </c>
      <c r="D34">
        <v>965.85400000000004</v>
      </c>
      <c r="E34" t="s">
        <v>22</v>
      </c>
      <c r="F34">
        <f t="shared" si="2"/>
        <v>101.58799999999997</v>
      </c>
      <c r="G34" s="8">
        <f t="shared" si="0"/>
        <v>0.10620134405812945</v>
      </c>
      <c r="H34" s="7">
        <f t="shared" si="1"/>
        <v>0.1558362756857043</v>
      </c>
    </row>
    <row r="35" spans="1:8" x14ac:dyDescent="0.25">
      <c r="D35">
        <v>987.74900000000002</v>
      </c>
      <c r="F35">
        <f t="shared" si="2"/>
        <v>79.692999999999984</v>
      </c>
      <c r="G35" s="8">
        <f t="shared" si="0"/>
        <v>0.13912610657728353</v>
      </c>
      <c r="H35" s="7">
        <f t="shared" si="1"/>
        <v>0.20414896338589808</v>
      </c>
    </row>
    <row r="36" spans="1:8" ht="15.75" x14ac:dyDescent="0.25">
      <c r="A36" s="1" t="s">
        <v>43</v>
      </c>
      <c r="B36" s="4">
        <v>0.35069444444444442</v>
      </c>
      <c r="C36">
        <v>21</v>
      </c>
      <c r="D36">
        <v>962.43799999999999</v>
      </c>
      <c r="F36">
        <f t="shared" si="2"/>
        <v>105.00400000000002</v>
      </c>
      <c r="G36" s="8">
        <f t="shared" si="0"/>
        <v>0.10106450967742918</v>
      </c>
      <c r="H36" s="7">
        <f t="shared" si="1"/>
        <v>0.14829865791069335</v>
      </c>
    </row>
    <row r="37" spans="1:8" ht="15.75" x14ac:dyDescent="0.25">
      <c r="A37" s="1"/>
      <c r="B37" s="4">
        <v>0.5</v>
      </c>
      <c r="D37">
        <v>962.43799999999999</v>
      </c>
      <c r="E37" t="s">
        <v>22</v>
      </c>
      <c r="F37">
        <f t="shared" si="2"/>
        <v>105.00400000000002</v>
      </c>
      <c r="G37" s="8">
        <f t="shared" si="0"/>
        <v>0.10106450967742918</v>
      </c>
      <c r="H37" s="7">
        <f t="shared" si="1"/>
        <v>0.14829865791069335</v>
      </c>
    </row>
    <row r="38" spans="1:8" x14ac:dyDescent="0.25">
      <c r="B38" s="4"/>
      <c r="D38">
        <v>972.98099999999999</v>
      </c>
      <c r="F38">
        <f t="shared" ref="F38:F49" si="3">$D$17-D38</f>
        <v>94.461000000000013</v>
      </c>
      <c r="G38" s="8">
        <f t="shared" si="0"/>
        <v>0.11691862117500589</v>
      </c>
      <c r="H38" s="7">
        <f t="shared" si="1"/>
        <v>0.17156244719697533</v>
      </c>
    </row>
    <row r="39" spans="1:8" ht="15.75" x14ac:dyDescent="0.25">
      <c r="A39" s="1" t="s">
        <v>45</v>
      </c>
      <c r="B39" s="4">
        <v>0.31597222222222221</v>
      </c>
      <c r="C39">
        <v>24</v>
      </c>
      <c r="D39">
        <v>929.02300000000002</v>
      </c>
      <c r="F39">
        <f t="shared" si="3"/>
        <v>138.41899999999998</v>
      </c>
      <c r="G39" s="8">
        <f t="shared" si="0"/>
        <v>5.0816464937646889E-2</v>
      </c>
      <c r="H39" s="7">
        <f t="shared" si="1"/>
        <v>7.4566369283062608E-2</v>
      </c>
    </row>
    <row r="40" spans="1:8" x14ac:dyDescent="0.25">
      <c r="A40" t="s">
        <v>53</v>
      </c>
      <c r="B40" s="4">
        <v>0.3125</v>
      </c>
      <c r="C40">
        <v>25</v>
      </c>
      <c r="D40">
        <v>917.53899999999999</v>
      </c>
      <c r="E40" t="s">
        <v>22</v>
      </c>
      <c r="F40">
        <f t="shared" si="3"/>
        <v>149.90300000000002</v>
      </c>
      <c r="G40" s="8">
        <f t="shared" si="0"/>
        <v>3.354731797395806E-2</v>
      </c>
      <c r="H40" s="7">
        <f t="shared" si="1"/>
        <v>4.9226204608523783E-2</v>
      </c>
    </row>
    <row r="41" spans="1:8" x14ac:dyDescent="0.25">
      <c r="D41">
        <v>945.221</v>
      </c>
      <c r="F41">
        <f t="shared" si="3"/>
        <v>122.221</v>
      </c>
      <c r="G41" s="8">
        <f t="shared" si="0"/>
        <v>7.5174323046130906E-2</v>
      </c>
      <c r="H41" s="7">
        <f t="shared" si="1"/>
        <v>0.11030826996210982</v>
      </c>
    </row>
    <row r="42" spans="1:8" x14ac:dyDescent="0.25">
      <c r="A42" t="s">
        <v>56</v>
      </c>
      <c r="B42" s="4">
        <v>0.38541666666666669</v>
      </c>
      <c r="C42">
        <v>26</v>
      </c>
      <c r="D42">
        <v>935.81600000000003</v>
      </c>
      <c r="F42">
        <f t="shared" si="3"/>
        <v>131.62599999999998</v>
      </c>
      <c r="G42" s="8">
        <f t="shared" si="0"/>
        <v>6.1031487170696175E-2</v>
      </c>
      <c r="H42" s="7">
        <f t="shared" si="1"/>
        <v>8.955554889244452E-2</v>
      </c>
    </row>
    <row r="43" spans="1:8" x14ac:dyDescent="0.25">
      <c r="A43" t="s">
        <v>55</v>
      </c>
      <c r="B43" s="4">
        <v>0.31944444444444448</v>
      </c>
      <c r="C43">
        <v>27</v>
      </c>
      <c r="D43">
        <v>927.00400000000002</v>
      </c>
      <c r="E43" t="s">
        <v>22</v>
      </c>
      <c r="F43">
        <f t="shared" si="3"/>
        <v>140.43799999999999</v>
      </c>
      <c r="G43" s="8">
        <f t="shared" si="0"/>
        <v>4.7780379277625323E-2</v>
      </c>
      <c r="H43" s="7">
        <f t="shared" si="1"/>
        <v>7.0111319433019612E-2</v>
      </c>
    </row>
    <row r="44" spans="1:8" x14ac:dyDescent="0.25">
      <c r="D44">
        <v>937.24599999999998</v>
      </c>
      <c r="F44">
        <f t="shared" si="3"/>
        <v>130.19600000000003</v>
      </c>
      <c r="G44" s="8">
        <f t="shared" si="0"/>
        <v>6.3181859876902557E-2</v>
      </c>
      <c r="H44" s="7">
        <f t="shared" si="1"/>
        <v>9.2710933382568972E-2</v>
      </c>
    </row>
    <row r="45" spans="1:8" x14ac:dyDescent="0.25">
      <c r="A45" t="s">
        <v>57</v>
      </c>
      <c r="B45" s="4">
        <v>0.30208333333333331</v>
      </c>
      <c r="C45">
        <v>28</v>
      </c>
      <c r="D45">
        <v>927.08299999999997</v>
      </c>
      <c r="F45">
        <f t="shared" si="3"/>
        <v>140.35900000000004</v>
      </c>
      <c r="G45" s="8">
        <f t="shared" si="0"/>
        <v>4.7899176091464622E-2</v>
      </c>
      <c r="H45" s="7">
        <f t="shared" si="1"/>
        <v>7.0285637876879525E-2</v>
      </c>
    </row>
    <row r="46" spans="1:8" x14ac:dyDescent="0.25">
      <c r="B46" s="4">
        <v>0.4548611111111111</v>
      </c>
      <c r="D46">
        <v>925.55799999999999</v>
      </c>
      <c r="E46" t="s">
        <v>22</v>
      </c>
      <c r="F46">
        <f t="shared" si="3"/>
        <v>141.88400000000001</v>
      </c>
      <c r="G46" s="8">
        <f t="shared" si="0"/>
        <v>4.5605946457223503E-2</v>
      </c>
      <c r="H46" s="7">
        <f t="shared" si="1"/>
        <v>6.6920629941606885E-2</v>
      </c>
    </row>
    <row r="47" spans="1:8" x14ac:dyDescent="0.25">
      <c r="D47">
        <v>931.66899999999998</v>
      </c>
      <c r="F47">
        <f t="shared" si="3"/>
        <v>135.77300000000002</v>
      </c>
      <c r="G47" s="8">
        <f t="shared" si="0"/>
        <v>5.4795406322697381E-2</v>
      </c>
      <c r="H47" s="7">
        <f t="shared" si="1"/>
        <v>8.0404933871083203E-2</v>
      </c>
    </row>
    <row r="48" spans="1:8" x14ac:dyDescent="0.25">
      <c r="A48" t="s">
        <v>58</v>
      </c>
      <c r="B48" s="4">
        <v>0.28125</v>
      </c>
      <c r="C48">
        <v>32</v>
      </c>
      <c r="D48">
        <v>914.46299999999997</v>
      </c>
      <c r="E48" t="s">
        <v>60</v>
      </c>
      <c r="F48">
        <f t="shared" si="3"/>
        <v>152.97900000000004</v>
      </c>
      <c r="G48" s="8">
        <f t="shared" si="0"/>
        <v>2.8921761019908333E-2</v>
      </c>
      <c r="H48" s="7">
        <f t="shared" si="1"/>
        <v>4.2438818110885172E-2</v>
      </c>
    </row>
    <row r="49" spans="2:8" x14ac:dyDescent="0.25">
      <c r="B49" s="4">
        <v>0.40277777777777773</v>
      </c>
      <c r="D49">
        <v>914.39300000000003</v>
      </c>
      <c r="E49" t="s">
        <v>54</v>
      </c>
      <c r="F49">
        <f t="shared" si="3"/>
        <v>153.04899999999998</v>
      </c>
      <c r="G49" s="8">
        <f t="shared" si="0"/>
        <v>2.8816498020303918E-2</v>
      </c>
      <c r="H49" s="7">
        <f t="shared" si="1"/>
        <v>4.2284358730249848E-2</v>
      </c>
    </row>
    <row r="52" spans="2:8" x14ac:dyDescent="0.25">
      <c r="E52" t="s">
        <v>47</v>
      </c>
    </row>
    <row r="53" spans="2:8" x14ac:dyDescent="0.25">
      <c r="E53" t="s">
        <v>48</v>
      </c>
    </row>
    <row r="54" spans="2:8" x14ac:dyDescent="0.25">
      <c r="D54">
        <v>914.39300000000003</v>
      </c>
      <c r="E54" t="s">
        <v>49</v>
      </c>
    </row>
    <row r="55" spans="2:8" x14ac:dyDescent="0.25">
      <c r="D55">
        <v>912.40200000000004</v>
      </c>
      <c r="E55" t="s">
        <v>50</v>
      </c>
    </row>
    <row r="57" spans="2:8" x14ac:dyDescent="0.25">
      <c r="D57">
        <v>1.966</v>
      </c>
      <c r="E57" t="s">
        <v>51</v>
      </c>
    </row>
    <row r="58" spans="2:8" x14ac:dyDescent="0.25">
      <c r="D58">
        <v>1.2070000000000001</v>
      </c>
      <c r="E58" t="s">
        <v>66</v>
      </c>
    </row>
    <row r="59" spans="2:8" x14ac:dyDescent="0.25">
      <c r="D59">
        <v>9</v>
      </c>
      <c r="E59" t="s">
        <v>67</v>
      </c>
    </row>
    <row r="60" spans="2:8" x14ac:dyDescent="0.25">
      <c r="D60">
        <v>0.75600000000000001</v>
      </c>
      <c r="E60" t="s">
        <v>52</v>
      </c>
    </row>
    <row r="62" spans="2:8" x14ac:dyDescent="0.25">
      <c r="D62">
        <v>48.179000000000002</v>
      </c>
      <c r="E62" t="s">
        <v>68</v>
      </c>
    </row>
    <row r="63" spans="2:8" x14ac:dyDescent="0.25">
      <c r="D63">
        <v>7.9980000000000002</v>
      </c>
      <c r="E63" t="s">
        <v>69</v>
      </c>
    </row>
    <row r="65" spans="1:5" x14ac:dyDescent="0.25">
      <c r="E65" t="s">
        <v>71</v>
      </c>
    </row>
    <row r="66" spans="1:5" x14ac:dyDescent="0.25">
      <c r="A66" t="s">
        <v>73</v>
      </c>
      <c r="D66">
        <v>0.51100000000000001</v>
      </c>
      <c r="E66" t="s">
        <v>74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C7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38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217.124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879.85799999999995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1055.655</v>
      </c>
      <c r="C9" s="1" t="s">
        <v>6</v>
      </c>
      <c r="D9" s="2">
        <f>(B9-B7)/(B7-B5)</f>
        <v>0.26526027033470451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</v>
      </c>
      <c r="C11" s="1" t="s">
        <v>8</v>
      </c>
      <c r="D11" s="2">
        <f>(20.5-B11)*2.8*2.8*3.1415926</f>
        <v>455.656590704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1.4544593747147616</v>
      </c>
      <c r="C13" s="1" t="s">
        <v>78</v>
      </c>
      <c r="D13" s="1">
        <f>D17-B9</f>
        <v>12.264000000000124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1067.9190000000001</v>
      </c>
      <c r="E17" t="s">
        <v>18</v>
      </c>
      <c r="F17">
        <v>0</v>
      </c>
      <c r="G17" s="8">
        <f>(D17-$D$13-$B$7)/($B$7-$B$5)</f>
        <v>0.26526027033470451</v>
      </c>
      <c r="H17" s="7">
        <f>G17*$B$13</f>
        <v>0.38581028692768293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1063.4659999999999</v>
      </c>
      <c r="F18">
        <f>$D$17-D18</f>
        <v>4.4530000000002019</v>
      </c>
      <c r="G18" s="8">
        <f t="shared" ref="G18:G42" si="0">(D18-$D$13-$B$7)/($B$7-$B$5)</f>
        <v>0.25854113415035268</v>
      </c>
      <c r="H18" s="7">
        <f t="shared" ref="H18:H42" si="1">G18*$B$13</f>
        <v>0.37603757631436724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1059.3009999999999</v>
      </c>
      <c r="E19" t="s">
        <v>35</v>
      </c>
      <c r="F19">
        <f t="shared" ref="F19:F38" si="2">$D$17-D19</f>
        <v>8.6180000000001655</v>
      </c>
      <c r="G19" s="8">
        <f t="shared" si="0"/>
        <v>0.25225656145602893</v>
      </c>
      <c r="H19" s="7">
        <f t="shared" si="1"/>
        <v>0.36689692064303164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1057.69</v>
      </c>
      <c r="E20" t="s">
        <v>22</v>
      </c>
      <c r="F20">
        <f t="shared" si="2"/>
        <v>10.229000000000042</v>
      </c>
      <c r="G20" s="8">
        <f t="shared" si="0"/>
        <v>0.24982572193368682</v>
      </c>
      <c r="H20" s="7">
        <f t="shared" si="1"/>
        <v>0.36336136331133406</v>
      </c>
    </row>
    <row r="21" spans="1:8" x14ac:dyDescent="0.25">
      <c r="D21">
        <v>1062.2349999999999</v>
      </c>
      <c r="F21">
        <f t="shared" si="2"/>
        <v>5.6840000000001965</v>
      </c>
      <c r="G21" s="8">
        <f t="shared" si="0"/>
        <v>0.25668367701068578</v>
      </c>
      <c r="H21" s="7">
        <f t="shared" si="1"/>
        <v>0.37333598036444787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1046.4780000000001</v>
      </c>
      <c r="F22">
        <f t="shared" si="2"/>
        <v>21.441000000000031</v>
      </c>
      <c r="G22" s="8">
        <f t="shared" si="0"/>
        <v>0.23290792384274839</v>
      </c>
      <c r="H22" s="7">
        <f t="shared" si="1"/>
        <v>0.33875511327843716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1042.48</v>
      </c>
      <c r="F23">
        <f t="shared" si="2"/>
        <v>25.439000000000078</v>
      </c>
      <c r="G23" s="8">
        <f t="shared" si="0"/>
        <v>0.22687533761660028</v>
      </c>
      <c r="H23" s="7">
        <f t="shared" si="1"/>
        <v>0.32998096168804086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1037.884</v>
      </c>
      <c r="F24">
        <f t="shared" si="2"/>
        <v>30.035000000000082</v>
      </c>
      <c r="G24" s="8">
        <f t="shared" si="0"/>
        <v>0.21994042858824198</v>
      </c>
      <c r="H24" s="7">
        <f t="shared" si="1"/>
        <v>0.31989441823895109</v>
      </c>
    </row>
    <row r="25" spans="1:8" x14ac:dyDescent="0.25">
      <c r="B25" s="4">
        <v>0.54652777777777783</v>
      </c>
      <c r="D25">
        <v>1036.1130000000001</v>
      </c>
      <c r="E25" t="s">
        <v>22</v>
      </c>
      <c r="F25">
        <f t="shared" si="2"/>
        <v>31.80600000000004</v>
      </c>
      <c r="G25" s="8">
        <f t="shared" si="0"/>
        <v>0.21726816490477327</v>
      </c>
      <c r="H25" s="7">
        <f t="shared" si="1"/>
        <v>0.31600771927282023</v>
      </c>
    </row>
    <row r="26" spans="1:8" x14ac:dyDescent="0.25">
      <c r="D26">
        <v>1049.386</v>
      </c>
      <c r="F26">
        <f t="shared" si="2"/>
        <v>18.533000000000129</v>
      </c>
      <c r="G26" s="8">
        <f t="shared" si="0"/>
        <v>0.2372958079712221</v>
      </c>
      <c r="H26" s="7">
        <f t="shared" si="1"/>
        <v>0.34513711248425782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1036.3989999999999</v>
      </c>
      <c r="F27">
        <f t="shared" si="2"/>
        <v>31.520000000000209</v>
      </c>
      <c r="G27" s="8">
        <f t="shared" si="0"/>
        <v>0.21769971059278659</v>
      </c>
      <c r="H27" s="7">
        <f t="shared" si="1"/>
        <v>0.31663538494436894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1020.8150000000001</v>
      </c>
      <c r="F28">
        <f t="shared" si="2"/>
        <v>47.104000000000042</v>
      </c>
      <c r="G28" s="8">
        <f t="shared" si="0"/>
        <v>0.19418499729906719</v>
      </c>
      <c r="H28" s="7">
        <f t="shared" si="1"/>
        <v>0.28243418975058893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1011.135</v>
      </c>
      <c r="E29" t="s">
        <v>35</v>
      </c>
      <c r="F29">
        <f t="shared" si="2"/>
        <v>56.784000000000106</v>
      </c>
      <c r="G29" s="8">
        <f t="shared" si="0"/>
        <v>0.17957883555091475</v>
      </c>
      <c r="H29" s="7">
        <f t="shared" si="1"/>
        <v>0.26119012086738846</v>
      </c>
    </row>
    <row r="30" spans="1:8" ht="15.75" x14ac:dyDescent="0.25">
      <c r="A30" s="1"/>
      <c r="B30" s="4">
        <v>0.41666666666666669</v>
      </c>
      <c r="D30">
        <v>1010.778</v>
      </c>
      <c r="F30">
        <f t="shared" si="2"/>
        <v>57.141000000000076</v>
      </c>
      <c r="G30" s="8">
        <f t="shared" si="0"/>
        <v>0.17904015789140132</v>
      </c>
      <c r="H30" s="7">
        <f t="shared" si="1"/>
        <v>0.26040663609555975</v>
      </c>
    </row>
    <row r="31" spans="1:8" x14ac:dyDescent="0.25">
      <c r="B31" s="4">
        <v>0.66319444444444442</v>
      </c>
      <c r="D31">
        <v>1005.9059999999999</v>
      </c>
      <c r="E31" t="s">
        <v>22</v>
      </c>
      <c r="F31">
        <f t="shared" si="2"/>
        <v>62.013000000000147</v>
      </c>
      <c r="G31" s="8">
        <f t="shared" si="0"/>
        <v>0.17168879218509975</v>
      </c>
      <c r="H31" s="7">
        <f t="shared" si="1"/>
        <v>0.24971437332707283</v>
      </c>
    </row>
    <row r="32" spans="1:8" x14ac:dyDescent="0.25">
      <c r="D32">
        <v>1027.346</v>
      </c>
      <c r="F32">
        <f t="shared" si="2"/>
        <v>40.573000000000093</v>
      </c>
      <c r="G32" s="8">
        <f t="shared" si="0"/>
        <v>0.20403962977604884</v>
      </c>
      <c r="H32" s="7">
        <f t="shared" si="1"/>
        <v>0.29676735234110346</v>
      </c>
    </row>
    <row r="33" spans="1:8" ht="15.75" x14ac:dyDescent="0.25">
      <c r="A33" s="1" t="s">
        <v>29</v>
      </c>
      <c r="B33" s="4">
        <v>0.30902777777777779</v>
      </c>
      <c r="C33">
        <v>18</v>
      </c>
      <c r="D33">
        <v>1021.583</v>
      </c>
      <c r="F33">
        <f t="shared" si="2"/>
        <v>46.336000000000126</v>
      </c>
      <c r="G33" s="8">
        <f t="shared" si="0"/>
        <v>0.1953438332724742</v>
      </c>
      <c r="H33" s="7">
        <f t="shared" si="1"/>
        <v>0.28411966959586749</v>
      </c>
    </row>
    <row r="34" spans="1:8" ht="15.75" x14ac:dyDescent="0.25">
      <c r="A34" s="1" t="s">
        <v>30</v>
      </c>
      <c r="B34" s="4">
        <v>0.4375</v>
      </c>
      <c r="C34">
        <v>19</v>
      </c>
      <c r="D34">
        <v>1005.208</v>
      </c>
      <c r="F34">
        <f t="shared" si="2"/>
        <v>62.711000000000126</v>
      </c>
      <c r="G34" s="8">
        <f t="shared" si="0"/>
        <v>0.17063557928218548</v>
      </c>
      <c r="H34" s="7">
        <f t="shared" si="1"/>
        <v>0.24818251794685861</v>
      </c>
    </row>
    <row r="35" spans="1:8" ht="15.75" x14ac:dyDescent="0.25">
      <c r="A35" s="1" t="s">
        <v>31</v>
      </c>
      <c r="B35" s="4">
        <v>0.30208333333333331</v>
      </c>
      <c r="C35">
        <v>20</v>
      </c>
      <c r="D35">
        <v>993.33600000000001</v>
      </c>
      <c r="E35" t="s">
        <v>22</v>
      </c>
      <c r="F35">
        <f t="shared" si="2"/>
        <v>74.583000000000084</v>
      </c>
      <c r="G35" s="8">
        <f t="shared" si="0"/>
        <v>0.15272190652660034</v>
      </c>
      <c r="H35" s="7">
        <f t="shared" si="1"/>
        <v>0.22212780867192539</v>
      </c>
    </row>
    <row r="36" spans="1:8" x14ac:dyDescent="0.25">
      <c r="D36">
        <v>1010.5940000000001</v>
      </c>
      <c r="F36">
        <f t="shared" si="2"/>
        <v>57.325000000000045</v>
      </c>
      <c r="G36" s="8">
        <f t="shared" si="0"/>
        <v>0.17876252010610591</v>
      </c>
      <c r="H36" s="7">
        <f t="shared" si="1"/>
        <v>0.2600028232159618</v>
      </c>
    </row>
    <row r="37" spans="1:8" ht="15.75" x14ac:dyDescent="0.25">
      <c r="A37" s="1" t="s">
        <v>43</v>
      </c>
      <c r="B37" s="4">
        <v>0.35069444444444442</v>
      </c>
      <c r="C37">
        <v>21</v>
      </c>
      <c r="D37">
        <v>995.55</v>
      </c>
      <c r="F37">
        <f t="shared" si="2"/>
        <v>72.369000000000142</v>
      </c>
      <c r="G37" s="8">
        <f t="shared" si="0"/>
        <v>0.15606261335618798</v>
      </c>
      <c r="H37" s="7">
        <f t="shared" si="1"/>
        <v>0.22698673103839279</v>
      </c>
    </row>
    <row r="38" spans="1:8" ht="15.75" x14ac:dyDescent="0.25">
      <c r="A38" s="1"/>
      <c r="B38" s="4">
        <v>0.5</v>
      </c>
      <c r="D38">
        <v>995.55</v>
      </c>
      <c r="E38" t="s">
        <v>22</v>
      </c>
      <c r="F38">
        <f t="shared" si="2"/>
        <v>72.369000000000142</v>
      </c>
      <c r="G38" s="8">
        <f t="shared" si="0"/>
        <v>0.15606261335618798</v>
      </c>
      <c r="H38" s="7">
        <f t="shared" si="1"/>
        <v>0.22698673103839279</v>
      </c>
    </row>
    <row r="39" spans="1:8" x14ac:dyDescent="0.25">
      <c r="B39" s="4"/>
      <c r="D39">
        <v>1001.972</v>
      </c>
      <c r="F39">
        <f>$D$17-D39</f>
        <v>65.947000000000116</v>
      </c>
      <c r="G39" s="8">
        <f t="shared" si="0"/>
        <v>0.16575277562340232</v>
      </c>
      <c r="H39" s="7">
        <f t="shared" si="1"/>
        <v>0.24108067839044992</v>
      </c>
    </row>
    <row r="40" spans="1:8" ht="15.75" x14ac:dyDescent="0.25">
      <c r="A40" s="1" t="s">
        <v>45</v>
      </c>
      <c r="B40" s="4">
        <v>0.31597222222222221</v>
      </c>
      <c r="C40">
        <v>24</v>
      </c>
      <c r="D40">
        <v>954.12599999999998</v>
      </c>
      <c r="F40">
        <f>$D$17-D40</f>
        <v>113.79300000000012</v>
      </c>
      <c r="G40" s="8">
        <f t="shared" si="0"/>
        <v>9.3557898040541015E-2</v>
      </c>
      <c r="H40" s="7">
        <f t="shared" si="1"/>
        <v>0.13607616188367272</v>
      </c>
    </row>
    <row r="41" spans="1:8" x14ac:dyDescent="0.25">
      <c r="B41" s="4">
        <v>0.375</v>
      </c>
      <c r="D41">
        <v>954.96699999999998</v>
      </c>
      <c r="E41" t="s">
        <v>46</v>
      </c>
      <c r="F41">
        <f>$D$17-D41</f>
        <v>112.95200000000011</v>
      </c>
      <c r="G41" s="8">
        <f t="shared" si="0"/>
        <v>9.4826883787462124E-2</v>
      </c>
      <c r="H41" s="7">
        <f t="shared" si="1"/>
        <v>0.13792185009966151</v>
      </c>
    </row>
    <row r="42" spans="1:8" x14ac:dyDescent="0.25">
      <c r="B42" s="4">
        <v>0.52777777777777779</v>
      </c>
      <c r="D42">
        <v>952.47299999999996</v>
      </c>
      <c r="E42" t="s">
        <v>47</v>
      </c>
      <c r="F42">
        <f>$D$17-D42</f>
        <v>115.44600000000014</v>
      </c>
      <c r="G42" s="8">
        <f t="shared" si="0"/>
        <v>9.1063684675902992E-2</v>
      </c>
      <c r="H42" s="7">
        <f t="shared" si="1"/>
        <v>0.13244842987293609</v>
      </c>
    </row>
    <row r="45" spans="1:8" x14ac:dyDescent="0.25">
      <c r="E45" t="s">
        <v>47</v>
      </c>
    </row>
    <row r="46" spans="1:8" x14ac:dyDescent="0.25">
      <c r="D46">
        <v>952.47299999999996</v>
      </c>
      <c r="E46" t="s">
        <v>48</v>
      </c>
    </row>
    <row r="47" spans="1:8" x14ac:dyDescent="0.25">
      <c r="D47">
        <v>948.01300000000003</v>
      </c>
      <c r="E47" t="s">
        <v>49</v>
      </c>
    </row>
    <row r="48" spans="1:8" x14ac:dyDescent="0.25">
      <c r="D48">
        <v>944.08699999999999</v>
      </c>
      <c r="E48" t="s">
        <v>50</v>
      </c>
    </row>
    <row r="50" spans="1:5" x14ac:dyDescent="0.25">
      <c r="D50">
        <v>3.8730000000000002</v>
      </c>
      <c r="E50" t="s">
        <v>51</v>
      </c>
    </row>
    <row r="51" spans="1:5" x14ac:dyDescent="0.25">
      <c r="D51">
        <v>1.3180000000000001</v>
      </c>
      <c r="E51" t="s">
        <v>66</v>
      </c>
    </row>
    <row r="52" spans="1:5" x14ac:dyDescent="0.25">
      <c r="D52">
        <v>7</v>
      </c>
      <c r="E52" t="s">
        <v>67</v>
      </c>
    </row>
    <row r="53" spans="1:5" x14ac:dyDescent="0.25">
      <c r="D53">
        <v>0.41199999999999998</v>
      </c>
      <c r="E53" t="s">
        <v>52</v>
      </c>
    </row>
    <row r="55" spans="1:5" x14ac:dyDescent="0.25">
      <c r="D55">
        <v>90.685000000000002</v>
      </c>
      <c r="E55" t="s">
        <v>68</v>
      </c>
    </row>
    <row r="56" spans="1:5" x14ac:dyDescent="0.25">
      <c r="D56">
        <v>7.766</v>
      </c>
      <c r="E56" t="s">
        <v>69</v>
      </c>
    </row>
    <row r="58" spans="1:5" x14ac:dyDescent="0.25">
      <c r="A58" t="s">
        <v>72</v>
      </c>
      <c r="D58">
        <v>1.26</v>
      </c>
      <c r="E58" t="s">
        <v>71</v>
      </c>
    </row>
    <row r="59" spans="1:5" x14ac:dyDescent="0.25">
      <c r="A59" t="s">
        <v>73</v>
      </c>
      <c r="D59">
        <v>9.5000000000000001E-2</v>
      </c>
      <c r="E59" t="s">
        <v>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9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39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215.05600000000001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843.27499999999998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1010.144</v>
      </c>
      <c r="C9" s="1" t="s">
        <v>6</v>
      </c>
      <c r="D9" s="2">
        <f>(B9-B7)/(B7-B5)</f>
        <v>0.26562233870672497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1.9</v>
      </c>
      <c r="C11" s="1" t="s">
        <v>8</v>
      </c>
      <c r="D11" s="2">
        <f>(20.5-B11)*2.8*2.8*3.1415926</f>
        <v>458.11959930239993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1.3712991126260878</v>
      </c>
      <c r="C13" s="1" t="s">
        <v>78</v>
      </c>
      <c r="D13" s="1">
        <f>D17-B9</f>
        <v>11.354000000000042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1021.498</v>
      </c>
      <c r="E17" t="s">
        <v>18</v>
      </c>
      <c r="F17">
        <v>0</v>
      </c>
      <c r="G17" s="8">
        <f>(D17-$D$13-$B$7)/($B$7-$B$5)</f>
        <v>0.26562233870672497</v>
      </c>
      <c r="H17" s="7">
        <f>G17*$B$13</f>
        <v>0.3642476773621981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1016.2190000000001</v>
      </c>
      <c r="F18">
        <f>$D$17-D18</f>
        <v>5.2789999999999964</v>
      </c>
      <c r="G18" s="8">
        <f t="shared" ref="G18:G52" si="0">(D18-$D$13-$B$7)/($B$7-$B$5)</f>
        <v>0.25721921813889748</v>
      </c>
      <c r="H18" s="7">
        <f t="shared" ref="H18:H52" si="1">G18*$B$13</f>
        <v>0.35272448558424624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1012.3630000000001</v>
      </c>
      <c r="F19">
        <f t="shared" ref="F19:F37" si="2">$D$17-D19</f>
        <v>9.1349999999999909</v>
      </c>
      <c r="G19" s="8">
        <f t="shared" si="0"/>
        <v>0.25108123122669013</v>
      </c>
      <c r="H19" s="7">
        <f t="shared" si="1"/>
        <v>0.34430746957822572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1008.574</v>
      </c>
      <c r="E20" t="s">
        <v>22</v>
      </c>
      <c r="F20">
        <f t="shared" si="2"/>
        <v>12.924000000000092</v>
      </c>
      <c r="G20" s="8">
        <f t="shared" si="0"/>
        <v>0.24504989502068539</v>
      </c>
      <c r="H20" s="7">
        <f t="shared" si="1"/>
        <v>0.33603670359098187</v>
      </c>
    </row>
    <row r="21" spans="1:8" x14ac:dyDescent="0.25">
      <c r="D21">
        <v>1021.004</v>
      </c>
      <c r="F21">
        <f t="shared" si="2"/>
        <v>0.49400000000002819</v>
      </c>
      <c r="G21" s="8">
        <f t="shared" si="0"/>
        <v>0.26483598872367758</v>
      </c>
      <c r="H21" s="7">
        <f t="shared" si="1"/>
        <v>0.36316935632823166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1007.079</v>
      </c>
      <c r="E22" t="s">
        <v>40</v>
      </c>
      <c r="F22">
        <f t="shared" si="2"/>
        <v>14.419000000000096</v>
      </c>
      <c r="G22" s="8">
        <f t="shared" si="0"/>
        <v>0.24267015165093692</v>
      </c>
      <c r="H22" s="7">
        <f t="shared" si="1"/>
        <v>0.33277336361976795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1001.208</v>
      </c>
      <c r="F23">
        <f t="shared" si="2"/>
        <v>20.290000000000077</v>
      </c>
      <c r="G23" s="8">
        <f t="shared" si="0"/>
        <v>0.23332468454472083</v>
      </c>
      <c r="H23" s="7">
        <f t="shared" si="1"/>
        <v>0.31995793286993757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997.75300000000004</v>
      </c>
      <c r="F24">
        <f t="shared" si="2"/>
        <v>23.745000000000005</v>
      </c>
      <c r="G24" s="8">
        <f t="shared" si="0"/>
        <v>0.2278250100681451</v>
      </c>
      <c r="H24" s="7">
        <f t="shared" si="1"/>
        <v>0.31241623414047692</v>
      </c>
    </row>
    <row r="25" spans="1:8" x14ac:dyDescent="0.25">
      <c r="B25" s="4">
        <v>0.54652777777777783</v>
      </c>
      <c r="D25">
        <v>996.76099999999997</v>
      </c>
      <c r="E25" t="s">
        <v>22</v>
      </c>
      <c r="F25">
        <f t="shared" si="2"/>
        <v>24.73700000000008</v>
      </c>
      <c r="G25" s="8">
        <f t="shared" si="0"/>
        <v>0.22624594289570987</v>
      </c>
      <c r="H25" s="7">
        <f t="shared" si="1"/>
        <v>0.31025086072813951</v>
      </c>
    </row>
    <row r="26" spans="1:8" x14ac:dyDescent="0.25">
      <c r="D26">
        <v>1020.654</v>
      </c>
      <c r="F26">
        <f t="shared" si="2"/>
        <v>0.84400000000005093</v>
      </c>
      <c r="G26" s="8">
        <f t="shared" si="0"/>
        <v>0.26427885816888697</v>
      </c>
      <c r="H26" s="7">
        <f t="shared" si="1"/>
        <v>0.36240536369283044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1012.806</v>
      </c>
      <c r="F27">
        <f t="shared" si="2"/>
        <v>8.6920000000000073</v>
      </c>
      <c r="G27" s="8">
        <f t="shared" si="0"/>
        <v>0.25178639932889652</v>
      </c>
      <c r="H27" s="7">
        <f t="shared" si="1"/>
        <v>0.34527446597103356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1005.424</v>
      </c>
      <c r="F28">
        <f t="shared" si="2"/>
        <v>16.074000000000069</v>
      </c>
      <c r="G28" s="8">
        <f t="shared" si="0"/>
        <v>0.24003572002756995</v>
      </c>
      <c r="H28" s="7">
        <f t="shared" si="1"/>
        <v>0.32916076987237075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1000.942</v>
      </c>
      <c r="F29">
        <f t="shared" si="2"/>
        <v>20.55600000000004</v>
      </c>
      <c r="G29" s="8">
        <f t="shared" si="0"/>
        <v>0.23290126532308</v>
      </c>
      <c r="H29" s="7">
        <f t="shared" si="1"/>
        <v>0.31937729846703267</v>
      </c>
    </row>
    <row r="30" spans="1:8" x14ac:dyDescent="0.25">
      <c r="B30" s="4">
        <v>0.67361111111111116</v>
      </c>
      <c r="D30">
        <v>998.52599999999995</v>
      </c>
      <c r="E30" t="s">
        <v>22</v>
      </c>
      <c r="F30">
        <f t="shared" si="2"/>
        <v>22.972000000000094</v>
      </c>
      <c r="G30" s="8">
        <f t="shared" si="0"/>
        <v>0.22905547269343962</v>
      </c>
      <c r="H30" s="7">
        <f t="shared" si="1"/>
        <v>0.31410356644666282</v>
      </c>
    </row>
    <row r="31" spans="1:8" x14ac:dyDescent="0.25">
      <c r="D31">
        <v>1020.085</v>
      </c>
      <c r="F31">
        <f t="shared" si="2"/>
        <v>1.4130000000000109</v>
      </c>
      <c r="G31" s="8">
        <f t="shared" si="0"/>
        <v>0.26337312306695598</v>
      </c>
      <c r="H31" s="7">
        <f t="shared" si="1"/>
        <v>0.36116332995127814</v>
      </c>
    </row>
    <row r="32" spans="1:8" ht="15.75" x14ac:dyDescent="0.25">
      <c r="A32" s="1" t="s">
        <v>29</v>
      </c>
      <c r="B32" s="4">
        <v>0.30902777777777779</v>
      </c>
      <c r="C32">
        <v>18</v>
      </c>
      <c r="D32">
        <v>1016.4349999999999</v>
      </c>
      <c r="F32">
        <f t="shared" si="2"/>
        <v>5.0630000000001019</v>
      </c>
      <c r="G32" s="8">
        <f t="shared" si="0"/>
        <v>0.25756304728128238</v>
      </c>
      <c r="H32" s="7">
        <f t="shared" si="1"/>
        <v>0.35319597818209364</v>
      </c>
    </row>
    <row r="33" spans="1:8" ht="15.75" x14ac:dyDescent="0.25">
      <c r="A33" s="1" t="s">
        <v>30</v>
      </c>
      <c r="B33" s="4">
        <v>0.4375</v>
      </c>
      <c r="C33">
        <v>19</v>
      </c>
      <c r="D33">
        <v>1008.086</v>
      </c>
      <c r="F33">
        <f t="shared" si="2"/>
        <v>13.412000000000035</v>
      </c>
      <c r="G33" s="8">
        <f t="shared" si="0"/>
        <v>0.24427309584714885</v>
      </c>
      <c r="H33" s="7">
        <f t="shared" si="1"/>
        <v>0.3349714795736225</v>
      </c>
    </row>
    <row r="34" spans="1:8" ht="15.75" x14ac:dyDescent="0.25">
      <c r="A34" s="1" t="s">
        <v>31</v>
      </c>
      <c r="B34" s="4">
        <v>0.30208333333333331</v>
      </c>
      <c r="C34">
        <v>20</v>
      </c>
      <c r="D34">
        <v>1002.643</v>
      </c>
      <c r="E34" t="s">
        <v>22</v>
      </c>
      <c r="F34">
        <f t="shared" si="2"/>
        <v>18.855000000000018</v>
      </c>
      <c r="G34" s="8">
        <f t="shared" si="0"/>
        <v>0.23560891981936238</v>
      </c>
      <c r="H34" s="7">
        <f t="shared" si="1"/>
        <v>0.32309030267508271</v>
      </c>
    </row>
    <row r="35" spans="1:8" x14ac:dyDescent="0.25">
      <c r="D35">
        <v>1020.689</v>
      </c>
      <c r="F35">
        <f t="shared" si="2"/>
        <v>0.80900000000008276</v>
      </c>
      <c r="G35" s="8">
        <f t="shared" si="0"/>
        <v>0.26433457122436599</v>
      </c>
      <c r="H35" s="7">
        <f t="shared" si="1"/>
        <v>0.36248176295637047</v>
      </c>
    </row>
    <row r="36" spans="1:8" ht="15.75" x14ac:dyDescent="0.25">
      <c r="A36" s="1" t="s">
        <v>43</v>
      </c>
      <c r="B36" s="4">
        <v>0.35069444444444442</v>
      </c>
      <c r="C36">
        <v>21</v>
      </c>
      <c r="D36">
        <v>1010.222</v>
      </c>
      <c r="F36">
        <f t="shared" si="2"/>
        <v>11.276000000000067</v>
      </c>
      <c r="G36" s="8">
        <f t="shared" si="0"/>
        <v>0.24767318403295663</v>
      </c>
      <c r="H36" s="7">
        <f t="shared" si="1"/>
        <v>0.33963401748567118</v>
      </c>
    </row>
    <row r="37" spans="1:8" ht="15.75" x14ac:dyDescent="0.25">
      <c r="A37" s="1"/>
      <c r="B37" s="4">
        <v>0.5</v>
      </c>
      <c r="D37">
        <v>1010.222</v>
      </c>
      <c r="E37" t="s">
        <v>22</v>
      </c>
      <c r="F37">
        <f t="shared" si="2"/>
        <v>11.276000000000067</v>
      </c>
      <c r="G37" s="8">
        <f t="shared" si="0"/>
        <v>0.24767318403295663</v>
      </c>
      <c r="H37" s="7">
        <f t="shared" si="1"/>
        <v>0.33963401748567118</v>
      </c>
    </row>
    <row r="38" spans="1:8" x14ac:dyDescent="0.25">
      <c r="B38" s="4"/>
      <c r="D38">
        <v>1020.774</v>
      </c>
      <c r="F38">
        <f t="shared" ref="F38:F52" si="3">$D$17-D38</f>
        <v>0.72400000000004638</v>
      </c>
      <c r="G38" s="8">
        <f t="shared" si="0"/>
        <v>0.26446987435910091</v>
      </c>
      <c r="H38" s="7">
        <f t="shared" si="1"/>
        <v>0.362667304024968</v>
      </c>
    </row>
    <row r="39" spans="1:8" ht="15.75" x14ac:dyDescent="0.25">
      <c r="A39" s="1" t="s">
        <v>45</v>
      </c>
      <c r="B39" s="4">
        <v>0.31597222222222221</v>
      </c>
      <c r="C39">
        <v>24</v>
      </c>
      <c r="D39">
        <v>993.21199999999999</v>
      </c>
      <c r="F39">
        <f t="shared" si="3"/>
        <v>28.286000000000058</v>
      </c>
      <c r="G39" s="8">
        <f t="shared" si="0"/>
        <v>0.22059663907013316</v>
      </c>
      <c r="H39" s="7">
        <f t="shared" si="1"/>
        <v>0.30250397540517099</v>
      </c>
    </row>
    <row r="40" spans="1:8" x14ac:dyDescent="0.25">
      <c r="A40" t="s">
        <v>53</v>
      </c>
      <c r="B40" s="4">
        <v>0.31597222222222221</v>
      </c>
      <c r="C40">
        <v>25</v>
      </c>
      <c r="D40">
        <v>981.59699999999998</v>
      </c>
      <c r="E40" t="s">
        <v>22</v>
      </c>
      <c r="F40">
        <f t="shared" si="3"/>
        <v>39.901000000000067</v>
      </c>
      <c r="G40" s="8">
        <f t="shared" si="0"/>
        <v>0.20210786365901059</v>
      </c>
      <c r="H40" s="7">
        <f t="shared" si="1"/>
        <v>0.27715033409035555</v>
      </c>
    </row>
    <row r="41" spans="1:8" x14ac:dyDescent="0.25">
      <c r="D41">
        <v>1020.837</v>
      </c>
      <c r="F41">
        <f t="shared" si="3"/>
        <v>0.66100000000005821</v>
      </c>
      <c r="G41" s="8">
        <f t="shared" si="0"/>
        <v>0.26457015785896315</v>
      </c>
      <c r="H41" s="7">
        <f t="shared" si="1"/>
        <v>0.36280482269934017</v>
      </c>
    </row>
    <row r="42" spans="1:8" x14ac:dyDescent="0.25">
      <c r="A42" t="s">
        <v>56</v>
      </c>
      <c r="B42" s="4">
        <v>0.38541666666666669</v>
      </c>
      <c r="C42">
        <v>26</v>
      </c>
      <c r="D42">
        <v>1010.248</v>
      </c>
      <c r="F42">
        <f t="shared" si="3"/>
        <v>11.25</v>
      </c>
      <c r="G42" s="8">
        <f t="shared" si="0"/>
        <v>0.24771457087416976</v>
      </c>
      <c r="H42" s="7">
        <f t="shared" si="1"/>
        <v>0.33969077122430114</v>
      </c>
    </row>
    <row r="43" spans="1:8" x14ac:dyDescent="0.25">
      <c r="A43" t="s">
        <v>55</v>
      </c>
      <c r="B43" s="4">
        <v>0.32291666666666669</v>
      </c>
      <c r="C43">
        <v>27</v>
      </c>
      <c r="D43">
        <v>998.95799999999997</v>
      </c>
      <c r="E43" t="s">
        <v>22</v>
      </c>
      <c r="F43">
        <f t="shared" si="3"/>
        <v>22.540000000000077</v>
      </c>
      <c r="G43" s="8">
        <f t="shared" si="0"/>
        <v>0.22974313097820978</v>
      </c>
      <c r="H43" s="7">
        <f t="shared" si="1"/>
        <v>0.31504655164235812</v>
      </c>
    </row>
    <row r="44" spans="1:8" x14ac:dyDescent="0.25">
      <c r="D44">
        <v>1022.006</v>
      </c>
      <c r="F44">
        <f t="shared" si="3"/>
        <v>-0.50799999999992451</v>
      </c>
      <c r="G44" s="8">
        <f t="shared" si="0"/>
        <v>0.2664309739119638</v>
      </c>
      <c r="H44" s="7">
        <f t="shared" si="1"/>
        <v>0.3653565581015803</v>
      </c>
    </row>
    <row r="45" spans="1:8" x14ac:dyDescent="0.25">
      <c r="A45" t="s">
        <v>57</v>
      </c>
      <c r="B45" s="4">
        <v>0.30208333333333331</v>
      </c>
      <c r="C45">
        <v>28</v>
      </c>
      <c r="D45">
        <v>1005.698</v>
      </c>
      <c r="F45">
        <f t="shared" si="3"/>
        <v>15.800000000000068</v>
      </c>
      <c r="G45" s="8">
        <f t="shared" si="0"/>
        <v>0.24047187366189177</v>
      </c>
      <c r="H45" s="7">
        <f t="shared" si="1"/>
        <v>0.32975886696408491</v>
      </c>
    </row>
    <row r="46" spans="1:8" x14ac:dyDescent="0.25">
      <c r="B46" s="4">
        <v>0.4548611111111111</v>
      </c>
      <c r="D46">
        <v>1001.995</v>
      </c>
      <c r="E46" t="s">
        <v>22</v>
      </c>
      <c r="F46">
        <f t="shared" si="3"/>
        <v>19.503000000000043</v>
      </c>
      <c r="G46" s="8">
        <f t="shared" si="0"/>
        <v>0.23457743239220719</v>
      </c>
      <c r="H46" s="7">
        <f t="shared" si="1"/>
        <v>0.32167582488153984</v>
      </c>
    </row>
    <row r="47" spans="1:8" x14ac:dyDescent="0.25">
      <c r="D47">
        <v>1021.5309999999999</v>
      </c>
      <c r="F47">
        <f t="shared" si="3"/>
        <v>-3.2999999999901775E-2</v>
      </c>
      <c r="G47" s="8">
        <f t="shared" si="0"/>
        <v>0.26567486815903363</v>
      </c>
      <c r="H47" s="7">
        <f t="shared" si="1"/>
        <v>0.36431971095353571</v>
      </c>
    </row>
    <row r="48" spans="1:8" x14ac:dyDescent="0.25">
      <c r="A48" t="s">
        <v>58</v>
      </c>
      <c r="B48" s="4">
        <v>0.30902777777777779</v>
      </c>
      <c r="C48">
        <v>32</v>
      </c>
      <c r="D48">
        <v>950.923</v>
      </c>
      <c r="E48" t="s">
        <v>22</v>
      </c>
      <c r="F48">
        <f t="shared" si="3"/>
        <v>70.575000000000045</v>
      </c>
      <c r="G48" s="8">
        <f t="shared" si="0"/>
        <v>0.15328094183716187</v>
      </c>
      <c r="H48" s="7">
        <f t="shared" si="1"/>
        <v>0.21019401952379105</v>
      </c>
    </row>
    <row r="49" spans="1:8" x14ac:dyDescent="0.25">
      <c r="D49">
        <v>1021.968</v>
      </c>
      <c r="F49">
        <f t="shared" si="3"/>
        <v>-0.4699999999999136</v>
      </c>
      <c r="G49" s="8">
        <f t="shared" si="0"/>
        <v>0.26637048545172937</v>
      </c>
      <c r="H49" s="7">
        <f t="shared" si="1"/>
        <v>0.36527361032973671</v>
      </c>
    </row>
    <row r="50" spans="1:8" x14ac:dyDescent="0.25">
      <c r="A50" t="s">
        <v>62</v>
      </c>
      <c r="B50" s="4">
        <v>0.29166666666666669</v>
      </c>
      <c r="C50">
        <v>34</v>
      </c>
      <c r="D50">
        <v>972.78700000000003</v>
      </c>
      <c r="F50">
        <f t="shared" si="3"/>
        <v>48.711000000000013</v>
      </c>
      <c r="G50" s="8">
        <f t="shared" si="0"/>
        <v>0.18808409169413856</v>
      </c>
      <c r="H50" s="7">
        <f t="shared" si="1"/>
        <v>0.25791954803925593</v>
      </c>
    </row>
    <row r="51" spans="1:8" ht="30" x14ac:dyDescent="0.25">
      <c r="B51" s="4">
        <v>0.46875</v>
      </c>
      <c r="D51">
        <v>971.11099999999999</v>
      </c>
      <c r="E51" s="6" t="s">
        <v>65</v>
      </c>
      <c r="F51">
        <f t="shared" si="3"/>
        <v>50.387000000000057</v>
      </c>
      <c r="G51" s="8">
        <f t="shared" si="0"/>
        <v>0.18541623223748405</v>
      </c>
      <c r="H51" s="7">
        <f t="shared" si="1"/>
        <v>0.25426111473373447</v>
      </c>
    </row>
    <row r="52" spans="1:8" x14ac:dyDescent="0.25">
      <c r="B52" s="4">
        <v>0.60416666666666663</v>
      </c>
      <c r="D52">
        <v>969.83900000000006</v>
      </c>
      <c r="E52" t="s">
        <v>54</v>
      </c>
      <c r="F52">
        <f t="shared" si="3"/>
        <v>51.658999999999992</v>
      </c>
      <c r="G52" s="8">
        <f t="shared" si="0"/>
        <v>0.18339146062121656</v>
      </c>
      <c r="H52" s="7">
        <f t="shared" si="1"/>
        <v>0.25148454721307639</v>
      </c>
    </row>
    <row r="55" spans="1:8" x14ac:dyDescent="0.25">
      <c r="E55" t="s">
        <v>47</v>
      </c>
    </row>
    <row r="56" spans="1:8" x14ac:dyDescent="0.25">
      <c r="D56">
        <v>969.83900000000006</v>
      </c>
      <c r="E56" t="s">
        <v>48</v>
      </c>
    </row>
    <row r="57" spans="1:8" x14ac:dyDescent="0.25">
      <c r="D57">
        <v>965.41899999999998</v>
      </c>
      <c r="E57" t="s">
        <v>49</v>
      </c>
    </row>
    <row r="58" spans="1:8" x14ac:dyDescent="0.25">
      <c r="D58">
        <v>960.10199999999998</v>
      </c>
      <c r="E58" t="s">
        <v>50</v>
      </c>
    </row>
    <row r="60" spans="1:8" x14ac:dyDescent="0.25">
      <c r="D60">
        <v>5.242</v>
      </c>
      <c r="E60" t="s">
        <v>51</v>
      </c>
    </row>
    <row r="61" spans="1:8" x14ac:dyDescent="0.25">
      <c r="D61">
        <v>1.5740000000000001</v>
      </c>
      <c r="E61" t="s">
        <v>66</v>
      </c>
    </row>
    <row r="62" spans="1:8" x14ac:dyDescent="0.25">
      <c r="D62">
        <v>9</v>
      </c>
      <c r="E62" t="s">
        <v>67</v>
      </c>
    </row>
    <row r="63" spans="1:8" x14ac:dyDescent="0.25">
      <c r="D63">
        <v>0.57299999999999995</v>
      </c>
      <c r="E63" t="s">
        <v>52</v>
      </c>
    </row>
    <row r="65" spans="1:5" x14ac:dyDescent="0.25">
      <c r="D65">
        <v>150.76499999999999</v>
      </c>
      <c r="E65" t="s">
        <v>68</v>
      </c>
    </row>
    <row r="66" spans="1:5" x14ac:dyDescent="0.25">
      <c r="D66">
        <v>9.2240000000000002</v>
      </c>
      <c r="E66" t="s">
        <v>69</v>
      </c>
    </row>
    <row r="68" spans="1:5" x14ac:dyDescent="0.25">
      <c r="A68" t="s">
        <v>72</v>
      </c>
      <c r="D68">
        <v>6.95</v>
      </c>
      <c r="E68" t="s">
        <v>71</v>
      </c>
    </row>
    <row r="69" spans="1:5" x14ac:dyDescent="0.25">
      <c r="A69" t="s">
        <v>73</v>
      </c>
      <c r="D69">
        <v>0.21099999999999999</v>
      </c>
      <c r="E69" t="s">
        <v>74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C4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41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219.85599999999999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862.55499999999995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1021.32</v>
      </c>
      <c r="C9" s="1" t="s">
        <v>6</v>
      </c>
      <c r="D9" s="2">
        <f>(B9-B7)/(B7-B5)</f>
        <v>0.24702854680029082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</v>
      </c>
      <c r="C11" s="1" t="s">
        <v>8</v>
      </c>
      <c r="D11" s="2">
        <f>(20.5-B11)*2.8*2.8*3.1415926</f>
        <v>455.656590704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1.4104898581780967</v>
      </c>
      <c r="C13" s="1" t="s">
        <v>78</v>
      </c>
      <c r="D13" s="1">
        <f>D17-B9</f>
        <v>10.397000000000048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1031.7170000000001</v>
      </c>
      <c r="E17" t="s">
        <v>18</v>
      </c>
      <c r="F17">
        <v>0</v>
      </c>
      <c r="G17" s="8">
        <f>(D17-$D$13-$B$7)/($B$7-$B$5)</f>
        <v>0.24702854680029082</v>
      </c>
      <c r="H17" s="7">
        <f>G17*$B$13</f>
        <v>0.34843125994228352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1026.425</v>
      </c>
      <c r="F18">
        <f>$D$17-D18</f>
        <v>5.2920000000001437</v>
      </c>
      <c r="G18" s="8">
        <f t="shared" ref="G18:G42" si="0">(D18-$D$13-$B$7)/($B$7-$B$5)</f>
        <v>0.23879452123000031</v>
      </c>
      <c r="H18" s="7">
        <f t="shared" ref="H18:H42" si="1">G18*$B$13</f>
        <v>0.33681725038340965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1021.74</v>
      </c>
      <c r="E19" t="s">
        <v>35</v>
      </c>
      <c r="F19">
        <f t="shared" ref="F19:F38" si="2">$D$17-D19</f>
        <v>9.9770000000000891</v>
      </c>
      <c r="G19" s="8">
        <f t="shared" si="0"/>
        <v>0.23150495021775361</v>
      </c>
      <c r="H19" s="7">
        <f t="shared" si="1"/>
        <v>0.32653538440016661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1020.65</v>
      </c>
      <c r="E20" t="s">
        <v>22</v>
      </c>
      <c r="F20">
        <f t="shared" si="2"/>
        <v>11.067000000000121</v>
      </c>
      <c r="G20" s="8">
        <f t="shared" si="0"/>
        <v>0.22980897745289783</v>
      </c>
      <c r="H20" s="7">
        <f t="shared" si="1"/>
        <v>0.32414323201559125</v>
      </c>
    </row>
    <row r="21" spans="1:8" x14ac:dyDescent="0.25">
      <c r="D21">
        <v>1031.0619999999999</v>
      </c>
      <c r="F21">
        <f t="shared" si="2"/>
        <v>0.65500000000020009</v>
      </c>
      <c r="G21" s="8">
        <f t="shared" si="0"/>
        <v>0.24600940720306069</v>
      </c>
      <c r="H21" s="7">
        <f t="shared" si="1"/>
        <v>0.34699377387632274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1010.607</v>
      </c>
      <c r="F22">
        <f t="shared" si="2"/>
        <v>21.110000000000127</v>
      </c>
      <c r="G22" s="8">
        <f t="shared" si="0"/>
        <v>0.21418268894147957</v>
      </c>
      <c r="H22" s="7">
        <f t="shared" si="1"/>
        <v>0.3021025105492709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1003.636</v>
      </c>
      <c r="F23">
        <f t="shared" si="2"/>
        <v>28.081000000000131</v>
      </c>
      <c r="G23" s="8">
        <f t="shared" si="0"/>
        <v>0.20333624293798494</v>
      </c>
      <c r="H23" s="7">
        <f t="shared" si="1"/>
        <v>0.28680370846406539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995.73</v>
      </c>
      <c r="F24">
        <f t="shared" si="2"/>
        <v>35.98700000000008</v>
      </c>
      <c r="G24" s="8">
        <f t="shared" si="0"/>
        <v>0.19103499460867379</v>
      </c>
      <c r="H24" s="7">
        <f t="shared" si="1"/>
        <v>0.26945292245264174</v>
      </c>
    </row>
    <row r="25" spans="1:8" x14ac:dyDescent="0.25">
      <c r="B25" s="4">
        <v>0.54652777777777783</v>
      </c>
      <c r="D25">
        <v>992.18100000000004</v>
      </c>
      <c r="E25" t="s">
        <v>22</v>
      </c>
      <c r="F25">
        <f t="shared" si="2"/>
        <v>39.536000000000058</v>
      </c>
      <c r="G25" s="8">
        <f t="shared" si="0"/>
        <v>0.18551296952383628</v>
      </c>
      <c r="H25" s="7">
        <f t="shared" si="1"/>
        <v>0.26166416207387339</v>
      </c>
    </row>
    <row r="26" spans="1:8" x14ac:dyDescent="0.25">
      <c r="D26">
        <v>1030.1489999999999</v>
      </c>
      <c r="F26">
        <f t="shared" si="2"/>
        <v>1.568000000000211</v>
      </c>
      <c r="G26" s="8">
        <f t="shared" si="0"/>
        <v>0.2445888355202045</v>
      </c>
      <c r="H26" s="7">
        <f t="shared" si="1"/>
        <v>0.34499007192483905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1007.245</v>
      </c>
      <c r="F27">
        <f t="shared" si="2"/>
        <v>24.472000000000094</v>
      </c>
      <c r="G27" s="8">
        <f t="shared" si="0"/>
        <v>0.20895162432180542</v>
      </c>
      <c r="H27" s="7">
        <f t="shared" si="1"/>
        <v>0.29472414695574628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982.20699999999999</v>
      </c>
      <c r="F28">
        <f t="shared" si="2"/>
        <v>49.510000000000105</v>
      </c>
      <c r="G28" s="8">
        <f t="shared" si="0"/>
        <v>0.16999404075624827</v>
      </c>
      <c r="H28" s="7">
        <f t="shared" si="1"/>
        <v>0.23977487043740223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966.83399999999995</v>
      </c>
      <c r="E29" t="s">
        <v>35</v>
      </c>
      <c r="F29">
        <f t="shared" si="2"/>
        <v>64.883000000000152</v>
      </c>
      <c r="G29" s="8">
        <f t="shared" si="0"/>
        <v>0.14607460101851716</v>
      </c>
      <c r="H29" s="7">
        <f t="shared" si="1"/>
        <v>0.20603674327403032</v>
      </c>
    </row>
    <row r="30" spans="1:8" ht="15.75" x14ac:dyDescent="0.25">
      <c r="A30" s="1"/>
      <c r="B30" s="4">
        <v>0.52083333333333337</v>
      </c>
      <c r="D30">
        <v>964.95299999999997</v>
      </c>
      <c r="F30">
        <f t="shared" si="2"/>
        <v>66.764000000000124</v>
      </c>
      <c r="G30" s="8">
        <f t="shared" si="0"/>
        <v>0.1431478810454038</v>
      </c>
      <c r="H30" s="7">
        <f t="shared" si="1"/>
        <v>0.20190863443422666</v>
      </c>
    </row>
    <row r="31" spans="1:8" x14ac:dyDescent="0.25">
      <c r="B31" s="4">
        <v>0.67361111111111116</v>
      </c>
      <c r="D31">
        <v>959.85500000000002</v>
      </c>
      <c r="E31" t="s">
        <v>22</v>
      </c>
      <c r="F31">
        <f t="shared" si="2"/>
        <v>71.86200000000008</v>
      </c>
      <c r="G31" s="8">
        <f t="shared" si="0"/>
        <v>0.13521570750849157</v>
      </c>
      <c r="H31" s="7">
        <f t="shared" si="1"/>
        <v>0.19072038410710329</v>
      </c>
    </row>
    <row r="32" spans="1:8" x14ac:dyDescent="0.25">
      <c r="D32">
        <v>1029.674</v>
      </c>
      <c r="F32">
        <f t="shared" si="2"/>
        <v>2.0430000000001201</v>
      </c>
      <c r="G32" s="8">
        <f t="shared" si="0"/>
        <v>0.24384976481992346</v>
      </c>
      <c r="H32" s="7">
        <f t="shared" si="1"/>
        <v>0.34394762019761604</v>
      </c>
    </row>
    <row r="33" spans="1:8" ht="15.75" x14ac:dyDescent="0.25">
      <c r="A33" s="1" t="s">
        <v>29</v>
      </c>
      <c r="B33" s="4">
        <v>0.30902777777777779</v>
      </c>
      <c r="C33">
        <v>18</v>
      </c>
      <c r="D33">
        <v>1021.104</v>
      </c>
      <c r="F33">
        <f t="shared" si="2"/>
        <v>10.613000000000056</v>
      </c>
      <c r="G33" s="8">
        <f t="shared" si="0"/>
        <v>0.23051537344853509</v>
      </c>
      <c r="H33" s="7">
        <f t="shared" si="1"/>
        <v>0.32513959640329526</v>
      </c>
    </row>
    <row r="34" spans="1:8" ht="15.75" x14ac:dyDescent="0.25">
      <c r="A34" s="1" t="s">
        <v>30</v>
      </c>
      <c r="B34" s="4">
        <v>0.4375</v>
      </c>
      <c r="C34">
        <v>19</v>
      </c>
      <c r="D34">
        <v>996.28099999999995</v>
      </c>
      <c r="F34">
        <f t="shared" si="2"/>
        <v>35.436000000000149</v>
      </c>
      <c r="G34" s="8">
        <f t="shared" si="0"/>
        <v>0.19189231662099981</v>
      </c>
      <c r="H34" s="7">
        <f t="shared" si="1"/>
        <v>0.27066216645622043</v>
      </c>
    </row>
    <row r="35" spans="1:8" ht="15.75" x14ac:dyDescent="0.25">
      <c r="A35" s="1" t="s">
        <v>31</v>
      </c>
      <c r="B35" s="4">
        <v>0.30208333333333331</v>
      </c>
      <c r="C35">
        <v>20</v>
      </c>
      <c r="D35">
        <v>973.93200000000002</v>
      </c>
      <c r="E35" t="s">
        <v>22</v>
      </c>
      <c r="F35">
        <f t="shared" si="2"/>
        <v>57.785000000000082</v>
      </c>
      <c r="G35" s="8">
        <f t="shared" si="0"/>
        <v>0.15711865118819232</v>
      </c>
      <c r="H35" s="7">
        <f t="shared" si="1"/>
        <v>0.22161426403156723</v>
      </c>
    </row>
    <row r="36" spans="1:8" x14ac:dyDescent="0.25">
      <c r="D36">
        <v>1029.933</v>
      </c>
      <c r="F36">
        <f t="shared" si="2"/>
        <v>1.7840000000001055</v>
      </c>
      <c r="G36" s="8">
        <f t="shared" si="0"/>
        <v>0.24425275284386627</v>
      </c>
      <c r="H36" s="7">
        <f t="shared" si="1"/>
        <v>0.34451603071835463</v>
      </c>
    </row>
    <row r="37" spans="1:8" ht="15.75" x14ac:dyDescent="0.25">
      <c r="A37" s="1" t="s">
        <v>43</v>
      </c>
      <c r="B37" s="4">
        <v>0.35069444444444442</v>
      </c>
      <c r="C37">
        <v>21</v>
      </c>
      <c r="D37">
        <v>996.10299999999995</v>
      </c>
      <c r="F37">
        <f t="shared" si="2"/>
        <v>35.614000000000146</v>
      </c>
      <c r="G37" s="8">
        <f t="shared" si="0"/>
        <v>0.19161535960068393</v>
      </c>
      <c r="H37" s="7">
        <f t="shared" si="1"/>
        <v>0.27027152138791366</v>
      </c>
    </row>
    <row r="38" spans="1:8" ht="15.75" x14ac:dyDescent="0.25">
      <c r="A38" s="1"/>
      <c r="B38" s="4">
        <v>0.5</v>
      </c>
      <c r="D38">
        <v>996.10299999999995</v>
      </c>
      <c r="E38" t="s">
        <v>22</v>
      </c>
      <c r="F38">
        <f t="shared" si="2"/>
        <v>35.614000000000146</v>
      </c>
      <c r="G38" s="8">
        <f t="shared" si="0"/>
        <v>0.19161535960068393</v>
      </c>
      <c r="H38" s="7">
        <f t="shared" si="1"/>
        <v>0.27027152138791366</v>
      </c>
    </row>
    <row r="39" spans="1:8" x14ac:dyDescent="0.25">
      <c r="B39" s="4"/>
      <c r="D39">
        <v>1028.3869999999999</v>
      </c>
      <c r="F39">
        <f>$D$17-D39</f>
        <v>3.3300000000001546</v>
      </c>
      <c r="G39" s="8">
        <f t="shared" si="0"/>
        <v>0.24184727220674057</v>
      </c>
      <c r="H39" s="7">
        <f t="shared" si="1"/>
        <v>0.34112312467564504</v>
      </c>
    </row>
    <row r="40" spans="1:8" ht="15.75" x14ac:dyDescent="0.25">
      <c r="A40" s="1" t="s">
        <v>45</v>
      </c>
      <c r="B40" s="4">
        <v>0.31597222222222221</v>
      </c>
      <c r="C40">
        <v>24</v>
      </c>
      <c r="D40">
        <v>929.71400000000006</v>
      </c>
      <c r="F40">
        <f>$D$17-D40</f>
        <v>102.00300000000004</v>
      </c>
      <c r="G40" s="8">
        <f t="shared" si="0"/>
        <v>8.8318170714440286E-2</v>
      </c>
      <c r="H40" s="7">
        <f t="shared" si="1"/>
        <v>0.12457188408555982</v>
      </c>
    </row>
    <row r="41" spans="1:8" x14ac:dyDescent="0.25">
      <c r="B41" s="4">
        <v>0.46527777777777773</v>
      </c>
      <c r="D41">
        <v>923.15300000000002</v>
      </c>
      <c r="E41" t="s">
        <v>35</v>
      </c>
      <c r="F41">
        <f>$D$17-D41</f>
        <v>108.56400000000008</v>
      </c>
      <c r="G41" s="8">
        <f t="shared" si="0"/>
        <v>7.8109659420661962E-2</v>
      </c>
      <c r="H41" s="7">
        <f t="shared" si="1"/>
        <v>0.11017288243858893</v>
      </c>
    </row>
    <row r="42" spans="1:8" x14ac:dyDescent="0.25">
      <c r="B42" s="4">
        <v>0.62847222222222221</v>
      </c>
      <c r="D42">
        <v>921.82</v>
      </c>
      <c r="F42">
        <f>$D$17-D42</f>
        <v>109.89700000000005</v>
      </c>
      <c r="G42" s="8">
        <f t="shared" si="0"/>
        <v>7.6035593644925625E-2</v>
      </c>
      <c r="H42" s="7">
        <f t="shared" si="1"/>
        <v>0.10724743369671853</v>
      </c>
    </row>
    <row r="45" spans="1:8" x14ac:dyDescent="0.25">
      <c r="E45" t="s">
        <v>47</v>
      </c>
    </row>
    <row r="46" spans="1:8" x14ac:dyDescent="0.25">
      <c r="D46">
        <v>921.82</v>
      </c>
      <c r="E46" t="s">
        <v>48</v>
      </c>
    </row>
    <row r="47" spans="1:8" x14ac:dyDescent="0.25">
      <c r="D47">
        <v>917.56700000000001</v>
      </c>
      <c r="E47" t="s">
        <v>49</v>
      </c>
    </row>
    <row r="48" spans="1:8" x14ac:dyDescent="0.25">
      <c r="D48">
        <v>911.76499999999999</v>
      </c>
      <c r="E48" t="s">
        <v>50</v>
      </c>
    </row>
    <row r="50" spans="1:5" x14ac:dyDescent="0.25">
      <c r="D50">
        <v>5.7670000000000003</v>
      </c>
      <c r="E50" t="s">
        <v>51</v>
      </c>
    </row>
    <row r="51" spans="1:5" x14ac:dyDescent="0.25">
      <c r="D51">
        <v>1.575</v>
      </c>
      <c r="E51" t="s">
        <v>66</v>
      </c>
    </row>
    <row r="52" spans="1:5" x14ac:dyDescent="0.25">
      <c r="D52">
        <v>8</v>
      </c>
      <c r="E52" t="s">
        <v>70</v>
      </c>
    </row>
    <row r="53" spans="1:5" x14ac:dyDescent="0.25">
      <c r="D53">
        <v>0.67300000000000004</v>
      </c>
      <c r="E53" t="s">
        <v>52</v>
      </c>
    </row>
    <row r="55" spans="1:5" x14ac:dyDescent="0.25">
      <c r="D55">
        <v>154.524</v>
      </c>
      <c r="E55" t="s">
        <v>68</v>
      </c>
    </row>
    <row r="56" spans="1:5" x14ac:dyDescent="0.25">
      <c r="D56">
        <v>8.2650000000000006</v>
      </c>
      <c r="E56" t="s">
        <v>69</v>
      </c>
    </row>
    <row r="58" spans="1:5" x14ac:dyDescent="0.25">
      <c r="A58" t="s">
        <v>72</v>
      </c>
      <c r="D58">
        <v>3.82</v>
      </c>
      <c r="E58" t="s">
        <v>71</v>
      </c>
    </row>
    <row r="59" spans="1:5" x14ac:dyDescent="0.25">
      <c r="A59" t="s">
        <v>73</v>
      </c>
      <c r="D59">
        <v>0.23799999999999999</v>
      </c>
      <c r="E59" t="s">
        <v>74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C7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42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217.58600000000001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868.44799999999998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1025.252</v>
      </c>
      <c r="C9" s="1" t="s">
        <v>6</v>
      </c>
      <c r="D9" s="2">
        <f>(B9-B7)/(B7-B5)</f>
        <v>0.24091742950118455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1.9</v>
      </c>
      <c r="C11" s="1" t="s">
        <v>8</v>
      </c>
      <c r="D11" s="2">
        <f>(20.5-B11)*2.8*2.8*3.1415926</f>
        <v>458.11959930239993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1.4207250704643457</v>
      </c>
      <c r="C13" s="1" t="s">
        <v>78</v>
      </c>
      <c r="D13" s="1">
        <f>D17-B9</f>
        <v>11.256000000000085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1036.508</v>
      </c>
      <c r="E17" t="s">
        <v>18</v>
      </c>
      <c r="F17">
        <v>0</v>
      </c>
      <c r="G17" s="8">
        <f>(D17-$D$13-$B$7)/($B$7-$B$5)</f>
        <v>0.24091742950118455</v>
      </c>
      <c r="H17" s="7">
        <f>G17*$B$13</f>
        <v>0.34227743200415944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1032.309</v>
      </c>
      <c r="F18">
        <f>$D$17-D18</f>
        <v>4.1990000000000691</v>
      </c>
      <c r="G18" s="8">
        <f t="shared" ref="G18:G50" si="0">(D18-$D$13-$B$7)/($B$7-$B$5)</f>
        <v>0.23446598510897843</v>
      </c>
      <c r="H18" s="7">
        <f t="shared" ref="H18:H50" si="1">G18*$B$13</f>
        <v>0.33311170321544559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1028.607</v>
      </c>
      <c r="F19">
        <f t="shared" ref="F19:F37" si="2">$D$17-D19</f>
        <v>7.9010000000000673</v>
      </c>
      <c r="G19" s="8">
        <f t="shared" si="0"/>
        <v>0.22877814344669056</v>
      </c>
      <c r="H19" s="7">
        <f t="shared" si="1"/>
        <v>0.32503084396900161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1024.5830000000001</v>
      </c>
      <c r="E20" t="s">
        <v>22</v>
      </c>
      <c r="F20">
        <f t="shared" si="2"/>
        <v>11.924999999999955</v>
      </c>
      <c r="G20" s="8">
        <f t="shared" si="0"/>
        <v>0.22259557325516013</v>
      </c>
      <c r="H20" s="7">
        <f t="shared" si="1"/>
        <v>0.31624711149798879</v>
      </c>
    </row>
    <row r="21" spans="1:8" x14ac:dyDescent="0.25">
      <c r="D21">
        <v>1030.047</v>
      </c>
      <c r="F21">
        <f t="shared" si="2"/>
        <v>6.4610000000000127</v>
      </c>
      <c r="G21" s="8">
        <f t="shared" si="0"/>
        <v>0.23099059401224833</v>
      </c>
      <c r="H21" s="7">
        <f t="shared" si="1"/>
        <v>0.32817412795465256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1014.058</v>
      </c>
      <c r="E22" t="s">
        <v>40</v>
      </c>
      <c r="F22">
        <f t="shared" si="2"/>
        <v>22.450000000000045</v>
      </c>
      <c r="G22" s="8">
        <f t="shared" si="0"/>
        <v>0.20642471061453876</v>
      </c>
      <c r="H22" s="7">
        <f t="shared" si="1"/>
        <v>0.29327276153342274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1007.025</v>
      </c>
      <c r="F23">
        <f t="shared" si="2"/>
        <v>29.483000000000061</v>
      </c>
      <c r="G23" s="8">
        <f t="shared" si="0"/>
        <v>0.19561904059539489</v>
      </c>
      <c r="H23" s="7">
        <f t="shared" si="1"/>
        <v>0.27792087523406012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1001.654</v>
      </c>
      <c r="F24">
        <f t="shared" si="2"/>
        <v>34.854000000000042</v>
      </c>
      <c r="G24" s="8">
        <f t="shared" si="0"/>
        <v>0.18736690727066557</v>
      </c>
      <c r="H24" s="7">
        <f t="shared" si="1"/>
        <v>0.26619686253480285</v>
      </c>
    </row>
    <row r="25" spans="1:8" x14ac:dyDescent="0.25">
      <c r="B25" s="4">
        <v>0.54652777777777783</v>
      </c>
      <c r="D25">
        <v>999.65499999999997</v>
      </c>
      <c r="E25" t="s">
        <v>22</v>
      </c>
      <c r="F25">
        <f t="shared" si="2"/>
        <v>36.853000000000065</v>
      </c>
      <c r="G25" s="8">
        <f t="shared" si="0"/>
        <v>0.18429559568695039</v>
      </c>
      <c r="H25" s="7">
        <f t="shared" si="1"/>
        <v>0.26183337316861116</v>
      </c>
    </row>
    <row r="26" spans="1:8" x14ac:dyDescent="0.25">
      <c r="D26">
        <v>1014.179</v>
      </c>
      <c r="F26">
        <f t="shared" si="2"/>
        <v>22.329000000000065</v>
      </c>
      <c r="G26" s="8">
        <f t="shared" si="0"/>
        <v>0.20661061791900576</v>
      </c>
      <c r="H26" s="7">
        <f t="shared" si="1"/>
        <v>0.29353688470166145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1001.212</v>
      </c>
      <c r="F27">
        <f t="shared" si="2"/>
        <v>35.296000000000049</v>
      </c>
      <c r="G27" s="8">
        <f t="shared" si="0"/>
        <v>0.18668780786095968</v>
      </c>
      <c r="H27" s="7">
        <f t="shared" si="1"/>
        <v>0.26523204897809616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985.58199999999999</v>
      </c>
      <c r="F28">
        <f t="shared" si="2"/>
        <v>50.926000000000045</v>
      </c>
      <c r="G28" s="8">
        <f t="shared" si="0"/>
        <v>0.16267350068063574</v>
      </c>
      <c r="H28" s="7">
        <f t="shared" si="1"/>
        <v>0.231114320717178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975.76499999999999</v>
      </c>
      <c r="F29">
        <f t="shared" si="2"/>
        <v>60.743000000000052</v>
      </c>
      <c r="G29" s="8">
        <f t="shared" si="0"/>
        <v>0.14759042623474705</v>
      </c>
      <c r="H29" s="7">
        <f t="shared" si="1"/>
        <v>0.20968541871222382</v>
      </c>
    </row>
    <row r="30" spans="1:8" x14ac:dyDescent="0.25">
      <c r="B30" s="4">
        <v>0.67361111111111116</v>
      </c>
      <c r="D30">
        <v>968.91800000000001</v>
      </c>
      <c r="E30" t="s">
        <v>22</v>
      </c>
      <c r="F30">
        <f t="shared" si="2"/>
        <v>67.590000000000032</v>
      </c>
      <c r="G30" s="8">
        <f t="shared" si="0"/>
        <v>0.13707053108032108</v>
      </c>
      <c r="H30" s="7">
        <f t="shared" si="1"/>
        <v>0.19473953992767445</v>
      </c>
    </row>
    <row r="31" spans="1:8" x14ac:dyDescent="0.25">
      <c r="D31">
        <v>991.03499999999997</v>
      </c>
      <c r="F31">
        <f t="shared" si="2"/>
        <v>45.47300000000007</v>
      </c>
      <c r="G31" s="8">
        <f t="shared" si="0"/>
        <v>0.17105162077368152</v>
      </c>
      <c r="H31" s="7">
        <f t="shared" si="1"/>
        <v>0.24301732597672923</v>
      </c>
    </row>
    <row r="32" spans="1:8" ht="15.75" x14ac:dyDescent="0.25">
      <c r="A32" s="1" t="s">
        <v>29</v>
      </c>
      <c r="B32" s="4">
        <v>0.30902777777777779</v>
      </c>
      <c r="C32">
        <v>18</v>
      </c>
      <c r="D32">
        <v>985.54600000000005</v>
      </c>
      <c r="F32">
        <f t="shared" si="2"/>
        <v>50.961999999999989</v>
      </c>
      <c r="G32" s="8">
        <f t="shared" si="0"/>
        <v>0.16261818941649689</v>
      </c>
      <c r="H32" s="7">
        <f t="shared" si="1"/>
        <v>0.23103573861753687</v>
      </c>
    </row>
    <row r="33" spans="1:8" ht="15.75" x14ac:dyDescent="0.25">
      <c r="A33" s="1" t="s">
        <v>30</v>
      </c>
      <c r="B33" s="4">
        <v>0.4375</v>
      </c>
      <c r="C33">
        <v>19</v>
      </c>
      <c r="D33">
        <v>968.30899999999997</v>
      </c>
      <c r="F33">
        <f t="shared" si="2"/>
        <v>68.199000000000069</v>
      </c>
      <c r="G33" s="8">
        <f t="shared" si="0"/>
        <v>0.13613484886197061</v>
      </c>
      <c r="H33" s="7">
        <f t="shared" si="1"/>
        <v>0.19341019274207624</v>
      </c>
    </row>
    <row r="34" spans="1:8" ht="15.75" x14ac:dyDescent="0.25">
      <c r="A34" s="1" t="s">
        <v>31</v>
      </c>
      <c r="B34" s="4">
        <v>0.30208333333333331</v>
      </c>
      <c r="C34">
        <v>20</v>
      </c>
      <c r="D34">
        <v>956.34500000000003</v>
      </c>
      <c r="E34" t="s">
        <v>22</v>
      </c>
      <c r="F34">
        <f t="shared" si="2"/>
        <v>80.163000000000011</v>
      </c>
      <c r="G34" s="8">
        <f t="shared" si="0"/>
        <v>0.11775307207979567</v>
      </c>
      <c r="H34" s="7">
        <f t="shared" si="1"/>
        <v>0.16729474162796087</v>
      </c>
    </row>
    <row r="35" spans="1:8" x14ac:dyDescent="0.25">
      <c r="D35">
        <v>973.80899999999997</v>
      </c>
      <c r="F35">
        <f t="shared" si="2"/>
        <v>62.699000000000069</v>
      </c>
      <c r="G35" s="8">
        <f t="shared" si="0"/>
        <v>0.14458518088319783</v>
      </c>
      <c r="H35" s="7">
        <f t="shared" si="1"/>
        <v>0.20541579129838142</v>
      </c>
    </row>
    <row r="36" spans="1:8" ht="15.75" x14ac:dyDescent="0.25">
      <c r="A36" s="1" t="s">
        <v>43</v>
      </c>
      <c r="B36" s="4">
        <v>0.35069444444444442</v>
      </c>
      <c r="C36">
        <v>21</v>
      </c>
      <c r="D36">
        <v>954.09299999999996</v>
      </c>
      <c r="F36">
        <f t="shared" si="2"/>
        <v>82.415000000000077</v>
      </c>
      <c r="G36" s="8">
        <f t="shared" si="0"/>
        <v>0.11429304522310398</v>
      </c>
      <c r="H36" s="7">
        <f t="shared" si="1"/>
        <v>0.16237899472817904</v>
      </c>
    </row>
    <row r="37" spans="1:8" ht="15.75" x14ac:dyDescent="0.25">
      <c r="A37" s="1"/>
      <c r="B37" s="4">
        <v>0.5</v>
      </c>
      <c r="D37">
        <v>954.09299999999996</v>
      </c>
      <c r="E37" t="s">
        <v>22</v>
      </c>
      <c r="F37">
        <f t="shared" si="2"/>
        <v>82.415000000000077</v>
      </c>
      <c r="G37" s="8">
        <f t="shared" si="0"/>
        <v>0.11429304522310398</v>
      </c>
      <c r="H37" s="7">
        <f t="shared" si="1"/>
        <v>0.16237899472817904</v>
      </c>
    </row>
    <row r="38" spans="1:8" x14ac:dyDescent="0.25">
      <c r="B38" s="4"/>
      <c r="D38">
        <v>965.31200000000001</v>
      </c>
      <c r="F38">
        <f t="shared" ref="F38:F50" si="3">$D$17-D38</f>
        <v>71.196000000000026</v>
      </c>
      <c r="G38" s="8">
        <f t="shared" si="0"/>
        <v>0.13153018612240375</v>
      </c>
      <c r="H38" s="7">
        <f t="shared" si="1"/>
        <v>0.18686823294694058</v>
      </c>
    </row>
    <row r="39" spans="1:8" ht="15.75" x14ac:dyDescent="0.25">
      <c r="A39" s="1" t="s">
        <v>45</v>
      </c>
      <c r="B39" s="4">
        <v>0.31597222222222221</v>
      </c>
      <c r="C39">
        <v>24</v>
      </c>
      <c r="D39">
        <v>912.33100000000002</v>
      </c>
      <c r="F39">
        <f t="shared" si="3"/>
        <v>124.17700000000002</v>
      </c>
      <c r="G39" s="8">
        <f t="shared" si="0"/>
        <v>5.0128905973923742E-2</v>
      </c>
      <c r="H39" s="7">
        <f t="shared" si="1"/>
        <v>7.1219393472103362E-2</v>
      </c>
    </row>
    <row r="40" spans="1:8" x14ac:dyDescent="0.25">
      <c r="A40" t="s">
        <v>53</v>
      </c>
      <c r="B40" s="4">
        <v>0.31597222222222221</v>
      </c>
      <c r="C40">
        <v>25</v>
      </c>
      <c r="D40">
        <v>898.87900000000002</v>
      </c>
      <c r="E40" t="s">
        <v>22</v>
      </c>
      <c r="F40">
        <f t="shared" si="3"/>
        <v>137.62900000000002</v>
      </c>
      <c r="G40" s="8">
        <f t="shared" si="0"/>
        <v>2.946093027400579E-2</v>
      </c>
      <c r="H40" s="7">
        <f t="shared" si="1"/>
        <v>4.1855882239482049E-2</v>
      </c>
    </row>
    <row r="41" spans="1:8" x14ac:dyDescent="0.25">
      <c r="D41">
        <v>932.27</v>
      </c>
      <c r="F41">
        <f t="shared" si="3"/>
        <v>104.23800000000006</v>
      </c>
      <c r="G41" s="8">
        <f t="shared" si="0"/>
        <v>8.0763664186878206E-2</v>
      </c>
      <c r="H41" s="7">
        <f t="shared" si="1"/>
        <v>0.1147429624928613</v>
      </c>
    </row>
    <row r="42" spans="1:8" x14ac:dyDescent="0.25">
      <c r="A42" t="s">
        <v>56</v>
      </c>
      <c r="B42" s="4">
        <v>0.38541666666666669</v>
      </c>
      <c r="C42">
        <v>26</v>
      </c>
      <c r="D42">
        <v>919.22799999999995</v>
      </c>
      <c r="F42">
        <f t="shared" si="3"/>
        <v>117.28000000000009</v>
      </c>
      <c r="G42" s="8">
        <f t="shared" si="0"/>
        <v>6.0725622328542596E-2</v>
      </c>
      <c r="H42" s="7">
        <f t="shared" si="1"/>
        <v>8.6274414061709923E-2</v>
      </c>
    </row>
    <row r="43" spans="1:8" x14ac:dyDescent="0.25">
      <c r="A43" t="s">
        <v>55</v>
      </c>
      <c r="B43" s="4">
        <v>0.3263888888888889</v>
      </c>
      <c r="C43">
        <v>27</v>
      </c>
      <c r="D43">
        <v>905.38199999999995</v>
      </c>
      <c r="E43" t="s">
        <v>22</v>
      </c>
      <c r="F43">
        <f t="shared" si="3"/>
        <v>131.12600000000009</v>
      </c>
      <c r="G43" s="8">
        <f t="shared" si="0"/>
        <v>3.9452295571103989E-2</v>
      </c>
      <c r="H43" s="7">
        <f t="shared" si="1"/>
        <v>5.6050865405236912E-2</v>
      </c>
    </row>
    <row r="44" spans="1:8" x14ac:dyDescent="0.25">
      <c r="D44">
        <v>919.37699999999995</v>
      </c>
      <c r="F44">
        <f t="shared" si="3"/>
        <v>117.13100000000009</v>
      </c>
      <c r="G44" s="8">
        <f t="shared" si="0"/>
        <v>6.095454950511766E-2</v>
      </c>
      <c r="H44" s="7">
        <f t="shared" si="1"/>
        <v>8.6599656640780731E-2</v>
      </c>
    </row>
    <row r="45" spans="1:8" x14ac:dyDescent="0.25">
      <c r="A45" t="s">
        <v>57</v>
      </c>
      <c r="B45" s="4">
        <v>0.30208333333333331</v>
      </c>
      <c r="C45">
        <v>28</v>
      </c>
      <c r="D45">
        <v>903.38499999999999</v>
      </c>
      <c r="F45">
        <f t="shared" si="3"/>
        <v>133.12300000000005</v>
      </c>
      <c r="G45" s="8">
        <f t="shared" si="0"/>
        <v>3.6384056835396639E-2</v>
      </c>
      <c r="H45" s="7">
        <f t="shared" si="1"/>
        <v>5.169174171124765E-2</v>
      </c>
    </row>
    <row r="46" spans="1:8" x14ac:dyDescent="0.25">
      <c r="B46" s="4">
        <v>0.4548611111111111</v>
      </c>
      <c r="D46">
        <v>900.65599999999995</v>
      </c>
      <c r="E46" t="s">
        <v>22</v>
      </c>
      <c r="F46">
        <f t="shared" si="3"/>
        <v>135.85200000000009</v>
      </c>
      <c r="G46" s="8">
        <f t="shared" si="0"/>
        <v>3.219115572886401E-2</v>
      </c>
      <c r="H46" s="7">
        <f t="shared" si="1"/>
        <v>4.5734781991219046E-2</v>
      </c>
    </row>
    <row r="47" spans="1:8" x14ac:dyDescent="0.25">
      <c r="D47">
        <v>909.58299999999997</v>
      </c>
      <c r="F47">
        <f t="shared" si="3"/>
        <v>126.92500000000007</v>
      </c>
      <c r="G47" s="8">
        <f t="shared" si="0"/>
        <v>4.5906812811317768E-2</v>
      </c>
      <c r="H47" s="7">
        <f t="shared" si="1"/>
        <v>6.5220959866152964E-2</v>
      </c>
    </row>
    <row r="48" spans="1:8" x14ac:dyDescent="0.25">
      <c r="A48" t="s">
        <v>58</v>
      </c>
      <c r="B48" s="4">
        <v>0.30902777777777779</v>
      </c>
      <c r="C48">
        <v>32</v>
      </c>
      <c r="D48">
        <v>889.97699999999998</v>
      </c>
      <c r="E48" t="s">
        <v>61</v>
      </c>
      <c r="F48">
        <f t="shared" si="3"/>
        <v>146.53100000000006</v>
      </c>
      <c r="G48" s="8">
        <f t="shared" si="0"/>
        <v>1.5783683791648479E-2</v>
      </c>
      <c r="H48" s="7">
        <f t="shared" si="1"/>
        <v>2.2424275267076736E-2</v>
      </c>
    </row>
    <row r="49" spans="1:8" x14ac:dyDescent="0.25">
      <c r="D49">
        <v>899.11500000000001</v>
      </c>
      <c r="F49">
        <f t="shared" si="3"/>
        <v>137.39300000000003</v>
      </c>
      <c r="G49" s="8">
        <f t="shared" si="0"/>
        <v>2.9823526338916613E-2</v>
      </c>
      <c r="H49" s="7">
        <f t="shared" si="1"/>
        <v>4.2371031559352575E-2</v>
      </c>
    </row>
    <row r="50" spans="1:8" x14ac:dyDescent="0.25">
      <c r="A50" t="s">
        <v>62</v>
      </c>
      <c r="B50" s="4">
        <v>0.28472222222222221</v>
      </c>
      <c r="C50">
        <v>34</v>
      </c>
      <c r="D50">
        <v>890.55200000000002</v>
      </c>
      <c r="E50" t="s">
        <v>64</v>
      </c>
      <c r="F50">
        <f t="shared" si="3"/>
        <v>145.95600000000002</v>
      </c>
      <c r="G50" s="8">
        <f t="shared" si="0"/>
        <v>1.6667127593867757E-2</v>
      </c>
      <c r="H50" s="7">
        <f t="shared" si="1"/>
        <v>2.3679406025236011E-2</v>
      </c>
    </row>
    <row r="53" spans="1:8" x14ac:dyDescent="0.25">
      <c r="E53" t="s">
        <v>47</v>
      </c>
    </row>
    <row r="54" spans="1:8" x14ac:dyDescent="0.25">
      <c r="E54" t="s">
        <v>48</v>
      </c>
    </row>
    <row r="55" spans="1:8" x14ac:dyDescent="0.25">
      <c r="D55">
        <v>890.55200000000002</v>
      </c>
      <c r="E55" t="s">
        <v>49</v>
      </c>
    </row>
    <row r="56" spans="1:8" x14ac:dyDescent="0.25">
      <c r="D56">
        <v>887.678</v>
      </c>
      <c r="E56" t="s">
        <v>50</v>
      </c>
    </row>
    <row r="58" spans="1:8" x14ac:dyDescent="0.25">
      <c r="D58">
        <v>2.8740000000000001</v>
      </c>
      <c r="E58" t="s">
        <v>51</v>
      </c>
    </row>
    <row r="59" spans="1:8" x14ac:dyDescent="0.25">
      <c r="D59">
        <v>1.155</v>
      </c>
      <c r="E59" t="s">
        <v>66</v>
      </c>
    </row>
    <row r="60" spans="1:8" x14ac:dyDescent="0.25">
      <c r="D60">
        <v>6</v>
      </c>
      <c r="E60" t="s">
        <v>67</v>
      </c>
    </row>
    <row r="61" spans="1:8" x14ac:dyDescent="0.25">
      <c r="D61">
        <v>0.58499999999999996</v>
      </c>
      <c r="E61" t="s">
        <v>52</v>
      </c>
    </row>
    <row r="63" spans="1:8" x14ac:dyDescent="0.25">
      <c r="D63">
        <v>62.542999999999999</v>
      </c>
      <c r="E63" t="s">
        <v>68</v>
      </c>
    </row>
    <row r="64" spans="1:8" x14ac:dyDescent="0.25">
      <c r="D64">
        <v>7.07</v>
      </c>
      <c r="E64" t="s">
        <v>69</v>
      </c>
    </row>
    <row r="66" spans="1:5" x14ac:dyDescent="0.25">
      <c r="E66" t="s">
        <v>71</v>
      </c>
    </row>
    <row r="67" spans="1:5" x14ac:dyDescent="0.25">
      <c r="A67" t="s">
        <v>73</v>
      </c>
      <c r="D67">
        <v>0.23</v>
      </c>
      <c r="E67" t="s">
        <v>74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5" workbookViewId="0">
      <selection activeCell="I17" sqref="I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44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220.11600000000001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847.26499999999999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1008.294</v>
      </c>
      <c r="C9" s="1" t="s">
        <v>6</v>
      </c>
      <c r="D9" s="2">
        <f>(B9-B7)/(B7-B5)</f>
        <v>0.25676354422952119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</v>
      </c>
      <c r="C11" s="1" t="s">
        <v>8</v>
      </c>
      <c r="D11" s="2">
        <f>(20.5-B11)*2.8*2.8*3.1415926</f>
        <v>455.656590704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1.3763632805816333</v>
      </c>
      <c r="C13" s="1" t="s">
        <v>78</v>
      </c>
      <c r="D13" s="1">
        <f>D17-B9</f>
        <v>13.182999999999993</v>
      </c>
    </row>
    <row r="14" spans="1:8" s="1" customFormat="1" ht="15.75" x14ac:dyDescent="0.25"/>
    <row r="15" spans="1:8" s="1" customFormat="1" ht="15.75" x14ac:dyDescent="0.25">
      <c r="G15" s="1" t="s">
        <v>77</v>
      </c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1021.477</v>
      </c>
      <c r="E17" t="s">
        <v>18</v>
      </c>
      <c r="F17">
        <v>0</v>
      </c>
      <c r="G17" s="8">
        <f>(D17-$D$13-$B$7)/($B$7-$B$5)</f>
        <v>0.25676354422952119</v>
      </c>
      <c r="H17" s="7">
        <f>G17*$B$13</f>
        <v>0.3533999140695111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1014.888</v>
      </c>
      <c r="F18">
        <f>$D$17-D18</f>
        <v>6.5889999999999418</v>
      </c>
      <c r="G18" s="8">
        <f t="shared" ref="G18:G43" si="0">(D18-$D$13-$B$7)/($B$7-$B$5)</f>
        <v>0.246257269006249</v>
      </c>
      <c r="H18" s="7">
        <f t="shared" ref="H18:H43" si="1">G18*$B$13</f>
        <v>0.33893946263651464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1010.439</v>
      </c>
      <c r="E19" t="s">
        <v>35</v>
      </c>
      <c r="F19">
        <f t="shared" ref="F19:F39" si="2">$D$17-D19</f>
        <v>11.038000000000011</v>
      </c>
      <c r="G19" s="8">
        <f t="shared" si="0"/>
        <v>0.23916326104322894</v>
      </c>
      <c r="H19" s="7">
        <f t="shared" si="1"/>
        <v>0.32917553056406013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1008.702</v>
      </c>
      <c r="E20" t="s">
        <v>22</v>
      </c>
      <c r="F20">
        <f t="shared" si="2"/>
        <v>12.774999999999977</v>
      </c>
      <c r="G20" s="8">
        <f t="shared" si="0"/>
        <v>0.2363935842997438</v>
      </c>
      <c r="H20" s="7">
        <f t="shared" si="1"/>
        <v>0.32536344919524623</v>
      </c>
    </row>
    <row r="21" spans="1:8" x14ac:dyDescent="0.25">
      <c r="D21">
        <v>1015.058</v>
      </c>
      <c r="F21">
        <f t="shared" si="2"/>
        <v>6.4189999999999827</v>
      </c>
      <c r="G21" s="8">
        <f t="shared" si="0"/>
        <v>0.24652833696617552</v>
      </c>
      <c r="H21" s="7">
        <f t="shared" si="1"/>
        <v>0.33931255062309967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993.05</v>
      </c>
      <c r="E22" t="s">
        <v>40</v>
      </c>
      <c r="F22">
        <f t="shared" si="2"/>
        <v>28.427000000000021</v>
      </c>
      <c r="G22" s="8">
        <f t="shared" si="0"/>
        <v>0.21143619777756159</v>
      </c>
      <c r="H22" s="7">
        <f t="shared" si="1"/>
        <v>0.29101301880683172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987.49099999999999</v>
      </c>
      <c r="F23">
        <f t="shared" si="2"/>
        <v>33.98599999999999</v>
      </c>
      <c r="G23" s="8">
        <f t="shared" si="0"/>
        <v>0.20257227548796219</v>
      </c>
      <c r="H23" s="7">
        <f t="shared" si="1"/>
        <v>0.27881304164549803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979.49800000000005</v>
      </c>
      <c r="F24">
        <f t="shared" si="2"/>
        <v>41.978999999999928</v>
      </c>
      <c r="G24" s="8">
        <f t="shared" si="0"/>
        <v>0.18982729781917865</v>
      </c>
      <c r="H24" s="7">
        <f t="shared" si="1"/>
        <v>0.26127132237035144</v>
      </c>
    </row>
    <row r="25" spans="1:8" x14ac:dyDescent="0.25">
      <c r="B25" s="4">
        <v>0.54652777777777783</v>
      </c>
      <c r="D25">
        <v>976.21400000000006</v>
      </c>
      <c r="E25" t="s">
        <v>22</v>
      </c>
      <c r="F25">
        <f t="shared" si="2"/>
        <v>45.26299999999992</v>
      </c>
      <c r="G25" s="8">
        <f t="shared" si="0"/>
        <v>0.18459090264036151</v>
      </c>
      <c r="H25" s="7">
        <f t="shared" si="1"/>
        <v>0.25406414032361285</v>
      </c>
    </row>
    <row r="26" spans="1:8" x14ac:dyDescent="0.25">
      <c r="D26">
        <v>995.04200000000003</v>
      </c>
      <c r="F26">
        <f t="shared" si="2"/>
        <v>26.434999999999945</v>
      </c>
      <c r="G26" s="8">
        <f t="shared" si="0"/>
        <v>0.21461247646093679</v>
      </c>
      <c r="H26" s="7">
        <f t="shared" si="1"/>
        <v>0.29538473215552352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974.34299999999996</v>
      </c>
      <c r="F27">
        <f t="shared" si="2"/>
        <v>47.134000000000015</v>
      </c>
      <c r="G27" s="8">
        <f t="shared" si="0"/>
        <v>0.18160756056375754</v>
      </c>
      <c r="H27" s="7">
        <f t="shared" si="1"/>
        <v>0.24995797783596096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951.96600000000001</v>
      </c>
      <c r="F28">
        <f t="shared" si="2"/>
        <v>69.510999999999967</v>
      </c>
      <c r="G28" s="8">
        <f t="shared" si="0"/>
        <v>0.14592704445036192</v>
      </c>
      <c r="H28" s="7">
        <f t="shared" si="1"/>
        <v>0.20084862562528194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937.83</v>
      </c>
      <c r="F29">
        <f t="shared" si="2"/>
        <v>83.646999999999935</v>
      </c>
      <c r="G29" s="8">
        <f t="shared" si="0"/>
        <v>0.12338694632376047</v>
      </c>
      <c r="H29" s="7">
        <f t="shared" si="1"/>
        <v>0.16982526222312086</v>
      </c>
    </row>
    <row r="30" spans="1:8" ht="15.75" x14ac:dyDescent="0.25">
      <c r="A30" s="1"/>
      <c r="B30" s="4">
        <v>0.54861111111111105</v>
      </c>
      <c r="D30">
        <v>932.05</v>
      </c>
      <c r="E30" t="s">
        <v>35</v>
      </c>
      <c r="F30">
        <f t="shared" si="2"/>
        <v>89.427000000000021</v>
      </c>
      <c r="G30" s="8">
        <f t="shared" si="0"/>
        <v>0.11417063568625634</v>
      </c>
      <c r="H30" s="7">
        <f t="shared" si="1"/>
        <v>0.15714027067922626</v>
      </c>
    </row>
    <row r="31" spans="1:8" ht="15.75" x14ac:dyDescent="0.25">
      <c r="A31" s="1"/>
      <c r="B31" s="4">
        <v>0.66319444444444442</v>
      </c>
      <c r="D31">
        <v>931.54200000000003</v>
      </c>
      <c r="F31">
        <f t="shared" si="2"/>
        <v>89.934999999999945</v>
      </c>
      <c r="G31" s="8">
        <f t="shared" si="0"/>
        <v>0.11336062084129936</v>
      </c>
      <c r="H31" s="7">
        <f t="shared" si="1"/>
        <v>0.15602539598990145</v>
      </c>
    </row>
    <row r="32" spans="1:8" x14ac:dyDescent="0.25">
      <c r="B32" s="4">
        <v>0.67361111111111116</v>
      </c>
      <c r="D32">
        <v>931.26599999999996</v>
      </c>
      <c r="E32" t="s">
        <v>22</v>
      </c>
      <c r="F32">
        <f t="shared" si="2"/>
        <v>90.211000000000013</v>
      </c>
      <c r="G32" s="8">
        <f t="shared" si="0"/>
        <v>0.11292053403577137</v>
      </c>
      <c r="H32" s="7">
        <f t="shared" si="1"/>
        <v>0.15541967667050427</v>
      </c>
    </row>
    <row r="33" spans="1:8" x14ac:dyDescent="0.25">
      <c r="D33">
        <v>963.06899999999996</v>
      </c>
      <c r="F33">
        <f t="shared" si="2"/>
        <v>58.408000000000015</v>
      </c>
      <c r="G33" s="8">
        <f t="shared" si="0"/>
        <v>0.16363097126839074</v>
      </c>
      <c r="H33" s="7">
        <f t="shared" si="1"/>
        <v>0.22521566041972124</v>
      </c>
    </row>
    <row r="34" spans="1:8" ht="15.75" x14ac:dyDescent="0.25">
      <c r="A34" s="1" t="s">
        <v>29</v>
      </c>
      <c r="B34" s="4">
        <v>0.30902777777777779</v>
      </c>
      <c r="C34">
        <v>18</v>
      </c>
      <c r="D34">
        <v>955.42200000000003</v>
      </c>
      <c r="F34">
        <f t="shared" si="2"/>
        <v>66.05499999999995</v>
      </c>
      <c r="G34" s="8">
        <f t="shared" si="0"/>
        <v>0.15143769662392836</v>
      </c>
      <c r="H34" s="7">
        <f t="shared" si="1"/>
        <v>0.20843328492903618</v>
      </c>
    </row>
    <row r="35" spans="1:8" ht="15.75" x14ac:dyDescent="0.25">
      <c r="A35" s="1" t="s">
        <v>30</v>
      </c>
      <c r="B35" s="4">
        <v>0.4375</v>
      </c>
      <c r="C35">
        <v>19</v>
      </c>
      <c r="D35">
        <v>932.22400000000005</v>
      </c>
      <c r="F35">
        <f t="shared" si="2"/>
        <v>89.252999999999929</v>
      </c>
      <c r="G35" s="8">
        <f t="shared" si="0"/>
        <v>0.1144480817158284</v>
      </c>
      <c r="H35" s="7">
        <f t="shared" si="1"/>
        <v>0.15752213720667241</v>
      </c>
    </row>
    <row r="36" spans="1:8" ht="15.75" x14ac:dyDescent="0.25">
      <c r="A36" s="1" t="s">
        <v>31</v>
      </c>
      <c r="B36" s="4">
        <v>0.30208333333333331</v>
      </c>
      <c r="C36">
        <v>20</v>
      </c>
      <c r="D36">
        <v>913.59299999999996</v>
      </c>
      <c r="E36" t="s">
        <v>22</v>
      </c>
      <c r="F36">
        <f t="shared" si="2"/>
        <v>107.88400000000001</v>
      </c>
      <c r="G36" s="8">
        <f t="shared" si="0"/>
        <v>8.4740627825285506E-2</v>
      </c>
      <c r="H36" s="7">
        <f t="shared" si="1"/>
        <v>0.1166338885121572</v>
      </c>
    </row>
    <row r="37" spans="1:8" x14ac:dyDescent="0.25">
      <c r="D37">
        <v>938.59</v>
      </c>
      <c r="F37">
        <f t="shared" si="2"/>
        <v>82.886999999999944</v>
      </c>
      <c r="G37" s="8">
        <f t="shared" si="0"/>
        <v>0.12459877955637345</v>
      </c>
      <c r="H37" s="7">
        <f t="shared" si="1"/>
        <v>0.1714931849866779</v>
      </c>
    </row>
    <row r="38" spans="1:8" ht="15.75" x14ac:dyDescent="0.25">
      <c r="A38" s="1" t="s">
        <v>43</v>
      </c>
      <c r="B38" s="4">
        <v>0.35069444444444442</v>
      </c>
      <c r="C38">
        <v>21</v>
      </c>
      <c r="D38">
        <v>909.78499999999997</v>
      </c>
      <c r="F38">
        <f t="shared" si="2"/>
        <v>111.69200000000001</v>
      </c>
      <c r="G38" s="8">
        <f t="shared" si="0"/>
        <v>7.8668705522929941E-2</v>
      </c>
      <c r="H38" s="7">
        <f t="shared" si="1"/>
        <v>0.1082767176126503</v>
      </c>
    </row>
    <row r="39" spans="1:8" ht="15.75" x14ac:dyDescent="0.25">
      <c r="A39" s="1"/>
      <c r="B39" s="4">
        <v>0.5</v>
      </c>
      <c r="D39">
        <v>909.78499999999997</v>
      </c>
      <c r="E39" t="s">
        <v>22</v>
      </c>
      <c r="F39">
        <f t="shared" si="2"/>
        <v>111.69200000000001</v>
      </c>
      <c r="G39" s="8">
        <f t="shared" si="0"/>
        <v>7.8668705522929941E-2</v>
      </c>
      <c r="H39" s="7">
        <f t="shared" si="1"/>
        <v>0.1082767176126503</v>
      </c>
    </row>
    <row r="40" spans="1:8" x14ac:dyDescent="0.25">
      <c r="B40" s="4"/>
      <c r="D40">
        <v>927.35199999999998</v>
      </c>
      <c r="F40">
        <f>$D$17-D40</f>
        <v>94.125</v>
      </c>
      <c r="G40" s="8">
        <f t="shared" si="0"/>
        <v>0.10667959288781453</v>
      </c>
      <c r="H40" s="7">
        <f t="shared" si="1"/>
        <v>0.14682987443818549</v>
      </c>
    </row>
    <row r="41" spans="1:8" ht="15.75" x14ac:dyDescent="0.25">
      <c r="A41" s="1" t="s">
        <v>45</v>
      </c>
      <c r="B41" s="4">
        <v>0.31597222222222221</v>
      </c>
      <c r="C41">
        <v>24</v>
      </c>
      <c r="D41">
        <v>879.98900000000003</v>
      </c>
      <c r="F41">
        <f>$D$17-D41</f>
        <v>141.48799999999994</v>
      </c>
      <c r="G41" s="8">
        <f t="shared" si="0"/>
        <v>3.1158464734855756E-2</v>
      </c>
      <c r="H41" s="7">
        <f t="shared" si="1"/>
        <v>4.2885366740353197E-2</v>
      </c>
    </row>
    <row r="42" spans="1:8" x14ac:dyDescent="0.25">
      <c r="B42" s="4">
        <v>0.59375</v>
      </c>
      <c r="D42">
        <v>878.596</v>
      </c>
      <c r="E42" t="s">
        <v>35</v>
      </c>
      <c r="F42">
        <f>$D$17-D42</f>
        <v>142.88099999999997</v>
      </c>
      <c r="G42" s="8">
        <f t="shared" si="0"/>
        <v>2.893730198086902E-2</v>
      </c>
      <c r="H42" s="7">
        <f t="shared" si="1"/>
        <v>3.9828239885570278E-2</v>
      </c>
    </row>
    <row r="43" spans="1:8" x14ac:dyDescent="0.25">
      <c r="B43" s="4">
        <v>0.72916666666666663</v>
      </c>
      <c r="D43">
        <v>878.43600000000004</v>
      </c>
      <c r="E43" t="s">
        <v>54</v>
      </c>
      <c r="F43">
        <f>$D$17-D43</f>
        <v>143.04099999999994</v>
      </c>
      <c r="G43" s="8">
        <f t="shared" si="0"/>
        <v>2.868217919505581E-2</v>
      </c>
      <c r="H43" s="7">
        <f t="shared" si="1"/>
        <v>3.9477098251137287E-2</v>
      </c>
    </row>
    <row r="46" spans="1:8" x14ac:dyDescent="0.25">
      <c r="E46" t="s">
        <v>47</v>
      </c>
    </row>
    <row r="47" spans="1:8" x14ac:dyDescent="0.25">
      <c r="D47">
        <v>878.43600000000004</v>
      </c>
      <c r="E47" t="s">
        <v>48</v>
      </c>
    </row>
    <row r="48" spans="1:8" x14ac:dyDescent="0.25">
      <c r="D48">
        <v>874.09</v>
      </c>
      <c r="E48" t="s">
        <v>49</v>
      </c>
    </row>
    <row r="49" spans="1:5" x14ac:dyDescent="0.25">
      <c r="D49">
        <v>870.53599999999994</v>
      </c>
      <c r="E49" t="s">
        <v>50</v>
      </c>
    </row>
    <row r="51" spans="1:5" x14ac:dyDescent="0.25">
      <c r="D51">
        <v>3.5390000000000001</v>
      </c>
      <c r="E51" t="s">
        <v>51</v>
      </c>
    </row>
    <row r="52" spans="1:5" x14ac:dyDescent="0.25">
      <c r="D52">
        <v>1.143</v>
      </c>
      <c r="E52" t="s">
        <v>66</v>
      </c>
    </row>
    <row r="53" spans="1:5" x14ac:dyDescent="0.25">
      <c r="D53">
        <v>8</v>
      </c>
      <c r="E53" t="s">
        <v>67</v>
      </c>
    </row>
    <row r="54" spans="1:5" x14ac:dyDescent="0.25">
      <c r="D54">
        <v>0.55700000000000005</v>
      </c>
      <c r="E54" t="s">
        <v>52</v>
      </c>
    </row>
    <row r="56" spans="1:5" x14ac:dyDescent="0.25">
      <c r="D56">
        <v>92.65</v>
      </c>
      <c r="E56" t="s">
        <v>68</v>
      </c>
    </row>
    <row r="57" spans="1:5" x14ac:dyDescent="0.25">
      <c r="D57">
        <v>8.1519999999999992</v>
      </c>
      <c r="E57" t="s">
        <v>69</v>
      </c>
    </row>
    <row r="59" spans="1:5" x14ac:dyDescent="0.25">
      <c r="E59" t="s">
        <v>71</v>
      </c>
    </row>
    <row r="60" spans="1:5" x14ac:dyDescent="0.25">
      <c r="A60" t="s">
        <v>73</v>
      </c>
      <c r="D60">
        <v>0.20200000000000001</v>
      </c>
      <c r="E60" t="s">
        <v>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Sand-1-W</vt:lpstr>
      <vt:lpstr>Sand-2-W</vt:lpstr>
      <vt:lpstr>Sand-3-D</vt:lpstr>
      <vt:lpstr>Sand-4-D</vt:lpstr>
      <vt:lpstr>Soil-1-W</vt:lpstr>
      <vt:lpstr>Soil-2-W</vt:lpstr>
      <vt:lpstr>Soil-3-D</vt:lpstr>
      <vt:lpstr>Soil-4-D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Huber</dc:creator>
  <cp:lastModifiedBy>Magdalena Landl</cp:lastModifiedBy>
  <dcterms:created xsi:type="dcterms:W3CDTF">2017-06-22T11:55:52Z</dcterms:created>
  <dcterms:modified xsi:type="dcterms:W3CDTF">2019-11-08T13:51:25Z</dcterms:modified>
</cp:coreProperties>
</file>