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space\Файлы\1 курс\2 семестр\Теоретическая информатика\Лабы\12.02.25 - Лаба №1\Влад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L14" i="1"/>
  <c r="C5" i="1"/>
  <c r="I9" i="1" s="1"/>
  <c r="J10" i="1"/>
  <c r="J11" i="1"/>
  <c r="J7" i="1"/>
  <c r="J9" i="1"/>
  <c r="J3" i="1"/>
  <c r="J8" i="1"/>
  <c r="J4" i="1"/>
  <c r="J5" i="1"/>
  <c r="J6" i="1"/>
  <c r="I10" i="1"/>
  <c r="I11" i="1"/>
  <c r="K11" i="1" s="1"/>
  <c r="L11" i="1" s="1"/>
  <c r="I7" i="1"/>
  <c r="I3" i="1"/>
  <c r="I8" i="1"/>
  <c r="K8" i="1" s="1"/>
  <c r="L8" i="1" s="1"/>
  <c r="I4" i="1"/>
  <c r="I5" i="1"/>
  <c r="I6" i="1"/>
  <c r="K6" i="1" s="1"/>
  <c r="K3" i="1" l="1"/>
  <c r="K10" i="1"/>
  <c r="L10" i="1" s="1"/>
  <c r="K9" i="1"/>
  <c r="L9" i="1" s="1"/>
  <c r="L6" i="1"/>
  <c r="L3" i="1"/>
  <c r="K5" i="1"/>
  <c r="L5" i="1" s="1"/>
  <c r="K4" i="1"/>
  <c r="L4" i="1" s="1"/>
  <c r="K7" i="1"/>
  <c r="L7" i="1" s="1"/>
  <c r="L12" i="1" l="1"/>
</calcChain>
</file>

<file path=xl/sharedStrings.xml><?xml version="1.0" encoding="utf-8"?>
<sst xmlns="http://schemas.openxmlformats.org/spreadsheetml/2006/main" count="28" uniqueCount="28">
  <si>
    <t>Оклад работников предприятия</t>
  </si>
  <si>
    <t>статус</t>
  </si>
  <si>
    <t>категория</t>
  </si>
  <si>
    <t>оклад</t>
  </si>
  <si>
    <t>премии</t>
  </si>
  <si>
    <t>начальник</t>
  </si>
  <si>
    <t>инженеры</t>
  </si>
  <si>
    <t>рабочие</t>
  </si>
  <si>
    <t>Заработная плата работников предприятия</t>
  </si>
  <si>
    <t>№ п/п</t>
  </si>
  <si>
    <t>Иванов</t>
  </si>
  <si>
    <t>Петров</t>
  </si>
  <si>
    <t>Сидоров</t>
  </si>
  <si>
    <t>Колобков</t>
  </si>
  <si>
    <t>Пентегова</t>
  </si>
  <si>
    <t>Алексеева</t>
  </si>
  <si>
    <t>Королев</t>
  </si>
  <si>
    <t>Бурин</t>
  </si>
  <si>
    <t>Еремина</t>
  </si>
  <si>
    <t>фамилия рабочего</t>
  </si>
  <si>
    <t>категория рабочего</t>
  </si>
  <si>
    <t>оклад рабочего</t>
  </si>
  <si>
    <t>ежемесячные премии</t>
  </si>
  <si>
    <t>подоходный налог (ПН)</t>
  </si>
  <si>
    <t>заработная плата (ЗП)</t>
  </si>
  <si>
    <t>Итого</t>
  </si>
  <si>
    <t>Минимальная ЗП</t>
  </si>
  <si>
    <t>Максимальная 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</si>
</sst>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44" fontId="2" fillId="0" borderId="1" xfId="1" applyFont="1" applyBorder="1"/>
    <xf numFmtId="0" fontId="2" fillId="0" borderId="1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44" fontId="0" fillId="0" borderId="1" xfId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44" fontId="2" fillId="0" borderId="7" xfId="0" applyNumberFormat="1" applyFont="1" applyBorder="1"/>
  </cellXfs>
  <cellStyles count="2">
    <cellStyle name="Денежный" xfId="1" builtinId="4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C1" workbookViewId="0">
      <selection activeCell="F14" sqref="F14"/>
    </sheetView>
  </sheetViews>
  <sheetFormatPr defaultRowHeight="15" x14ac:dyDescent="0.25"/>
  <cols>
    <col min="1" max="1" width="12.7109375" customWidth="1"/>
    <col min="2" max="2" width="12.140625" customWidth="1"/>
    <col min="3" max="3" width="12" bestFit="1" customWidth="1"/>
    <col min="4" max="4" width="12.42578125" customWidth="1"/>
    <col min="5" max="5" width="15" customWidth="1"/>
    <col min="6" max="6" width="13.140625" customWidth="1"/>
    <col min="7" max="7" width="12.42578125" customWidth="1"/>
    <col min="8" max="8" width="12.140625" customWidth="1"/>
    <col min="9" max="9" width="13.140625" customWidth="1"/>
    <col min="10" max="10" width="13" customWidth="1"/>
    <col min="11" max="11" width="12.7109375" customWidth="1"/>
    <col min="12" max="12" width="12" customWidth="1"/>
  </cols>
  <sheetData>
    <row r="1" spans="1:12" x14ac:dyDescent="0.25">
      <c r="A1" s="10" t="s">
        <v>0</v>
      </c>
      <c r="B1" s="11"/>
      <c r="C1" s="11"/>
      <c r="D1" s="12"/>
      <c r="F1" s="13" t="s">
        <v>8</v>
      </c>
      <c r="G1" s="14"/>
      <c r="H1" s="14"/>
      <c r="I1" s="14"/>
      <c r="J1" s="14"/>
      <c r="K1" s="14"/>
      <c r="L1" s="15"/>
    </row>
    <row r="2" spans="1:12" ht="60" x14ac:dyDescent="0.25">
      <c r="A2" s="3" t="s">
        <v>1</v>
      </c>
      <c r="B2" s="3" t="s">
        <v>2</v>
      </c>
      <c r="C2" s="3" t="s">
        <v>3</v>
      </c>
      <c r="D2" s="3" t="s">
        <v>4</v>
      </c>
      <c r="F2" s="5" t="s">
        <v>9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</row>
    <row r="3" spans="1:12" x14ac:dyDescent="0.25">
      <c r="A3" s="3" t="s">
        <v>5</v>
      </c>
      <c r="B3" s="3">
        <v>1</v>
      </c>
      <c r="C3" s="4">
        <v>15256.7</v>
      </c>
      <c r="D3" s="4">
        <v>3000</v>
      </c>
      <c r="F3" s="1">
        <v>6</v>
      </c>
      <c r="G3" s="1" t="s">
        <v>15</v>
      </c>
      <c r="H3" s="6">
        <v>3</v>
      </c>
      <c r="I3" s="9">
        <f>IF(H3=$B$3,$C$3,IF(H3=$B$4,$C$4,$C$5))</f>
        <v>5922.37</v>
      </c>
      <c r="J3" s="9">
        <f>IF(H3=$B$3,$D$3,IF(H3=$B$4,$D$4,$D$5))</f>
        <v>3000</v>
      </c>
      <c r="K3" s="9">
        <f>(I3+J3)*0.13</f>
        <v>1159.9080999999999</v>
      </c>
      <c r="L3" s="9">
        <f>I3+J3-K3</f>
        <v>7762.4618999999993</v>
      </c>
    </row>
    <row r="4" spans="1:12" x14ac:dyDescent="0.25">
      <c r="A4" s="3" t="s">
        <v>6</v>
      </c>
      <c r="B4" s="3">
        <v>2</v>
      </c>
      <c r="C4" s="4">
        <v>10450.15</v>
      </c>
      <c r="D4" s="4">
        <v>3000</v>
      </c>
      <c r="F4" s="1">
        <v>8</v>
      </c>
      <c r="G4" s="1" t="s">
        <v>17</v>
      </c>
      <c r="H4" s="6">
        <v>3</v>
      </c>
      <c r="I4" s="9">
        <f>IF(H4=$B$3,$C$3,IF(H4=$B$4,$C$4,$C$5))</f>
        <v>5922.37</v>
      </c>
      <c r="J4" s="9">
        <f>IF(H4=$B$3,$D$3,IF(H4=$B$4,$D$4,$D$5))</f>
        <v>3000</v>
      </c>
      <c r="K4" s="9">
        <f>(I4+J4)*0.13</f>
        <v>1159.9080999999999</v>
      </c>
      <c r="L4" s="9">
        <f>I4+J4-K4</f>
        <v>7762.4618999999993</v>
      </c>
    </row>
    <row r="5" spans="1:12" x14ac:dyDescent="0.25">
      <c r="A5" s="3" t="s">
        <v>7</v>
      </c>
      <c r="B5" s="3">
        <v>3</v>
      </c>
      <c r="C5" s="4">
        <f>5072.37 + 850</f>
        <v>5922.37</v>
      </c>
      <c r="D5" s="4">
        <v>3000</v>
      </c>
      <c r="F5" s="1">
        <v>10</v>
      </c>
      <c r="G5" s="1" t="s">
        <v>18</v>
      </c>
      <c r="H5" s="6">
        <v>3</v>
      </c>
      <c r="I5" s="9">
        <f>IF(H5=$B$3,$C$3,IF(H5=$B$4,$C$4,$C$5))</f>
        <v>5922.37</v>
      </c>
      <c r="J5" s="9">
        <f>IF(H5=$B$3,$D$3,IF(H5=$B$4,$D$4,$D$5))</f>
        <v>3000</v>
      </c>
      <c r="K5" s="9">
        <f>(I5+J5)*0.13</f>
        <v>1159.9080999999999</v>
      </c>
      <c r="L5" s="9">
        <f>I5+J5-K5</f>
        <v>7762.4618999999993</v>
      </c>
    </row>
    <row r="6" spans="1:12" x14ac:dyDescent="0.25">
      <c r="F6" s="1">
        <v>1</v>
      </c>
      <c r="G6" s="1" t="s">
        <v>10</v>
      </c>
      <c r="H6" s="6">
        <v>2</v>
      </c>
      <c r="I6" s="9">
        <f>IF(H6=$B$3,$C$3,IF(H6=$B$4,$C$4,$C$5))</f>
        <v>10450.15</v>
      </c>
      <c r="J6" s="9">
        <f>IF(H6=$B$3,$D$3,IF(H6=$B$4,$D$4,$D$5))</f>
        <v>3000</v>
      </c>
      <c r="K6" s="9">
        <f>(I6+J6)*0.13</f>
        <v>1748.5195000000001</v>
      </c>
      <c r="L6" s="9">
        <f>I6+J6-K6</f>
        <v>11701.630499999999</v>
      </c>
    </row>
    <row r="7" spans="1:12" x14ac:dyDescent="0.25">
      <c r="F7" s="1">
        <v>4</v>
      </c>
      <c r="G7" s="1" t="s">
        <v>13</v>
      </c>
      <c r="H7" s="6">
        <v>3</v>
      </c>
      <c r="I7" s="9">
        <f>IF(H7=$B$3,$C$3,IF(H7=$B$4,$C$4,$C$5))</f>
        <v>5922.37</v>
      </c>
      <c r="J7" s="9">
        <f>IF(H7=$B$3,$D$3,IF(H7=$B$4,$D$4,$D$5))</f>
        <v>3000</v>
      </c>
      <c r="K7" s="9">
        <f>(I7+J7)*0.13</f>
        <v>1159.9080999999999</v>
      </c>
      <c r="L7" s="9">
        <f>I7+J7-K7</f>
        <v>7762.4618999999993</v>
      </c>
    </row>
    <row r="8" spans="1:12" ht="15.75" customHeight="1" x14ac:dyDescent="0.25">
      <c r="F8" s="1">
        <v>7</v>
      </c>
      <c r="G8" s="1" t="s">
        <v>16</v>
      </c>
      <c r="H8" s="6">
        <v>1</v>
      </c>
      <c r="I8" s="9">
        <f>IF(H8=$B$3,$C$3,IF(H8=$B$4,$C$4,$C$5))</f>
        <v>15256.7</v>
      </c>
      <c r="J8" s="9">
        <f>IF(H8=$B$3,$D$3,IF(H8=$B$4,$D$4,$D$5))</f>
        <v>3000</v>
      </c>
      <c r="K8" s="9">
        <f>(I8+J8)*0.13</f>
        <v>2373.3710000000001</v>
      </c>
      <c r="L8" s="9">
        <f>I8+J8-K8</f>
        <v>15883.329000000002</v>
      </c>
    </row>
    <row r="9" spans="1:12" x14ac:dyDescent="0.25">
      <c r="F9" s="1">
        <v>5</v>
      </c>
      <c r="G9" s="1" t="s">
        <v>14</v>
      </c>
      <c r="H9" s="6">
        <v>3</v>
      </c>
      <c r="I9" s="9">
        <f>IF(H9=$B$3,$C$3,IF(H9=$B$4,$C$4,$C$5))</f>
        <v>5922.37</v>
      </c>
      <c r="J9" s="9">
        <f>IF(H9=$B$3,$D$3,IF(H9=$B$4,$D$4,$D$5))</f>
        <v>3000</v>
      </c>
      <c r="K9" s="9">
        <f>(I9+J9)*0.13</f>
        <v>1159.9080999999999</v>
      </c>
      <c r="L9" s="9">
        <f>I9+J9-K9</f>
        <v>7762.4618999999993</v>
      </c>
    </row>
    <row r="10" spans="1:12" x14ac:dyDescent="0.25">
      <c r="F10" s="1">
        <v>2</v>
      </c>
      <c r="G10" s="1" t="s">
        <v>11</v>
      </c>
      <c r="H10" s="6">
        <v>3</v>
      </c>
      <c r="I10" s="9">
        <f>IF(H10=$B$3,$C$3,IF(H10=$B$4,$C$4,$C$5))</f>
        <v>5922.37</v>
      </c>
      <c r="J10" s="9">
        <f>IF(H10=$B$3,$D$3,IF(H10=$B$4,$D$4,$D$5))</f>
        <v>3000</v>
      </c>
      <c r="K10" s="9">
        <f>(I10+J10)*0.13</f>
        <v>1159.9080999999999</v>
      </c>
      <c r="L10" s="9">
        <f>I10+J10-K10</f>
        <v>7762.4618999999993</v>
      </c>
    </row>
    <row r="11" spans="1:12" x14ac:dyDescent="0.25">
      <c r="F11" s="1">
        <v>3</v>
      </c>
      <c r="G11" s="1" t="s">
        <v>12</v>
      </c>
      <c r="H11" s="6">
        <v>2</v>
      </c>
      <c r="I11" s="9">
        <f>IF(H11=$B$3,$C$3,IF(H11=$B$4,$C$4,$C$5))</f>
        <v>10450.15</v>
      </c>
      <c r="J11" s="9">
        <f>IF(H11=$B$3,$D$3,IF(H11=$B$4,$D$4,$D$5))</f>
        <v>3000</v>
      </c>
      <c r="K11" s="9">
        <f>(I11+J11)*0.13</f>
        <v>1748.5195000000001</v>
      </c>
      <c r="L11" s="9">
        <f>I11+J11-K11</f>
        <v>11701.630499999999</v>
      </c>
    </row>
    <row r="12" spans="1:12" x14ac:dyDescent="0.25">
      <c r="F12" s="7" t="s">
        <v>25</v>
      </c>
      <c r="G12" s="7"/>
      <c r="H12" s="7"/>
      <c r="I12" s="7"/>
      <c r="J12" s="7"/>
      <c r="K12" s="7"/>
      <c r="L12" s="2">
        <f>SUM(L3:L11)</f>
        <v>85861.361399999994</v>
      </c>
    </row>
    <row r="13" spans="1:12" ht="15.75" thickBot="1" x14ac:dyDescent="0.3"/>
    <row r="14" spans="1:12" ht="30" customHeight="1" thickBot="1" x14ac:dyDescent="0.3">
      <c r="J14" s="16" t="s">
        <v>26</v>
      </c>
      <c r="K14" s="17"/>
      <c r="L14" s="18">
        <f>MIN(L3:L11)</f>
        <v>7762.4618999999993</v>
      </c>
    </row>
    <row r="15" spans="1:12" ht="30" customHeight="1" thickBot="1" x14ac:dyDescent="0.3">
      <c r="J15" s="16" t="s">
        <v>27</v>
      </c>
      <c r="K15" s="17"/>
      <c r="L15" s="18">
        <f>MAX(L3:L11)</f>
        <v>15883.329000000002</v>
      </c>
    </row>
  </sheetData>
  <sortState ref="F3:L12">
    <sortCondition ref="G3:G12"/>
  </sortState>
  <mergeCells count="4">
    <mergeCell ref="F12:K12"/>
    <mergeCell ref="F1:L1"/>
    <mergeCell ref="J15:K15"/>
    <mergeCell ref="J14:K14"/>
  </mergeCells>
  <conditionalFormatting sqref="L3:L11">
    <cfRule type="cellIs" dxfId="0" priority="1" operator="equal">
      <formula>$L$15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2025-02-12T03:25:24Z</dcterms:created>
  <dcterms:modified xsi:type="dcterms:W3CDTF">2025-02-12T03:52:40Z</dcterms:modified>
</cp:coreProperties>
</file>