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vid\Desktop\git\Codespace\Файлы\1 курс\2 семестр\Теоретическая информатика\Лабы\12.02.25 - Лаба №1\Дима\"/>
    </mc:Choice>
  </mc:AlternateContent>
  <xr:revisionPtr revIDLastSave="0" documentId="13_ncr:1_{0C1C9FA6-8123-4EA7-8B96-5938F7226A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definedNames>
    <definedName name="_xlnm._FilterDatabase" localSheetId="0" hidden="1">Лист1!$A$1:$O$20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O15" i="1"/>
  <c r="C5" i="1"/>
  <c r="L11" i="1" s="1"/>
  <c r="M7" i="1"/>
  <c r="M12" i="1"/>
  <c r="M13" i="1"/>
  <c r="M8" i="1"/>
  <c r="M11" i="1"/>
  <c r="M4" i="1"/>
  <c r="M9" i="1"/>
  <c r="M5" i="1"/>
  <c r="M10" i="1"/>
  <c r="N10" i="1" s="1"/>
  <c r="M6" i="1"/>
  <c r="L13" i="1"/>
  <c r="N13" i="1" s="1"/>
  <c r="L9" i="1"/>
  <c r="L5" i="1"/>
  <c r="L10" i="1"/>
  <c r="L12" i="1" l="1"/>
  <c r="N12" i="1" s="1"/>
  <c r="O12" i="1" s="1"/>
  <c r="L7" i="1"/>
  <c r="N7" i="1" s="1"/>
  <c r="O7" i="1" s="1"/>
  <c r="L6" i="1"/>
  <c r="N6" i="1" s="1"/>
  <c r="O6" i="1" s="1"/>
  <c r="L4" i="1"/>
  <c r="N4" i="1" s="1"/>
  <c r="O4" i="1" s="1"/>
  <c r="L8" i="1"/>
  <c r="N8" i="1" s="1"/>
  <c r="O8" i="1" s="1"/>
  <c r="N5" i="1"/>
  <c r="N11" i="1"/>
  <c r="O11" i="1" s="1"/>
  <c r="N9" i="1"/>
  <c r="O9" i="1" s="1"/>
  <c r="O5" i="1"/>
  <c r="O13" i="1"/>
  <c r="O14" i="1" l="1"/>
</calcChain>
</file>

<file path=xl/sharedStrings.xml><?xml version="1.0" encoding="utf-8"?>
<sst xmlns="http://schemas.openxmlformats.org/spreadsheetml/2006/main" count="30" uniqueCount="30">
  <si>
    <t>Оклад работников предприятия</t>
  </si>
  <si>
    <t>статус</t>
  </si>
  <si>
    <t>категория</t>
  </si>
  <si>
    <t>оклад</t>
  </si>
  <si>
    <t>премии</t>
  </si>
  <si>
    <t>начальник</t>
  </si>
  <si>
    <t>инженеры</t>
  </si>
  <si>
    <t>рабочие</t>
  </si>
  <si>
    <t>Заработная плата работников предприятия</t>
  </si>
  <si>
    <t>№ п/п</t>
  </si>
  <si>
    <t>фамилия рабочего</t>
  </si>
  <si>
    <t>категория рабочего</t>
  </si>
  <si>
    <t>оклад рабочего</t>
  </si>
  <si>
    <t>ежемесячные премии</t>
  </si>
  <si>
    <t>подоходный налог (ПН)</t>
  </si>
  <si>
    <t>заработная плата (ЗП)</t>
  </si>
  <si>
    <t>Иванов</t>
  </si>
  <si>
    <t xml:space="preserve">Петров </t>
  </si>
  <si>
    <t>Сидоров</t>
  </si>
  <si>
    <t>Колобков</t>
  </si>
  <si>
    <t>Пентегова</t>
  </si>
  <si>
    <t>Алексеева</t>
  </si>
  <si>
    <t>Королев</t>
  </si>
  <si>
    <t>Бурин</t>
  </si>
  <si>
    <t>Макеев</t>
  </si>
  <si>
    <t>Еремина</t>
  </si>
  <si>
    <t>Итого</t>
  </si>
  <si>
    <t>-</t>
  </si>
  <si>
    <t>Максимальная зарплата</t>
  </si>
  <si>
    <t>Минимальная зарплата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</si>
</sst>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4"/>
      <color rgb="FF000000"/>
      <name val="Calibri Light"/>
      <family val="2"/>
      <charset val="204"/>
      <scheme val="major"/>
    </font>
    <font>
      <i/>
      <sz val="14"/>
      <color rgb="FF000000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44" fontId="3" fillId="2" borderId="5" xfId="1" applyFont="1" applyFill="1" applyBorder="1" applyAlignment="1">
      <alignment horizontal="center" vertical="center"/>
    </xf>
    <xf numFmtId="4" fontId="2" fillId="0" borderId="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44" fontId="2" fillId="0" borderId="5" xfId="1" applyFont="1" applyBorder="1" applyAlignment="1">
      <alignment horizontal="right" vertical="center"/>
    </xf>
    <xf numFmtId="44" fontId="3" fillId="2" borderId="5" xfId="1" applyFont="1" applyFill="1" applyBorder="1" applyAlignment="1">
      <alignment horizontal="left" vertical="center" inden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44" fontId="2" fillId="0" borderId="0" xfId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/>
    <xf numFmtId="44" fontId="2" fillId="0" borderId="7" xfId="1" applyFont="1" applyBorder="1" applyAlignment="1">
      <alignment horizontal="right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4" fontId="2" fillId="0" borderId="6" xfId="0" applyNumberFormat="1" applyFont="1" applyBorder="1"/>
    <xf numFmtId="44" fontId="2" fillId="0" borderId="5" xfId="0" applyNumberFormat="1" applyFont="1" applyBorder="1"/>
  </cellXfs>
  <cellStyles count="2">
    <cellStyle name="Денежный" xfId="1" builtinId="4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zoomScale="69" workbookViewId="0">
      <selection activeCell="G16" sqref="G16"/>
    </sheetView>
  </sheetViews>
  <sheetFormatPr defaultRowHeight="18" x14ac:dyDescent="0.35"/>
  <cols>
    <col min="1" max="1" width="13.77734375" style="23" bestFit="1" customWidth="1"/>
    <col min="2" max="2" width="12.88671875" style="23" bestFit="1" customWidth="1"/>
    <col min="3" max="3" width="15.44140625" style="23" bestFit="1" customWidth="1"/>
    <col min="4" max="4" width="15.21875" style="23" bestFit="1" customWidth="1"/>
    <col min="5" max="5" width="13.88671875" style="23" customWidth="1"/>
    <col min="6" max="6" width="14" style="23" customWidth="1"/>
    <col min="7" max="7" width="15.109375" style="23" customWidth="1"/>
    <col min="8" max="8" width="8.88671875" style="23"/>
    <col min="9" max="9" width="7.6640625" style="23" bestFit="1" customWidth="1"/>
    <col min="10" max="10" width="12.33203125" style="23" bestFit="1" customWidth="1"/>
    <col min="11" max="11" width="10.77734375" style="23" bestFit="1" customWidth="1"/>
    <col min="12" max="12" width="15.44140625" style="23" bestFit="1" customWidth="1"/>
    <col min="13" max="14" width="14" style="23" bestFit="1" customWidth="1"/>
    <col min="15" max="15" width="15.44140625" style="23" bestFit="1" customWidth="1"/>
    <col min="16" max="16384" width="8.88671875" style="23"/>
  </cols>
  <sheetData>
    <row r="1" spans="1:15" ht="18.600000000000001" thickBot="1" x14ac:dyDescent="0.4">
      <c r="A1" s="1" t="s">
        <v>0</v>
      </c>
      <c r="B1" s="2"/>
      <c r="C1" s="2"/>
      <c r="D1" s="3"/>
      <c r="I1" s="4"/>
      <c r="J1" s="4"/>
      <c r="K1" s="4"/>
      <c r="L1" s="4"/>
      <c r="M1" s="4"/>
      <c r="N1" s="4"/>
      <c r="O1" s="4"/>
    </row>
    <row r="2" spans="1:15" ht="18.600000000000001" thickBot="1" x14ac:dyDescent="0.4">
      <c r="A2" s="5" t="s">
        <v>1</v>
      </c>
      <c r="B2" s="6" t="s">
        <v>2</v>
      </c>
      <c r="C2" s="6" t="s">
        <v>3</v>
      </c>
      <c r="D2" s="6" t="s">
        <v>4</v>
      </c>
      <c r="I2" s="1" t="s">
        <v>8</v>
      </c>
      <c r="J2" s="2"/>
      <c r="K2" s="2"/>
      <c r="L2" s="2"/>
      <c r="M2" s="2"/>
      <c r="N2" s="2"/>
      <c r="O2" s="3"/>
    </row>
    <row r="3" spans="1:15" ht="72.599999999999994" thickBot="1" x14ac:dyDescent="0.4">
      <c r="A3" s="5" t="s">
        <v>5</v>
      </c>
      <c r="B3" s="7">
        <v>1</v>
      </c>
      <c r="C3" s="8">
        <v>15256.7</v>
      </c>
      <c r="D3" s="9">
        <v>3000</v>
      </c>
      <c r="I3" s="10" t="s">
        <v>9</v>
      </c>
      <c r="J3" s="11" t="s">
        <v>10</v>
      </c>
      <c r="K3" s="11" t="s">
        <v>11</v>
      </c>
      <c r="L3" s="11" t="s">
        <v>12</v>
      </c>
      <c r="M3" s="11" t="s">
        <v>13</v>
      </c>
      <c r="N3" s="11" t="s">
        <v>14</v>
      </c>
      <c r="O3" s="11" t="s">
        <v>15</v>
      </c>
    </row>
    <row r="4" spans="1:15" ht="18.600000000000001" thickBot="1" x14ac:dyDescent="0.4">
      <c r="A4" s="5" t="s">
        <v>6</v>
      </c>
      <c r="B4" s="7">
        <v>2</v>
      </c>
      <c r="C4" s="8">
        <v>10450.15</v>
      </c>
      <c r="D4" s="9">
        <v>3000</v>
      </c>
      <c r="I4" s="12">
        <v>6</v>
      </c>
      <c r="J4" s="13" t="s">
        <v>21</v>
      </c>
      <c r="K4" s="14">
        <v>3</v>
      </c>
      <c r="L4" s="15">
        <f>IF(K4=$B$3,$C$3,IF(K4=$B$4,$C$4,IF(K4=$B$5,$C$5,0)))</f>
        <v>5922.37</v>
      </c>
      <c r="M4" s="15">
        <f>IF(K4=$B$3,$D$3,IF(K4=$B$4,$D$4,IF(K4=$B$5,$D$5,0)))</f>
        <v>3000</v>
      </c>
      <c r="N4" s="15">
        <f>(L4+M4)*0.13</f>
        <v>1159.9080999999999</v>
      </c>
      <c r="O4" s="15">
        <f>L4+M4-N4</f>
        <v>7762.4618999999993</v>
      </c>
    </row>
    <row r="5" spans="1:15" ht="18.600000000000001" thickBot="1" x14ac:dyDescent="0.4">
      <c r="A5" s="5" t="s">
        <v>7</v>
      </c>
      <c r="B5" s="7">
        <v>3</v>
      </c>
      <c r="C5" s="16">
        <f>5072.37+850</f>
        <v>5922.37</v>
      </c>
      <c r="D5" s="9">
        <v>3000</v>
      </c>
      <c r="I5" s="12">
        <v>8</v>
      </c>
      <c r="J5" s="13" t="s">
        <v>23</v>
      </c>
      <c r="K5" s="14">
        <v>3</v>
      </c>
      <c r="L5" s="15">
        <f>IF(K5=$B$3,$C$3,IF(K5=$B$4,$C$4,IF(K5=$B$5,$C$5,0)))</f>
        <v>5922.37</v>
      </c>
      <c r="M5" s="15">
        <f>IF(K5=$B$3,$D$3,IF(K5=$B$4,$D$4,IF(K5=$B$5,$D$5,0)))</f>
        <v>3000</v>
      </c>
      <c r="N5" s="15">
        <f>(L5+M5)*0.13</f>
        <v>1159.9080999999999</v>
      </c>
      <c r="O5" s="15">
        <f>L5+M5-N5</f>
        <v>7762.4618999999993</v>
      </c>
    </row>
    <row r="6" spans="1:15" ht="18.600000000000001" thickBot="1" x14ac:dyDescent="0.4">
      <c r="I6" s="12">
        <v>10</v>
      </c>
      <c r="J6" s="13" t="s">
        <v>25</v>
      </c>
      <c r="K6" s="14">
        <v>3</v>
      </c>
      <c r="L6" s="15">
        <f>IF(K6=$B$3,$C$3,IF(K6=$B$4,$C$4,IF(K6=$B$5,$C$5,0)))</f>
        <v>5922.37</v>
      </c>
      <c r="M6" s="15">
        <f>IF(K6=$B$3,$D$3,IF(K6=$B$4,$D$4,IF(K6=$B$5,$D$5,0)))</f>
        <v>3000</v>
      </c>
      <c r="N6" s="15">
        <f>(L6+M6)*0.13</f>
        <v>1159.9080999999999</v>
      </c>
      <c r="O6" s="15">
        <f>L6+M6-N6</f>
        <v>7762.4618999999993</v>
      </c>
    </row>
    <row r="7" spans="1:15" ht="18.600000000000001" thickBot="1" x14ac:dyDescent="0.4">
      <c r="I7" s="12">
        <v>1</v>
      </c>
      <c r="J7" s="13" t="s">
        <v>16</v>
      </c>
      <c r="K7" s="14">
        <v>2</v>
      </c>
      <c r="L7" s="15">
        <f>IF(K7=$B$3,$C$3,IF(K7=$B$4,$C$4,IF(K7=$B$5,$C$5,0)))</f>
        <v>10450.15</v>
      </c>
      <c r="M7" s="15">
        <f>IF(K7=$B$3,$D$3,IF(K7=$B$4,$D$4,IF(K7=$B$5,$D$5,0)))</f>
        <v>3000</v>
      </c>
      <c r="N7" s="15">
        <f>(L7+M7)*0.13</f>
        <v>1748.5195000000001</v>
      </c>
      <c r="O7" s="15">
        <f>L7+M7-N7</f>
        <v>11701.630499999999</v>
      </c>
    </row>
    <row r="8" spans="1:15" ht="18.600000000000001" thickBot="1" x14ac:dyDescent="0.4">
      <c r="A8" s="17"/>
      <c r="B8" s="17"/>
      <c r="C8" s="17"/>
      <c r="D8" s="17"/>
      <c r="E8" s="17"/>
      <c r="F8" s="17"/>
      <c r="G8" s="17"/>
      <c r="I8" s="12">
        <v>4</v>
      </c>
      <c r="J8" s="13" t="s">
        <v>19</v>
      </c>
      <c r="K8" s="14">
        <v>3</v>
      </c>
      <c r="L8" s="15">
        <f>IF(K8=$B$3,$C$3,IF(K8=$B$4,$C$4,IF(K8=$B$5,$C$5,0)))</f>
        <v>5922.37</v>
      </c>
      <c r="M8" s="15">
        <f>IF(K8=$B$3,$D$3,IF(K8=$B$4,$D$4,IF(K8=$B$5,$D$5,0)))</f>
        <v>3000</v>
      </c>
      <c r="N8" s="15">
        <f>(L8+M8)*0.13</f>
        <v>1159.9080999999999</v>
      </c>
      <c r="O8" s="15">
        <f>L8+M8-N8</f>
        <v>7762.4618999999993</v>
      </c>
    </row>
    <row r="9" spans="1:15" ht="18.600000000000001" thickBot="1" x14ac:dyDescent="0.4">
      <c r="A9" s="18"/>
      <c r="B9" s="18"/>
      <c r="C9" s="18"/>
      <c r="D9" s="18"/>
      <c r="E9" s="18"/>
      <c r="F9" s="18"/>
      <c r="G9" s="18"/>
      <c r="I9" s="12">
        <v>7</v>
      </c>
      <c r="J9" s="13" t="s">
        <v>22</v>
      </c>
      <c r="K9" s="14">
        <v>1</v>
      </c>
      <c r="L9" s="15">
        <f>IF(K9=$B$3,$C$3,IF(K9=$B$4,$C$4,IF(K9=$B$5,$C$5,0)))</f>
        <v>15256.7</v>
      </c>
      <c r="M9" s="15">
        <f>IF(K9=$B$3,$D$3,IF(K9=$B$4,$D$4,IF(K9=$B$5,$D$5,0)))</f>
        <v>3000</v>
      </c>
      <c r="N9" s="15">
        <f>(L9+M9)*0.13</f>
        <v>2373.3710000000001</v>
      </c>
      <c r="O9" s="15">
        <f>L9+M9-N9</f>
        <v>15883.329000000002</v>
      </c>
    </row>
    <row r="10" spans="1:15" ht="18.600000000000001" thickBot="1" x14ac:dyDescent="0.4">
      <c r="A10" s="19"/>
      <c r="B10" s="4"/>
      <c r="C10" s="20"/>
      <c r="D10" s="21"/>
      <c r="E10" s="21"/>
      <c r="F10" s="21"/>
      <c r="G10" s="21"/>
      <c r="I10" s="12">
        <v>9</v>
      </c>
      <c r="J10" s="13" t="s">
        <v>24</v>
      </c>
      <c r="K10" s="14" t="s">
        <v>27</v>
      </c>
      <c r="L10" s="15">
        <f>IF(K10=$B$3,$C$3,IF(K10=$B$4,$C$4,IF(K10=$B$5,$C$5,0)))</f>
        <v>0</v>
      </c>
      <c r="M10" s="15">
        <f>IF(K10=$B$3,$D$3,IF(K10=$B$4,$D$4,IF(K10=$B$5,$D$5,0)))</f>
        <v>0</v>
      </c>
      <c r="N10" s="15">
        <f>(L10+M10)*0.13</f>
        <v>0</v>
      </c>
      <c r="O10" s="15"/>
    </row>
    <row r="11" spans="1:15" ht="18.600000000000001" thickBot="1" x14ac:dyDescent="0.4">
      <c r="A11" s="19"/>
      <c r="B11" s="4"/>
      <c r="C11" s="20"/>
      <c r="D11" s="21"/>
      <c r="E11" s="21"/>
      <c r="F11" s="21"/>
      <c r="G11" s="21"/>
      <c r="I11" s="12">
        <v>5</v>
      </c>
      <c r="J11" s="13" t="s">
        <v>20</v>
      </c>
      <c r="K11" s="14">
        <v>3</v>
      </c>
      <c r="L11" s="15">
        <f>IF(K11=$B$3,$C$3,IF(K11=$B$4,$C$4,IF(K11=$B$5,$C$5,0)))</f>
        <v>5922.37</v>
      </c>
      <c r="M11" s="15">
        <f>IF(K11=$B$3,$D$3,IF(K11=$B$4,$D$4,IF(K11=$B$5,$D$5,0)))</f>
        <v>3000</v>
      </c>
      <c r="N11" s="15">
        <f>(L11+M11)*0.13</f>
        <v>1159.9080999999999</v>
      </c>
      <c r="O11" s="15">
        <f>L11+M11-N11</f>
        <v>7762.4618999999993</v>
      </c>
    </row>
    <row r="12" spans="1:15" ht="18.600000000000001" thickBot="1" x14ac:dyDescent="0.4">
      <c r="A12" s="19"/>
      <c r="B12" s="4"/>
      <c r="C12" s="20"/>
      <c r="D12" s="21"/>
      <c r="E12" s="21"/>
      <c r="F12" s="21"/>
      <c r="G12" s="21"/>
      <c r="I12" s="12">
        <v>2</v>
      </c>
      <c r="J12" s="13" t="s">
        <v>17</v>
      </c>
      <c r="K12" s="14">
        <v>3</v>
      </c>
      <c r="L12" s="15">
        <f>IF(K12=$B$3,$C$3,IF(K12=$B$4,$C$4,IF(K12=$B$5,$C$5,0)))</f>
        <v>5922.37</v>
      </c>
      <c r="M12" s="15">
        <f>IF(K12=$B$3,$D$3,IF(K12=$B$4,$D$4,IF(K12=$B$5,$D$5,0)))</f>
        <v>3000</v>
      </c>
      <c r="N12" s="15">
        <f>(L12+M12)*0.13</f>
        <v>1159.9080999999999</v>
      </c>
      <c r="O12" s="15">
        <f>L12+M12-N12</f>
        <v>7762.4618999999993</v>
      </c>
    </row>
    <row r="13" spans="1:15" ht="18.600000000000001" thickBot="1" x14ac:dyDescent="0.4">
      <c r="A13" s="19"/>
      <c r="B13" s="4"/>
      <c r="C13" s="20"/>
      <c r="D13" s="21"/>
      <c r="E13" s="21"/>
      <c r="F13" s="21"/>
      <c r="G13" s="21"/>
      <c r="I13" s="12">
        <v>3</v>
      </c>
      <c r="J13" s="13" t="s">
        <v>18</v>
      </c>
      <c r="K13" s="14">
        <v>2</v>
      </c>
      <c r="L13" s="15">
        <f>IF(K13=$B$3,$C$3,IF(K13=$B$4,$C$4,IF(K13=$B$5,$C$5,0)))</f>
        <v>10450.15</v>
      </c>
      <c r="M13" s="15">
        <f>IF(K13=$B$3,$D$3,IF(K13=$B$4,$D$4,IF(K13=$B$5,$D$5,0)))</f>
        <v>3000</v>
      </c>
      <c r="N13" s="15">
        <f>(L13+M13)*0.13</f>
        <v>1748.5195000000001</v>
      </c>
      <c r="O13" s="15">
        <f>L13+M13-N13</f>
        <v>11701.630499999999</v>
      </c>
    </row>
    <row r="14" spans="1:15" ht="18.600000000000001" thickBot="1" x14ac:dyDescent="0.4">
      <c r="A14" s="19"/>
      <c r="B14" s="4"/>
      <c r="C14" s="20"/>
      <c r="D14" s="21"/>
      <c r="E14" s="21"/>
      <c r="F14" s="21"/>
      <c r="G14" s="21"/>
      <c r="I14" s="1" t="s">
        <v>26</v>
      </c>
      <c r="J14" s="2"/>
      <c r="K14" s="2"/>
      <c r="L14" s="2"/>
      <c r="M14" s="2"/>
      <c r="N14" s="3"/>
      <c r="O14" s="24">
        <f>SUM(O4:O13)</f>
        <v>85861.361399999994</v>
      </c>
    </row>
    <row r="15" spans="1:15" ht="18.600000000000001" thickBot="1" x14ac:dyDescent="0.4">
      <c r="A15" s="19"/>
      <c r="B15" s="4"/>
      <c r="C15" s="20"/>
      <c r="D15" s="21"/>
      <c r="E15" s="21"/>
      <c r="F15" s="21"/>
      <c r="G15" s="21"/>
      <c r="I15" s="25" t="s">
        <v>28</v>
      </c>
      <c r="J15" s="26"/>
      <c r="K15" s="26"/>
      <c r="L15" s="26"/>
      <c r="M15" s="26"/>
      <c r="N15" s="27"/>
      <c r="O15" s="28">
        <f>MAX(O4:O13)</f>
        <v>15883.329000000002</v>
      </c>
    </row>
    <row r="16" spans="1:15" ht="18.600000000000001" thickBot="1" x14ac:dyDescent="0.4">
      <c r="A16" s="19"/>
      <c r="B16" s="4"/>
      <c r="C16" s="20"/>
      <c r="D16" s="21"/>
      <c r="E16" s="21"/>
      <c r="F16" s="21"/>
      <c r="G16" s="21"/>
      <c r="I16" s="25" t="s">
        <v>29</v>
      </c>
      <c r="J16" s="26"/>
      <c r="K16" s="26"/>
      <c r="L16" s="26"/>
      <c r="M16" s="26"/>
      <c r="N16" s="27"/>
      <c r="O16" s="29">
        <f>MIN(O4:O13)</f>
        <v>7762.4618999999993</v>
      </c>
    </row>
    <row r="17" spans="1:7" x14ac:dyDescent="0.35">
      <c r="A17" s="19"/>
      <c r="B17" s="4"/>
      <c r="C17" s="20"/>
      <c r="D17" s="21"/>
      <c r="E17" s="21"/>
      <c r="F17" s="21"/>
      <c r="G17" s="21"/>
    </row>
    <row r="18" spans="1:7" x14ac:dyDescent="0.35">
      <c r="A18" s="19"/>
      <c r="B18" s="4"/>
      <c r="C18" s="20"/>
      <c r="D18" s="21"/>
      <c r="E18" s="21"/>
      <c r="F18" s="21"/>
      <c r="G18" s="21"/>
    </row>
    <row r="19" spans="1:7" x14ac:dyDescent="0.35">
      <c r="A19" s="19"/>
      <c r="B19" s="4"/>
      <c r="C19" s="20"/>
      <c r="D19" s="21"/>
      <c r="E19" s="21"/>
      <c r="F19" s="21"/>
      <c r="G19" s="21"/>
    </row>
    <row r="20" spans="1:7" x14ac:dyDescent="0.35">
      <c r="A20" s="22"/>
      <c r="B20" s="22"/>
      <c r="C20" s="22"/>
      <c r="D20" s="22"/>
      <c r="E20" s="22"/>
      <c r="F20" s="22"/>
      <c r="G20" s="21"/>
    </row>
  </sheetData>
  <autoFilter ref="A1:O20" xr:uid="{00000000-0001-0000-0000-000000000000}">
    <filterColumn colId="0" showButton="0"/>
    <filterColumn colId="1" showButton="0"/>
    <filterColumn colId="2" showButton="0"/>
  </autoFilter>
  <sortState xmlns:xlrd2="http://schemas.microsoft.com/office/spreadsheetml/2017/richdata2" ref="I4:O13">
    <sortCondition ref="J4:J13"/>
  </sortState>
  <mergeCells count="7">
    <mergeCell ref="A1:D1"/>
    <mergeCell ref="A8:G8"/>
    <mergeCell ref="A20:F20"/>
    <mergeCell ref="I2:O2"/>
    <mergeCell ref="I14:N14"/>
    <mergeCell ref="I15:N15"/>
    <mergeCell ref="I16:N16"/>
  </mergeCells>
  <conditionalFormatting sqref="O9">
    <cfRule type="cellIs" dxfId="0" priority="1" operator="equal">
      <formula>$O$15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2025-02-12T03:37:48Z</dcterms:modified>
</cp:coreProperties>
</file>