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Codespace\Файлы\1 курс\2 семестр\Экология\Лабы\18.02.25 - 1-ая лаба\Дима\"/>
    </mc:Choice>
  </mc:AlternateContent>
  <xr:revisionPtr revIDLastSave="0" documentId="13_ncr:1_{08C1308D-394C-4D0A-BFA2-38B332386255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Q3" i="1"/>
  <c r="Q2" i="1"/>
  <c r="E30" i="1" s="1"/>
  <c r="Q1" i="1"/>
  <c r="E31" i="1"/>
  <c r="E29" i="1"/>
  <c r="B31" i="1"/>
  <c r="B30" i="1"/>
  <c r="B29" i="1"/>
  <c r="N3" i="1"/>
  <c r="N2" i="1"/>
  <c r="N1" i="1"/>
  <c r="B20" i="1"/>
  <c r="B27" i="1"/>
  <c r="B25" i="1"/>
  <c r="B24" i="1"/>
  <c r="B22" i="1"/>
  <c r="B18" i="1"/>
  <c r="B17" i="1"/>
  <c r="B15" i="1"/>
  <c r="B12" i="1"/>
  <c r="B10" i="1"/>
  <c r="B13" i="1"/>
  <c r="B8" i="1"/>
  <c r="B7" i="1"/>
  <c r="B5" i="1"/>
  <c r="B4" i="1"/>
  <c r="B2" i="1"/>
  <c r="B1" i="1"/>
  <c r="B32" i="1" l="1"/>
  <c r="B36" i="1" s="1"/>
  <c r="E32" i="1"/>
  <c r="B37" i="1" s="1"/>
  <c r="B39" i="1" l="1"/>
  <c r="B34" i="1"/>
</calcChain>
</file>

<file path=xl/sharedStrings.xml><?xml version="1.0" encoding="utf-8"?>
<sst xmlns="http://schemas.openxmlformats.org/spreadsheetml/2006/main" count="50" uniqueCount="50">
  <si>
    <t>V(ов) л</t>
  </si>
  <si>
    <t>V(ов) м3</t>
  </si>
  <si>
    <t>V(чо)</t>
  </si>
  <si>
    <t>V(чо н рег)</t>
  </si>
  <si>
    <t>Н(рег)</t>
  </si>
  <si>
    <t>Р(о) кг/м3</t>
  </si>
  <si>
    <t>М(чо н рег) т</t>
  </si>
  <si>
    <t>М(чо н рег) кг</t>
  </si>
  <si>
    <t>К(ов)</t>
  </si>
  <si>
    <t>V(ож 1ч)</t>
  </si>
  <si>
    <t>V(ож н рег)</t>
  </si>
  <si>
    <t>К(кв)</t>
  </si>
  <si>
    <t>К(выд о)</t>
  </si>
  <si>
    <t>М(ож н рег)</t>
  </si>
  <si>
    <t>V(со2 в)</t>
  </si>
  <si>
    <t>К(укв)</t>
  </si>
  <si>
    <t>V(со2 н рег)</t>
  </si>
  <si>
    <t>M(со2 н рег)</t>
  </si>
  <si>
    <t>P(co2) кг/м3</t>
  </si>
  <si>
    <t>K(ов co2)</t>
  </si>
  <si>
    <t>К(выд co2)</t>
  </si>
  <si>
    <t>V(co2ж1ч)</t>
  </si>
  <si>
    <t>V(co2ж н рег)</t>
  </si>
  <si>
    <t>M(co2ж н рег)</t>
  </si>
  <si>
    <t>S(др ф)</t>
  </si>
  <si>
    <t>M(выд о др ф)</t>
  </si>
  <si>
    <t>m(прод о др ф)</t>
  </si>
  <si>
    <t>m(прод о топ)</t>
  </si>
  <si>
    <t>m(прод о газ)</t>
  </si>
  <si>
    <t>M(выд о топ)</t>
  </si>
  <si>
    <t>M(выд о газ)</t>
  </si>
  <si>
    <t>M(выд о)</t>
  </si>
  <si>
    <t>m(погл co2 др ф)</t>
  </si>
  <si>
    <t>m(погл co2 топ)</t>
  </si>
  <si>
    <t>m(погл co2 газ)</t>
  </si>
  <si>
    <t>M(погл co2 др ф)</t>
  </si>
  <si>
    <t>M(погл co2 топ)</t>
  </si>
  <si>
    <t>M(погл co2 газ)</t>
  </si>
  <si>
    <t>O(o)</t>
  </si>
  <si>
    <t>Б(о2)</t>
  </si>
  <si>
    <t>Б(co2)</t>
  </si>
  <si>
    <t>M(погл о)</t>
  </si>
  <si>
    <t>M(нехв о)</t>
  </si>
  <si>
    <t>K(д)</t>
  </si>
  <si>
    <t>S(топ)</t>
  </si>
  <si>
    <t>S(об дер)</t>
  </si>
  <si>
    <t>(</t>
  </si>
  <si>
    <t>N(дер)</t>
  </si>
  <si>
    <t>S(куст)</t>
  </si>
  <si>
    <t>S(газ)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</si>
</sst>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6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topLeftCell="A25" workbookViewId="0">
      <selection activeCell="D43" sqref="D43"/>
    </sheetView>
  </sheetViews>
  <sheetFormatPr defaultRowHeight="15" x14ac:dyDescent="0.25"/>
  <cols>
    <col min="1" max="1" width="13.5703125" bestFit="1" customWidth="1"/>
    <col min="4" max="4" width="16.28515625" bestFit="1" customWidth="1"/>
    <col min="7" max="7" width="12" bestFit="1" customWidth="1"/>
    <col min="13" max="13" width="14.85546875" bestFit="1" customWidth="1"/>
    <col min="16" max="16" width="14.85546875" bestFit="1" customWidth="1"/>
    <col min="17" max="17" width="9.28515625" customWidth="1"/>
  </cols>
  <sheetData>
    <row r="1" spans="1:17" x14ac:dyDescent="0.25">
      <c r="A1" t="s">
        <v>0</v>
      </c>
      <c r="B1">
        <f>4*0.3*20*60*24*365</f>
        <v>12614400</v>
      </c>
      <c r="D1" t="s">
        <v>4</v>
      </c>
      <c r="E1">
        <v>20</v>
      </c>
      <c r="G1" t="s">
        <v>5</v>
      </c>
      <c r="H1">
        <v>1.429</v>
      </c>
      <c r="J1" t="s">
        <v>24</v>
      </c>
      <c r="K1">
        <v>35</v>
      </c>
      <c r="M1" t="s">
        <v>26</v>
      </c>
      <c r="N1">
        <f>12.5/10000</f>
        <v>1.25E-3</v>
      </c>
      <c r="P1" t="s">
        <v>32</v>
      </c>
      <c r="Q1">
        <f>16.5/10000</f>
        <v>1.65E-3</v>
      </c>
    </row>
    <row r="2" spans="1:17" x14ac:dyDescent="0.25">
      <c r="A2" t="s">
        <v>1</v>
      </c>
      <c r="B2">
        <f>B1/1000</f>
        <v>12614.4</v>
      </c>
      <c r="D2" t="s">
        <v>11</v>
      </c>
      <c r="E2">
        <v>20.8</v>
      </c>
      <c r="G2" t="s">
        <v>18</v>
      </c>
      <c r="H2">
        <v>1.9770000000000001</v>
      </c>
      <c r="J2" t="s">
        <v>44</v>
      </c>
      <c r="K2">
        <v>20</v>
      </c>
      <c r="M2" t="s">
        <v>27</v>
      </c>
      <c r="N2">
        <f>34.9/10000</f>
        <v>3.49E-3</v>
      </c>
      <c r="P2" t="s">
        <v>33</v>
      </c>
      <c r="Q2">
        <f>46.2/10000</f>
        <v>4.62E-3</v>
      </c>
    </row>
    <row r="3" spans="1:17" x14ac:dyDescent="0.25">
      <c r="D3" t="s">
        <v>12</v>
      </c>
      <c r="E3">
        <v>16.399999999999999</v>
      </c>
      <c r="J3" t="s">
        <v>45</v>
      </c>
      <c r="K3">
        <f>SUM(K1:K2)</f>
        <v>55</v>
      </c>
      <c r="M3" t="s">
        <v>28</v>
      </c>
      <c r="N3">
        <f>7.5/10000</f>
        <v>7.5000000000000002E-4</v>
      </c>
      <c r="P3" t="s">
        <v>34</v>
      </c>
      <c r="Q3">
        <f>10/10000</f>
        <v>1E-3</v>
      </c>
    </row>
    <row r="4" spans="1:17" x14ac:dyDescent="0.25">
      <c r="A4" t="s">
        <v>2</v>
      </c>
      <c r="B4">
        <f>(B2*20.8)/100</f>
        <v>2623.7952</v>
      </c>
      <c r="D4" t="s">
        <v>15</v>
      </c>
      <c r="E4">
        <v>3.7999999999999999E-2</v>
      </c>
      <c r="J4" t="s">
        <v>48</v>
      </c>
      <c r="K4">
        <v>30</v>
      </c>
    </row>
    <row r="5" spans="1:17" x14ac:dyDescent="0.25">
      <c r="A5" t="s">
        <v>3</v>
      </c>
      <c r="B5">
        <f>B4*E1</f>
        <v>52475.904000000002</v>
      </c>
      <c r="D5" t="s">
        <v>20</v>
      </c>
      <c r="E5">
        <v>4</v>
      </c>
      <c r="J5" t="s">
        <v>49</v>
      </c>
      <c r="K5">
        <v>25</v>
      </c>
    </row>
    <row r="6" spans="1:17" x14ac:dyDescent="0.25">
      <c r="D6" t="s">
        <v>47</v>
      </c>
      <c r="E6">
        <v>30</v>
      </c>
    </row>
    <row r="7" spans="1:17" x14ac:dyDescent="0.25">
      <c r="A7" t="s">
        <v>7</v>
      </c>
      <c r="B7">
        <f>B5*H1</f>
        <v>74988.066816000006</v>
      </c>
    </row>
    <row r="8" spans="1:17" x14ac:dyDescent="0.25">
      <c r="A8" t="s">
        <v>6</v>
      </c>
      <c r="B8">
        <f>B7/1000</f>
        <v>74.988066816</v>
      </c>
    </row>
    <row r="10" spans="1:17" x14ac:dyDescent="0.25">
      <c r="A10" t="s">
        <v>8</v>
      </c>
      <c r="B10">
        <f>E2-E3</f>
        <v>4.4000000000000021</v>
      </c>
    </row>
    <row r="12" spans="1:17" x14ac:dyDescent="0.25">
      <c r="A12" t="s">
        <v>9</v>
      </c>
      <c r="B12">
        <f>B2*E2/100</f>
        <v>2623.7952</v>
      </c>
    </row>
    <row r="13" spans="1:17" x14ac:dyDescent="0.25">
      <c r="A13" t="s">
        <v>10</v>
      </c>
      <c r="B13">
        <f>B12*E1</f>
        <v>52475.904000000002</v>
      </c>
    </row>
    <row r="15" spans="1:17" x14ac:dyDescent="0.25">
      <c r="A15" t="s">
        <v>13</v>
      </c>
      <c r="B15">
        <f>B13*H1</f>
        <v>74988.066816000006</v>
      </c>
    </row>
    <row r="17" spans="1:5" x14ac:dyDescent="0.25">
      <c r="A17" t="s">
        <v>14</v>
      </c>
      <c r="B17">
        <f>B2*E4/100</f>
        <v>4.7934719999999995</v>
      </c>
    </row>
    <row r="18" spans="1:5" x14ac:dyDescent="0.25">
      <c r="A18" t="s">
        <v>16</v>
      </c>
      <c r="B18">
        <f>B17*E1</f>
        <v>95.869439999999997</v>
      </c>
    </row>
    <row r="20" spans="1:5" x14ac:dyDescent="0.25">
      <c r="A20" t="s">
        <v>17</v>
      </c>
      <c r="B20">
        <f>B18*H2</f>
        <v>189.53388287999999</v>
      </c>
    </row>
    <row r="22" spans="1:5" x14ac:dyDescent="0.25">
      <c r="A22" t="s">
        <v>19</v>
      </c>
      <c r="B22">
        <f>E5-E4</f>
        <v>3.9620000000000002</v>
      </c>
    </row>
    <row r="24" spans="1:5" x14ac:dyDescent="0.25">
      <c r="A24" t="s">
        <v>21</v>
      </c>
      <c r="B24">
        <f>B2*B22/100</f>
        <v>499.78252800000001</v>
      </c>
    </row>
    <row r="25" spans="1:5" x14ac:dyDescent="0.25">
      <c r="A25" t="s">
        <v>22</v>
      </c>
      <c r="B25">
        <f>B24*E1</f>
        <v>9995.65056</v>
      </c>
    </row>
    <row r="27" spans="1:5" x14ac:dyDescent="0.25">
      <c r="A27" t="s">
        <v>23</v>
      </c>
      <c r="B27">
        <f>B25*H2</f>
        <v>19761.401157120003</v>
      </c>
    </row>
    <row r="29" spans="1:5" x14ac:dyDescent="0.25">
      <c r="A29" t="s">
        <v>25</v>
      </c>
      <c r="B29">
        <f>N1*$K$1</f>
        <v>4.3750000000000004E-2</v>
      </c>
      <c r="D29" t="s">
        <v>35</v>
      </c>
      <c r="E29">
        <f>Q1*$K$1</f>
        <v>5.7750000000000003E-2</v>
      </c>
    </row>
    <row r="30" spans="1:5" x14ac:dyDescent="0.25">
      <c r="A30" t="s">
        <v>29</v>
      </c>
      <c r="B30">
        <f t="shared" ref="B30:B31" si="0">N2*$K$1</f>
        <v>0.12215000000000001</v>
      </c>
      <c r="D30" t="s">
        <v>36</v>
      </c>
      <c r="E30">
        <f t="shared" ref="E30" si="1">Q2*$K$1</f>
        <v>0.16170000000000001</v>
      </c>
    </row>
    <row r="31" spans="1:5" x14ac:dyDescent="0.25">
      <c r="A31" t="s">
        <v>30</v>
      </c>
      <c r="B31">
        <f>N3*$K$1</f>
        <v>2.6249999999999999E-2</v>
      </c>
      <c r="D31" t="s">
        <v>37</v>
      </c>
      <c r="E31">
        <f>Q3*$K$1</f>
        <v>3.5000000000000003E-2</v>
      </c>
    </row>
    <row r="32" spans="1:5" x14ac:dyDescent="0.25">
      <c r="A32" t="s">
        <v>31</v>
      </c>
      <c r="B32">
        <f>SUM(B29:B31)</f>
        <v>0.19215000000000002</v>
      </c>
      <c r="D32" t="s">
        <v>41</v>
      </c>
      <c r="E32">
        <f>SUM(E29:E31)</f>
        <v>0.25445000000000001</v>
      </c>
    </row>
    <row r="34" spans="1:2" x14ac:dyDescent="0.25">
      <c r="A34" t="s">
        <v>38</v>
      </c>
      <c r="B34" s="2">
        <f>(B32/B20)</f>
        <v>1.0138028994090538E-3</v>
      </c>
    </row>
    <row r="36" spans="1:2" x14ac:dyDescent="0.25">
      <c r="A36" t="s">
        <v>39</v>
      </c>
      <c r="B36" s="1">
        <f>(B32/B8)</f>
        <v>2.5624077024346157E-3</v>
      </c>
    </row>
    <row r="37" spans="1:2" x14ac:dyDescent="0.25">
      <c r="A37" t="s">
        <v>40</v>
      </c>
      <c r="B37" s="1">
        <f>E32/B20</f>
        <v>1.3425040216218252E-3</v>
      </c>
    </row>
    <row r="39" spans="1:2" x14ac:dyDescent="0.25">
      <c r="A39" t="s">
        <v>42</v>
      </c>
      <c r="B39">
        <f>B15-B32</f>
        <v>74987.874666000003</v>
      </c>
    </row>
    <row r="41" spans="1:2" x14ac:dyDescent="0.25">
      <c r="A41" t="s">
        <v>43</v>
      </c>
      <c r="B4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Vlad G</cp:lastModifiedBy>
  <dcterms:created xsi:type="dcterms:W3CDTF">2015-06-05T18:19:34Z</dcterms:created>
  <dcterms:modified xsi:type="dcterms:W3CDTF">2025-03-17T15:18:40Z</dcterms:modified>
</cp:coreProperties>
</file>