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odespace\Файлы\1 курс\Информационные технологии в цифровой экономике\1 семестр\Лабораторные работы\Влад\"/>
    </mc:Choice>
  </mc:AlternateContent>
  <bookViews>
    <workbookView xWindow="0" yWindow="0" windowWidth="28800" windowHeight="12435" activeTab="3"/>
  </bookViews>
  <sheets>
    <sheet name="Лист1" sheetId="1" r:id="rId1"/>
    <sheet name="Зарплата" sheetId="2" r:id="rId2"/>
    <sheet name="Лист3" sheetId="3" r:id="rId3"/>
    <sheet name="Лист4" sheetId="4" r:id="rId4"/>
  </sheets>
  <definedNames>
    <definedName name="Зарплата">Зарплата!$A$1:$F$8</definedName>
    <definedName name="Итого_надбавка">Зарплата!$E$8</definedName>
    <definedName name="Итого_оклад">Зарплата!$D$8</definedName>
    <definedName name="Надбавки">Зарплата!$E$2:$E$7</definedName>
    <definedName name="Оклады">Зарплата!$D$2:$D$7</definedName>
    <definedName name="Суммы">Зарплата!$F$2:$F$7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2" i="3" l="1"/>
  <c r="F30" i="3"/>
  <c r="F31" i="3"/>
  <c r="F29" i="3"/>
  <c r="F25" i="3"/>
  <c r="F22" i="3"/>
  <c r="F23" i="3"/>
  <c r="F24" i="3"/>
  <c r="F21" i="3"/>
  <c r="C33" i="3"/>
  <c r="E12" i="3"/>
  <c r="E7" i="3"/>
  <c r="C15" i="3"/>
  <c r="C7" i="3"/>
  <c r="C8" i="3"/>
  <c r="C9" i="3"/>
  <c r="C10" i="3"/>
  <c r="C11" i="3"/>
  <c r="C12" i="3"/>
  <c r="C13" i="3"/>
  <c r="C14" i="3"/>
  <c r="C6" i="3"/>
  <c r="F8" i="2"/>
  <c r="I2" i="2"/>
  <c r="I7" i="2"/>
  <c r="I6" i="2"/>
  <c r="I5" i="2"/>
  <c r="I4" i="2"/>
  <c r="I3" i="2"/>
  <c r="E8" i="2"/>
  <c r="D8" i="2"/>
  <c r="F3" i="2"/>
  <c r="F4" i="2"/>
  <c r="F5" i="2"/>
  <c r="F6" i="2"/>
  <c r="F7" i="2"/>
  <c r="F2" i="2"/>
  <c r="E7" i="2"/>
  <c r="E6" i="2"/>
  <c r="E5" i="2"/>
  <c r="E4" i="2"/>
  <c r="E3" i="2"/>
  <c r="E2" i="2"/>
  <c r="D5" i="2"/>
  <c r="D7" i="2"/>
  <c r="D6" i="2"/>
  <c r="D4" i="2"/>
  <c r="D3" i="2"/>
  <c r="D2" i="2"/>
  <c r="C5" i="1"/>
  <c r="D5" i="1"/>
  <c r="E5" i="1"/>
  <c r="F5" i="1"/>
  <c r="G5" i="1"/>
  <c r="C6" i="1"/>
  <c r="D6" i="1"/>
  <c r="E6" i="1"/>
  <c r="F6" i="1"/>
  <c r="G6" i="1"/>
  <c r="C7" i="1"/>
  <c r="D7" i="1"/>
  <c r="E7" i="1"/>
  <c r="F7" i="1"/>
  <c r="G7" i="1"/>
  <c r="C8" i="1"/>
  <c r="D8" i="1"/>
  <c r="E8" i="1"/>
  <c r="F8" i="1"/>
  <c r="G8" i="1"/>
  <c r="C9" i="1"/>
  <c r="D9" i="1"/>
  <c r="E9" i="1"/>
  <c r="F9" i="1"/>
  <c r="G9" i="1"/>
  <c r="D4" i="1"/>
  <c r="E4" i="1"/>
  <c r="F4" i="1"/>
  <c r="G4" i="1"/>
  <c r="C4" i="1"/>
</calcChain>
</file>

<file path=xl/sharedStrings.xml><?xml version="1.0" encoding="utf-8"?>
<sst xmlns="http://schemas.openxmlformats.org/spreadsheetml/2006/main" count="103" uniqueCount="69">
  <si>
    <t>Надбавка</t>
  </si>
  <si>
    <t>Стаж</t>
  </si>
  <si>
    <t>Разряд</t>
  </si>
  <si>
    <t>Оклад</t>
  </si>
  <si>
    <t>5-10 лет</t>
  </si>
  <si>
    <t>11-15 лет</t>
  </si>
  <si>
    <t>16-20 лет</t>
  </si>
  <si>
    <t>21-25 лет</t>
  </si>
  <si>
    <t>26-30 лет</t>
  </si>
  <si>
    <t>Фамилия</t>
  </si>
  <si>
    <t>Стаж работы</t>
  </si>
  <si>
    <t>Сумма</t>
  </si>
  <si>
    <t>Андреева</t>
  </si>
  <si>
    <t>Бутаков</t>
  </si>
  <si>
    <t>Горбатов</t>
  </si>
  <si>
    <t>Ерохин</t>
  </si>
  <si>
    <t>Иванов</t>
  </si>
  <si>
    <t>Крылова</t>
  </si>
  <si>
    <t>Итого</t>
  </si>
  <si>
    <t>Зарплата</t>
  </si>
  <si>
    <t>Итого_надбавка</t>
  </si>
  <si>
    <t>Итого_оклад</t>
  </si>
  <si>
    <t>Надбавки</t>
  </si>
  <si>
    <t>Оклады</t>
  </si>
  <si>
    <t>Суммы</t>
  </si>
  <si>
    <t>Имя</t>
  </si>
  <si>
    <t>Ссылка</t>
  </si>
  <si>
    <t>Норма продаж</t>
  </si>
  <si>
    <t>Ставка комиссионных</t>
  </si>
  <si>
    <t>Ставка премиальных</t>
  </si>
  <si>
    <t>Менеджеры</t>
  </si>
  <si>
    <t>Орлов</t>
  </si>
  <si>
    <t>Воробьев</t>
  </si>
  <si>
    <t>Скворцов</t>
  </si>
  <si>
    <t>Синицын</t>
  </si>
  <si>
    <t>Грачев</t>
  </si>
  <si>
    <t>Петухов</t>
  </si>
  <si>
    <t>Ганиев</t>
  </si>
  <si>
    <t>Самойлов</t>
  </si>
  <si>
    <t>Дроздов</t>
  </si>
  <si>
    <t>Кротов</t>
  </si>
  <si>
    <t>Продажи</t>
  </si>
  <si>
    <t>Комиссионные</t>
  </si>
  <si>
    <t>Продало &lt; нормы</t>
  </si>
  <si>
    <t>Продало &gt;= нормы</t>
  </si>
  <si>
    <t>&lt;150000</t>
  </si>
  <si>
    <t>&gt;=150000</t>
  </si>
  <si>
    <t>Месяц</t>
  </si>
  <si>
    <t>Регион</t>
  </si>
  <si>
    <t>Итоги по регионам</t>
  </si>
  <si>
    <t>Север</t>
  </si>
  <si>
    <t>Юг</t>
  </si>
  <si>
    <t>Запад</t>
  </si>
  <si>
    <t>Восток</t>
  </si>
  <si>
    <t>ВСЕГО</t>
  </si>
  <si>
    <t>Январь</t>
  </si>
  <si>
    <t>Февраль</t>
  </si>
  <si>
    <t>Март</t>
  </si>
  <si>
    <t>ИТОГО</t>
  </si>
  <si>
    <t>Итоги по месяцам</t>
  </si>
  <si>
    <t>Отчество</t>
  </si>
  <si>
    <t>Отдел</t>
  </si>
  <si>
    <t>Премия</t>
  </si>
  <si>
    <t>Ставки</t>
  </si>
  <si>
    <t>Анна</t>
  </si>
  <si>
    <t>Семеновна</t>
  </si>
  <si>
    <t>Бухгалтерия</t>
  </si>
  <si>
    <t>Андрей</t>
  </si>
  <si>
    <t>Викторович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</si>
</sst>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-* #,##0.00\ &quot;₽&quot;_-;\-* #,##0.00\ &quot;₽&quot;_-;_-* &quot;-&quot;??\ &quot;₽&quot;_-;_-@_-"/>
    <numFmt numFmtId="43" formatCode="_-* #,##0.00\ _₽_-;\-* #,##0.00\ _₽_-;_-* &quot;-&quot;??\ _₽_-;_-@_-"/>
    <numFmt numFmtId="165" formatCode="#,##0.00\ &quot;₽&quot;"/>
    <numFmt numFmtId="171" formatCode="_-[$$-409]* #,##0.00_ ;_-[$$-409]* \-#,##0.00\ ;_-[$$-409]* &quot;-&quot;??_ ;_-@_ "/>
    <numFmt numFmtId="172" formatCode="0.0%"/>
  </numFmts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sz val="11"/>
      <color theme="1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9" tint="0.59999389629810485"/>
        <bgColor indexed="65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</cellStyleXfs>
  <cellXfs count="36">
    <xf numFmtId="0" fontId="0" fillId="0" borderId="0" xfId="0"/>
    <xf numFmtId="0" fontId="0" fillId="0" borderId="1" xfId="0" applyBorder="1"/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right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right"/>
    </xf>
    <xf numFmtId="0" fontId="4" fillId="0" borderId="1" xfId="0" applyFont="1" applyBorder="1" applyAlignment="1">
      <alignment horizontal="center"/>
    </xf>
    <xf numFmtId="165" fontId="0" fillId="0" borderId="1" xfId="0" applyNumberFormat="1" applyBorder="1"/>
    <xf numFmtId="165" fontId="0" fillId="0" borderId="1" xfId="0" applyNumberFormat="1" applyFont="1" applyBorder="1" applyAlignment="1">
      <alignment horizontal="right"/>
    </xf>
    <xf numFmtId="165" fontId="5" fillId="0" borderId="1" xfId="0" applyNumberFormat="1" applyFont="1" applyBorder="1"/>
    <xf numFmtId="9" fontId="3" fillId="0" borderId="1" xfId="2" applyFont="1" applyBorder="1" applyAlignment="1">
      <alignment horizontal="center"/>
    </xf>
    <xf numFmtId="0" fontId="3" fillId="3" borderId="1" xfId="4" applyFont="1" applyBorder="1" applyAlignment="1">
      <alignment horizontal="center"/>
    </xf>
    <xf numFmtId="0" fontId="1" fillId="4" borderId="1" xfId="5" applyBorder="1"/>
    <xf numFmtId="0" fontId="1" fillId="4" borderId="1" xfId="5" applyBorder="1" applyAlignment="1">
      <alignment horizontal="center"/>
    </xf>
    <xf numFmtId="44" fontId="1" fillId="4" borderId="1" xfId="5" applyNumberFormat="1" applyBorder="1" applyAlignment="1">
      <alignment horizontal="right"/>
    </xf>
    <xf numFmtId="0" fontId="1" fillId="4" borderId="2" xfId="5" applyBorder="1" applyAlignment="1">
      <alignment horizontal="center"/>
    </xf>
    <xf numFmtId="44" fontId="1" fillId="4" borderId="2" xfId="5" applyNumberFormat="1" applyBorder="1" applyAlignment="1">
      <alignment horizontal="right"/>
    </xf>
    <xf numFmtId="0" fontId="3" fillId="2" borderId="3" xfId="3" applyFont="1" applyBorder="1" applyAlignment="1">
      <alignment horizontal="right"/>
    </xf>
    <xf numFmtId="44" fontId="3" fillId="2" borderId="4" xfId="3" applyNumberFormat="1" applyFont="1" applyBorder="1" applyAlignment="1">
      <alignment horizontal="right"/>
    </xf>
    <xf numFmtId="0" fontId="1" fillId="4" borderId="6" xfId="5" applyBorder="1"/>
    <xf numFmtId="44" fontId="1" fillId="4" borderId="9" xfId="5" applyNumberFormat="1" applyBorder="1"/>
    <xf numFmtId="0" fontId="1" fillId="4" borderId="10" xfId="5" applyBorder="1"/>
    <xf numFmtId="44" fontId="1" fillId="4" borderId="11" xfId="5" applyNumberFormat="1" applyBorder="1"/>
    <xf numFmtId="0" fontId="3" fillId="3" borderId="7" xfId="4" applyFont="1" applyBorder="1" applyAlignment="1">
      <alignment horizontal="center"/>
    </xf>
    <xf numFmtId="0" fontId="3" fillId="3" borderId="8" xfId="4" applyFont="1" applyBorder="1" applyAlignment="1">
      <alignment horizontal="center"/>
    </xf>
    <xf numFmtId="0" fontId="1" fillId="4" borderId="9" xfId="5" applyBorder="1"/>
    <xf numFmtId="165" fontId="3" fillId="2" borderId="5" xfId="3" applyNumberFormat="1" applyFont="1" applyBorder="1" applyAlignment="1">
      <alignment horizontal="right"/>
    </xf>
    <xf numFmtId="0" fontId="0" fillId="0" borderId="0" xfId="0" applyBorder="1"/>
    <xf numFmtId="171" fontId="0" fillId="0" borderId="1" xfId="1" applyNumberFormat="1" applyFont="1" applyBorder="1" applyAlignment="1">
      <alignment horizontal="right"/>
    </xf>
    <xf numFmtId="172" fontId="0" fillId="0" borderId="1" xfId="2" applyNumberFormat="1" applyFont="1" applyBorder="1" applyAlignment="1">
      <alignment horizontal="right"/>
    </xf>
    <xf numFmtId="171" fontId="0" fillId="0" borderId="1" xfId="0" applyNumberFormat="1" applyBorder="1"/>
    <xf numFmtId="171" fontId="3" fillId="0" borderId="1" xfId="1" applyNumberFormat="1" applyFont="1" applyBorder="1" applyAlignment="1">
      <alignment horizontal="right"/>
    </xf>
    <xf numFmtId="0" fontId="3" fillId="0" borderId="1" xfId="0" applyFont="1" applyFill="1" applyBorder="1"/>
    <xf numFmtId="165" fontId="3" fillId="0" borderId="1" xfId="0" applyNumberFormat="1" applyFont="1" applyBorder="1"/>
  </cellXfs>
  <cellStyles count="6">
    <cellStyle name="40% — акцент4" xfId="4" builtinId="43"/>
    <cellStyle name="40% — акцент6" xfId="5" builtinId="51"/>
    <cellStyle name="Обычный" xfId="0" builtinId="0"/>
    <cellStyle name="Плохой" xfId="3" builtinId="27"/>
    <cellStyle name="Процентный" xfId="2" builtinId="5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485775</xdr:colOff>
      <xdr:row>17</xdr:row>
      <xdr:rowOff>119062</xdr:rowOff>
    </xdr:from>
    <xdr:ext cx="65" cy="172227"/>
    <xdr:sp macro="" textlink="">
      <xdr:nvSpPr>
        <xdr:cNvPr id="2" name="TextBox 1"/>
        <xdr:cNvSpPr txBox="1"/>
      </xdr:nvSpPr>
      <xdr:spPr>
        <a:xfrm>
          <a:off x="8582025" y="335756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zoomScaleNormal="100" workbookViewId="0">
      <selection activeCell="I14" sqref="I14"/>
    </sheetView>
  </sheetViews>
  <sheetFormatPr defaultRowHeight="15" x14ac:dyDescent="0.25"/>
  <cols>
    <col min="3" max="4" width="12.85546875" bestFit="1" customWidth="1"/>
    <col min="5" max="7" width="14.85546875" bestFit="1" customWidth="1"/>
  </cols>
  <sheetData>
    <row r="1" spans="1:7" x14ac:dyDescent="0.25">
      <c r="A1" s="2"/>
      <c r="B1" s="2"/>
      <c r="C1" s="5" t="s">
        <v>0</v>
      </c>
      <c r="D1" s="5"/>
      <c r="E1" s="5"/>
      <c r="F1" s="5"/>
      <c r="G1" s="5"/>
    </row>
    <row r="2" spans="1:7" x14ac:dyDescent="0.25">
      <c r="A2" s="2"/>
      <c r="B2" s="4" t="s">
        <v>1</v>
      </c>
      <c r="C2" s="8" t="s">
        <v>4</v>
      </c>
      <c r="D2" s="8" t="s">
        <v>5</v>
      </c>
      <c r="E2" s="8" t="s">
        <v>6</v>
      </c>
      <c r="F2" s="8" t="s">
        <v>7</v>
      </c>
      <c r="G2" s="8" t="s">
        <v>8</v>
      </c>
    </row>
    <row r="3" spans="1:7" x14ac:dyDescent="0.25">
      <c r="A3" s="2" t="s">
        <v>2</v>
      </c>
      <c r="B3" s="3" t="s">
        <v>3</v>
      </c>
      <c r="C3" s="12">
        <v>0.05</v>
      </c>
      <c r="D3" s="12">
        <v>0.1</v>
      </c>
      <c r="E3" s="12">
        <v>0.15</v>
      </c>
      <c r="F3" s="12">
        <v>0.2</v>
      </c>
      <c r="G3" s="12">
        <v>0.25</v>
      </c>
    </row>
    <row r="4" spans="1:7" x14ac:dyDescent="0.25">
      <c r="A4" s="3">
        <v>10</v>
      </c>
      <c r="B4" s="10">
        <v>560</v>
      </c>
      <c r="C4" s="11">
        <f>C$3*$B4</f>
        <v>28</v>
      </c>
      <c r="D4" s="11">
        <f t="shared" ref="D4:G9" si="0">D$3*$B4</f>
        <v>56</v>
      </c>
      <c r="E4" s="11">
        <f t="shared" si="0"/>
        <v>84</v>
      </c>
      <c r="F4" s="11">
        <f t="shared" si="0"/>
        <v>112</v>
      </c>
      <c r="G4" s="11">
        <f t="shared" si="0"/>
        <v>140</v>
      </c>
    </row>
    <row r="5" spans="1:7" x14ac:dyDescent="0.25">
      <c r="A5" s="3">
        <v>11</v>
      </c>
      <c r="B5" s="10">
        <v>603</v>
      </c>
      <c r="C5" s="11">
        <f t="shared" ref="C5:C9" si="1">C$3*$B5</f>
        <v>30.150000000000002</v>
      </c>
      <c r="D5" s="11">
        <f t="shared" si="0"/>
        <v>60.300000000000004</v>
      </c>
      <c r="E5" s="11">
        <f t="shared" si="0"/>
        <v>90.45</v>
      </c>
      <c r="F5" s="11">
        <f t="shared" si="0"/>
        <v>120.60000000000001</v>
      </c>
      <c r="G5" s="11">
        <f t="shared" si="0"/>
        <v>150.75</v>
      </c>
    </row>
    <row r="6" spans="1:7" x14ac:dyDescent="0.25">
      <c r="A6" s="3">
        <v>12</v>
      </c>
      <c r="B6" s="10">
        <v>650</v>
      </c>
      <c r="C6" s="11">
        <f t="shared" si="1"/>
        <v>32.5</v>
      </c>
      <c r="D6" s="11">
        <f t="shared" si="0"/>
        <v>65</v>
      </c>
      <c r="E6" s="11">
        <f t="shared" si="0"/>
        <v>97.5</v>
      </c>
      <c r="F6" s="11">
        <f t="shared" si="0"/>
        <v>130</v>
      </c>
      <c r="G6" s="11">
        <f t="shared" si="0"/>
        <v>162.5</v>
      </c>
    </row>
    <row r="7" spans="1:7" x14ac:dyDescent="0.25">
      <c r="A7" s="3">
        <v>13</v>
      </c>
      <c r="B7" s="10">
        <v>765</v>
      </c>
      <c r="C7" s="11">
        <f t="shared" si="1"/>
        <v>38.25</v>
      </c>
      <c r="D7" s="11">
        <f t="shared" si="0"/>
        <v>76.5</v>
      </c>
      <c r="E7" s="11">
        <f t="shared" si="0"/>
        <v>114.75</v>
      </c>
      <c r="F7" s="11">
        <f t="shared" si="0"/>
        <v>153</v>
      </c>
      <c r="G7" s="11">
        <f t="shared" si="0"/>
        <v>191.25</v>
      </c>
    </row>
    <row r="8" spans="1:7" x14ac:dyDescent="0.25">
      <c r="A8" s="3">
        <v>14</v>
      </c>
      <c r="B8" s="10">
        <v>820</v>
      </c>
      <c r="C8" s="11">
        <f t="shared" si="1"/>
        <v>41</v>
      </c>
      <c r="D8" s="11">
        <f t="shared" si="0"/>
        <v>82</v>
      </c>
      <c r="E8" s="11">
        <f t="shared" si="0"/>
        <v>123</v>
      </c>
      <c r="F8" s="11">
        <f t="shared" si="0"/>
        <v>164</v>
      </c>
      <c r="G8" s="11">
        <f t="shared" si="0"/>
        <v>205</v>
      </c>
    </row>
    <row r="9" spans="1:7" x14ac:dyDescent="0.25">
      <c r="A9" s="3">
        <v>15</v>
      </c>
      <c r="B9" s="10">
        <v>971</v>
      </c>
      <c r="C9" s="11">
        <f t="shared" si="1"/>
        <v>48.550000000000004</v>
      </c>
      <c r="D9" s="11">
        <f t="shared" si="0"/>
        <v>97.100000000000009</v>
      </c>
      <c r="E9" s="11">
        <f t="shared" si="0"/>
        <v>145.65</v>
      </c>
      <c r="F9" s="11">
        <f t="shared" si="0"/>
        <v>194.20000000000002</v>
      </c>
      <c r="G9" s="11">
        <f t="shared" si="0"/>
        <v>242.75</v>
      </c>
    </row>
  </sheetData>
  <mergeCells count="1">
    <mergeCell ref="C1:G1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H13" sqref="H13"/>
    </sheetView>
  </sheetViews>
  <sheetFormatPr defaultRowHeight="15" x14ac:dyDescent="0.25"/>
  <cols>
    <col min="1" max="1" width="10" bestFit="1" customWidth="1"/>
    <col min="2" max="2" width="12.5703125" bestFit="1" customWidth="1"/>
    <col min="4" max="4" width="10.7109375" customWidth="1"/>
    <col min="5" max="5" width="11.42578125" customWidth="1"/>
    <col min="6" max="6" width="12.7109375" customWidth="1"/>
    <col min="8" max="8" width="15.85546875" bestFit="1" customWidth="1"/>
    <col min="9" max="9" width="11" bestFit="1" customWidth="1"/>
  </cols>
  <sheetData>
    <row r="1" spans="1:10" x14ac:dyDescent="0.25">
      <c r="A1" s="13" t="s">
        <v>9</v>
      </c>
      <c r="B1" s="13" t="s">
        <v>10</v>
      </c>
      <c r="C1" s="13" t="s">
        <v>2</v>
      </c>
      <c r="D1" s="13" t="s">
        <v>3</v>
      </c>
      <c r="E1" s="13" t="s">
        <v>0</v>
      </c>
      <c r="F1" s="13" t="s">
        <v>11</v>
      </c>
      <c r="H1" s="25" t="s">
        <v>25</v>
      </c>
      <c r="I1" s="26" t="s">
        <v>26</v>
      </c>
    </row>
    <row r="2" spans="1:10" x14ac:dyDescent="0.25">
      <c r="A2" s="14" t="s">
        <v>12</v>
      </c>
      <c r="B2" s="15">
        <v>17</v>
      </c>
      <c r="C2" s="15">
        <v>11</v>
      </c>
      <c r="D2" s="16">
        <f>Лист1!B5</f>
        <v>603</v>
      </c>
      <c r="E2" s="16">
        <f>D2*Лист1!E3</f>
        <v>90.45</v>
      </c>
      <c r="F2" s="16">
        <f>E2+D2</f>
        <v>693.45</v>
      </c>
      <c r="H2" s="21" t="s">
        <v>19</v>
      </c>
      <c r="I2" s="27" t="e">
        <f>Зарплата!$A$1:$F$8</f>
        <v>#VALUE!</v>
      </c>
    </row>
    <row r="3" spans="1:10" x14ac:dyDescent="0.25">
      <c r="A3" s="14" t="s">
        <v>13</v>
      </c>
      <c r="B3" s="15">
        <v>12</v>
      </c>
      <c r="C3" s="15">
        <v>12</v>
      </c>
      <c r="D3" s="16">
        <f>Лист1!B6</f>
        <v>650</v>
      </c>
      <c r="E3" s="16">
        <f>D3*Лист1!D3</f>
        <v>65</v>
      </c>
      <c r="F3" s="16">
        <f t="shared" ref="F3:F7" si="0">E3+D3</f>
        <v>715</v>
      </c>
      <c r="H3" s="21" t="s">
        <v>20</v>
      </c>
      <c r="I3" s="22">
        <f>Зарплата!$E$8</f>
        <v>520.4</v>
      </c>
    </row>
    <row r="4" spans="1:10" x14ac:dyDescent="0.25">
      <c r="A4" s="14" t="s">
        <v>14</v>
      </c>
      <c r="B4" s="15">
        <v>8</v>
      </c>
      <c r="C4" s="15">
        <v>10</v>
      </c>
      <c r="D4" s="16">
        <f>Лист1!B4</f>
        <v>560</v>
      </c>
      <c r="E4" s="16">
        <f>D4*Лист1!C3</f>
        <v>28</v>
      </c>
      <c r="F4" s="16">
        <f t="shared" si="0"/>
        <v>588</v>
      </c>
      <c r="H4" s="21" t="s">
        <v>21</v>
      </c>
      <c r="I4" s="22">
        <f>Зарплата!$D$8</f>
        <v>4109</v>
      </c>
    </row>
    <row r="5" spans="1:10" x14ac:dyDescent="0.25">
      <c r="A5" s="14" t="s">
        <v>15</v>
      </c>
      <c r="B5" s="15">
        <v>20</v>
      </c>
      <c r="C5" s="15">
        <v>13</v>
      </c>
      <c r="D5" s="16">
        <f>Лист1!B7</f>
        <v>765</v>
      </c>
      <c r="E5" s="16">
        <f>D5*Лист1!E3</f>
        <v>114.75</v>
      </c>
      <c r="F5" s="16">
        <f t="shared" si="0"/>
        <v>879.75</v>
      </c>
      <c r="H5" s="21" t="s">
        <v>22</v>
      </c>
      <c r="I5" s="22">
        <f>Зарплата!$E$2:$E$7</f>
        <v>114.75</v>
      </c>
    </row>
    <row r="6" spans="1:10" x14ac:dyDescent="0.25">
      <c r="A6" s="14" t="s">
        <v>16</v>
      </c>
      <c r="B6" s="15">
        <v>5</v>
      </c>
      <c r="C6" s="15">
        <v>10</v>
      </c>
      <c r="D6" s="16">
        <f>Лист1!B4</f>
        <v>560</v>
      </c>
      <c r="E6" s="16">
        <f>D6*Лист1!C3</f>
        <v>28</v>
      </c>
      <c r="F6" s="16">
        <f t="shared" si="0"/>
        <v>588</v>
      </c>
      <c r="H6" s="21" t="s">
        <v>23</v>
      </c>
      <c r="I6" s="22">
        <f>Зарплата!$D$2:$D$7</f>
        <v>560</v>
      </c>
    </row>
    <row r="7" spans="1:10" ht="15.75" thickBot="1" x14ac:dyDescent="0.3">
      <c r="A7" s="14" t="s">
        <v>17</v>
      </c>
      <c r="B7" s="15">
        <v>25</v>
      </c>
      <c r="C7" s="17">
        <v>15</v>
      </c>
      <c r="D7" s="18">
        <f>Лист1!B9</f>
        <v>971</v>
      </c>
      <c r="E7" s="18">
        <f>D7*Лист1!F3</f>
        <v>194.20000000000002</v>
      </c>
      <c r="F7" s="18">
        <f t="shared" si="0"/>
        <v>1165.2</v>
      </c>
      <c r="H7" s="23" t="s">
        <v>24</v>
      </c>
      <c r="I7" s="24">
        <f>Зарплата!$F$2:$F$7</f>
        <v>1165.2</v>
      </c>
    </row>
    <row r="8" spans="1:10" ht="15.75" thickBot="1" x14ac:dyDescent="0.3">
      <c r="C8" s="19" t="s">
        <v>18</v>
      </c>
      <c r="D8" s="20">
        <f>SUM(D2:D7)</f>
        <v>4109</v>
      </c>
      <c r="E8" s="20">
        <f>SUM(E2:E7)</f>
        <v>520.4</v>
      </c>
      <c r="F8" s="28">
        <f>SUM(Суммы)</f>
        <v>4629.3999999999996</v>
      </c>
    </row>
    <row r="9" spans="1:10" x14ac:dyDescent="0.25">
      <c r="E9" s="29"/>
      <c r="G9" s="29"/>
      <c r="H9" s="29"/>
      <c r="I9" s="29"/>
      <c r="J9" s="29"/>
    </row>
    <row r="10" spans="1:10" x14ac:dyDescent="0.25">
      <c r="E10" s="29"/>
      <c r="F10" s="29"/>
      <c r="G10" s="29"/>
      <c r="H10" s="29"/>
      <c r="I10" s="29"/>
      <c r="J10" s="29"/>
    </row>
    <row r="11" spans="1:10" x14ac:dyDescent="0.25">
      <c r="E11" s="29"/>
      <c r="F11" s="29"/>
      <c r="G11" s="29"/>
      <c r="H11" s="29"/>
      <c r="I11" s="29"/>
      <c r="J11" s="29"/>
    </row>
    <row r="12" spans="1:10" x14ac:dyDescent="0.25">
      <c r="E12" s="29"/>
      <c r="F12" s="29"/>
      <c r="G12" s="29"/>
      <c r="H12" s="29"/>
      <c r="I12" s="29"/>
      <c r="J12" s="29"/>
    </row>
    <row r="13" spans="1:10" x14ac:dyDescent="0.25">
      <c r="E13" s="29"/>
      <c r="F13" s="29"/>
      <c r="G13" s="29"/>
      <c r="H13" s="29"/>
      <c r="I13" s="29"/>
      <c r="J13" s="29"/>
    </row>
    <row r="14" spans="1:10" x14ac:dyDescent="0.25">
      <c r="E14" s="29"/>
      <c r="F14" s="29"/>
      <c r="G14" s="29"/>
      <c r="H14" s="29"/>
      <c r="I14" s="29"/>
      <c r="J14" s="29"/>
    </row>
    <row r="15" spans="1:10" x14ac:dyDescent="0.25">
      <c r="E15" s="29"/>
      <c r="F15" s="29"/>
      <c r="G15" s="29"/>
      <c r="H15" s="29"/>
      <c r="I15" s="29"/>
      <c r="J15" s="29"/>
    </row>
    <row r="16" spans="1:10" x14ac:dyDescent="0.25">
      <c r="E16" s="29"/>
      <c r="F16" s="29"/>
      <c r="G16" s="29"/>
      <c r="H16" s="29"/>
      <c r="I16" s="29"/>
      <c r="J16" s="29"/>
    </row>
    <row r="17" spans="5:10" x14ac:dyDescent="0.25">
      <c r="E17" s="29"/>
      <c r="F17" s="29"/>
      <c r="G17" s="29"/>
      <c r="H17" s="29"/>
      <c r="I17" s="29"/>
      <c r="J17" s="29"/>
    </row>
    <row r="18" spans="5:10" x14ac:dyDescent="0.25">
      <c r="E18" s="29"/>
      <c r="F18" s="29"/>
      <c r="G18" s="29"/>
      <c r="H18" s="29"/>
      <c r="I18" s="29"/>
      <c r="J18" s="29"/>
    </row>
  </sheetData>
  <pageMargins left="0.7" right="0.7" top="0.75" bottom="0.75" header="0.3" footer="0.3"/>
  <ignoredErrors>
    <ignoredError sqref="D5:E5" formula="1"/>
    <ignoredError sqref="I2" evalError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>
      <selection activeCell="K30" sqref="K30"/>
    </sheetView>
  </sheetViews>
  <sheetFormatPr defaultRowHeight="15" x14ac:dyDescent="0.25"/>
  <cols>
    <col min="1" max="1" width="21.140625" bestFit="1" customWidth="1"/>
    <col min="2" max="2" width="17.140625" customWidth="1"/>
    <col min="3" max="3" width="17.42578125" customWidth="1"/>
    <col min="5" max="5" width="18.42578125" bestFit="1" customWidth="1"/>
    <col min="6" max="6" width="15.140625" customWidth="1"/>
  </cols>
  <sheetData>
    <row r="1" spans="1:6" x14ac:dyDescent="0.25">
      <c r="A1" s="2" t="s">
        <v>27</v>
      </c>
      <c r="B1" s="33">
        <v>150000</v>
      </c>
      <c r="C1" s="29"/>
    </row>
    <row r="2" spans="1:6" x14ac:dyDescent="0.25">
      <c r="A2" s="1" t="s">
        <v>28</v>
      </c>
      <c r="B2" s="31">
        <v>5.5E-2</v>
      </c>
      <c r="C2" s="29"/>
    </row>
    <row r="3" spans="1:6" x14ac:dyDescent="0.25">
      <c r="A3" s="1" t="s">
        <v>29</v>
      </c>
      <c r="B3" s="31">
        <v>7.4999999999999997E-2</v>
      </c>
      <c r="C3" s="29"/>
    </row>
    <row r="4" spans="1:6" x14ac:dyDescent="0.25">
      <c r="A4" s="29"/>
      <c r="B4" s="29"/>
      <c r="C4" s="29"/>
    </row>
    <row r="5" spans="1:6" x14ac:dyDescent="0.25">
      <c r="A5" s="2" t="s">
        <v>30</v>
      </c>
      <c r="B5" s="2" t="s">
        <v>41</v>
      </c>
      <c r="C5" s="2" t="s">
        <v>42</v>
      </c>
      <c r="E5" s="34" t="s">
        <v>43</v>
      </c>
    </row>
    <row r="6" spans="1:6" x14ac:dyDescent="0.25">
      <c r="A6" s="1" t="s">
        <v>31</v>
      </c>
      <c r="B6" s="30">
        <v>149823</v>
      </c>
      <c r="C6" s="32">
        <f>IF($B6&lt;$B1,$B6*$B$2,$B6*$B$3)</f>
        <v>8240.2649999999994</v>
      </c>
      <c r="E6" s="2" t="s">
        <v>45</v>
      </c>
    </row>
    <row r="7" spans="1:6" x14ac:dyDescent="0.25">
      <c r="A7" s="1" t="s">
        <v>32</v>
      </c>
      <c r="B7" s="30">
        <v>162023</v>
      </c>
      <c r="C7" s="32">
        <f t="shared" ref="C7:C14" si="0">IF($B7&lt;$B2,$B7*$B$2,$B7*$B$3)</f>
        <v>12151.725</v>
      </c>
      <c r="E7" s="1">
        <f>COUNTIF(B6:B15,E6)</f>
        <v>4</v>
      </c>
    </row>
    <row r="8" spans="1:6" x14ac:dyDescent="0.25">
      <c r="A8" s="1" t="s">
        <v>33</v>
      </c>
      <c r="B8" s="30">
        <v>209123</v>
      </c>
      <c r="C8" s="32">
        <f t="shared" si="0"/>
        <v>15684.224999999999</v>
      </c>
    </row>
    <row r="9" spans="1:6" x14ac:dyDescent="0.25">
      <c r="A9" s="1" t="s">
        <v>34</v>
      </c>
      <c r="B9" s="30">
        <v>122354</v>
      </c>
      <c r="C9" s="32">
        <f t="shared" si="0"/>
        <v>9176.5499999999993</v>
      </c>
    </row>
    <row r="10" spans="1:6" x14ac:dyDescent="0.25">
      <c r="A10" s="1" t="s">
        <v>35</v>
      </c>
      <c r="B10" s="30">
        <v>83351</v>
      </c>
      <c r="C10" s="32">
        <f t="shared" si="0"/>
        <v>4584.3050000000003</v>
      </c>
      <c r="E10" s="2" t="s">
        <v>44</v>
      </c>
    </row>
    <row r="11" spans="1:6" x14ac:dyDescent="0.25">
      <c r="A11" s="1" t="s">
        <v>36</v>
      </c>
      <c r="B11" s="30">
        <v>204861</v>
      </c>
      <c r="C11" s="32">
        <f t="shared" si="0"/>
        <v>15364.574999999999</v>
      </c>
      <c r="E11" s="2" t="s">
        <v>46</v>
      </c>
    </row>
    <row r="12" spans="1:6" x14ac:dyDescent="0.25">
      <c r="A12" s="1" t="s">
        <v>37</v>
      </c>
      <c r="B12" s="30">
        <v>150000</v>
      </c>
      <c r="C12" s="32">
        <f t="shared" si="0"/>
        <v>8250</v>
      </c>
      <c r="E12" s="1">
        <f>COUNTIF(B6:B15,E11)</f>
        <v>6</v>
      </c>
    </row>
    <row r="13" spans="1:6" x14ac:dyDescent="0.25">
      <c r="A13" s="1" t="s">
        <v>38</v>
      </c>
      <c r="B13" s="30">
        <v>110500</v>
      </c>
      <c r="C13" s="32">
        <f t="shared" si="0"/>
        <v>6077.5</v>
      </c>
    </row>
    <row r="14" spans="1:6" x14ac:dyDescent="0.25">
      <c r="A14" s="1" t="s">
        <v>39</v>
      </c>
      <c r="B14" s="30">
        <v>220120</v>
      </c>
      <c r="C14" s="32">
        <f t="shared" si="0"/>
        <v>16509</v>
      </c>
    </row>
    <row r="15" spans="1:6" x14ac:dyDescent="0.25">
      <c r="A15" s="1" t="s">
        <v>40</v>
      </c>
      <c r="B15" s="30">
        <v>170450</v>
      </c>
      <c r="C15" s="32">
        <f>IF($B15&lt;$B10,$B15*$B$2,$B15*$B$3)</f>
        <v>12783.75</v>
      </c>
    </row>
    <row r="16" spans="1:6" x14ac:dyDescent="0.25">
      <c r="F16" s="29"/>
    </row>
    <row r="20" spans="1:6" x14ac:dyDescent="0.25">
      <c r="A20" s="3" t="s">
        <v>47</v>
      </c>
      <c r="B20" s="3" t="s">
        <v>48</v>
      </c>
      <c r="C20" s="3" t="s">
        <v>41</v>
      </c>
      <c r="E20" s="6" t="s">
        <v>49</v>
      </c>
      <c r="F20" s="6"/>
    </row>
    <row r="21" spans="1:6" x14ac:dyDescent="0.25">
      <c r="A21" s="1" t="s">
        <v>55</v>
      </c>
      <c r="B21" s="1" t="s">
        <v>50</v>
      </c>
      <c r="C21" s="9">
        <v>16350</v>
      </c>
      <c r="E21" s="1" t="s">
        <v>50</v>
      </c>
      <c r="F21" s="9">
        <f>SUMIF(B21:B32,E21,C21:C32)</f>
        <v>127502</v>
      </c>
    </row>
    <row r="22" spans="1:6" x14ac:dyDescent="0.25">
      <c r="A22" s="1" t="s">
        <v>56</v>
      </c>
      <c r="B22" s="1" t="s">
        <v>51</v>
      </c>
      <c r="C22" s="9">
        <v>14586</v>
      </c>
      <c r="E22" s="1" t="s">
        <v>51</v>
      </c>
      <c r="F22" s="9">
        <f t="shared" ref="F22:F24" si="1">SUMIF(B22:B33,E22,C22:C33)</f>
        <v>57111</v>
      </c>
    </row>
    <row r="23" spans="1:6" x14ac:dyDescent="0.25">
      <c r="A23" s="1" t="s">
        <v>55</v>
      </c>
      <c r="B23" s="1" t="s">
        <v>52</v>
      </c>
      <c r="C23" s="9">
        <v>26874</v>
      </c>
      <c r="E23" s="1" t="s">
        <v>52</v>
      </c>
      <c r="F23" s="9">
        <f t="shared" si="1"/>
        <v>134039</v>
      </c>
    </row>
    <row r="24" spans="1:6" x14ac:dyDescent="0.25">
      <c r="A24" s="1" t="s">
        <v>56</v>
      </c>
      <c r="B24" s="1" t="s">
        <v>53</v>
      </c>
      <c r="C24" s="9">
        <v>8541</v>
      </c>
      <c r="E24" s="1" t="s">
        <v>53</v>
      </c>
      <c r="F24" s="9">
        <f t="shared" si="1"/>
        <v>22119</v>
      </c>
    </row>
    <row r="25" spans="1:6" x14ac:dyDescent="0.25">
      <c r="A25" s="1" t="s">
        <v>57</v>
      </c>
      <c r="B25" s="1" t="s">
        <v>50</v>
      </c>
      <c r="C25" s="9">
        <v>96574</v>
      </c>
      <c r="E25" s="2" t="s">
        <v>54</v>
      </c>
      <c r="F25" s="35">
        <f>SUM(F21:F24)</f>
        <v>340771</v>
      </c>
    </row>
    <row r="26" spans="1:6" x14ac:dyDescent="0.25">
      <c r="A26" s="1" t="s">
        <v>55</v>
      </c>
      <c r="B26" s="1" t="s">
        <v>51</v>
      </c>
      <c r="C26" s="9">
        <v>6584</v>
      </c>
    </row>
    <row r="27" spans="1:6" x14ac:dyDescent="0.25">
      <c r="A27" s="1" t="s">
        <v>56</v>
      </c>
      <c r="B27" s="1" t="s">
        <v>52</v>
      </c>
      <c r="C27" s="9">
        <v>32584</v>
      </c>
    </row>
    <row r="28" spans="1:6" x14ac:dyDescent="0.25">
      <c r="A28" s="1" t="s">
        <v>57</v>
      </c>
      <c r="B28" s="1" t="s">
        <v>53</v>
      </c>
      <c r="C28" s="9">
        <v>7894</v>
      </c>
      <c r="E28" s="6" t="s">
        <v>59</v>
      </c>
      <c r="F28" s="6"/>
    </row>
    <row r="29" spans="1:6" x14ac:dyDescent="0.25">
      <c r="A29" s="1" t="s">
        <v>56</v>
      </c>
      <c r="B29" s="1" t="s">
        <v>50</v>
      </c>
      <c r="C29" s="9">
        <v>14578</v>
      </c>
      <c r="E29" s="1" t="s">
        <v>55</v>
      </c>
      <c r="F29" s="9">
        <f>SUMIF(A21:A32,E29,C21:C32)</f>
        <v>55492</v>
      </c>
    </row>
    <row r="30" spans="1:6" x14ac:dyDescent="0.25">
      <c r="A30" s="1" t="s">
        <v>57</v>
      </c>
      <c r="B30" s="1" t="s">
        <v>51</v>
      </c>
      <c r="C30" s="9">
        <v>35941</v>
      </c>
      <c r="E30" s="1" t="s">
        <v>56</v>
      </c>
      <c r="F30" s="9">
        <f t="shared" ref="F30:F31" si="2">SUMIF(A22:A33,E30,C22:C33)</f>
        <v>70289</v>
      </c>
    </row>
    <row r="31" spans="1:6" x14ac:dyDescent="0.25">
      <c r="A31" s="1" t="s">
        <v>57</v>
      </c>
      <c r="B31" s="1" t="s">
        <v>52</v>
      </c>
      <c r="C31" s="9">
        <v>74581</v>
      </c>
      <c r="E31" s="1" t="s">
        <v>57</v>
      </c>
      <c r="F31" s="9">
        <f t="shared" si="2"/>
        <v>214990</v>
      </c>
    </row>
    <row r="32" spans="1:6" x14ac:dyDescent="0.25">
      <c r="A32" s="1" t="s">
        <v>55</v>
      </c>
      <c r="B32" s="1" t="s">
        <v>53</v>
      </c>
      <c r="C32" s="9">
        <v>5684</v>
      </c>
      <c r="E32" s="2" t="s">
        <v>54</v>
      </c>
      <c r="F32" s="35">
        <f>SUM(F29:F31)</f>
        <v>340771</v>
      </c>
    </row>
    <row r="33" spans="1:3" x14ac:dyDescent="0.25">
      <c r="A33" s="1"/>
      <c r="B33" s="7" t="s">
        <v>58</v>
      </c>
      <c r="C33" s="35">
        <f>SUM(C21:C32)</f>
        <v>340771</v>
      </c>
    </row>
  </sheetData>
  <mergeCells count="2">
    <mergeCell ref="E20:F20"/>
    <mergeCell ref="E28:F2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selection activeCell="H11" sqref="H11"/>
    </sheetView>
  </sheetViews>
  <sheetFormatPr defaultRowHeight="15" x14ac:dyDescent="0.25"/>
  <sheetData>
    <row r="1" spans="1:7" x14ac:dyDescent="0.25">
      <c r="A1" t="s">
        <v>9</v>
      </c>
      <c r="B1" t="s">
        <v>25</v>
      </c>
      <c r="C1" t="s">
        <v>60</v>
      </c>
      <c r="D1" t="s">
        <v>61</v>
      </c>
      <c r="E1" t="s">
        <v>3</v>
      </c>
      <c r="F1" t="s">
        <v>62</v>
      </c>
      <c r="G1" t="s">
        <v>63</v>
      </c>
    </row>
    <row r="2" spans="1:7" x14ac:dyDescent="0.25">
      <c r="A2" t="s">
        <v>12</v>
      </c>
      <c r="B2" t="s">
        <v>64</v>
      </c>
      <c r="C2" t="s">
        <v>65</v>
      </c>
      <c r="D2" t="s">
        <v>66</v>
      </c>
      <c r="E2">
        <v>5730</v>
      </c>
      <c r="G2">
        <v>0.2</v>
      </c>
    </row>
    <row r="3" spans="1:7" x14ac:dyDescent="0.25">
      <c r="A3" t="s">
        <v>13</v>
      </c>
      <c r="B3" t="s">
        <v>67</v>
      </c>
      <c r="C3" t="s">
        <v>68</v>
      </c>
      <c r="G3">
        <v>0.15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6</vt:i4>
      </vt:variant>
    </vt:vector>
  </HeadingPairs>
  <TitlesOfParts>
    <vt:vector size="10" baseType="lpstr">
      <vt:lpstr>Лист1</vt:lpstr>
      <vt:lpstr>Зарплата</vt:lpstr>
      <vt:lpstr>Лист3</vt:lpstr>
      <vt:lpstr>Лист4</vt:lpstr>
      <vt:lpstr>Зарплата</vt:lpstr>
      <vt:lpstr>Итого_надбавка</vt:lpstr>
      <vt:lpstr>Итого_оклад</vt:lpstr>
      <vt:lpstr>Надбавки</vt:lpstr>
      <vt:lpstr>Оклады</vt:lpstr>
      <vt:lpstr>Суммы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Пользователь</cp:lastModifiedBy>
  <dcterms:created xsi:type="dcterms:W3CDTF">2024-09-30T02:51:01Z</dcterms:created>
  <dcterms:modified xsi:type="dcterms:W3CDTF">2024-09-30T03:57:28Z</dcterms:modified>
</cp:coreProperties>
</file>