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git\Codespace\Файлы\1 курс\Информационные технологии в цифровой экономике\1 семестр\Лабораторные работы\Дима\"/>
    </mc:Choice>
  </mc:AlternateContent>
  <xr:revisionPtr revIDLastSave="0" documentId="13_ncr:1_{1B468218-6FA6-456D-9FA0-9B2B68CC6257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Подбор параметра" sheetId="1" r:id="rId1"/>
    <sheet name="Книжные полки" sheetId="2" r:id="rId2"/>
    <sheet name="Сорта чая" sheetId="3" r:id="rId3"/>
    <sheet name="Структура производства" sheetId="4" r:id="rId4"/>
    <sheet name="Транспортная задача" sheetId="5" r:id="rId5"/>
    <sheet name="Состав смеси" sheetId="6" r:id="rId6"/>
  </sheets>
  <definedNames>
    <definedName name="solver_adj" localSheetId="1" hidden="1">'Книжные полки'!$B$2:$B$3</definedName>
    <definedName name="solver_adj" localSheetId="2" hidden="1">'Сорта чая'!$B$8:$B$9</definedName>
    <definedName name="solver_adj" localSheetId="5" hidden="1">'Состав смеси'!$B$13:$B$15</definedName>
    <definedName name="solver_adj" localSheetId="3" hidden="1">'Структура производства'!$B$9:$B$10</definedName>
    <definedName name="solver_adj" localSheetId="4" hidden="1">'Транспортная задача'!$B$15:$F$18</definedName>
    <definedName name="solver_cvg" localSheetId="1" hidden="1">0.0001</definedName>
    <definedName name="solver_cvg" localSheetId="2" hidden="1">0.0001</definedName>
    <definedName name="solver_cvg" localSheetId="5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2</definedName>
    <definedName name="solver_drv" localSheetId="5" hidden="1">1</definedName>
    <definedName name="solver_drv" localSheetId="3" hidden="1">1</definedName>
    <definedName name="solver_drv" localSheetId="4" hidden="1">2</definedName>
    <definedName name="solver_eng" localSheetId="1" hidden="1">2</definedName>
    <definedName name="solver_eng" localSheetId="2" hidden="1">1</definedName>
    <definedName name="solver_eng" localSheetId="5" hidden="1">1</definedName>
    <definedName name="solver_eng" localSheetId="3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5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5" hidden="1">2147483647</definedName>
    <definedName name="solver_itr" localSheetId="3" hidden="1">2147483647</definedName>
    <definedName name="solver_itr" localSheetId="4" hidden="1">2147483647</definedName>
    <definedName name="solver_lhs1" localSheetId="1" hidden="1">'Книжные полки'!$B$10</definedName>
    <definedName name="solver_lhs1" localSheetId="2" hidden="1">'Сорта чая'!$B$14</definedName>
    <definedName name="solver_lhs1" localSheetId="5" hidden="1">'Состав смеси'!$B$13:$B$15</definedName>
    <definedName name="solver_lhs1" localSheetId="3" hidden="1">'Структура производства'!$B$10</definedName>
    <definedName name="solver_lhs1" localSheetId="4" hidden="1">'Транспортная задача'!$B$15:$F$18</definedName>
    <definedName name="solver_lhs10" localSheetId="4" hidden="1">'Транспортная задача'!$G$17</definedName>
    <definedName name="solver_lhs11" localSheetId="4" hidden="1">'Транспортная задача'!$G$18</definedName>
    <definedName name="solver_lhs2" localSheetId="1" hidden="1">'Книжные полки'!$B$9</definedName>
    <definedName name="solver_lhs2" localSheetId="2" hidden="1">'Сорта чая'!$B$15</definedName>
    <definedName name="solver_lhs2" localSheetId="5" hidden="1">'Состав смеси'!$B$23</definedName>
    <definedName name="solver_lhs2" localSheetId="3" hidden="1">'Структура производства'!$B$10</definedName>
    <definedName name="solver_lhs2" localSheetId="4" hidden="1">'Транспортная задача'!$B$15:$F$18</definedName>
    <definedName name="solver_lhs3" localSheetId="1" hidden="1">'Книжные полки'!$B$2</definedName>
    <definedName name="solver_lhs3" localSheetId="2" hidden="1">'Сорта чая'!$B$16</definedName>
    <definedName name="solver_lhs3" localSheetId="5" hidden="1">'Состав смеси'!$C$23</definedName>
    <definedName name="solver_lhs3" localSheetId="3" hidden="1">'Структура производства'!$B$18</definedName>
    <definedName name="solver_lhs3" localSheetId="4" hidden="1">'Транспортная задача'!$B$19</definedName>
    <definedName name="solver_lhs4" localSheetId="1" hidden="1">'Книжные полки'!$B$3</definedName>
    <definedName name="solver_lhs4" localSheetId="5" hidden="1">'Состав смеси'!$D$23</definedName>
    <definedName name="solver_lhs4" localSheetId="3" hidden="1">'Структура производства'!$B$9</definedName>
    <definedName name="solver_lhs4" localSheetId="4" hidden="1">'Транспортная задача'!$C$19</definedName>
    <definedName name="solver_lhs5" localSheetId="3" hidden="1">'Структура производства'!$B$9</definedName>
    <definedName name="solver_lhs5" localSheetId="4" hidden="1">'Транспортная задача'!$D$19</definedName>
    <definedName name="solver_lhs6" localSheetId="3" hidden="1">'Структура производства'!$C$18</definedName>
    <definedName name="solver_lhs6" localSheetId="4" hidden="1">'Транспортная задача'!$E$19</definedName>
    <definedName name="solver_lhs7" localSheetId="3" hidden="1">'Структура производства'!$D$18</definedName>
    <definedName name="solver_lhs7" localSheetId="4" hidden="1">'Транспортная задача'!$F$19</definedName>
    <definedName name="solver_lhs8" localSheetId="4" hidden="1">'Транспортная задача'!$G$15</definedName>
    <definedName name="solver_lhs9" localSheetId="4" hidden="1">'Транспортная задача'!$G$16</definedName>
    <definedName name="solver_mip" localSheetId="1" hidden="1">2147483647</definedName>
    <definedName name="solver_mip" localSheetId="2" hidden="1">2147483647</definedName>
    <definedName name="solver_mip" localSheetId="5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5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5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5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5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5" hidden="1">2147483647</definedName>
    <definedName name="solver_nod" localSheetId="3" hidden="1">2147483647</definedName>
    <definedName name="solver_nod" localSheetId="4" hidden="1">2147483647</definedName>
    <definedName name="solver_num" localSheetId="1" hidden="1">4</definedName>
    <definedName name="solver_num" localSheetId="2" hidden="1">3</definedName>
    <definedName name="solver_num" localSheetId="5" hidden="1">4</definedName>
    <definedName name="solver_num" localSheetId="3" hidden="1">7</definedName>
    <definedName name="solver_num" localSheetId="4" hidden="1">11</definedName>
    <definedName name="solver_nwt" localSheetId="1" hidden="1">1</definedName>
    <definedName name="solver_nwt" localSheetId="2" hidden="1">1</definedName>
    <definedName name="solver_nwt" localSheetId="5" hidden="1">1</definedName>
    <definedName name="solver_nwt" localSheetId="3" hidden="1">1</definedName>
    <definedName name="solver_nwt" localSheetId="4" hidden="1">1</definedName>
    <definedName name="solver_opt" localSheetId="1" hidden="1">'Книжные полки'!$B$6</definedName>
    <definedName name="solver_opt" localSheetId="2" hidden="1">'Сорта чая'!$B$11</definedName>
    <definedName name="solver_opt" localSheetId="5" hidden="1">'Состав смеси'!$D$16</definedName>
    <definedName name="solver_opt" localSheetId="3" hidden="1">'Структура производства'!$C$11</definedName>
    <definedName name="solver_opt" localSheetId="4" hidden="1">'Транспортная задача'!$F$31</definedName>
    <definedName name="solver_pre" localSheetId="1" hidden="1">0.000001</definedName>
    <definedName name="solver_pre" localSheetId="2" hidden="1">0.000001</definedName>
    <definedName name="solver_pre" localSheetId="5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2</definedName>
    <definedName name="solver_rbv" localSheetId="5" hidden="1">1</definedName>
    <definedName name="solver_rbv" localSheetId="3" hidden="1">1</definedName>
    <definedName name="solver_rbv" localSheetId="4" hidden="1">2</definedName>
    <definedName name="solver_rel1" localSheetId="1" hidden="1">1</definedName>
    <definedName name="solver_rel1" localSheetId="2" hidden="1">1</definedName>
    <definedName name="solver_rel1" localSheetId="5" hidden="1">4</definedName>
    <definedName name="solver_rel1" localSheetId="3" hidden="1">4</definedName>
    <definedName name="solver_rel1" localSheetId="4" hidden="1">4</definedName>
    <definedName name="solver_rel10" localSheetId="4" hidden="1">1</definedName>
    <definedName name="solver_rel11" localSheetId="4" hidden="1">1</definedName>
    <definedName name="solver_rel2" localSheetId="1" hidden="1">1</definedName>
    <definedName name="solver_rel2" localSheetId="2" hidden="1">1</definedName>
    <definedName name="solver_rel2" localSheetId="5" hidden="1">3</definedName>
    <definedName name="solver_rel2" localSheetId="3" hidden="1">3</definedName>
    <definedName name="solver_rel2" localSheetId="4" hidden="1">3</definedName>
    <definedName name="solver_rel3" localSheetId="1" hidden="1">3</definedName>
    <definedName name="solver_rel3" localSheetId="2" hidden="1">1</definedName>
    <definedName name="solver_rel3" localSheetId="5" hidden="1">3</definedName>
    <definedName name="solver_rel3" localSheetId="3" hidden="1">1</definedName>
    <definedName name="solver_rel3" localSheetId="4" hidden="1">3</definedName>
    <definedName name="solver_rel4" localSheetId="1" hidden="1">1</definedName>
    <definedName name="solver_rel4" localSheetId="5" hidden="1">2</definedName>
    <definedName name="solver_rel4" localSheetId="3" hidden="1">4</definedName>
    <definedName name="solver_rel4" localSheetId="4" hidden="1">3</definedName>
    <definedName name="solver_rel5" localSheetId="3" hidden="1">3</definedName>
    <definedName name="solver_rel5" localSheetId="4" hidden="1">3</definedName>
    <definedName name="solver_rel6" localSheetId="3" hidden="1">1</definedName>
    <definedName name="solver_rel6" localSheetId="4" hidden="1">3</definedName>
    <definedName name="solver_rel7" localSheetId="3" hidden="1">1</definedName>
    <definedName name="solver_rel7" localSheetId="4" hidden="1">3</definedName>
    <definedName name="solver_rel8" localSheetId="4" hidden="1">1</definedName>
    <definedName name="solver_rel9" localSheetId="4" hidden="1">1</definedName>
    <definedName name="solver_rhs1" localSheetId="1" hidden="1">200</definedName>
    <definedName name="solver_rhs1" localSheetId="2" hidden="1">600</definedName>
    <definedName name="solver_rhs1" localSheetId="5" hidden="1">"целое"</definedName>
    <definedName name="solver_rhs1" localSheetId="3" hidden="1">"целое"</definedName>
    <definedName name="solver_rhs1" localSheetId="4" hidden="1">"целое"</definedName>
    <definedName name="solver_rhs10" localSheetId="4" hidden="1">'Транспортная задача'!$G$6</definedName>
    <definedName name="solver_rhs11" localSheetId="4" hidden="1">'Транспортная задача'!$G$7</definedName>
    <definedName name="solver_rhs2" localSheetId="1" hidden="1">2000</definedName>
    <definedName name="solver_rhs2" localSheetId="2" hidden="1">870</definedName>
    <definedName name="solver_rhs2" localSheetId="5" hidden="1">'Состав смеси'!$B$7</definedName>
    <definedName name="solver_rhs2" localSheetId="3" hidden="1">0</definedName>
    <definedName name="solver_rhs2" localSheetId="4" hidden="1">0</definedName>
    <definedName name="solver_rhs3" localSheetId="1" hidden="1">350</definedName>
    <definedName name="solver_rhs3" localSheetId="2" hidden="1">430</definedName>
    <definedName name="solver_rhs3" localSheetId="5" hidden="1">'Состав смеси'!$C$7</definedName>
    <definedName name="solver_rhs3" localSheetId="3" hidden="1">160</definedName>
    <definedName name="solver_rhs3" localSheetId="4" hidden="1">'Транспортная задача'!$B$9</definedName>
    <definedName name="solver_rhs4" localSheetId="1" hidden="1">100</definedName>
    <definedName name="solver_rhs4" localSheetId="5" hidden="1">'Состав смеси'!$D$7</definedName>
    <definedName name="solver_rhs4" localSheetId="3" hidden="1">"целое"</definedName>
    <definedName name="solver_rhs4" localSheetId="4" hidden="1">'Транспортная задача'!$C$9</definedName>
    <definedName name="solver_rhs5" localSheetId="3" hidden="1">1000</definedName>
    <definedName name="solver_rhs5" localSheetId="4" hidden="1">'Транспортная задача'!$D$9</definedName>
    <definedName name="solver_rhs6" localSheetId="3" hidden="1">120</definedName>
    <definedName name="solver_rhs6" localSheetId="4" hidden="1">'Транспортная задача'!$E$9</definedName>
    <definedName name="solver_rhs7" localSheetId="3" hidden="1">150</definedName>
    <definedName name="solver_rhs7" localSheetId="4" hidden="1">'Транспортная задача'!$F$9</definedName>
    <definedName name="solver_rhs8" localSheetId="4" hidden="1">'Транспортная задача'!$G$4</definedName>
    <definedName name="solver_rhs9" localSheetId="4" hidden="1">'Транспортная задача'!$G$5</definedName>
    <definedName name="solver_rlx" localSheetId="1" hidden="1">2</definedName>
    <definedName name="solver_rlx" localSheetId="2" hidden="1">2</definedName>
    <definedName name="solver_rlx" localSheetId="5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5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2" hidden="1">2</definedName>
    <definedName name="solver_scl" localSheetId="5" hidden="1">1</definedName>
    <definedName name="solver_scl" localSheetId="3" hidden="1">1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5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5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5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5" hidden="1">0.01</definedName>
    <definedName name="solver_tol" localSheetId="3" hidden="1">0.01</definedName>
    <definedName name="solver_tol" localSheetId="4" hidden="1">0.01</definedName>
    <definedName name="solver_typ" localSheetId="1" hidden="1">1</definedName>
    <definedName name="solver_typ" localSheetId="2" hidden="1">1</definedName>
    <definedName name="solver_typ" localSheetId="5" hidden="1">2</definedName>
    <definedName name="solver_typ" localSheetId="3" hidden="1">1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5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5" hidden="1">3</definedName>
    <definedName name="solver_ver" localSheetId="3" hidden="1">3</definedName>
    <definedName name="solver_ver" localSheetId="4" hidden="1">3</definedName>
    <definedName name="X">'Книжные полки'!$B$2</definedName>
    <definedName name="Xtea">'Сорта чая'!$B$8</definedName>
    <definedName name="Y">'Книжные полки'!$B$3</definedName>
    <definedName name="Ytea">'Сорта чая'!$B$9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6" l="1"/>
  <c r="D21" i="6"/>
  <c r="D20" i="6"/>
  <c r="C21" i="6"/>
  <c r="C22" i="6"/>
  <c r="C20" i="6"/>
  <c r="B21" i="6"/>
  <c r="B22" i="6"/>
  <c r="B20" i="6"/>
  <c r="D14" i="6"/>
  <c r="D15" i="6"/>
  <c r="D13" i="6"/>
  <c r="B16" i="6"/>
  <c r="C14" i="6" s="1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C27" i="5"/>
  <c r="D27" i="5"/>
  <c r="E27" i="5"/>
  <c r="F27" i="5"/>
  <c r="B27" i="5"/>
  <c r="G16" i="5"/>
  <c r="G17" i="5"/>
  <c r="G18" i="5"/>
  <c r="G15" i="5"/>
  <c r="C19" i="5"/>
  <c r="D19" i="5"/>
  <c r="E19" i="5"/>
  <c r="F19" i="5"/>
  <c r="B19" i="5"/>
  <c r="C9" i="4"/>
  <c r="D17" i="4"/>
  <c r="D16" i="4"/>
  <c r="C17" i="4"/>
  <c r="C16" i="4"/>
  <c r="B17" i="4"/>
  <c r="B16" i="4"/>
  <c r="B18" i="4" s="1"/>
  <c r="C10" i="4"/>
  <c r="D23" i="6" l="1"/>
  <c r="C23" i="6"/>
  <c r="B23" i="6"/>
  <c r="D16" i="6"/>
  <c r="C13" i="6"/>
  <c r="C15" i="6"/>
  <c r="E31" i="5"/>
  <c r="D31" i="5"/>
  <c r="F31" i="5"/>
  <c r="C31" i="5"/>
  <c r="B31" i="5"/>
  <c r="D18" i="4"/>
  <c r="C18" i="4"/>
  <c r="C11" i="4"/>
  <c r="B15" i="3"/>
  <c r="B16" i="3"/>
  <c r="B14" i="3"/>
  <c r="B11" i="3"/>
  <c r="C16" i="6" l="1"/>
  <c r="G31" i="5"/>
  <c r="B10" i="2"/>
  <c r="B9" i="2"/>
  <c r="B6" i="2"/>
  <c r="C7" i="1" l="1"/>
  <c r="D7" i="1" s="1"/>
  <c r="B3" i="1"/>
</calcChain>
</file>

<file path=xl/sharedStrings.xml><?xml version="1.0" encoding="utf-8"?>
<sst xmlns="http://schemas.openxmlformats.org/spreadsheetml/2006/main" count="105" uniqueCount="64">
  <si>
    <t>Ставка</t>
  </si>
  <si>
    <t>Сумма вклада</t>
  </si>
  <si>
    <t>Конечная сумма</t>
  </si>
  <si>
    <t>Размер ссуды</t>
  </si>
  <si>
    <t>Отчисления по первому взносу</t>
  </si>
  <si>
    <t>Первый взнос</t>
  </si>
  <si>
    <t>Сумма для покупки</t>
  </si>
  <si>
    <t>A</t>
  </si>
  <si>
    <t>Переменные</t>
  </si>
  <si>
    <t>Изделие A</t>
  </si>
  <si>
    <t>Изделие B</t>
  </si>
  <si>
    <t>Целевая функция</t>
  </si>
  <si>
    <t>Прибыль</t>
  </si>
  <si>
    <t>Ограничения</t>
  </si>
  <si>
    <t>Материал</t>
  </si>
  <si>
    <t>Время изготовления</t>
  </si>
  <si>
    <t>Ингридиенты</t>
  </si>
  <si>
    <t>Объем запасов, т</t>
  </si>
  <si>
    <t>B</t>
  </si>
  <si>
    <t>Индийский чай</t>
  </si>
  <si>
    <t>Грузинский чай</t>
  </si>
  <si>
    <t>Краснодарский чай</t>
  </si>
  <si>
    <t>Прибыль от
 реализации 1т
 продукции, руб.</t>
  </si>
  <si>
    <t>Норма расхода, т/т</t>
  </si>
  <si>
    <t>Изделие А</t>
  </si>
  <si>
    <t>Изделие Б</t>
  </si>
  <si>
    <t>Функция</t>
  </si>
  <si>
    <t>Тип инструмента</t>
  </si>
  <si>
    <t>Время обработки, ч</t>
  </si>
  <si>
    <t>Прибыль от продажи 1 инстр., руб</t>
  </si>
  <si>
    <t>Станок 1</t>
  </si>
  <si>
    <t>Станок 2</t>
  </si>
  <si>
    <t>Станок 3</t>
  </si>
  <si>
    <t>Полное время работы в неделю, ч</t>
  </si>
  <si>
    <t>Количество, шт</t>
  </si>
  <si>
    <t>Прибыль, руб</t>
  </si>
  <si>
    <t>Итого</t>
  </si>
  <si>
    <t>Завод</t>
  </si>
  <si>
    <t>C</t>
  </si>
  <si>
    <t>D</t>
  </si>
  <si>
    <t>E</t>
  </si>
  <si>
    <t>Потребитель</t>
  </si>
  <si>
    <t>Стоимость транспортировки, руб</t>
  </si>
  <si>
    <t>Объём произволства, тонн</t>
  </si>
  <si>
    <t>Еженедельные потребности, тонн</t>
  </si>
  <si>
    <t>Затраты на транспортировку, руб</t>
  </si>
  <si>
    <t>План перевозок, шт</t>
  </si>
  <si>
    <t>Общие затраты</t>
  </si>
  <si>
    <t>Сеноо</t>
  </si>
  <si>
    <t>Силос</t>
  </si>
  <si>
    <t>Концентат</t>
  </si>
  <si>
    <t>Белок</t>
  </si>
  <si>
    <t>Кальций</t>
  </si>
  <si>
    <t>Витамины</t>
  </si>
  <si>
    <t>Содержание питательных веществ в 1 кг продукта, г</t>
  </si>
  <si>
    <t>Сено</t>
  </si>
  <si>
    <t>Стоимость 1 кг, руб</t>
  </si>
  <si>
    <t>Потребность, г</t>
  </si>
  <si>
    <t>Количество в смеси, кг</t>
  </si>
  <si>
    <t>Доля в смеси, %</t>
  </si>
  <si>
    <t>Стоимость, руб</t>
  </si>
  <si>
    <t>Концетрат</t>
  </si>
  <si>
    <t>Содержание питательных веществ в смеси, г</t>
  </si>
  <si>
    <t>Концентрат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</si>
</sst>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0" fontId="4" fillId="0" borderId="0" xfId="0" applyFont="1"/>
    <xf numFmtId="0" fontId="3" fillId="0" borderId="2" xfId="0" applyFont="1" applyBorder="1"/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1" xfId="0" applyFont="1" applyBorder="1"/>
    <xf numFmtId="0" fontId="2" fillId="0" borderId="1" xfId="0" applyFont="1" applyFill="1" applyBorder="1"/>
    <xf numFmtId="164" fontId="0" fillId="0" borderId="1" xfId="0" applyNumberForma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0" fillId="0" borderId="0" xfId="0" applyBorder="1"/>
    <xf numFmtId="0" fontId="6" fillId="0" borderId="0" xfId="0" applyFont="1" applyBorder="1"/>
    <xf numFmtId="0" fontId="4" fillId="0" borderId="9" xfId="0" applyFont="1" applyBorder="1" applyAlignment="1">
      <alignment horizontal="center" wrapText="1"/>
    </xf>
    <xf numFmtId="0" fontId="0" fillId="0" borderId="8" xfId="0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7" sqref="D7"/>
    </sheetView>
  </sheetViews>
  <sheetFormatPr defaultRowHeight="15" x14ac:dyDescent="0.25"/>
  <cols>
    <col min="1" max="1" width="16" bestFit="1" customWidth="1"/>
    <col min="2" max="2" width="30.140625" bestFit="1" customWidth="1"/>
    <col min="3" max="3" width="13.7109375" bestFit="1" customWidth="1"/>
    <col min="4" max="4" width="19" bestFit="1" customWidth="1"/>
    <col min="5" max="5" width="14.42578125" customWidth="1"/>
    <col min="6" max="6" width="13.7109375" bestFit="1" customWidth="1"/>
    <col min="7" max="7" width="13" customWidth="1"/>
  </cols>
  <sheetData>
    <row r="1" spans="1:4" x14ac:dyDescent="0.25">
      <c r="A1" s="1" t="s">
        <v>0</v>
      </c>
      <c r="B1" s="2">
        <v>4.4999999999999998E-2</v>
      </c>
    </row>
    <row r="2" spans="1:4" x14ac:dyDescent="0.25">
      <c r="A2" s="1" t="s">
        <v>1</v>
      </c>
      <c r="B2" s="1">
        <v>956.93779904306234</v>
      </c>
    </row>
    <row r="3" spans="1:4" x14ac:dyDescent="0.25">
      <c r="A3" s="1" t="s">
        <v>2</v>
      </c>
      <c r="B3" s="1">
        <f>(1+B1)*B2</f>
        <v>1000.0000000000001</v>
      </c>
    </row>
    <row r="6" spans="1:4" x14ac:dyDescent="0.25">
      <c r="A6" s="1" t="s">
        <v>3</v>
      </c>
      <c r="B6" s="1" t="s">
        <v>4</v>
      </c>
      <c r="C6" s="1" t="s">
        <v>5</v>
      </c>
      <c r="D6" s="1" t="s">
        <v>6</v>
      </c>
    </row>
    <row r="7" spans="1:4" x14ac:dyDescent="0.25">
      <c r="A7" s="1">
        <v>250000</v>
      </c>
      <c r="B7" s="3">
        <v>0.2</v>
      </c>
      <c r="C7" s="1">
        <f>A7*B7</f>
        <v>50000</v>
      </c>
      <c r="D7" s="1">
        <f>A7-C7</f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3DD2-31E9-4E3B-9290-487DE386932D}">
  <dimension ref="A1:B10"/>
  <sheetViews>
    <sheetView workbookViewId="0">
      <selection activeCell="I14" sqref="I14"/>
    </sheetView>
  </sheetViews>
  <sheetFormatPr defaultRowHeight="15" x14ac:dyDescent="0.25"/>
  <cols>
    <col min="1" max="1" width="20" bestFit="1" customWidth="1"/>
  </cols>
  <sheetData>
    <row r="1" spans="1:2" x14ac:dyDescent="0.25">
      <c r="A1" s="12" t="s">
        <v>8</v>
      </c>
      <c r="B1" s="1"/>
    </row>
    <row r="2" spans="1:2" x14ac:dyDescent="0.25">
      <c r="A2" s="1" t="s">
        <v>9</v>
      </c>
      <c r="B2" s="1">
        <v>533.33333333333303</v>
      </c>
    </row>
    <row r="3" spans="1:2" x14ac:dyDescent="0.25">
      <c r="A3" s="1" t="s">
        <v>10</v>
      </c>
      <c r="B3" s="1">
        <v>100</v>
      </c>
    </row>
    <row r="5" spans="1:2" x14ac:dyDescent="0.25">
      <c r="A5" s="12" t="s">
        <v>11</v>
      </c>
      <c r="B5" s="1"/>
    </row>
    <row r="6" spans="1:2" x14ac:dyDescent="0.25">
      <c r="A6" s="1" t="s">
        <v>12</v>
      </c>
      <c r="B6" s="1">
        <f>2*X+4*Y</f>
        <v>1466.6666666666661</v>
      </c>
    </row>
    <row r="8" spans="1:2" x14ac:dyDescent="0.25">
      <c r="A8" s="12" t="s">
        <v>13</v>
      </c>
      <c r="B8" s="1"/>
    </row>
    <row r="9" spans="1:2" x14ac:dyDescent="0.25">
      <c r="A9" s="1" t="s">
        <v>14</v>
      </c>
      <c r="B9" s="1">
        <f>3*X+4*Y</f>
        <v>1999.9999999999991</v>
      </c>
    </row>
    <row r="10" spans="1:2" x14ac:dyDescent="0.25">
      <c r="A10" s="1" t="s">
        <v>15</v>
      </c>
      <c r="B10" s="1">
        <f>0.2*X+0.5*Y</f>
        <v>156.66666666666663</v>
      </c>
    </row>
  </sheetData>
  <scenarios current="4" show="4">
    <scenario name="Полки_1700" locked="1" count="2" user="Дмитрий Пузынин" comment="Автор: Дмитрий Пузынин , 05.12.2024_x000a_Автор изменений: Дмитрий Пузынин , 05.12.2024">
      <inputCells r="B2" val="300"/>
      <inputCells r="B3" val="200"/>
    </scenario>
    <scenario name="Полки_2000" locked="1" count="2" user="Дмитрий Пузынин" comment="Автор: Дмитрий Пузынин , 05.12.2024">
      <inputCells r="B2" val="514,285714285714"/>
      <inputCells r="B3" val="114,285714285714"/>
    </scenario>
    <scenario name="Время_200" locked="1" count="2" user="Дмитрий Пузынин" comment="Автор: Дмитрий Пузынин , 05.12.2024">
      <inputCells r="B2" val="285,714285714285"/>
      <inputCells r="B3" val="285,714285714286"/>
    </scenario>
    <scenario name="Изд.А_350" locked="1" count="2" user="Дмитрий Пузынин" comment="Автор: Дмитрий Пузынин , 05.12.2024">
      <inputCells r="B2" val="350"/>
      <inputCells r="B3" val="237,5"/>
    </scenario>
    <scenario name="Изд.В_100" locked="1" count="2" user="Дмитрий Пузынин" comment="Автор: Дмитрий Пузынин , 05.12.2024">
      <inputCells r="B2" val="533,333333333333"/>
      <inputCells r="B3" val="100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34CA-2514-4A86-AE3C-C037C36AD590}">
  <dimension ref="A1:D16"/>
  <sheetViews>
    <sheetView workbookViewId="0">
      <selection activeCell="C13" sqref="C13"/>
    </sheetView>
  </sheetViews>
  <sheetFormatPr defaultRowHeight="15" x14ac:dyDescent="0.25"/>
  <cols>
    <col min="1" max="1" width="18.7109375" bestFit="1" customWidth="1"/>
    <col min="2" max="2" width="14.85546875" bestFit="1" customWidth="1"/>
    <col min="3" max="4" width="16.7109375" bestFit="1" customWidth="1"/>
  </cols>
  <sheetData>
    <row r="1" spans="1:4" x14ac:dyDescent="0.25">
      <c r="A1" s="27" t="s">
        <v>16</v>
      </c>
      <c r="B1" s="27" t="s">
        <v>23</v>
      </c>
      <c r="C1" s="27"/>
      <c r="D1" s="27" t="s">
        <v>17</v>
      </c>
    </row>
    <row r="2" spans="1:4" x14ac:dyDescent="0.25">
      <c r="A2" s="28"/>
      <c r="B2" s="5" t="s">
        <v>7</v>
      </c>
      <c r="C2" s="5" t="s">
        <v>18</v>
      </c>
      <c r="D2" s="28"/>
    </row>
    <row r="3" spans="1:4" x14ac:dyDescent="0.25">
      <c r="A3" s="8" t="s">
        <v>19</v>
      </c>
      <c r="B3" s="5">
        <v>0.5</v>
      </c>
      <c r="C3" s="5">
        <v>0.2</v>
      </c>
      <c r="D3" s="5">
        <v>600</v>
      </c>
    </row>
    <row r="4" spans="1:4" x14ac:dyDescent="0.25">
      <c r="A4" s="9" t="s">
        <v>20</v>
      </c>
      <c r="B4" s="11">
        <v>0.2</v>
      </c>
      <c r="C4" s="11">
        <v>0.6</v>
      </c>
      <c r="D4" s="11">
        <v>870</v>
      </c>
    </row>
    <row r="5" spans="1:4" x14ac:dyDescent="0.25">
      <c r="A5" s="10" t="s">
        <v>21</v>
      </c>
      <c r="B5" s="7">
        <v>0.3</v>
      </c>
      <c r="C5" s="7">
        <v>0.2</v>
      </c>
      <c r="D5" s="7">
        <v>430</v>
      </c>
    </row>
    <row r="6" spans="1:4" ht="45" x14ac:dyDescent="0.25">
      <c r="A6" s="6" t="s">
        <v>22</v>
      </c>
      <c r="B6" s="7">
        <v>3200</v>
      </c>
      <c r="C6" s="7">
        <v>2900</v>
      </c>
      <c r="D6" s="7"/>
    </row>
    <row r="8" spans="1:4" x14ac:dyDescent="0.25">
      <c r="A8" s="13" t="s">
        <v>24</v>
      </c>
      <c r="B8" s="1">
        <v>599.99999999999977</v>
      </c>
    </row>
    <row r="9" spans="1:4" x14ac:dyDescent="0.25">
      <c r="A9" s="13" t="s">
        <v>25</v>
      </c>
      <c r="B9" s="13">
        <v>1250</v>
      </c>
    </row>
    <row r="11" spans="1:4" x14ac:dyDescent="0.25">
      <c r="A11" s="1" t="s">
        <v>26</v>
      </c>
      <c r="B11" s="1">
        <f>B6*(SUM(B3:B5))*Xtea+C6*(SUM(C3:C5))*Ytea</f>
        <v>5544999.9999999991</v>
      </c>
    </row>
    <row r="13" spans="1:4" x14ac:dyDescent="0.25">
      <c r="A13" s="1" t="s">
        <v>13</v>
      </c>
      <c r="B13" s="1"/>
    </row>
    <row r="14" spans="1:4" x14ac:dyDescent="0.25">
      <c r="A14" s="1"/>
      <c r="B14" s="1">
        <f>B3*Xtea+C3*Ytea</f>
        <v>549.99999999999989</v>
      </c>
    </row>
    <row r="15" spans="1:4" x14ac:dyDescent="0.25">
      <c r="A15" s="1"/>
      <c r="B15" s="1">
        <f>B4*Xtea+C4*Ytea</f>
        <v>870</v>
      </c>
    </row>
    <row r="16" spans="1:4" x14ac:dyDescent="0.25">
      <c r="B16" s="1">
        <f>B5*Xtea+C5*Ytea</f>
        <v>429.99999999999989</v>
      </c>
    </row>
  </sheetData>
  <mergeCells count="3">
    <mergeCell ref="B1:C1"/>
    <mergeCell ref="A1:A2"/>
    <mergeCell ref="D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BE3E-6882-401D-96D8-6A01FAD03419}">
  <dimension ref="A1:E18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15.140625" customWidth="1"/>
    <col min="3" max="3" width="13.42578125" customWidth="1"/>
    <col min="4" max="4" width="14.85546875" customWidth="1"/>
    <col min="5" max="5" width="38.5703125" customWidth="1"/>
  </cols>
  <sheetData>
    <row r="1" spans="1:5" ht="30" customHeight="1" x14ac:dyDescent="0.25">
      <c r="A1" s="29" t="s">
        <v>27</v>
      </c>
      <c r="B1" s="30" t="s">
        <v>28</v>
      </c>
      <c r="C1" s="30"/>
      <c r="D1" s="30"/>
      <c r="E1" s="15" t="s">
        <v>29</v>
      </c>
    </row>
    <row r="2" spans="1:5" x14ac:dyDescent="0.25">
      <c r="A2" s="29"/>
      <c r="B2" s="12" t="s">
        <v>30</v>
      </c>
      <c r="C2" s="12" t="s">
        <v>31</v>
      </c>
      <c r="D2" s="12" t="s">
        <v>32</v>
      </c>
      <c r="E2" s="1"/>
    </row>
    <row r="3" spans="1:5" x14ac:dyDescent="0.25">
      <c r="A3" s="20" t="s">
        <v>7</v>
      </c>
      <c r="B3" s="1">
        <v>0.02</v>
      </c>
      <c r="C3" s="1">
        <v>0.04</v>
      </c>
      <c r="D3" s="1">
        <v>0.06</v>
      </c>
      <c r="E3" s="14">
        <v>100</v>
      </c>
    </row>
    <row r="4" spans="1:5" x14ac:dyDescent="0.25">
      <c r="A4" s="20" t="s">
        <v>18</v>
      </c>
      <c r="B4" s="1">
        <v>0.03</v>
      </c>
      <c r="C4" s="1">
        <v>0.02</v>
      </c>
      <c r="D4" s="1">
        <v>0.02</v>
      </c>
      <c r="E4" s="14">
        <v>250</v>
      </c>
    </row>
    <row r="5" spans="1:5" ht="32.25" customHeight="1" x14ac:dyDescent="0.25">
      <c r="A5" s="15" t="s">
        <v>33</v>
      </c>
      <c r="B5" s="1">
        <v>160</v>
      </c>
      <c r="C5" s="1">
        <v>120</v>
      </c>
      <c r="D5" s="1">
        <v>150</v>
      </c>
      <c r="E5" s="1"/>
    </row>
    <row r="6" spans="1:5" ht="20.25" customHeight="1" x14ac:dyDescent="0.25">
      <c r="A6" s="21"/>
      <c r="B6" s="22"/>
      <c r="C6" s="22"/>
      <c r="D6" s="22"/>
      <c r="E6" s="22"/>
    </row>
    <row r="8" spans="1:5" ht="23.25" customHeight="1" x14ac:dyDescent="0.25">
      <c r="A8" s="12" t="s">
        <v>27</v>
      </c>
      <c r="B8" s="12" t="s">
        <v>34</v>
      </c>
      <c r="C8" s="12" t="s">
        <v>35</v>
      </c>
    </row>
    <row r="9" spans="1:5" x14ac:dyDescent="0.25">
      <c r="A9" s="19" t="s">
        <v>7</v>
      </c>
      <c r="B9" s="1">
        <v>1000</v>
      </c>
      <c r="C9" s="14">
        <f>B9*E3</f>
        <v>100000</v>
      </c>
    </row>
    <row r="10" spans="1:5" x14ac:dyDescent="0.25">
      <c r="A10" s="19" t="s">
        <v>18</v>
      </c>
      <c r="B10" s="1">
        <v>4000</v>
      </c>
      <c r="C10" s="14">
        <f>B10*E4</f>
        <v>1000000</v>
      </c>
    </row>
    <row r="11" spans="1:5" x14ac:dyDescent="0.25">
      <c r="A11" s="1"/>
      <c r="B11" s="17" t="s">
        <v>36</v>
      </c>
      <c r="C11" s="14">
        <f>SUM(C9:C10)</f>
        <v>1100000</v>
      </c>
    </row>
    <row r="12" spans="1:5" x14ac:dyDescent="0.25">
      <c r="A12" s="22"/>
      <c r="B12" s="23"/>
      <c r="C12" s="22"/>
    </row>
    <row r="13" spans="1:5" x14ac:dyDescent="0.25">
      <c r="C13" s="4"/>
    </row>
    <row r="14" spans="1:5" x14ac:dyDescent="0.25">
      <c r="A14" s="31" t="s">
        <v>27</v>
      </c>
      <c r="B14" s="30" t="s">
        <v>28</v>
      </c>
      <c r="C14" s="30"/>
      <c r="D14" s="30"/>
    </row>
    <row r="15" spans="1:5" x14ac:dyDescent="0.25">
      <c r="A15" s="31"/>
      <c r="B15" s="12" t="s">
        <v>30</v>
      </c>
      <c r="C15" s="12" t="s">
        <v>31</v>
      </c>
      <c r="D15" s="12" t="s">
        <v>32</v>
      </c>
    </row>
    <row r="16" spans="1:5" x14ac:dyDescent="0.25">
      <c r="A16" s="19" t="s">
        <v>7</v>
      </c>
      <c r="B16" s="1">
        <f>B9*B3</f>
        <v>20</v>
      </c>
      <c r="C16" s="1">
        <f>B9*C3</f>
        <v>40</v>
      </c>
      <c r="D16" s="1">
        <f>B9*D3</f>
        <v>60</v>
      </c>
    </row>
    <row r="17" spans="1:4" x14ac:dyDescent="0.25">
      <c r="A17" s="19" t="s">
        <v>18</v>
      </c>
      <c r="B17" s="1">
        <f>B10*B4</f>
        <v>120</v>
      </c>
      <c r="C17" s="1">
        <f>B10*C4</f>
        <v>80</v>
      </c>
      <c r="D17" s="1">
        <f>B10*D4</f>
        <v>80</v>
      </c>
    </row>
    <row r="18" spans="1:4" x14ac:dyDescent="0.25">
      <c r="A18" s="18" t="s">
        <v>36</v>
      </c>
      <c r="B18" s="1">
        <f>SUM(B16:B17)</f>
        <v>140</v>
      </c>
      <c r="C18" s="1">
        <f>SUM(C16:C17)</f>
        <v>120</v>
      </c>
      <c r="D18" s="1">
        <f>SUM(D16:D17)</f>
        <v>140</v>
      </c>
    </row>
  </sheetData>
  <mergeCells count="4">
    <mergeCell ref="A1:A2"/>
    <mergeCell ref="B1:D1"/>
    <mergeCell ref="B14:D14"/>
    <mergeCell ref="A14:A15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FDA7-1A0E-4EAF-9F41-608DB01931D4}">
  <dimension ref="A1:G31"/>
  <sheetViews>
    <sheetView workbookViewId="0">
      <selection activeCell="B18" sqref="B18"/>
    </sheetView>
  </sheetViews>
  <sheetFormatPr defaultRowHeight="15" x14ac:dyDescent="0.25"/>
  <cols>
    <col min="1" max="1" width="20.28515625" customWidth="1"/>
    <col min="7" max="7" width="23.85546875" customWidth="1"/>
  </cols>
  <sheetData>
    <row r="1" spans="1:7" x14ac:dyDescent="0.25">
      <c r="A1" s="30" t="s">
        <v>42</v>
      </c>
      <c r="B1" s="32"/>
      <c r="C1" s="32"/>
      <c r="D1" s="32"/>
      <c r="E1" s="32"/>
      <c r="F1" s="32"/>
      <c r="G1" s="29" t="s">
        <v>43</v>
      </c>
    </row>
    <row r="2" spans="1:7" x14ac:dyDescent="0.25">
      <c r="A2" s="30" t="s">
        <v>37</v>
      </c>
      <c r="B2" s="30" t="s">
        <v>41</v>
      </c>
      <c r="C2" s="32"/>
      <c r="D2" s="32"/>
      <c r="E2" s="32"/>
      <c r="F2" s="32"/>
      <c r="G2" s="29"/>
    </row>
    <row r="3" spans="1:7" x14ac:dyDescent="0.25">
      <c r="A3" s="30"/>
      <c r="B3" s="12" t="s">
        <v>7</v>
      </c>
      <c r="C3" s="12" t="s">
        <v>18</v>
      </c>
      <c r="D3" s="12" t="s">
        <v>38</v>
      </c>
      <c r="E3" s="12" t="s">
        <v>39</v>
      </c>
      <c r="F3" s="12" t="s">
        <v>40</v>
      </c>
      <c r="G3" s="29"/>
    </row>
    <row r="4" spans="1:7" x14ac:dyDescent="0.25">
      <c r="A4" s="16">
        <v>1</v>
      </c>
      <c r="B4" s="1">
        <v>10000</v>
      </c>
      <c r="C4" s="1">
        <v>20000</v>
      </c>
      <c r="D4" s="1">
        <v>18000</v>
      </c>
      <c r="E4" s="1">
        <v>25000</v>
      </c>
      <c r="F4" s="1">
        <v>35000</v>
      </c>
      <c r="G4" s="1">
        <v>1100</v>
      </c>
    </row>
    <row r="5" spans="1:7" x14ac:dyDescent="0.25">
      <c r="A5" s="16">
        <v>2</v>
      </c>
      <c r="B5" s="1">
        <v>6000</v>
      </c>
      <c r="C5" s="1">
        <v>10000</v>
      </c>
      <c r="D5" s="1">
        <v>11000</v>
      </c>
      <c r="E5" s="1">
        <v>4000</v>
      </c>
      <c r="F5" s="1">
        <v>28000</v>
      </c>
      <c r="G5" s="1">
        <v>1200</v>
      </c>
    </row>
    <row r="6" spans="1:7" x14ac:dyDescent="0.25">
      <c r="A6" s="16">
        <v>3</v>
      </c>
      <c r="B6" s="1">
        <v>8000</v>
      </c>
      <c r="C6" s="1">
        <v>12000</v>
      </c>
      <c r="D6" s="1">
        <v>20000</v>
      </c>
      <c r="E6" s="1">
        <v>13000</v>
      </c>
      <c r="F6" s="1">
        <v>20000</v>
      </c>
      <c r="G6" s="1">
        <v>1400</v>
      </c>
    </row>
    <row r="7" spans="1:7" x14ac:dyDescent="0.25">
      <c r="A7" s="16">
        <v>4</v>
      </c>
      <c r="B7" s="1">
        <v>15000</v>
      </c>
      <c r="C7" s="1">
        <v>17000</v>
      </c>
      <c r="D7" s="1">
        <v>40000</v>
      </c>
      <c r="E7" s="1">
        <v>45000</v>
      </c>
      <c r="F7" s="1">
        <v>10000</v>
      </c>
      <c r="G7" s="1">
        <v>800</v>
      </c>
    </row>
    <row r="9" spans="1:7" ht="48.75" customHeight="1" x14ac:dyDescent="0.25">
      <c r="A9" s="15" t="s">
        <v>44</v>
      </c>
      <c r="B9" s="1">
        <v>900</v>
      </c>
      <c r="C9" s="1">
        <v>1200</v>
      </c>
      <c r="D9" s="1">
        <v>850</v>
      </c>
      <c r="E9" s="1">
        <v>700</v>
      </c>
      <c r="F9" s="1">
        <v>650</v>
      </c>
    </row>
    <row r="12" spans="1:7" x14ac:dyDescent="0.25">
      <c r="A12" s="30" t="s">
        <v>46</v>
      </c>
      <c r="B12" s="32"/>
      <c r="C12" s="32"/>
      <c r="D12" s="32"/>
      <c r="E12" s="32"/>
      <c r="F12" s="32"/>
      <c r="G12" s="21"/>
    </row>
    <row r="13" spans="1:7" x14ac:dyDescent="0.25">
      <c r="A13" s="30" t="s">
        <v>37</v>
      </c>
      <c r="B13" s="30" t="s">
        <v>41</v>
      </c>
      <c r="C13" s="32"/>
      <c r="D13" s="32"/>
      <c r="E13" s="32"/>
      <c r="F13" s="32"/>
      <c r="G13" s="21"/>
    </row>
    <row r="14" spans="1:7" x14ac:dyDescent="0.25">
      <c r="A14" s="30"/>
      <c r="B14" s="12" t="s">
        <v>7</v>
      </c>
      <c r="C14" s="12" t="s">
        <v>18</v>
      </c>
      <c r="D14" s="12" t="s">
        <v>38</v>
      </c>
      <c r="E14" s="12" t="s">
        <v>39</v>
      </c>
      <c r="F14" s="12" t="s">
        <v>40</v>
      </c>
      <c r="G14" s="24" t="s">
        <v>36</v>
      </c>
    </row>
    <row r="15" spans="1:7" x14ac:dyDescent="0.25">
      <c r="A15" s="16">
        <v>1</v>
      </c>
      <c r="B15" s="1">
        <v>26</v>
      </c>
      <c r="C15" s="1">
        <v>595</v>
      </c>
      <c r="D15" s="1">
        <v>309</v>
      </c>
      <c r="E15" s="1">
        <v>169</v>
      </c>
      <c r="F15" s="1">
        <v>0</v>
      </c>
      <c r="G15" s="1">
        <f>SUM(B15:F15)</f>
        <v>1099</v>
      </c>
    </row>
    <row r="16" spans="1:7" x14ac:dyDescent="0.25">
      <c r="A16" s="16">
        <v>2</v>
      </c>
      <c r="B16" s="1">
        <v>463</v>
      </c>
      <c r="C16" s="1">
        <v>293</v>
      </c>
      <c r="D16" s="1">
        <v>241</v>
      </c>
      <c r="E16" s="1">
        <v>202</v>
      </c>
      <c r="F16" s="1">
        <v>0</v>
      </c>
      <c r="G16" s="1">
        <f t="shared" ref="G16:G18" si="0">SUM(B16:F16)</f>
        <v>1199</v>
      </c>
    </row>
    <row r="17" spans="1:7" x14ac:dyDescent="0.25">
      <c r="A17" s="16">
        <v>3</v>
      </c>
      <c r="B17" s="1">
        <v>410</v>
      </c>
      <c r="C17" s="1">
        <v>312</v>
      </c>
      <c r="D17" s="1">
        <v>259</v>
      </c>
      <c r="E17" s="1">
        <v>221</v>
      </c>
      <c r="F17" s="1">
        <v>0</v>
      </c>
      <c r="G17" s="1">
        <f t="shared" si="0"/>
        <v>1202</v>
      </c>
    </row>
    <row r="18" spans="1:7" x14ac:dyDescent="0.25">
      <c r="A18" s="16">
        <v>4</v>
      </c>
      <c r="B18" s="1">
        <v>1</v>
      </c>
      <c r="C18" s="1">
        <v>0</v>
      </c>
      <c r="D18" s="1">
        <v>41</v>
      </c>
      <c r="E18" s="1">
        <v>108</v>
      </c>
      <c r="F18" s="1">
        <v>650</v>
      </c>
      <c r="G18" s="1">
        <f t="shared" si="0"/>
        <v>800</v>
      </c>
    </row>
    <row r="19" spans="1:7" x14ac:dyDescent="0.25">
      <c r="A19" t="s">
        <v>36</v>
      </c>
      <c r="B19">
        <f>SUM(B15:B18)</f>
        <v>900</v>
      </c>
      <c r="C19">
        <f t="shared" ref="C19:F19" si="1">SUM(C15:C18)</f>
        <v>1200</v>
      </c>
      <c r="D19">
        <f t="shared" si="1"/>
        <v>850</v>
      </c>
      <c r="E19">
        <f t="shared" si="1"/>
        <v>700</v>
      </c>
      <c r="F19">
        <f t="shared" si="1"/>
        <v>650</v>
      </c>
    </row>
    <row r="24" spans="1:7" x14ac:dyDescent="0.25">
      <c r="A24" s="30" t="s">
        <v>45</v>
      </c>
      <c r="B24" s="32"/>
      <c r="C24" s="32"/>
      <c r="D24" s="32"/>
      <c r="E24" s="32"/>
      <c r="F24" s="32"/>
      <c r="G24" s="21"/>
    </row>
    <row r="25" spans="1:7" x14ac:dyDescent="0.25">
      <c r="A25" s="30" t="s">
        <v>37</v>
      </c>
      <c r="B25" s="30" t="s">
        <v>41</v>
      </c>
      <c r="C25" s="32"/>
      <c r="D25" s="32"/>
      <c r="E25" s="32"/>
      <c r="F25" s="32"/>
      <c r="G25" s="21"/>
    </row>
    <row r="26" spans="1:7" x14ac:dyDescent="0.25">
      <c r="A26" s="30"/>
      <c r="B26" s="12" t="s">
        <v>7</v>
      </c>
      <c r="C26" s="12" t="s">
        <v>18</v>
      </c>
      <c r="D26" s="12" t="s">
        <v>38</v>
      </c>
      <c r="E26" s="12" t="s">
        <v>39</v>
      </c>
      <c r="F26" s="12" t="s">
        <v>40</v>
      </c>
      <c r="G26" s="21"/>
    </row>
    <row r="27" spans="1:7" x14ac:dyDescent="0.25">
      <c r="A27" s="16">
        <v>1</v>
      </c>
      <c r="B27" s="1">
        <f>B15*B4</f>
        <v>260000</v>
      </c>
      <c r="C27" s="1">
        <f t="shared" ref="C27:F27" si="2">C15*C4</f>
        <v>11900000</v>
      </c>
      <c r="D27" s="1">
        <f t="shared" si="2"/>
        <v>5562000</v>
      </c>
      <c r="E27" s="1">
        <f t="shared" si="2"/>
        <v>4225000</v>
      </c>
      <c r="F27" s="1">
        <f t="shared" si="2"/>
        <v>0</v>
      </c>
      <c r="G27" s="22"/>
    </row>
    <row r="28" spans="1:7" x14ac:dyDescent="0.25">
      <c r="A28" s="16">
        <v>2</v>
      </c>
      <c r="B28" s="1">
        <f t="shared" ref="B28:F28" si="3">B16*B5</f>
        <v>2778000</v>
      </c>
      <c r="C28" s="1">
        <f t="shared" si="3"/>
        <v>2930000</v>
      </c>
      <c r="D28" s="1">
        <f t="shared" si="3"/>
        <v>2651000</v>
      </c>
      <c r="E28" s="1">
        <f t="shared" si="3"/>
        <v>808000</v>
      </c>
      <c r="F28" s="1">
        <f t="shared" si="3"/>
        <v>0</v>
      </c>
      <c r="G28" s="22"/>
    </row>
    <row r="29" spans="1:7" x14ac:dyDescent="0.25">
      <c r="A29" s="16">
        <v>3</v>
      </c>
      <c r="B29" s="1">
        <f t="shared" ref="B29:F29" si="4">B17*B6</f>
        <v>3280000</v>
      </c>
      <c r="C29" s="1">
        <f t="shared" si="4"/>
        <v>3744000</v>
      </c>
      <c r="D29" s="1">
        <f t="shared" si="4"/>
        <v>5180000</v>
      </c>
      <c r="E29" s="1">
        <f t="shared" si="4"/>
        <v>2873000</v>
      </c>
      <c r="F29" s="1">
        <f t="shared" si="4"/>
        <v>0</v>
      </c>
      <c r="G29" s="22"/>
    </row>
    <row r="30" spans="1:7" x14ac:dyDescent="0.25">
      <c r="A30" s="16">
        <v>4</v>
      </c>
      <c r="B30" s="1">
        <f t="shared" ref="B30:F30" si="5">B18*B7</f>
        <v>15000</v>
      </c>
      <c r="C30" s="1">
        <f t="shared" si="5"/>
        <v>0</v>
      </c>
      <c r="D30" s="1">
        <f t="shared" si="5"/>
        <v>1640000</v>
      </c>
      <c r="E30" s="1">
        <f t="shared" si="5"/>
        <v>4860000</v>
      </c>
      <c r="F30" s="25">
        <f t="shared" si="5"/>
        <v>6500000</v>
      </c>
      <c r="G30" s="1" t="s">
        <v>47</v>
      </c>
    </row>
    <row r="31" spans="1:7" x14ac:dyDescent="0.25">
      <c r="A31" s="18" t="s">
        <v>36</v>
      </c>
      <c r="B31" s="1">
        <f>SUM(B27:B30)</f>
        <v>6333000</v>
      </c>
      <c r="C31" s="1">
        <f t="shared" ref="C31:F31" si="6">SUM(C27:C30)</f>
        <v>18574000</v>
      </c>
      <c r="D31" s="1">
        <f t="shared" si="6"/>
        <v>15033000</v>
      </c>
      <c r="E31" s="1">
        <f t="shared" si="6"/>
        <v>12766000</v>
      </c>
      <c r="F31" s="1">
        <f t="shared" si="6"/>
        <v>6500000</v>
      </c>
      <c r="G31" s="1">
        <f>SUM(B31:F31)</f>
        <v>59206000</v>
      </c>
    </row>
  </sheetData>
  <mergeCells count="10">
    <mergeCell ref="A1:F1"/>
    <mergeCell ref="G1:G3"/>
    <mergeCell ref="B2:F2"/>
    <mergeCell ref="A2:A3"/>
    <mergeCell ref="A12:F12"/>
    <mergeCell ref="A13:A14"/>
    <mergeCell ref="B13:F13"/>
    <mergeCell ref="A24:F24"/>
    <mergeCell ref="A25:A26"/>
    <mergeCell ref="B25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0FCB-0BA0-4F4A-A7F2-A4816E8DDF17}">
  <dimension ref="A1:E23"/>
  <sheetViews>
    <sheetView tabSelected="1" workbookViewId="0">
      <selection activeCell="D23" sqref="D23"/>
    </sheetView>
  </sheetViews>
  <sheetFormatPr defaultRowHeight="15" x14ac:dyDescent="0.25"/>
  <cols>
    <col min="1" max="1" width="16.7109375" customWidth="1"/>
    <col min="2" max="2" width="21.7109375" customWidth="1"/>
    <col min="3" max="3" width="22.7109375" customWidth="1"/>
    <col min="4" max="4" width="21.140625" customWidth="1"/>
    <col min="5" max="5" width="18" customWidth="1"/>
  </cols>
  <sheetData>
    <row r="1" spans="1:5" x14ac:dyDescent="0.25">
      <c r="A1" s="30" t="s">
        <v>54</v>
      </c>
      <c r="B1" s="30"/>
      <c r="C1" s="30"/>
      <c r="D1" s="30"/>
      <c r="E1" s="30" t="s">
        <v>56</v>
      </c>
    </row>
    <row r="2" spans="1:5" x14ac:dyDescent="0.25">
      <c r="A2" s="1"/>
      <c r="B2" s="16" t="s">
        <v>51</v>
      </c>
      <c r="C2" s="16" t="s">
        <v>52</v>
      </c>
      <c r="D2" s="16" t="s">
        <v>53</v>
      </c>
      <c r="E2" s="30"/>
    </row>
    <row r="3" spans="1:5" x14ac:dyDescent="0.25">
      <c r="A3" s="16" t="s">
        <v>55</v>
      </c>
      <c r="B3" s="1">
        <v>50</v>
      </c>
      <c r="C3" s="1">
        <v>10</v>
      </c>
      <c r="D3" s="1">
        <v>2E-3</v>
      </c>
      <c r="E3" s="1">
        <v>1.5</v>
      </c>
    </row>
    <row r="4" spans="1:5" x14ac:dyDescent="0.25">
      <c r="A4" s="16" t="s">
        <v>49</v>
      </c>
      <c r="B4" s="1">
        <v>70</v>
      </c>
      <c r="C4" s="1">
        <v>6</v>
      </c>
      <c r="D4" s="1">
        <v>3.0000000000000001E-3</v>
      </c>
      <c r="E4" s="1">
        <v>2</v>
      </c>
    </row>
    <row r="5" spans="1:5" x14ac:dyDescent="0.25">
      <c r="A5" s="16" t="s">
        <v>50</v>
      </c>
      <c r="B5" s="1">
        <v>180</v>
      </c>
      <c r="C5" s="1">
        <v>3</v>
      </c>
      <c r="D5" s="1">
        <v>0.01</v>
      </c>
      <c r="E5" s="1">
        <v>6</v>
      </c>
    </row>
    <row r="7" spans="1:5" x14ac:dyDescent="0.25">
      <c r="A7" s="16" t="s">
        <v>57</v>
      </c>
      <c r="B7" s="26">
        <v>2000</v>
      </c>
      <c r="C7" s="26">
        <v>210</v>
      </c>
      <c r="D7" s="26">
        <v>8.6999999999999994E-2</v>
      </c>
    </row>
    <row r="12" spans="1:5" x14ac:dyDescent="0.25">
      <c r="A12" s="33" t="s">
        <v>58</v>
      </c>
      <c r="B12" s="34"/>
      <c r="C12" s="16" t="s">
        <v>59</v>
      </c>
      <c r="D12" s="16" t="s">
        <v>60</v>
      </c>
    </row>
    <row r="13" spans="1:5" x14ac:dyDescent="0.25">
      <c r="A13" s="16" t="s">
        <v>48</v>
      </c>
      <c r="B13" s="1">
        <v>6</v>
      </c>
      <c r="C13" s="1">
        <f>B13*100/$B$16</f>
        <v>19.35483870967742</v>
      </c>
      <c r="D13" s="1">
        <f>B13*E3</f>
        <v>9</v>
      </c>
    </row>
    <row r="14" spans="1:5" x14ac:dyDescent="0.25">
      <c r="A14" s="16" t="s">
        <v>49</v>
      </c>
      <c r="B14" s="1">
        <v>25</v>
      </c>
      <c r="C14" s="1">
        <f t="shared" ref="C14:C15" si="0">B14*100/$B$16</f>
        <v>80.645161290322577</v>
      </c>
      <c r="D14" s="1">
        <f t="shared" ref="D14:D15" si="1">B14*E4</f>
        <v>50</v>
      </c>
    </row>
    <row r="15" spans="1:5" x14ac:dyDescent="0.25">
      <c r="A15" s="16" t="s">
        <v>61</v>
      </c>
      <c r="B15" s="1">
        <v>0</v>
      </c>
      <c r="C15" s="1">
        <f t="shared" si="0"/>
        <v>0</v>
      </c>
      <c r="D15" s="1">
        <f t="shared" si="1"/>
        <v>0</v>
      </c>
    </row>
    <row r="16" spans="1:5" x14ac:dyDescent="0.25">
      <c r="A16" s="18" t="s">
        <v>36</v>
      </c>
      <c r="B16" s="1">
        <f>SUM(B13:B15)</f>
        <v>31</v>
      </c>
      <c r="C16" s="1">
        <f>SUM(C13:C15)</f>
        <v>100</v>
      </c>
      <c r="D16" s="1">
        <f>SUM(D13:D15)</f>
        <v>59</v>
      </c>
    </row>
    <row r="18" spans="1:4" x14ac:dyDescent="0.25">
      <c r="A18" s="30" t="s">
        <v>62</v>
      </c>
      <c r="B18" s="30"/>
      <c r="C18" s="30"/>
      <c r="D18" s="30"/>
    </row>
    <row r="19" spans="1:4" x14ac:dyDescent="0.25">
      <c r="A19" s="12"/>
      <c r="B19" s="16" t="s">
        <v>51</v>
      </c>
      <c r="C19" s="16" t="s">
        <v>52</v>
      </c>
      <c r="D19" s="16" t="s">
        <v>53</v>
      </c>
    </row>
    <row r="20" spans="1:4" x14ac:dyDescent="0.25">
      <c r="A20" s="16" t="s">
        <v>55</v>
      </c>
      <c r="B20" s="1">
        <f>$B13*B3</f>
        <v>300</v>
      </c>
      <c r="C20" s="1">
        <f>$B13*C3</f>
        <v>60</v>
      </c>
      <c r="D20" s="1">
        <f>$B13*D3</f>
        <v>1.2E-2</v>
      </c>
    </row>
    <row r="21" spans="1:4" x14ac:dyDescent="0.25">
      <c r="A21" s="16" t="s">
        <v>49</v>
      </c>
      <c r="B21" s="1">
        <f t="shared" ref="B21:D22" si="2">$B14*B4</f>
        <v>1750</v>
      </c>
      <c r="C21" s="1">
        <f t="shared" si="2"/>
        <v>150</v>
      </c>
      <c r="D21" s="1">
        <f t="shared" si="2"/>
        <v>7.4999999999999997E-2</v>
      </c>
    </row>
    <row r="22" spans="1:4" x14ac:dyDescent="0.25">
      <c r="A22" s="16" t="s">
        <v>63</v>
      </c>
      <c r="B22" s="1">
        <f t="shared" si="2"/>
        <v>0</v>
      </c>
      <c r="C22" s="1">
        <f t="shared" si="2"/>
        <v>0</v>
      </c>
      <c r="D22" s="1">
        <f>$B15*D5</f>
        <v>0</v>
      </c>
    </row>
    <row r="23" spans="1:4" x14ac:dyDescent="0.25">
      <c r="A23" s="18" t="s">
        <v>36</v>
      </c>
      <c r="B23" s="1">
        <f>SUM(B20:B22)</f>
        <v>2050</v>
      </c>
      <c r="C23" s="1">
        <f t="shared" ref="C23:D23" si="3">SUM(C20:C22)</f>
        <v>210</v>
      </c>
      <c r="D23" s="1">
        <f t="shared" si="3"/>
        <v>8.6999999999999994E-2</v>
      </c>
    </row>
  </sheetData>
  <mergeCells count="4">
    <mergeCell ref="A1:D1"/>
    <mergeCell ref="E1:E2"/>
    <mergeCell ref="A18:D18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Подбор параметра</vt:lpstr>
      <vt:lpstr>Книжные полки</vt:lpstr>
      <vt:lpstr>Сорта чая</vt:lpstr>
      <vt:lpstr>Структура производства</vt:lpstr>
      <vt:lpstr>Транспортная задача</vt:lpstr>
      <vt:lpstr>Состав смеси</vt:lpstr>
      <vt:lpstr>X</vt:lpstr>
      <vt:lpstr>Xtea</vt:lpstr>
      <vt:lpstr>Y</vt:lpstr>
      <vt:lpstr>Ytea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2024-12-09T02:58:53Z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ScenarioGallery" visible="true"/>
      </mso:documentControls>
    </mso:qat>
  </mso:ribbon>
</mso:customUI>
</file>