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space\Файлы\1 курс\Информационные технологии в цифровой экономике\1 семестр\Лабораторные работы\Влад\"/>
    </mc:Choice>
  </mc:AlternateContent>
  <xr:revisionPtr revIDLastSave="0" documentId="13_ncr:1_{0717D9F9-DA57-4E01-BFCB-A59D6CDC0FDD}" xr6:coauthVersionLast="47" xr6:coauthVersionMax="47" xr10:uidLastSave="{00000000-0000-0000-0000-000000000000}"/>
  <bookViews>
    <workbookView xWindow="-120" yWindow="480" windowWidth="29040" windowHeight="15840" activeTab="5" xr2:uid="{00000000-000D-0000-FFFF-FFFF00000000}"/>
  </bookViews>
  <sheets>
    <sheet name="ПодборПараметра" sheetId="1" r:id="rId1"/>
    <sheet name="КнижныеПолки" sheetId="2" r:id="rId2"/>
    <sheet name="Сорта чая" sheetId="3" r:id="rId3"/>
    <sheet name="Структура производства" sheetId="4" r:id="rId4"/>
    <sheet name="Транспортная задача" sheetId="5" r:id="rId5"/>
    <sheet name="Состав смеси" sheetId="6" r:id="rId6"/>
  </sheets>
  <definedNames>
    <definedName name="ProdX">'Сорта чая'!$B$8</definedName>
    <definedName name="ProdY">'Сорта чая'!$B$9</definedName>
    <definedName name="solver_adj" localSheetId="1" hidden="1">КнижныеПолки!$B$2:$B$3</definedName>
    <definedName name="solver_adj" localSheetId="5" hidden="1">'Состав смеси'!$B$13:$B$15</definedName>
    <definedName name="solver_adj" localSheetId="3" hidden="1">'Структура производства'!$B$9:$B$10</definedName>
    <definedName name="solver_adj" localSheetId="4" hidden="1">'Транспортная задача'!$B$15:$F$18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5" hidden="1">1</definedName>
    <definedName name="solver_drv" localSheetId="3" hidden="1">1</definedName>
    <definedName name="solver_drv" localSheetId="4" hidden="1">1</definedName>
    <definedName name="solver_eng" localSheetId="1" hidden="1">2</definedName>
    <definedName name="solver_eng" localSheetId="5" hidden="1">1</definedName>
    <definedName name="solver_eng" localSheetId="3" hidden="1">2</definedName>
    <definedName name="solver_eng" localSheetId="4" hidden="1">2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itr" localSheetId="4" hidden="1">2147483647</definedName>
    <definedName name="solver_lhs1" localSheetId="1" hidden="1">КнижныеПолки!$B$10</definedName>
    <definedName name="solver_lhs1" localSheetId="5" hidden="1">'Состав смеси'!$B$13:$B$15</definedName>
    <definedName name="solver_lhs1" localSheetId="3" hidden="1">'Структура производства'!$B$10</definedName>
    <definedName name="solver_lhs1" localSheetId="4" hidden="1">'Транспортная задача'!$B$15:$F$18</definedName>
    <definedName name="solver_lhs10" localSheetId="4" hidden="1">'Транспортная задача'!$G$18</definedName>
    <definedName name="solver_lhs2" localSheetId="1" hidden="1">КнижныеПолки!$B$9</definedName>
    <definedName name="solver_lhs2" localSheetId="5" hidden="1">'Состав смеси'!$B$23</definedName>
    <definedName name="solver_lhs2" localSheetId="3" hidden="1">'Структура производства'!$B$18</definedName>
    <definedName name="solver_lhs2" localSheetId="4" hidden="1">'Транспортная задача'!$B$19</definedName>
    <definedName name="solver_lhs3" localSheetId="1" hidden="1">КнижныеПолки!$B$3</definedName>
    <definedName name="solver_lhs3" localSheetId="5" hidden="1">'Состав смеси'!$C$23</definedName>
    <definedName name="solver_lhs3" localSheetId="3" hidden="1">'Структура производства'!$B$9</definedName>
    <definedName name="solver_lhs3" localSheetId="4" hidden="1">'Транспортная задача'!$C$19</definedName>
    <definedName name="solver_lhs4" localSheetId="5" hidden="1">'Состав смеси'!$D$23</definedName>
    <definedName name="solver_lhs4" localSheetId="3" hidden="1">'Структура производства'!$C$18</definedName>
    <definedName name="solver_lhs4" localSheetId="4" hidden="1">'Транспортная задача'!$D$19</definedName>
    <definedName name="solver_lhs5" localSheetId="3" hidden="1">'Структура производства'!$D$18</definedName>
    <definedName name="solver_lhs5" localSheetId="4" hidden="1">'Транспортная задача'!$E$19</definedName>
    <definedName name="solver_lhs6" localSheetId="4" hidden="1">'Транспортная задача'!$F$19</definedName>
    <definedName name="solver_lhs7" localSheetId="4" hidden="1">'Транспортная задача'!$G$15</definedName>
    <definedName name="solver_lhs8" localSheetId="4" hidden="1">'Транспортная задача'!$G$16</definedName>
    <definedName name="solver_lhs9" localSheetId="4" hidden="1">'Транспортная задача'!$G$17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od" localSheetId="4" hidden="1">2147483647</definedName>
    <definedName name="solver_num" localSheetId="1" hidden="1">3</definedName>
    <definedName name="solver_num" localSheetId="5" hidden="1">4</definedName>
    <definedName name="solver_num" localSheetId="3" hidden="1">5</definedName>
    <definedName name="solver_num" localSheetId="4" hidden="1">10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nwt" localSheetId="4" hidden="1">1</definedName>
    <definedName name="solver_opt" localSheetId="1" hidden="1">КнижныеПолки!$B$6</definedName>
    <definedName name="solver_opt" localSheetId="5" hidden="1">'Состав смеси'!$D$16</definedName>
    <definedName name="solver_opt" localSheetId="3" hidden="1">'Структура производства'!$C$11</definedName>
    <definedName name="solver_opt" localSheetId="4" hidden="1">'Транспортная задача'!$G$31</definedName>
    <definedName name="solver_pre" localSheetId="1" hidden="1">0.1</definedName>
    <definedName name="solver_pre" localSheetId="5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5" hidden="1">1</definedName>
    <definedName name="solver_rbv" localSheetId="3" hidden="1">1</definedName>
    <definedName name="solver_rbv" localSheetId="4" hidden="1">1</definedName>
    <definedName name="solver_rel1" localSheetId="1" hidden="1">1</definedName>
    <definedName name="solver_rel1" localSheetId="5" hidden="1">4</definedName>
    <definedName name="solver_rel1" localSheetId="3" hidden="1">3</definedName>
    <definedName name="solver_rel1" localSheetId="4" hidden="1">3</definedName>
    <definedName name="solver_rel10" localSheetId="4" hidden="1">1</definedName>
    <definedName name="solver_rel2" localSheetId="1" hidden="1">1</definedName>
    <definedName name="solver_rel2" localSheetId="5" hidden="1">3</definedName>
    <definedName name="solver_rel2" localSheetId="3" hidden="1">1</definedName>
    <definedName name="solver_rel2" localSheetId="4" hidden="1">3</definedName>
    <definedName name="solver_rel3" localSheetId="1" hidden="1">1</definedName>
    <definedName name="solver_rel3" localSheetId="5" hidden="1">3</definedName>
    <definedName name="solver_rel3" localSheetId="3" hidden="1">3</definedName>
    <definedName name="solver_rel3" localSheetId="4" hidden="1">3</definedName>
    <definedName name="solver_rel4" localSheetId="5" hidden="1">2</definedName>
    <definedName name="solver_rel4" localSheetId="3" hidden="1">1</definedName>
    <definedName name="solver_rel4" localSheetId="4" hidden="1">3</definedName>
    <definedName name="solver_rel5" localSheetId="3" hidden="1">1</definedName>
    <definedName name="solver_rel5" localSheetId="4" hidden="1">3</definedName>
    <definedName name="solver_rel6" localSheetId="4" hidden="1">3</definedName>
    <definedName name="solver_rel7" localSheetId="4" hidden="1">1</definedName>
    <definedName name="solver_rel8" localSheetId="4" hidden="1">1</definedName>
    <definedName name="solver_rel9" localSheetId="4" hidden="1">1</definedName>
    <definedName name="solver_rhs1" localSheetId="1" hidden="1">160</definedName>
    <definedName name="solver_rhs1" localSheetId="5" hidden="1">"целое"</definedName>
    <definedName name="solver_rhs1" localSheetId="3" hidden="1">0</definedName>
    <definedName name="solver_rhs1" localSheetId="4" hidden="1">0</definedName>
    <definedName name="solver_rhs10" localSheetId="4" hidden="1">'Транспортная задача'!$G$7</definedName>
    <definedName name="solver_rhs2" localSheetId="1" hidden="1">1700</definedName>
    <definedName name="solver_rhs2" localSheetId="5" hidden="1">'Состав смеси'!$B$7</definedName>
    <definedName name="solver_rhs2" localSheetId="3" hidden="1">'Структура производства'!$B$5</definedName>
    <definedName name="solver_rhs2" localSheetId="4" hidden="1">'Транспортная задача'!$B$9</definedName>
    <definedName name="solver_rhs3" localSheetId="1" hidden="1">100</definedName>
    <definedName name="solver_rhs3" localSheetId="5" hidden="1">'Состав смеси'!$C$7</definedName>
    <definedName name="solver_rhs3" localSheetId="3" hidden="1">1000</definedName>
    <definedName name="solver_rhs3" localSheetId="4" hidden="1">'Транспортная задача'!$C$9</definedName>
    <definedName name="solver_rhs4" localSheetId="5" hidden="1">'Состав смеси'!$D$7</definedName>
    <definedName name="solver_rhs4" localSheetId="3" hidden="1">'Структура производства'!$C$5</definedName>
    <definedName name="solver_rhs4" localSheetId="4" hidden="1">'Транспортная задача'!$D$9</definedName>
    <definedName name="solver_rhs5" localSheetId="3" hidden="1">'Структура производства'!$D$5</definedName>
    <definedName name="solver_rhs5" localSheetId="4" hidden="1">'Транспортная задача'!$E$9</definedName>
    <definedName name="solver_rhs6" localSheetId="4" hidden="1">'Транспортная задача'!$F$9</definedName>
    <definedName name="solver_rhs7" localSheetId="4" hidden="1">'Транспортная задача'!$G$4</definedName>
    <definedName name="solver_rhs8" localSheetId="4" hidden="1">'Транспортная задача'!$G$5</definedName>
    <definedName name="solver_rhs9" localSheetId="4" hidden="1">'Транспортная задача'!$G$6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5" hidden="1">1</definedName>
    <definedName name="solver_scl" localSheetId="3" hidden="1">1</definedName>
    <definedName name="solver_scl" localSheetId="4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5" hidden="1">2</definedName>
    <definedName name="solver_typ" localSheetId="3" hidden="1">1</definedName>
    <definedName name="solver_typ" localSheetId="4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olver_ver" localSheetId="4" hidden="1">3</definedName>
    <definedName name="X">КнижныеПолки!$B$2</definedName>
    <definedName name="Xtea">'Сорта чая'!#REF!</definedName>
    <definedName name="Y">КнижныеПолки!$B$3</definedName>
    <definedName name="Ytea">'Сорта чая'!#REF!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6" l="1"/>
  <c r="D21" i="6"/>
  <c r="D22" i="6"/>
  <c r="C20" i="6"/>
  <c r="C21" i="6"/>
  <c r="C22" i="6"/>
  <c r="B21" i="6"/>
  <c r="B22" i="6"/>
  <c r="B20" i="6"/>
  <c r="D14" i="6"/>
  <c r="D15" i="6"/>
  <c r="D13" i="6"/>
  <c r="B16" i="6"/>
  <c r="C14" i="6" s="1"/>
  <c r="C19" i="5"/>
  <c r="D19" i="5"/>
  <c r="E19" i="5"/>
  <c r="F19" i="5"/>
  <c r="B19" i="5"/>
  <c r="B28" i="5"/>
  <c r="C28" i="5"/>
  <c r="D28" i="5"/>
  <c r="E28" i="5"/>
  <c r="F28" i="5"/>
  <c r="B29" i="5"/>
  <c r="C29" i="5"/>
  <c r="D29" i="5"/>
  <c r="E29" i="5"/>
  <c r="F29" i="5"/>
  <c r="B30" i="5"/>
  <c r="C30" i="5"/>
  <c r="D30" i="5"/>
  <c r="E30" i="5"/>
  <c r="F30" i="5"/>
  <c r="C27" i="5"/>
  <c r="D27" i="5"/>
  <c r="E27" i="5"/>
  <c r="F27" i="5"/>
  <c r="B27" i="5"/>
  <c r="G16" i="5"/>
  <c r="G17" i="5"/>
  <c r="G18" i="5"/>
  <c r="G15" i="5"/>
  <c r="C10" i="4"/>
  <c r="C9" i="4"/>
  <c r="C16" i="4"/>
  <c r="D17" i="4"/>
  <c r="C17" i="4"/>
  <c r="B17" i="4"/>
  <c r="D16" i="4"/>
  <c r="B16" i="4"/>
  <c r="B10" i="2"/>
  <c r="B9" i="2"/>
  <c r="B6" i="2"/>
  <c r="E9" i="3"/>
  <c r="H9" i="3"/>
  <c r="H8" i="3"/>
  <c r="H7" i="3"/>
  <c r="B23" i="6" l="1"/>
  <c r="D16" i="6"/>
  <c r="C23" i="6"/>
  <c r="D23" i="6"/>
  <c r="C13" i="6"/>
  <c r="C15" i="6"/>
  <c r="E31" i="5"/>
  <c r="F31" i="5"/>
  <c r="D31" i="5"/>
  <c r="B31" i="5"/>
  <c r="C31" i="5"/>
  <c r="C18" i="4"/>
  <c r="B18" i="4"/>
  <c r="D18" i="4"/>
  <c r="C11" i="4"/>
  <c r="C16" i="6" l="1"/>
  <c r="G31" i="5"/>
  <c r="C7" i="1" l="1"/>
  <c r="D7" i="1" s="1"/>
  <c r="B3" i="1"/>
</calcChain>
</file>

<file path=xl/sharedStrings.xml><?xml version="1.0" encoding="utf-8"?>
<sst xmlns="http://schemas.openxmlformats.org/spreadsheetml/2006/main" count="105" uniqueCount="61">
  <si>
    <t>Ставка</t>
  </si>
  <si>
    <t>Сумма вклада</t>
  </si>
  <si>
    <t>Конечная сумма</t>
  </si>
  <si>
    <t>Размер ссуды</t>
  </si>
  <si>
    <t>Отчисления по первому взносу</t>
  </si>
  <si>
    <t>Первый взнос</t>
  </si>
  <si>
    <t>Сумма для покупки</t>
  </si>
  <si>
    <t>Переменные</t>
  </si>
  <si>
    <t>Изделие A</t>
  </si>
  <si>
    <t>Изделие B</t>
  </si>
  <si>
    <t>Целевая функция</t>
  </si>
  <si>
    <t>Прибыль</t>
  </si>
  <si>
    <t>Ограничения</t>
  </si>
  <si>
    <t>Материал</t>
  </si>
  <si>
    <t>Время изготовления</t>
  </si>
  <si>
    <t>Норма расхода, т/т</t>
  </si>
  <si>
    <t>Объем запасов, т</t>
  </si>
  <si>
    <t>A</t>
  </si>
  <si>
    <t>B</t>
  </si>
  <si>
    <t>Индийский чай</t>
  </si>
  <si>
    <t>Грузинский чай</t>
  </si>
  <si>
    <t>Краснодарский чай</t>
  </si>
  <si>
    <t>Прибыль от
 реализации 1т
 продукции, руб.</t>
  </si>
  <si>
    <t>Ингредиенты</t>
  </si>
  <si>
    <t>Изделие А</t>
  </si>
  <si>
    <t>Изделие Б</t>
  </si>
  <si>
    <t>Функция</t>
  </si>
  <si>
    <t>Тип инструмента</t>
  </si>
  <si>
    <t>Время обработки, ч</t>
  </si>
  <si>
    <t>Прибыль от продажи 1 инстр., руб</t>
  </si>
  <si>
    <t>Станок 1</t>
  </si>
  <si>
    <t>Станок 2</t>
  </si>
  <si>
    <t>Станок 3</t>
  </si>
  <si>
    <t>Полное время работы в неделю, ч</t>
  </si>
  <si>
    <t>Количество, шт</t>
  </si>
  <si>
    <t>Прибыль, руб</t>
  </si>
  <si>
    <t>Итого</t>
  </si>
  <si>
    <t>Стоимость транспортировки, руб</t>
  </si>
  <si>
    <t>Завод</t>
  </si>
  <si>
    <t>Потребитель</t>
  </si>
  <si>
    <t>C</t>
  </si>
  <si>
    <t>D</t>
  </si>
  <si>
    <t>E</t>
  </si>
  <si>
    <t>Еженедельные потребности, тонн</t>
  </si>
  <si>
    <t>Затраты на транспортировку, руб</t>
  </si>
  <si>
    <t>План перевозок, шт.</t>
  </si>
  <si>
    <t>Общие затраты</t>
  </si>
  <si>
    <t>Объём производства, тонн</t>
  </si>
  <si>
    <t>Содержание питательных  веществ в 1 кг продуктов,  г</t>
  </si>
  <si>
    <t>Белок</t>
  </si>
  <si>
    <t>Кальций</t>
  </si>
  <si>
    <t>Витамины</t>
  </si>
  <si>
    <t xml:space="preserve">Стоимость 
1 кг, руб </t>
  </si>
  <si>
    <t>Сено</t>
  </si>
  <si>
    <t>Силос</t>
  </si>
  <si>
    <t>Концентрат</t>
  </si>
  <si>
    <t>Потребность</t>
  </si>
  <si>
    <t>Количество в смеси, кг</t>
  </si>
  <si>
    <t>Доля смеси, %</t>
  </si>
  <si>
    <t>Стоимость, руб</t>
  </si>
  <si>
    <t>Содержание питательных веществ в смеси,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</si>
</sst>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</font>
    <font>
      <i/>
      <sz val="11"/>
      <color theme="1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i/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2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right"/>
    </xf>
    <xf numFmtId="164" fontId="0" fillId="2" borderId="1" xfId="0" applyNumberFormat="1" applyFill="1" applyBorder="1"/>
    <xf numFmtId="0" fontId="0" fillId="3" borderId="1" xfId="0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3" borderId="1" xfId="0" applyFont="1" applyFill="1" applyBorder="1"/>
    <xf numFmtId="0" fontId="9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7109375" customWidth="1"/>
  </cols>
  <sheetData>
    <row r="1" spans="1:4" x14ac:dyDescent="0.25">
      <c r="A1" s="1" t="s">
        <v>0</v>
      </c>
      <c r="B1" s="2">
        <v>4.4999999999999998E-2</v>
      </c>
    </row>
    <row r="2" spans="1:4" x14ac:dyDescent="0.25">
      <c r="A2" s="1" t="s">
        <v>1</v>
      </c>
      <c r="B2" s="1">
        <v>956.93779904306234</v>
      </c>
    </row>
    <row r="3" spans="1:4" x14ac:dyDescent="0.25">
      <c r="A3" s="1" t="s">
        <v>2</v>
      </c>
      <c r="B3" s="1">
        <f>(1 +B1)*B2</f>
        <v>1000.0000000000001</v>
      </c>
    </row>
    <row r="6" spans="1:4" ht="43.5" customHeight="1" x14ac:dyDescent="0.25">
      <c r="A6" s="3" t="s">
        <v>3</v>
      </c>
      <c r="B6" s="3" t="s">
        <v>4</v>
      </c>
      <c r="C6" s="3" t="s">
        <v>5</v>
      </c>
      <c r="D6" s="3" t="s">
        <v>6</v>
      </c>
    </row>
    <row r="7" spans="1:4" x14ac:dyDescent="0.25">
      <c r="A7" s="1">
        <v>250000</v>
      </c>
      <c r="B7" s="4">
        <v>0.2</v>
      </c>
      <c r="C7" s="1">
        <f>A7*B7</f>
        <v>50000</v>
      </c>
      <c r="D7" s="1">
        <f>A7-C7</f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3" sqref="B3"/>
    </sheetView>
  </sheetViews>
  <sheetFormatPr defaultRowHeight="15" x14ac:dyDescent="0.25"/>
  <cols>
    <col min="1" max="1" width="20" bestFit="1" customWidth="1"/>
    <col min="2" max="2" width="12" bestFit="1" customWidth="1"/>
  </cols>
  <sheetData>
    <row r="1" spans="1:2" x14ac:dyDescent="0.25">
      <c r="A1" s="6" t="s">
        <v>7</v>
      </c>
      <c r="B1" s="1"/>
    </row>
    <row r="2" spans="1:2" x14ac:dyDescent="0.25">
      <c r="A2" s="1" t="s">
        <v>8</v>
      </c>
      <c r="B2" s="1">
        <v>433.33333333333331</v>
      </c>
    </row>
    <row r="3" spans="1:2" x14ac:dyDescent="0.25">
      <c r="A3" s="1" t="s">
        <v>9</v>
      </c>
      <c r="B3" s="1">
        <v>100</v>
      </c>
    </row>
    <row r="5" spans="1:2" x14ac:dyDescent="0.25">
      <c r="A5" s="6" t="s">
        <v>10</v>
      </c>
      <c r="B5" s="1"/>
    </row>
    <row r="6" spans="1:2" x14ac:dyDescent="0.25">
      <c r="A6" s="1" t="s">
        <v>11</v>
      </c>
      <c r="B6" s="1">
        <f>2*X+4*Y</f>
        <v>1266.6666666666665</v>
      </c>
    </row>
    <row r="8" spans="1:2" x14ac:dyDescent="0.25">
      <c r="A8" s="6" t="s">
        <v>12</v>
      </c>
      <c r="B8" s="1"/>
    </row>
    <row r="9" spans="1:2" x14ac:dyDescent="0.25">
      <c r="A9" s="1" t="s">
        <v>13</v>
      </c>
      <c r="B9" s="1">
        <f>3*X+4*Y</f>
        <v>1700</v>
      </c>
    </row>
    <row r="10" spans="1:2" x14ac:dyDescent="0.25">
      <c r="A10" s="1" t="s">
        <v>14</v>
      </c>
      <c r="B10" s="1">
        <f>0.2*X+0.5*Y</f>
        <v>136.66666666666669</v>
      </c>
    </row>
  </sheetData>
  <scenarios current="0" show="0">
    <scenario name="Полки_1700" locked="1" count="2" user="Vladisalv" comment="Автор: Vladisalv , 07.12.2024">
      <inputCells r="B2" val="300"/>
      <inputCells r="B3" val="200"/>
    </scenario>
    <scenario name="Полки_2000" count="2" user="Vladisalv" comment="Автор: Vladisalv , 12/7/2024">
      <inputCells r="B2" val="514.285714285714"/>
      <inputCells r="B3" val="114.285714285714"/>
    </scenario>
    <scenario name="Время_200" count="2" user="Vladisalv" comment="Автор: Vladisalv , 12/7/2024">
      <inputCells r="B2" val="71.4285714285711"/>
      <inputCells r="B3" val="371.428571428572"/>
    </scenario>
    <scenario name="Изд.А_350" count="2" user="Vladisalv" comment="Автор: Vladisalv , 12/7/2024">
      <inputCells r="B2" val="350"/>
      <inputCells r="B3" val="162.5"/>
    </scenario>
    <scenario name="Изд.В_100" locked="1" count="2" user="Vladisalv" comment="Автор: Vladisalv , 07.12.2024">
      <inputCells r="B2" val="433,333333333333"/>
      <inputCells r="B3" val="1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888B-D38F-4777-9556-A36F3D13948A}">
  <dimension ref="A1:H9"/>
  <sheetViews>
    <sheetView workbookViewId="0">
      <selection activeCell="G13" sqref="G13"/>
    </sheetView>
  </sheetViews>
  <sheetFormatPr defaultRowHeight="15" x14ac:dyDescent="0.25"/>
  <cols>
    <col min="1" max="1" width="18.7109375" bestFit="1" customWidth="1"/>
    <col min="3" max="3" width="11.7109375" customWidth="1"/>
    <col min="4" max="4" width="16.7109375" bestFit="1" customWidth="1"/>
    <col min="7" max="7" width="13.140625" bestFit="1" customWidth="1"/>
  </cols>
  <sheetData>
    <row r="1" spans="1:8" x14ac:dyDescent="0.25">
      <c r="A1" s="42" t="s">
        <v>23</v>
      </c>
      <c r="B1" s="42" t="s">
        <v>15</v>
      </c>
      <c r="C1" s="42"/>
      <c r="D1" s="42" t="s">
        <v>16</v>
      </c>
    </row>
    <row r="2" spans="1:8" x14ac:dyDescent="0.25">
      <c r="A2" s="43"/>
      <c r="B2" s="7" t="s">
        <v>17</v>
      </c>
      <c r="C2" s="7" t="s">
        <v>18</v>
      </c>
      <c r="D2" s="43"/>
    </row>
    <row r="3" spans="1:8" x14ac:dyDescent="0.25">
      <c r="A3" s="8" t="s">
        <v>19</v>
      </c>
      <c r="B3" s="7">
        <v>0.5</v>
      </c>
      <c r="C3" s="7">
        <v>0.2</v>
      </c>
      <c r="D3" s="7">
        <v>600</v>
      </c>
    </row>
    <row r="4" spans="1:8" x14ac:dyDescent="0.25">
      <c r="A4" s="9" t="s">
        <v>20</v>
      </c>
      <c r="B4" s="10">
        <v>0.2</v>
      </c>
      <c r="C4" s="10">
        <v>0.6</v>
      </c>
      <c r="D4" s="10">
        <v>870</v>
      </c>
    </row>
    <row r="5" spans="1:8" x14ac:dyDescent="0.25">
      <c r="A5" s="11" t="s">
        <v>21</v>
      </c>
      <c r="B5" s="12">
        <v>0.3</v>
      </c>
      <c r="C5" s="12">
        <v>0.2</v>
      </c>
      <c r="D5" s="12">
        <v>430</v>
      </c>
    </row>
    <row r="6" spans="1:8" ht="45" x14ac:dyDescent="0.25">
      <c r="A6" s="13" t="s">
        <v>22</v>
      </c>
      <c r="B6" s="12">
        <v>3200</v>
      </c>
      <c r="C6" s="12">
        <v>2900</v>
      </c>
      <c r="D6" s="12"/>
    </row>
    <row r="7" spans="1:8" x14ac:dyDescent="0.25">
      <c r="G7" s="44" t="s">
        <v>12</v>
      </c>
      <c r="H7" s="1">
        <f>B3*ProdX+C3*ProdY</f>
        <v>549.99999999999989</v>
      </c>
    </row>
    <row r="8" spans="1:8" x14ac:dyDescent="0.25">
      <c r="A8" s="14" t="s">
        <v>24</v>
      </c>
      <c r="B8" s="1">
        <v>599.99999999999977</v>
      </c>
      <c r="G8" s="45"/>
      <c r="H8" s="1">
        <f>B4*ProdX+C4*ProdY</f>
        <v>870</v>
      </c>
    </row>
    <row r="9" spans="1:8" x14ac:dyDescent="0.25">
      <c r="A9" s="14" t="s">
        <v>25</v>
      </c>
      <c r="B9" s="14">
        <v>1250</v>
      </c>
      <c r="D9" s="1" t="s">
        <v>26</v>
      </c>
      <c r="E9" s="1">
        <f>B6*(SUM(B3:B5))*ProdX+C6*(SUM(C3:C5))*ProdY</f>
        <v>5544999.9999999991</v>
      </c>
      <c r="G9" s="46"/>
      <c r="H9" s="1">
        <f>B5*ProdX+C5*ProdY</f>
        <v>429.99999999999989</v>
      </c>
    </row>
  </sheetData>
  <mergeCells count="4">
    <mergeCell ref="A1:A2"/>
    <mergeCell ref="B1:C1"/>
    <mergeCell ref="D1:D2"/>
    <mergeCell ref="G7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1E30-0339-4B3A-B6AA-1511069DEC06}">
  <dimension ref="A1:E18"/>
  <sheetViews>
    <sheetView workbookViewId="0">
      <selection activeCell="E22" sqref="E22"/>
    </sheetView>
  </sheetViews>
  <sheetFormatPr defaultRowHeight="15" x14ac:dyDescent="0.25"/>
  <cols>
    <col min="1" max="1" width="23" customWidth="1"/>
    <col min="2" max="2" width="15.140625" customWidth="1"/>
    <col min="3" max="3" width="17.7109375" bestFit="1" customWidth="1"/>
    <col min="4" max="4" width="14.85546875" customWidth="1"/>
    <col min="5" max="5" width="38.5703125" customWidth="1"/>
  </cols>
  <sheetData>
    <row r="1" spans="1:5" x14ac:dyDescent="0.25">
      <c r="A1" s="47" t="s">
        <v>27</v>
      </c>
      <c r="B1" s="48" t="s">
        <v>28</v>
      </c>
      <c r="C1" s="48"/>
      <c r="D1" s="48"/>
      <c r="E1" s="16" t="s">
        <v>29</v>
      </c>
    </row>
    <row r="2" spans="1:5" x14ac:dyDescent="0.25">
      <c r="A2" s="47"/>
      <c r="B2" s="6" t="s">
        <v>30</v>
      </c>
      <c r="C2" s="6" t="s">
        <v>31</v>
      </c>
      <c r="D2" s="6" t="s">
        <v>32</v>
      </c>
      <c r="E2" s="1"/>
    </row>
    <row r="3" spans="1:5" x14ac:dyDescent="0.25">
      <c r="A3" s="17" t="s">
        <v>17</v>
      </c>
      <c r="B3" s="1">
        <v>0.02</v>
      </c>
      <c r="C3" s="1">
        <v>0.04</v>
      </c>
      <c r="D3" s="1">
        <v>0.06</v>
      </c>
      <c r="E3" s="18">
        <v>100</v>
      </c>
    </row>
    <row r="4" spans="1:5" x14ac:dyDescent="0.25">
      <c r="A4" s="17" t="s">
        <v>18</v>
      </c>
      <c r="B4" s="1">
        <v>0.03</v>
      </c>
      <c r="C4" s="1">
        <v>0.02</v>
      </c>
      <c r="D4" s="1">
        <v>0.02</v>
      </c>
      <c r="E4" s="18">
        <v>250</v>
      </c>
    </row>
    <row r="5" spans="1:5" ht="30" x14ac:dyDescent="0.25">
      <c r="A5" s="16" t="s">
        <v>33</v>
      </c>
      <c r="B5" s="1">
        <v>160</v>
      </c>
      <c r="C5" s="1">
        <v>120</v>
      </c>
      <c r="D5" s="1">
        <v>150</v>
      </c>
      <c r="E5" s="1"/>
    </row>
    <row r="6" spans="1:5" ht="20.25" customHeight="1" x14ac:dyDescent="0.25">
      <c r="A6" s="19"/>
    </row>
    <row r="8" spans="1:5" ht="23.25" customHeight="1" x14ac:dyDescent="0.25">
      <c r="A8" s="6" t="s">
        <v>27</v>
      </c>
      <c r="B8" s="6" t="s">
        <v>34</v>
      </c>
      <c r="C8" s="6" t="s">
        <v>35</v>
      </c>
    </row>
    <row r="9" spans="1:5" x14ac:dyDescent="0.25">
      <c r="A9" s="17" t="s">
        <v>17</v>
      </c>
      <c r="B9" s="24">
        <v>1000</v>
      </c>
      <c r="C9" s="18">
        <f>B9*E3</f>
        <v>100000</v>
      </c>
    </row>
    <row r="10" spans="1:5" x14ac:dyDescent="0.25">
      <c r="A10" s="17" t="s">
        <v>18</v>
      </c>
      <c r="B10" s="24">
        <v>4000.0000000000005</v>
      </c>
      <c r="C10" s="18">
        <f>B10*E4</f>
        <v>1000000.0000000001</v>
      </c>
    </row>
    <row r="11" spans="1:5" x14ac:dyDescent="0.25">
      <c r="A11" s="1"/>
      <c r="B11" s="20" t="s">
        <v>36</v>
      </c>
      <c r="C11" s="23">
        <f>SUM(C9:C10)</f>
        <v>1100000</v>
      </c>
    </row>
    <row r="12" spans="1:5" x14ac:dyDescent="0.25">
      <c r="B12" s="21"/>
    </row>
    <row r="13" spans="1:5" x14ac:dyDescent="0.25">
      <c r="C13" s="5"/>
    </row>
    <row r="14" spans="1:5" x14ac:dyDescent="0.25">
      <c r="A14" s="48" t="s">
        <v>27</v>
      </c>
      <c r="B14" s="48" t="s">
        <v>28</v>
      </c>
      <c r="C14" s="48"/>
      <c r="D14" s="48"/>
    </row>
    <row r="15" spans="1:5" x14ac:dyDescent="0.25">
      <c r="A15" s="48"/>
      <c r="B15" s="6" t="s">
        <v>30</v>
      </c>
      <c r="C15" s="6" t="s">
        <v>31</v>
      </c>
      <c r="D15" s="6" t="s">
        <v>32</v>
      </c>
    </row>
    <row r="16" spans="1:5" x14ac:dyDescent="0.25">
      <c r="A16" s="17" t="s">
        <v>17</v>
      </c>
      <c r="B16" s="1">
        <f>B9*B3</f>
        <v>20</v>
      </c>
      <c r="C16" s="1">
        <f>B9*C3</f>
        <v>40</v>
      </c>
      <c r="D16" s="1">
        <f>B9*D3</f>
        <v>60</v>
      </c>
    </row>
    <row r="17" spans="1:4" x14ac:dyDescent="0.25">
      <c r="A17" s="17" t="s">
        <v>18</v>
      </c>
      <c r="B17" s="1">
        <f>B10*B4</f>
        <v>120.00000000000001</v>
      </c>
      <c r="C17" s="1">
        <f>B10*C4</f>
        <v>80.000000000000014</v>
      </c>
      <c r="D17" s="1">
        <f>B10*D4</f>
        <v>80.000000000000014</v>
      </c>
    </row>
    <row r="18" spans="1:4" x14ac:dyDescent="0.25">
      <c r="A18" s="22" t="s">
        <v>36</v>
      </c>
      <c r="B18" s="1">
        <f>SUM(B16:B17)</f>
        <v>140</v>
      </c>
      <c r="C18" s="1">
        <f>SUM(C16:C17)</f>
        <v>120.00000000000001</v>
      </c>
      <c r="D18" s="1">
        <f>SUM(D16:D17)</f>
        <v>140</v>
      </c>
    </row>
  </sheetData>
  <mergeCells count="4">
    <mergeCell ref="A1:A2"/>
    <mergeCell ref="B1:D1"/>
    <mergeCell ref="A14:A15"/>
    <mergeCell ref="B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DF87-2BBC-4B31-9283-48491370BE85}">
  <dimension ref="A1:G31"/>
  <sheetViews>
    <sheetView workbookViewId="0">
      <selection activeCell="R24" sqref="R24"/>
    </sheetView>
  </sheetViews>
  <sheetFormatPr defaultRowHeight="15" x14ac:dyDescent="0.25"/>
  <cols>
    <col min="1" max="1" width="19.140625" customWidth="1"/>
    <col min="7" max="7" width="19.140625" customWidth="1"/>
  </cols>
  <sheetData>
    <row r="1" spans="1:7" x14ac:dyDescent="0.25">
      <c r="A1" s="49" t="s">
        <v>37</v>
      </c>
      <c r="B1" s="50"/>
      <c r="C1" s="50"/>
      <c r="D1" s="50"/>
      <c r="E1" s="50"/>
      <c r="F1" s="50"/>
      <c r="G1" s="53" t="s">
        <v>47</v>
      </c>
    </row>
    <row r="2" spans="1:7" x14ac:dyDescent="0.25">
      <c r="A2" s="51" t="s">
        <v>38</v>
      </c>
      <c r="B2" s="51" t="s">
        <v>39</v>
      </c>
      <c r="C2" s="52"/>
      <c r="D2" s="52"/>
      <c r="E2" s="52"/>
      <c r="F2" s="52"/>
      <c r="G2" s="53"/>
    </row>
    <row r="3" spans="1:7" x14ac:dyDescent="0.25">
      <c r="A3" s="51"/>
      <c r="B3" s="26" t="s">
        <v>17</v>
      </c>
      <c r="C3" s="26" t="s">
        <v>18</v>
      </c>
      <c r="D3" s="26" t="s">
        <v>40</v>
      </c>
      <c r="E3" s="26" t="s">
        <v>41</v>
      </c>
      <c r="F3" s="26" t="s">
        <v>42</v>
      </c>
      <c r="G3" s="53"/>
    </row>
    <row r="4" spans="1:7" x14ac:dyDescent="0.25">
      <c r="A4" s="25">
        <v>1</v>
      </c>
      <c r="B4" s="27">
        <v>10000</v>
      </c>
      <c r="C4" s="27">
        <v>20000</v>
      </c>
      <c r="D4" s="27">
        <v>18000</v>
      </c>
      <c r="E4" s="27">
        <v>25000</v>
      </c>
      <c r="F4" s="27">
        <v>35000</v>
      </c>
      <c r="G4" s="27">
        <v>1100</v>
      </c>
    </row>
    <row r="5" spans="1:7" x14ac:dyDescent="0.25">
      <c r="A5" s="25">
        <v>2</v>
      </c>
      <c r="B5" s="27">
        <v>6000</v>
      </c>
      <c r="C5" s="27">
        <v>10000</v>
      </c>
      <c r="D5" s="27">
        <v>11000</v>
      </c>
      <c r="E5" s="27">
        <v>4000</v>
      </c>
      <c r="F5" s="27">
        <v>28000</v>
      </c>
      <c r="G5" s="27">
        <v>1200</v>
      </c>
    </row>
    <row r="6" spans="1:7" x14ac:dyDescent="0.25">
      <c r="A6" s="25">
        <v>3</v>
      </c>
      <c r="B6" s="27">
        <v>8000</v>
      </c>
      <c r="C6" s="27">
        <v>12000</v>
      </c>
      <c r="D6" s="27">
        <v>20000</v>
      </c>
      <c r="E6" s="27">
        <v>13000</v>
      </c>
      <c r="F6" s="27">
        <v>20000</v>
      </c>
      <c r="G6" s="27">
        <v>1400</v>
      </c>
    </row>
    <row r="7" spans="1:7" x14ac:dyDescent="0.25">
      <c r="A7" s="25">
        <v>4</v>
      </c>
      <c r="B7" s="27">
        <v>15000</v>
      </c>
      <c r="C7" s="27">
        <v>17000</v>
      </c>
      <c r="D7" s="27">
        <v>40000</v>
      </c>
      <c r="E7" s="27">
        <v>45000</v>
      </c>
      <c r="F7" s="27">
        <v>10000</v>
      </c>
      <c r="G7" s="27">
        <v>800</v>
      </c>
    </row>
    <row r="8" spans="1:7" x14ac:dyDescent="0.25">
      <c r="A8" s="28"/>
      <c r="B8" s="28"/>
      <c r="C8" s="28"/>
      <c r="D8" s="28"/>
      <c r="E8" s="28"/>
      <c r="F8" s="28"/>
      <c r="G8" s="28"/>
    </row>
    <row r="9" spans="1:7" ht="30" x14ac:dyDescent="0.25">
      <c r="A9" s="29" t="s">
        <v>43</v>
      </c>
      <c r="B9" s="27">
        <v>900</v>
      </c>
      <c r="C9" s="27">
        <v>1200</v>
      </c>
      <c r="D9" s="27">
        <v>850</v>
      </c>
      <c r="E9" s="27">
        <v>700</v>
      </c>
      <c r="F9" s="27">
        <v>650</v>
      </c>
      <c r="G9" s="28"/>
    </row>
    <row r="10" spans="1:7" x14ac:dyDescent="0.25">
      <c r="A10" s="28"/>
      <c r="B10" s="28"/>
      <c r="C10" s="28"/>
      <c r="D10" s="28"/>
      <c r="E10" s="28"/>
      <c r="F10" s="28"/>
      <c r="G10" s="28"/>
    </row>
    <row r="11" spans="1:7" x14ac:dyDescent="0.25">
      <c r="A11" s="28"/>
      <c r="B11" s="28"/>
      <c r="C11" s="28"/>
      <c r="D11" s="28"/>
      <c r="E11" s="28"/>
      <c r="F11" s="28"/>
      <c r="G11" s="28"/>
    </row>
    <row r="12" spans="1:7" x14ac:dyDescent="0.25">
      <c r="A12" s="49" t="s">
        <v>44</v>
      </c>
      <c r="B12" s="50"/>
      <c r="C12" s="50"/>
      <c r="D12" s="50"/>
      <c r="E12" s="50"/>
      <c r="F12" s="50"/>
      <c r="G12" s="30"/>
    </row>
    <row r="13" spans="1:7" x14ac:dyDescent="0.25">
      <c r="A13" s="51" t="s">
        <v>38</v>
      </c>
      <c r="B13" s="51" t="s">
        <v>39</v>
      </c>
      <c r="C13" s="52"/>
      <c r="D13" s="52"/>
      <c r="E13" s="52"/>
      <c r="F13" s="52"/>
      <c r="G13" s="30"/>
    </row>
    <row r="14" spans="1:7" x14ac:dyDescent="0.25">
      <c r="A14" s="51"/>
      <c r="B14" s="26" t="s">
        <v>17</v>
      </c>
      <c r="C14" s="26" t="s">
        <v>18</v>
      </c>
      <c r="D14" s="26" t="s">
        <v>40</v>
      </c>
      <c r="E14" s="26" t="s">
        <v>41</v>
      </c>
      <c r="F14" s="26" t="s">
        <v>42</v>
      </c>
      <c r="G14" s="29" t="s">
        <v>36</v>
      </c>
    </row>
    <row r="15" spans="1:7" x14ac:dyDescent="0.25">
      <c r="A15" s="25">
        <v>1</v>
      </c>
      <c r="B15" s="31">
        <v>700</v>
      </c>
      <c r="C15" s="31">
        <v>0</v>
      </c>
      <c r="D15" s="31">
        <v>350</v>
      </c>
      <c r="E15" s="31">
        <v>0</v>
      </c>
      <c r="F15" s="31">
        <v>0</v>
      </c>
      <c r="G15" s="27">
        <f>SUM(B15:F15)</f>
        <v>1050</v>
      </c>
    </row>
    <row r="16" spans="1:7" x14ac:dyDescent="0.25">
      <c r="A16" s="25">
        <v>2</v>
      </c>
      <c r="B16" s="31">
        <v>0</v>
      </c>
      <c r="C16" s="31">
        <v>0</v>
      </c>
      <c r="D16" s="31">
        <v>500</v>
      </c>
      <c r="E16" s="31">
        <v>700</v>
      </c>
      <c r="F16" s="31">
        <v>0</v>
      </c>
      <c r="G16" s="27">
        <f t="shared" ref="G16:G18" si="0">SUM(B16:F16)</f>
        <v>1200</v>
      </c>
    </row>
    <row r="17" spans="1:7" x14ac:dyDescent="0.25">
      <c r="A17" s="25">
        <v>3</v>
      </c>
      <c r="B17" s="31">
        <v>200</v>
      </c>
      <c r="C17" s="31">
        <v>1200</v>
      </c>
      <c r="D17" s="31">
        <v>0</v>
      </c>
      <c r="E17" s="31">
        <v>0</v>
      </c>
      <c r="F17" s="31">
        <v>0</v>
      </c>
      <c r="G17" s="27">
        <f t="shared" si="0"/>
        <v>1400</v>
      </c>
    </row>
    <row r="18" spans="1:7" x14ac:dyDescent="0.25">
      <c r="A18" s="25">
        <v>4</v>
      </c>
      <c r="B18" s="31">
        <v>0</v>
      </c>
      <c r="C18" s="31">
        <v>0</v>
      </c>
      <c r="D18" s="31">
        <v>0</v>
      </c>
      <c r="E18" s="31">
        <v>0</v>
      </c>
      <c r="F18" s="31">
        <v>650</v>
      </c>
      <c r="G18" s="27">
        <f t="shared" si="0"/>
        <v>650</v>
      </c>
    </row>
    <row r="19" spans="1:7" x14ac:dyDescent="0.25">
      <c r="A19" s="6" t="s">
        <v>36</v>
      </c>
      <c r="B19" s="1">
        <f>SUM(B15:B18)</f>
        <v>900</v>
      </c>
      <c r="C19" s="1">
        <f t="shared" ref="C19:F19" si="1">SUM(C15:C18)</f>
        <v>1200</v>
      </c>
      <c r="D19" s="1">
        <f t="shared" si="1"/>
        <v>850</v>
      </c>
      <c r="E19" s="1">
        <f t="shared" si="1"/>
        <v>700</v>
      </c>
      <c r="F19" s="1">
        <f t="shared" si="1"/>
        <v>650</v>
      </c>
      <c r="G19" s="1"/>
    </row>
    <row r="24" spans="1:7" x14ac:dyDescent="0.25">
      <c r="A24" s="49" t="s">
        <v>45</v>
      </c>
      <c r="B24" s="50"/>
      <c r="C24" s="50"/>
      <c r="D24" s="50"/>
      <c r="E24" s="50"/>
      <c r="F24" s="50"/>
      <c r="G24" s="30"/>
    </row>
    <row r="25" spans="1:7" x14ac:dyDescent="0.25">
      <c r="A25" s="51" t="s">
        <v>38</v>
      </c>
      <c r="B25" s="51" t="s">
        <v>39</v>
      </c>
      <c r="C25" s="52"/>
      <c r="D25" s="52"/>
      <c r="E25" s="52"/>
      <c r="F25" s="52"/>
      <c r="G25" s="30"/>
    </row>
    <row r="26" spans="1:7" x14ac:dyDescent="0.25">
      <c r="A26" s="51"/>
      <c r="B26" s="26" t="s">
        <v>17</v>
      </c>
      <c r="C26" s="26" t="s">
        <v>18</v>
      </c>
      <c r="D26" s="26" t="s">
        <v>40</v>
      </c>
      <c r="E26" s="26" t="s">
        <v>41</v>
      </c>
      <c r="F26" s="26" t="s">
        <v>42</v>
      </c>
      <c r="G26" s="30"/>
    </row>
    <row r="27" spans="1:7" x14ac:dyDescent="0.25">
      <c r="A27" s="25">
        <v>1</v>
      </c>
      <c r="B27" s="27">
        <f t="shared" ref="B27:F30" si="2">B15*B4</f>
        <v>7000000</v>
      </c>
      <c r="C27" s="27">
        <f t="shared" si="2"/>
        <v>0</v>
      </c>
      <c r="D27" s="27">
        <f t="shared" si="2"/>
        <v>6300000</v>
      </c>
      <c r="E27" s="27">
        <f t="shared" si="2"/>
        <v>0</v>
      </c>
      <c r="F27" s="27">
        <f t="shared" si="2"/>
        <v>0</v>
      </c>
      <c r="G27" s="28"/>
    </row>
    <row r="28" spans="1:7" x14ac:dyDescent="0.25">
      <c r="A28" s="25">
        <v>2</v>
      </c>
      <c r="B28" s="27">
        <f t="shared" si="2"/>
        <v>0</v>
      </c>
      <c r="C28" s="27">
        <f t="shared" si="2"/>
        <v>0</v>
      </c>
      <c r="D28" s="27">
        <f t="shared" si="2"/>
        <v>5500000</v>
      </c>
      <c r="E28" s="27">
        <f t="shared" si="2"/>
        <v>2800000</v>
      </c>
      <c r="F28" s="27">
        <f t="shared" si="2"/>
        <v>0</v>
      </c>
      <c r="G28" s="28"/>
    </row>
    <row r="29" spans="1:7" x14ac:dyDescent="0.25">
      <c r="A29" s="25">
        <v>3</v>
      </c>
      <c r="B29" s="27">
        <f t="shared" si="2"/>
        <v>1600000</v>
      </c>
      <c r="C29" s="27">
        <f t="shared" si="2"/>
        <v>14400000</v>
      </c>
      <c r="D29" s="27">
        <f t="shared" si="2"/>
        <v>0</v>
      </c>
      <c r="E29" s="27">
        <f t="shared" si="2"/>
        <v>0</v>
      </c>
      <c r="F29" s="27">
        <f t="shared" si="2"/>
        <v>0</v>
      </c>
      <c r="G29" s="28"/>
    </row>
    <row r="30" spans="1:7" x14ac:dyDescent="0.25">
      <c r="A30" s="25">
        <v>4</v>
      </c>
      <c r="B30" s="27">
        <f t="shared" si="2"/>
        <v>0</v>
      </c>
      <c r="C30" s="27">
        <f t="shared" si="2"/>
        <v>0</v>
      </c>
      <c r="D30" s="27">
        <f t="shared" si="2"/>
        <v>0</v>
      </c>
      <c r="E30" s="27">
        <f t="shared" si="2"/>
        <v>0</v>
      </c>
      <c r="F30" s="27">
        <f t="shared" si="2"/>
        <v>6500000</v>
      </c>
      <c r="G30" s="32" t="s">
        <v>46</v>
      </c>
    </row>
    <row r="31" spans="1:7" x14ac:dyDescent="0.25">
      <c r="A31" s="6" t="s">
        <v>36</v>
      </c>
      <c r="B31" s="1">
        <f>SUM(B27:B30)</f>
        <v>8600000</v>
      </c>
      <c r="C31" s="1">
        <f t="shared" ref="C31:F31" si="3">SUM(C27:C30)</f>
        <v>14400000</v>
      </c>
      <c r="D31" s="1">
        <f t="shared" si="3"/>
        <v>11800000</v>
      </c>
      <c r="E31" s="1">
        <f t="shared" si="3"/>
        <v>2800000</v>
      </c>
      <c r="F31" s="1">
        <f t="shared" si="3"/>
        <v>6500000</v>
      </c>
      <c r="G31" s="33">
        <f>SUM(B31:F31)</f>
        <v>44100000</v>
      </c>
    </row>
  </sheetData>
  <mergeCells count="10">
    <mergeCell ref="A24:F24"/>
    <mergeCell ref="A25:A26"/>
    <mergeCell ref="B25:F25"/>
    <mergeCell ref="A1:F1"/>
    <mergeCell ref="G1:G3"/>
    <mergeCell ref="A2:A3"/>
    <mergeCell ref="B2:F2"/>
    <mergeCell ref="A12:F12"/>
    <mergeCell ref="A13:A14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8A3D-5502-44D0-83FD-5365558088D6}">
  <dimension ref="A1:E23"/>
  <sheetViews>
    <sheetView tabSelected="1" workbookViewId="0">
      <selection activeCell="L11" sqref="L11"/>
    </sheetView>
  </sheetViews>
  <sheetFormatPr defaultRowHeight="15" x14ac:dyDescent="0.25"/>
  <cols>
    <col min="1" max="1" width="17.28515625" customWidth="1"/>
    <col min="2" max="2" width="12.28515625" customWidth="1"/>
    <col min="3" max="3" width="14.42578125" bestFit="1" customWidth="1"/>
    <col min="4" max="4" width="25.140625" customWidth="1"/>
    <col min="5" max="5" width="10.7109375" bestFit="1" customWidth="1"/>
  </cols>
  <sheetData>
    <row r="1" spans="1:5" ht="30" customHeight="1" x14ac:dyDescent="0.25">
      <c r="A1" s="56" t="s">
        <v>48</v>
      </c>
      <c r="B1" s="56"/>
      <c r="C1" s="56"/>
      <c r="D1" s="56"/>
      <c r="E1" s="54" t="s">
        <v>52</v>
      </c>
    </row>
    <row r="2" spans="1:5" x14ac:dyDescent="0.25">
      <c r="A2" s="36"/>
      <c r="B2" s="36" t="s">
        <v>49</v>
      </c>
      <c r="C2" s="36" t="s">
        <v>50</v>
      </c>
      <c r="D2" s="36" t="s">
        <v>51</v>
      </c>
      <c r="E2" s="55"/>
    </row>
    <row r="3" spans="1:5" x14ac:dyDescent="0.25">
      <c r="A3" s="36" t="s">
        <v>53</v>
      </c>
      <c r="B3" s="34">
        <v>50</v>
      </c>
      <c r="C3" s="34">
        <v>10</v>
      </c>
      <c r="D3" s="34">
        <v>2E-3</v>
      </c>
      <c r="E3" s="34">
        <v>1.5</v>
      </c>
    </row>
    <row r="4" spans="1:5" x14ac:dyDescent="0.25">
      <c r="A4" s="36" t="s">
        <v>54</v>
      </c>
      <c r="B4" s="34">
        <v>70</v>
      </c>
      <c r="C4" s="34">
        <v>6</v>
      </c>
      <c r="D4" s="34">
        <v>3.0000000000000001E-3</v>
      </c>
      <c r="E4" s="34">
        <v>2</v>
      </c>
    </row>
    <row r="5" spans="1:5" x14ac:dyDescent="0.25">
      <c r="A5" s="36" t="s">
        <v>55</v>
      </c>
      <c r="B5" s="34">
        <v>180</v>
      </c>
      <c r="C5" s="34">
        <v>3</v>
      </c>
      <c r="D5" s="34">
        <v>0.01</v>
      </c>
      <c r="E5" s="34">
        <v>6</v>
      </c>
    </row>
    <row r="6" spans="1:5" x14ac:dyDescent="0.25">
      <c r="A6" s="35"/>
      <c r="B6" s="35"/>
      <c r="C6" s="35"/>
      <c r="D6" s="35"/>
      <c r="E6" s="35"/>
    </row>
    <row r="7" spans="1:5" x14ac:dyDescent="0.25">
      <c r="A7" s="36" t="s">
        <v>56</v>
      </c>
      <c r="B7" s="34">
        <v>2000</v>
      </c>
      <c r="C7" s="34">
        <v>210</v>
      </c>
      <c r="D7" s="34">
        <v>8.6999999999999994E-2</v>
      </c>
      <c r="E7" s="35"/>
    </row>
    <row r="12" spans="1:5" x14ac:dyDescent="0.25">
      <c r="A12" s="48" t="s">
        <v>57</v>
      </c>
      <c r="B12" s="48"/>
      <c r="C12" s="6" t="s">
        <v>58</v>
      </c>
      <c r="D12" s="6" t="s">
        <v>59</v>
      </c>
    </row>
    <row r="13" spans="1:5" x14ac:dyDescent="0.25">
      <c r="A13" s="36" t="s">
        <v>53</v>
      </c>
      <c r="B13" s="38">
        <v>6</v>
      </c>
      <c r="C13" s="36">
        <f>B13*100/$B$16</f>
        <v>19.35483870967742</v>
      </c>
      <c r="D13" s="36">
        <f>B13*E3</f>
        <v>9</v>
      </c>
    </row>
    <row r="14" spans="1:5" x14ac:dyDescent="0.25">
      <c r="A14" s="36" t="s">
        <v>54</v>
      </c>
      <c r="B14" s="24">
        <v>25</v>
      </c>
      <c r="C14" s="36">
        <f t="shared" ref="C14:C15" si="0">B14*100/$B$16</f>
        <v>80.645161290322577</v>
      </c>
      <c r="D14" s="36">
        <f t="shared" ref="D14:D15" si="1">B14*E4</f>
        <v>50</v>
      </c>
    </row>
    <row r="15" spans="1:5" x14ac:dyDescent="0.25">
      <c r="A15" s="36" t="s">
        <v>55</v>
      </c>
      <c r="B15" s="24">
        <v>0</v>
      </c>
      <c r="C15" s="36">
        <f t="shared" si="0"/>
        <v>0</v>
      </c>
      <c r="D15" s="36">
        <f t="shared" si="1"/>
        <v>0</v>
      </c>
    </row>
    <row r="16" spans="1:5" x14ac:dyDescent="0.25">
      <c r="A16" s="37" t="s">
        <v>36</v>
      </c>
      <c r="B16" s="6">
        <f>SUM(B13:B15)</f>
        <v>31</v>
      </c>
      <c r="C16" s="6">
        <f>SUM(C13:C15)</f>
        <v>100</v>
      </c>
      <c r="D16" s="41">
        <f>SUM(D13:D15)</f>
        <v>59</v>
      </c>
    </row>
    <row r="18" spans="1:4" x14ac:dyDescent="0.25">
      <c r="A18" s="48" t="s">
        <v>60</v>
      </c>
      <c r="B18" s="48"/>
      <c r="C18" s="48"/>
      <c r="D18" s="48"/>
    </row>
    <row r="19" spans="1:4" x14ac:dyDescent="0.25">
      <c r="A19" s="15"/>
      <c r="B19" s="15" t="s">
        <v>49</v>
      </c>
      <c r="C19" s="6" t="s">
        <v>50</v>
      </c>
      <c r="D19" s="6" t="s">
        <v>51</v>
      </c>
    </row>
    <row r="20" spans="1:4" x14ac:dyDescent="0.25">
      <c r="A20" s="36" t="s">
        <v>53</v>
      </c>
      <c r="B20" s="39">
        <f t="shared" ref="B20:D22" si="2">$B13*B3</f>
        <v>300</v>
      </c>
      <c r="C20" s="39">
        <f t="shared" si="2"/>
        <v>60</v>
      </c>
      <c r="D20" s="39">
        <f t="shared" si="2"/>
        <v>1.2E-2</v>
      </c>
    </row>
    <row r="21" spans="1:4" x14ac:dyDescent="0.25">
      <c r="A21" s="36" t="s">
        <v>54</v>
      </c>
      <c r="B21" s="39">
        <f t="shared" si="2"/>
        <v>1750</v>
      </c>
      <c r="C21" s="39">
        <f t="shared" si="2"/>
        <v>150</v>
      </c>
      <c r="D21" s="39">
        <f t="shared" si="2"/>
        <v>7.4999999999999997E-2</v>
      </c>
    </row>
    <row r="22" spans="1:4" x14ac:dyDescent="0.25">
      <c r="A22" s="36" t="s">
        <v>55</v>
      </c>
      <c r="B22" s="39">
        <f t="shared" si="2"/>
        <v>0</v>
      </c>
      <c r="C22" s="39">
        <f t="shared" si="2"/>
        <v>0</v>
      </c>
      <c r="D22" s="39">
        <f t="shared" si="2"/>
        <v>0</v>
      </c>
    </row>
    <row r="23" spans="1:4" x14ac:dyDescent="0.25">
      <c r="A23" s="37" t="s">
        <v>36</v>
      </c>
      <c r="B23" s="40">
        <f>SUM(B20:B22)</f>
        <v>2050</v>
      </c>
      <c r="C23" s="40">
        <f>SUM(C20:C22)</f>
        <v>210</v>
      </c>
      <c r="D23" s="40">
        <f>SUM(D20:D22)</f>
        <v>8.6999999999999994E-2</v>
      </c>
    </row>
  </sheetData>
  <mergeCells count="4">
    <mergeCell ref="E1:E2"/>
    <mergeCell ref="A1:D1"/>
    <mergeCell ref="A12:B12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ПодборПараметра</vt:lpstr>
      <vt:lpstr>КнижныеПолки</vt:lpstr>
      <vt:lpstr>Сорта чая</vt:lpstr>
      <vt:lpstr>Структура производства</vt:lpstr>
      <vt:lpstr>Транспортная задача</vt:lpstr>
      <vt:lpstr>Состав смеси</vt:lpstr>
      <vt:lpstr>ProdX</vt:lpstr>
      <vt:lpstr>ProdY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 Гордов</cp:lastModifiedBy>
  <dcterms:created xsi:type="dcterms:W3CDTF">2024-11-25T02:53:27Z</dcterms:created>
  <dcterms:modified xsi:type="dcterms:W3CDTF">2024-12-07T13:33:15Z</dcterms:modified>
</cp:coreProperties>
</file>