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06" documentId="13_ncr:1_{A6DBCFB4-28D9-4249-9038-216934055CA6}" xr6:coauthVersionLast="47" xr6:coauthVersionMax="47" xr10:uidLastSave="{CA07C34D-C53C-4E53-83D3-FBF344EC0412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<sst xmlns="http://schemas.openxmlformats.org/spreadsheetml/2006/main" count="84118" uniqueCount="28826">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</sst>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1" activePane="bottomLeft" state="frozen"/>
      <selection pane="bottomLeft" activeCell="H720" sqref="H72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 t="s">
        <v>26</v>
      </c>
      <c r="I719" s="69"/>
      <c r="J719" s="69" t="s">
        <v>34</v>
      </c>
      <c r="K719" s="64">
        <v>0.2722222222222222</v>
      </c>
      <c r="L719" s="64">
        <v>0.27500000000000002</v>
      </c>
      <c r="M719" s="70">
        <f t="shared" ca="1" si="156"/>
        <v>2.7777777777778234E-3</v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>
        <v>29</v>
      </c>
      <c r="G728" s="63">
        <f t="shared" si="155"/>
        <v>145</v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71"/>
      <c r="I729" s="71"/>
      <c r="J729" s="71"/>
      <c r="K729" s="71"/>
      <c r="L729" s="71"/>
      <c r="M729" s="72">
        <f ca="1">IFERROR(SUM(M717:M728),"")</f>
        <v>4.5138888888888895E-2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75"/>
      <c r="I730" s="75"/>
      <c r="J730" s="75"/>
      <c r="K730" s="75"/>
      <c r="L730" s="75"/>
      <c r="M730" s="76">
        <f ca="1">IFERROR(M716+M729,"")</f>
        <v>0.1645833333333333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0" activePane="bottomLeft" state="frozen"/>
      <selection pane="bottomLeft" activeCell="G729" sqref="G72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0.1602543981425697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0.29914328703145743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0.38386550925368024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/>
      <c r="Q722" s="65">
        <f t="shared" ca="1" si="192"/>
        <v>1.0254398148390464E-2</v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90"/>
        <v>0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9</v>
      </c>
      <c r="H728" s="91">
        <f>IFERROR(IF($G728="","",$G728*$S$729/$G$729/Cadastro!$E$33),"")</f>
        <v>0</v>
      </c>
      <c r="I728" s="92">
        <f>IFERROR(IF($D728="","",VLOOKUP($D728,Cadastro!$C$4:$G$7,5,FALSE())),"")</f>
        <v>0.6</v>
      </c>
      <c r="J728" s="93">
        <f t="shared" si="190"/>
        <v>0</v>
      </c>
      <c r="K728" s="63">
        <f t="shared" si="191"/>
        <v>37.800000000000004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134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562.79999999999995</v>
      </c>
      <c r="L729" s="71"/>
      <c r="M729" s="71"/>
      <c r="N729" s="71"/>
      <c r="O729" s="71"/>
      <c r="P729" s="71"/>
      <c r="Q729" s="72">
        <f ca="1">IFERROR(SUM(Q717:Q728),"")</f>
        <v>9.7754398148390209E-2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247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1037.4000000000001</v>
      </c>
      <c r="L730" s="75"/>
      <c r="M730" s="75"/>
      <c r="N730" s="75"/>
      <c r="O730" s="75"/>
      <c r="P730" s="75"/>
      <c r="Q730" s="76">
        <f ca="1">IFERROR(Q716+Q729,"")</f>
        <v>0.18664328703727912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P721" sqref="P72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 t="s">
        <v>26</v>
      </c>
      <c r="M720" s="60"/>
      <c r="N720" s="60" t="s">
        <v>34</v>
      </c>
      <c r="O720" s="64">
        <v>0.27152777777777776</v>
      </c>
      <c r="P720" s="64">
        <v>0.27777777777777779</v>
      </c>
      <c r="Q720" s="65">
        <f t="shared" ca="1" si="189"/>
        <v>6.2500000000000333E-3</v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87"/>
        <v>0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87"/>
        <v>0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87"/>
        <v>0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87"/>
        <v>0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87"/>
        <v>0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7</v>
      </c>
      <c r="H728" s="91">
        <f>IFERROR(IF($G728="","",$G728*$S$729/$G$729/Cadastro!$E$33),"")</f>
        <v>0</v>
      </c>
      <c r="I728" s="92">
        <f>IFERROR(IF($D728="","",VLOOKUP($D728,Cadastro!$C$4:$G$7,5,FALSE())),"")</f>
        <v>0.6</v>
      </c>
      <c r="J728" s="93">
        <f t="shared" si="187"/>
        <v>0</v>
      </c>
      <c r="K728" s="63">
        <f t="shared" si="188"/>
        <v>29.400000000000002</v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127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533.40000000000009</v>
      </c>
      <c r="L729" s="71"/>
      <c r="M729" s="71"/>
      <c r="N729" s="71"/>
      <c r="O729" s="71"/>
      <c r="P729" s="71"/>
      <c r="Q729" s="72">
        <f ca="1">IFERROR(SUM(Q717:Q728),"")</f>
        <v>5.6250000000000078E-2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231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970.2</v>
      </c>
      <c r="L730" s="75"/>
      <c r="M730" s="75"/>
      <c r="N730" s="75"/>
      <c r="O730" s="75"/>
      <c r="P730" s="75"/>
      <c r="Q730" s="76">
        <f ca="1">IFERROR(Q716+Q729,"")</f>
        <v>0.11180555555555577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P722" sqref="P72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 t="s">
        <v>26</v>
      </c>
      <c r="M721" s="69"/>
      <c r="N721" s="69" t="s">
        <v>34</v>
      </c>
      <c r="O721" s="64">
        <v>0.2722222222222222</v>
      </c>
      <c r="P721" s="64">
        <v>0.27777777777777779</v>
      </c>
      <c r="Q721" s="70">
        <f t="shared" ca="1" si="192"/>
        <v>5.5555555555555913E-3</v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90"/>
        <v>0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14</v>
      </c>
      <c r="H728" s="91">
        <f>IFERROR(IF($G728="","",$G728*$S$729/$G$729/Cadastro!$E$33),"")</f>
        <v>0</v>
      </c>
      <c r="I728" s="92">
        <f>IFERROR(IF($D728="","",VLOOKUP($D728,Cadastro!$C$4:$G$7,5,FALSE())),"")</f>
        <v>0.6</v>
      </c>
      <c r="J728" s="93">
        <f t="shared" si="190"/>
        <v>0</v>
      </c>
      <c r="K728" s="63">
        <f t="shared" si="191"/>
        <v>58.800000000000004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204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856.79999999999984</v>
      </c>
      <c r="L729" s="71"/>
      <c r="M729" s="71"/>
      <c r="N729" s="71"/>
      <c r="O729" s="133"/>
      <c r="P729" s="133"/>
      <c r="Q729" s="72">
        <f ca="1">IFERROR(SUM(Q717:Q728),"")</f>
        <v>0.30763888888888896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342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1436.3999999999999</v>
      </c>
      <c r="L730" s="75"/>
      <c r="M730" s="75"/>
      <c r="N730" s="75"/>
      <c r="O730" s="134"/>
      <c r="P730" s="134"/>
      <c r="Q730" s="76">
        <f ca="1">IFERROR(Q716+Q729,"")</f>
        <v>3.5194444444444448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2026-08-28T10:46:02Z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