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176" documentId="13_ncr:1_{9DFDFEE8-78F7-4C04-B87C-99924EE6CC37}" xr6:coauthVersionLast="47" xr6:coauthVersionMax="47" xr10:uidLastSave="{868B3F90-CA9C-4C45-8683-94B4D1ABE128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<sst xmlns="http://schemas.openxmlformats.org/spreadsheetml/2006/main" count="105496" uniqueCount="40286">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</sst>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5" activePane="bottomLeft" state="frozen"/>
      <selection pane="bottomLeft" activeCell="J96" sqref="J9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/>
      <c r="G96" s="84" t="str">
        <f t="shared" ref="G96:G107" si="21">IF(F96="","",IF(E96="PC 17",F96*4.2,IF(E96="PC 19",F96*5,IF(E96="CB",F96*35,""))))</f>
        <v/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/>
      <c r="M96" s="81">
        <f t="shared" ref="M96:M107" ca="1" si="22">IFERROR(IF(K96="","",IF(L96="",MOD(NOW()-K96,1),IF(L96&gt;=K96,L96-K96,L96+1-K96))),"")</f>
        <v>1.3571643517934717E-2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1.3571643517934717E-2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133</v>
      </c>
      <c r="G109" s="1">
        <f>G95+G108</f>
        <v>665</v>
      </c>
      <c r="H109" s="91"/>
      <c r="I109" s="91"/>
      <c r="J109" s="91"/>
      <c r="K109" s="91"/>
      <c r="L109" s="91"/>
      <c r="M109" s="92">
        <f ca="1">IFERROR(M95+M108,"")</f>
        <v>9.5516087962379204E-2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7" activePane="bottomLeft" state="frozen"/>
      <selection pane="bottomLeft" activeCell="E107" sqref="E10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/>
      <c r="H96" s="120" t="str">
        <f>IFERROR(IF($G96="","",$G96*$S$108/$G$108/Cadastro!$E$33),"")</f>
        <v/>
      </c>
      <c r="I96" s="121">
        <f>IFERROR(IF($D96="","",VLOOKUP($D96,Cadastro!$C$4:$G$20,5,FALSE())),"")</f>
        <v>0.6</v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138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579.59999999999991</v>
      </c>
      <c r="L109" s="91"/>
      <c r="M109" s="91"/>
      <c r="N109" s="91"/>
      <c r="O109" s="91"/>
      <c r="P109" s="91"/>
      <c r="Q109" s="92">
        <f ca="1">IFERROR(Q95+Q108,"")</f>
        <v>0.32499999999999996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9" activePane="bottomLeft" state="frozen"/>
      <selection pane="bottomLeft" activeCell="E107" sqref="E10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/>
      <c r="H96" s="120" t="str">
        <f>IFERROR(IF($G96="","",$G96*$S$108/$G$108/Cadastro!$E$33),"")</f>
        <v/>
      </c>
      <c r="I96" s="121">
        <f>IFERROR(IF($D96="","",VLOOKUP($D96,Cadastro!$C$4:$G$20,5,FALSE())),"")</f>
        <v>0.6</v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100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420</v>
      </c>
      <c r="L109" s="91"/>
      <c r="M109" s="91"/>
      <c r="N109" s="91"/>
      <c r="O109" s="91"/>
      <c r="P109" s="91"/>
      <c r="Q109" s="92">
        <f ca="1">IFERROR(Q95+Q108,"")</f>
        <v>0.11041666666666672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101" sqref="G10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/>
      <c r="H96" s="120" t="str">
        <f>IFERROR(IF($G96="","",$G96*$S$108/$G$108/Cadastro!$E$33),"")</f>
        <v/>
      </c>
      <c r="I96" s="121">
        <f>IFERROR(IF($D96="","",VLOOKUP($D96,Cadastro!$C$4:$G$20,5,FALSE())),"")</f>
        <v>0.6</v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128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537.60000000000014</v>
      </c>
      <c r="L109" s="91"/>
      <c r="M109" s="91"/>
      <c r="N109" s="91"/>
      <c r="O109" s="155"/>
      <c r="P109" s="155"/>
      <c r="Q109" s="92">
        <f ca="1">IFERROR(Q95+Q108,"")</f>
        <v>0.23819444444444454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2026-09-04T23:34:36Z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