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25" documentId="13_ncr:1_{9DFDFEE8-78F7-4C04-B87C-99924EE6CC37}" xr6:coauthVersionLast="47" xr6:coauthVersionMax="47" xr10:uidLastSave="{DD1D0BC2-CE95-4A9A-AA85-6B1B22D1A862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<sst xmlns="http://schemas.openxmlformats.org/spreadsheetml/2006/main" count="189655" uniqueCount="73264">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</sst>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1" activePane="bottomLeft" state="frozen"/>
      <selection pane="bottomLeft" activeCell="K33" sqref="K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/>
      <c r="K32" s="80">
        <v>0.63888888888888884</v>
      </c>
      <c r="L32" s="80"/>
      <c r="M32" s="81">
        <f t="shared" ca="1" si="7"/>
        <v>1.904907407151768E-2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9.6132407404851017E-2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9.6132407404851017E-2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37" sqref="G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/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42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0.14444444444444454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0.14444444444444454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2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" activePane="bottomLeft" state="frozen"/>
      <selection pane="bottomLeft" activeCell="G38" sqref="G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/>
      <c r="Q29" s="86">
        <f t="shared" ref="Q29:Q40" ca="1" si="10">IFERROR(IF(O29="","",IF(P29="",MOD(NOW()-O29,1),IF(P29&gt;=O29,P29-O29,P29+1-O29))),"")</f>
        <v>0.20029907407297287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/>
      <c r="M30" s="85"/>
      <c r="N30" s="85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0.20029907407297287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0.20029907407297287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P32" sqref="P3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/>
      <c r="F38" s="107">
        <f>IFERROR(IF($D38="","",VLOOKUP($D38,Cadastro!$C$4:$E$20,3,FALSE())),"")</f>
        <v>0.35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50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94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394.8</v>
      </c>
      <c r="L41" s="87"/>
      <c r="M41" s="87"/>
      <c r="N41" s="87"/>
      <c r="O41" s="152"/>
      <c r="P41" s="152"/>
      <c r="Q41" s="88">
        <f ca="1">IFERROR(SUM(Q29:Q40),"")</f>
        <v>6.1111111111111172E-2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94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394.8</v>
      </c>
      <c r="L55" s="91"/>
      <c r="M55" s="91"/>
      <c r="N55" s="91"/>
      <c r="O55" s="153"/>
      <c r="P55" s="153"/>
      <c r="Q55" s="92">
        <f ca="1">IFERROR(Q41+Q54,"")</f>
        <v>6.1111111111111172E-2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2026-10-02T19:48:46Z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