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01" documentId="13_ncr:1_{9DFDFEE8-78F7-4C04-B87C-99924EE6CC37}" xr6:coauthVersionLast="47" xr6:coauthVersionMax="47" xr10:uidLastSave="{5381C969-2B6C-4C1C-9751-31D913C14065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<sst xmlns="http://schemas.openxmlformats.org/spreadsheetml/2006/main" count="109162" uniqueCount="41589">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</sst>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7" activePane="bottomLeft" state="frozen"/>
      <selection pane="bottomLeft" activeCell="D130" sqref="D13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296</v>
      </c>
      <c r="G136" s="1">
        <f>G122+G135</f>
        <v>1243.2000000000003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17" activePane="bottomLeft" state="frozen"/>
      <selection pane="bottomLeft" activeCell="D123" sqref="D12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/>
      <c r="F123" s="120">
        <f>IFERROR(IF($D123="","",VLOOKUP($D123,Cadastro!$C$4:$E$20,3,FALSE())),"")</f>
        <v>0.7</v>
      </c>
      <c r="G123" s="108"/>
      <c r="H123" s="120" t="str">
        <f>IFERROR(IF($G123="","",$G123*$S$135/$G$135/Cadastro!$E$33),"")</f>
        <v/>
      </c>
      <c r="I123" s="121">
        <f>IFERROR(IF($D123="","",VLOOKUP($D123,Cadastro!$C$4:$G$20,5,FALSE())),"")</f>
        <v>0.6</v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83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348.6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E131" sqref="E1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9.7526388890400995E-2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0.23155416666817868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361.20000000000005</v>
      </c>
      <c r="L136" s="91"/>
      <c r="M136" s="91"/>
      <c r="N136" s="91"/>
      <c r="O136" s="91"/>
      <c r="P136" s="91"/>
      <c r="Q136" s="92">
        <f ca="1">IFERROR(Q122+Q135,"")</f>
        <v>0.23155416666817868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6" activePane="bottomLeft" state="frozen"/>
      <selection pane="bottomLeft" activeCell="D131" sqref="D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583.80000000000007</v>
      </c>
      <c r="L136" s="91"/>
      <c r="M136" s="91"/>
      <c r="N136" s="91"/>
      <c r="O136" s="155"/>
      <c r="P136" s="155"/>
      <c r="Q136" s="92">
        <f ca="1">IFERROR(Q122+Q135,"")</f>
        <v>0.11388888888888882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2026-09-05T23:26:00Z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