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76" documentId="13_ncr:1_{A6DBCFB4-28D9-4249-9038-216934055CA6}" xr6:coauthVersionLast="47" xr6:coauthVersionMax="47" xr10:uidLastSave="{C3B1CCE2-CEBB-4156-A31C-E13CF0FCACDC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H695" i="5"/>
  <c r="J695" i="5" s="1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6" i="5" l="1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702" i="4" s="1"/>
  <c r="T702" i="4" s="1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5" l="1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<sst xmlns="http://schemas.openxmlformats.org/spreadsheetml/2006/main" count="80252" uniqueCount="27490">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</sst>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697" sqref="F697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313</v>
      </c>
      <c r="G702" s="2">
        <f>SUM(G690:G701)</f>
        <v>1565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609</v>
      </c>
      <c r="G703" s="1">
        <f>G689+G702</f>
        <v>3045</v>
      </c>
      <c r="H703" s="75"/>
      <c r="I703" s="75"/>
      <c r="J703" s="75"/>
      <c r="K703" s="75"/>
      <c r="L703" s="75"/>
      <c r="M703" s="76">
        <f ca="1">IFERROR(M689+M702,"")</f>
        <v>0.1034722222222223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N693" sqref="N693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0.96505347221682314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1.1039423611057109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1.1886645833279337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29</v>
      </c>
      <c r="M693" s="69" t="s">
        <v>170</v>
      </c>
      <c r="N693" s="69" t="s">
        <v>195</v>
      </c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327.60000000000002</v>
      </c>
      <c r="L702" s="71"/>
      <c r="M702" s="71"/>
      <c r="N702" s="71"/>
      <c r="O702" s="71"/>
      <c r="P702" s="71"/>
      <c r="Q702" s="72">
        <f ca="1">IFERROR(SUM(Q690:Q701),"")</f>
        <v>5.4166666666666696E-2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227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953.40000000000009</v>
      </c>
      <c r="L703" s="75"/>
      <c r="M703" s="75"/>
      <c r="N703" s="75"/>
      <c r="O703" s="75"/>
      <c r="P703" s="75"/>
      <c r="Q703" s="76">
        <f ca="1">IFERROR(Q689+Q702,"")</f>
        <v>0.18888888888888883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697" sqref="G697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79"/>
        <v/>
      </c>
      <c r="K699" s="68" t="str">
        <f>IF(G699="","",IF(E700="PC 17",G699*4.2,IF(E700="PC 19",G699*5,IF(E700="CB",G699*24,""))))</f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71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298.2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158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663.6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697" sqref="G69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/>
      <c r="H697" s="87" t="str">
        <f>IFERROR(IF($G697="","",$G697*$S$702/$G$702/Cadastro!$E$33),"")</f>
        <v/>
      </c>
      <c r="I697" s="89">
        <f>IFERROR(IF($D697="","",VLOOKUP($D697,Cadastro!$C$4:$G$7,5,FALSE())),"")</f>
        <v>0.6</v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/>
      <c r="H698" s="87" t="str">
        <f>IFERROR(IF($G698="","",$G698*$S$702/$G$702/Cadastro!$E$33),"")</f>
        <v/>
      </c>
      <c r="I698" s="89">
        <f>IFERROR(IF($D698="","",VLOOKUP($D698,Cadastro!$C$4:$G$7,5,FALSE())),"")</f>
        <v>0.6</v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/>
      <c r="H699" s="87" t="str">
        <f>IFERROR(IF($G699="","",$G699*$S$702/$G$702/Cadastro!$E$33),"")</f>
        <v/>
      </c>
      <c r="I699" s="89">
        <f>IFERROR(IF($D699="","",VLOOKUP($D699,Cadastro!$C$4:$G$7,5,FALSE())),"")</f>
        <v>0.6</v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111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466.20000000000005</v>
      </c>
      <c r="L702" s="71"/>
      <c r="M702" s="71"/>
      <c r="N702" s="71"/>
      <c r="O702" s="133"/>
      <c r="P702" s="133"/>
      <c r="Q702" s="72">
        <f ca="1">IFERROR(SUM(Q690:Q701),"")</f>
        <v>0.10624999999999996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261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1096.1999999999998</v>
      </c>
      <c r="L703" s="75"/>
      <c r="M703" s="75"/>
      <c r="N703" s="75"/>
      <c r="O703" s="134"/>
      <c r="P703" s="134"/>
      <c r="Q703" s="76">
        <f ca="1">IFERROR(Q689+Q702,"")</f>
        <v>0.28333333333333338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2026-08-27T06:04:42Z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