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76" documentId="13_ncr:1_{9DFDFEE8-78F7-4C04-B87C-99924EE6CC37}" xr6:coauthVersionLast="47" xr6:coauthVersionMax="47" xr10:uidLastSave="{98CE00F8-DF86-40D1-8DAA-EE9D33F9834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<sst xmlns="http://schemas.openxmlformats.org/spreadsheetml/2006/main" count="188265" uniqueCount="69192">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</sst>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1" sqref="F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65</v>
      </c>
      <c r="G702" s="2">
        <f>SUM(G690:G701)</f>
        <v>325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281</v>
      </c>
      <c r="G703" s="1">
        <f>G689+G702</f>
        <v>1405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E691" sqref="E690:E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92.4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219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919.80000000000007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2" sqref="G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 t="s">
        <v>289</v>
      </c>
      <c r="F690" s="120" t="str">
        <f>IFERROR(IF($D690="","",VLOOKUP($D690,Cadastro!$C$4:$E$20,3,FALSE())),"")</f>
        <v/>
      </c>
      <c r="G690" s="108">
        <v>9</v>
      </c>
      <c r="H690" s="120">
        <f>IFERROR(IF($G690="","",$G690*$S$702/$G$702/Cadastro!$E$33),"")</f>
        <v>0</v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/>
      <c r="Q690" s="81">
        <f t="shared" ref="Q690:Q701" ca="1" si="203">IFERROR(IF(O690="","",IF(P690="",MOD(NOW()-O690,1),IF(P690&gt;=O690,P690-O690,P690+1-O690))),"")</f>
        <v>5.5966435247682966E-3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 t="s">
        <v>289</v>
      </c>
      <c r="F691" s="107" t="str">
        <f>IFERROR(IF($D691="","",VLOOKUP($D691,Cadastro!$C$4:$E$20,3,FALSE())),"")</f>
        <v/>
      </c>
      <c r="G691" s="108">
        <v>10</v>
      </c>
      <c r="H691" s="107">
        <f>IFERROR(IF($G691="","",$G691*$S$702/$G$702/Cadastro!$E$33),"")</f>
        <v>0</v>
      </c>
      <c r="I691" s="109" t="str">
        <f>IFERROR(IF($D691="","",VLOOKUP($D691,Cadastro!$C$4:$G$20,5,FALSE())),"")</f>
        <v/>
      </c>
      <c r="J691" s="110" t="str">
        <f t="shared" si="201"/>
        <v/>
      </c>
      <c r="K691" s="84">
        <f t="shared" si="202"/>
        <v>42</v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19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79.800000000000011</v>
      </c>
      <c r="L702" s="87"/>
      <c r="M702" s="87"/>
      <c r="N702" s="87"/>
      <c r="O702" s="87"/>
      <c r="P702" s="87"/>
      <c r="Q702" s="88">
        <f ca="1">IFERROR(SUM(Q690:Q701),"")</f>
        <v>5.5966435247682966E-3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129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541.80000000000007</v>
      </c>
      <c r="L703" s="91"/>
      <c r="M703" s="91"/>
      <c r="N703" s="91"/>
      <c r="O703" s="91"/>
      <c r="P703" s="91"/>
      <c r="Q703" s="92">
        <f ca="1">IFERROR(Q689+Q702,"")</f>
        <v>9.3791087969212705E-2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D696" sqref="D69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/>
      <c r="Q691" s="86">
        <f t="shared" ca="1" si="207"/>
        <v>4.9021990780602209E-3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/>
      <c r="F692" s="107">
        <f>IFERROR(IF($D692="","",VLOOKUP($D692,Cadastro!$C$4:$E$20,3,FALSE())),"")</f>
        <v>0.35</v>
      </c>
      <c r="G692" s="108"/>
      <c r="H692" s="107" t="str">
        <f>IFERROR(IF($G692="","",$G692*$S$702/$G$702/Cadastro!$E$33),"")</f>
        <v/>
      </c>
      <c r="I692" s="109">
        <f>IFERROR(IF($D692="","",VLOOKUP($D692,Cadastro!$C$4:$G$20,5,FALSE())),"")</f>
        <v>0.6</v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/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/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/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/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47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197.4</v>
      </c>
      <c r="L702" s="87"/>
      <c r="M702" s="87"/>
      <c r="N702" s="87"/>
      <c r="O702" s="152"/>
      <c r="P702" s="152"/>
      <c r="Q702" s="88">
        <f ca="1">IFERROR(SUM(Q690:Q701),"")</f>
        <v>2.1568865744726939E-2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221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928.19999999999993</v>
      </c>
      <c r="L703" s="91"/>
      <c r="M703" s="91"/>
      <c r="N703" s="91"/>
      <c r="O703" s="153"/>
      <c r="P703" s="153"/>
      <c r="Q703" s="92">
        <f ca="1">IFERROR(Q689+Q702,"")</f>
        <v>6.670775463361589E-2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