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90" documentId="13_ncr:1_{9DFDFEE8-78F7-4C04-B87C-99924EE6CC37}" xr6:coauthVersionLast="47" xr6:coauthVersionMax="47" xr10:uidLastSave="{7DDF9454-8644-4C6E-A8D7-C7D8C8780616}"/>
  <bookViews>
    <workbookView xWindow="-120" yWindow="-120" windowWidth="29040" windowHeight="15720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K351" i="7" s="1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K108" i="7" s="1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G756" i="4" l="1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<sst xmlns="http://schemas.openxmlformats.org/spreadsheetml/2006/main" count="87492" uniqueCount="29973">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</sst>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2918650</v>
      </c>
      <c r="D31" s="26">
        <f>IFERROR('Linha 1'!S757,"")</f>
        <v>697480</v>
      </c>
      <c r="E31" s="26">
        <f>IFERROR('Linha 2'!S757,"")</f>
        <v>328850</v>
      </c>
      <c r="F31" s="26">
        <f>IFERROR('Linha 3'!S757,"")</f>
        <v>841740</v>
      </c>
      <c r="G31" s="27">
        <f t="shared" si="0"/>
        <v>1868070</v>
      </c>
      <c r="H31" s="21">
        <f>IFERROR('Linha 1'!T757+'Linha 2'!T757+'Linha 3'!T757,0)</f>
        <v>727.3694999999999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105254460</v>
      </c>
      <c r="D35" s="31">
        <f t="shared" si="2"/>
        <v>31931100</v>
      </c>
      <c r="E35" s="31">
        <f t="shared" si="2"/>
        <v>18625020</v>
      </c>
      <c r="F35" s="31">
        <f t="shared" si="2"/>
        <v>43360320</v>
      </c>
      <c r="G35" s="31">
        <f t="shared" si="2"/>
        <v>93916440</v>
      </c>
      <c r="H35" s="32">
        <f>IFERROR(SUM(H4:H34),"")</f>
        <v>13058.630209371893</v>
      </c>
      <c r="I35" s="32">
        <f>IFERROR(SUM(I4:I34),"")</f>
        <v>14531.98</v>
      </c>
      <c r="J35" s="33">
        <f>IFERROR(IF(OR(H35="",I35="",H35=0,I35=0),"",MIN(H35,I35)/MAX(H35,I35)),"")</f>
        <v>0.89861327977136585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20" activePane="bottomLeft" state="frozen"/>
      <selection pane="bottomLeft" activeCell="F750" sqref="F750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/>
      <c r="M745" s="86">
        <f t="shared" ca="1" si="161"/>
        <v>8.6001157396822236E-3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156</v>
      </c>
      <c r="G756" s="2">
        <f>SUM(G744:G755)</f>
        <v>780</v>
      </c>
      <c r="H756" s="87"/>
      <c r="I756" s="87"/>
      <c r="J756" s="87"/>
      <c r="K756" s="87"/>
      <c r="L756" s="87"/>
      <c r="M756" s="88">
        <f ca="1">IFERROR(SUM(M744:M755),"")</f>
        <v>7.1794560184126666E-2</v>
      </c>
      <c r="N756" s="2" t="s">
        <v>266</v>
      </c>
      <c r="O756" s="89"/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524</v>
      </c>
      <c r="G757" s="1">
        <f>G743+G756</f>
        <v>2620</v>
      </c>
      <c r="H757" s="91"/>
      <c r="I757" s="91"/>
      <c r="J757" s="91"/>
      <c r="K757" s="91"/>
      <c r="L757" s="91"/>
      <c r="M757" s="92">
        <f ca="1">IFERROR(M743+M756,"")</f>
        <v>0.14748900462857123</v>
      </c>
      <c r="N757" s="1" t="s">
        <v>269</v>
      </c>
      <c r="O757" s="97">
        <f>IFERROR(O743+O756,"")</f>
        <v>2918650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713" activePane="bottomLeft" state="frozen"/>
      <selection pane="bottomLeft" activeCell="G750" sqref="G75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0.94957233795867069</v>
      </c>
      <c r="R53" s="95" t="s">
        <v>328</v>
      </c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1.0884612268475584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1.1731834490697812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0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0"/>
        <v>0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0"/>
        <v>0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/>
      <c r="Q746" s="81">
        <f t="shared" ca="1" si="222"/>
        <v>2.6678240828914568E-4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0"/>
        <v>0</v>
      </c>
      <c r="K747" s="84">
        <f t="shared" si="221"/>
        <v>58.800000000000004</v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20"/>
        <v>0</v>
      </c>
      <c r="K748" s="79">
        <f t="shared" si="221"/>
        <v>96.600000000000009</v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20"/>
        <v>0</v>
      </c>
      <c r="K749" s="84">
        <f t="shared" si="221"/>
        <v>37.800000000000004</v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83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348.60000000000008</v>
      </c>
      <c r="L756" s="87"/>
      <c r="M756" s="87"/>
      <c r="N756" s="87"/>
      <c r="O756" s="87"/>
      <c r="P756" s="87"/>
      <c r="Q756" s="88">
        <f ca="1">IFERROR(SUM(Q744:Q755),"")</f>
        <v>6.2072337963844593E-2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273</v>
      </c>
      <c r="H757" s="127">
        <f>IFERROR(H743+H756,"")</f>
        <v>697.4799999999999</v>
      </c>
      <c r="I757" s="129"/>
      <c r="J757" s="130">
        <f>IFERROR(J743+J756,"")</f>
        <v>292.94159999999994</v>
      </c>
      <c r="K757" s="1">
        <f>K743+K756</f>
        <v>1146.6000000000001</v>
      </c>
      <c r="L757" s="91"/>
      <c r="M757" s="91"/>
      <c r="N757" s="91"/>
      <c r="O757" s="91"/>
      <c r="P757" s="91"/>
      <c r="Q757" s="92">
        <f ca="1">IFERROR(Q743+Q756,"")</f>
        <v>0.16554456018606667</v>
      </c>
      <c r="R757" s="1" t="s">
        <v>269</v>
      </c>
      <c r="S757" s="97">
        <f>IFERROR(S743+S756,"")</f>
        <v>697480</v>
      </c>
      <c r="T757" s="137">
        <f>IFERROR(J757,"")</f>
        <v>292.94159999999994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18" activePane="bottomLeft" state="frozen"/>
      <selection pane="bottomLeft" activeCell="G750" sqref="G750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32</v>
      </c>
      <c r="N744" s="76" t="s">
        <v>36</v>
      </c>
      <c r="O744" s="80">
        <v>6.458333333333334E-2</v>
      </c>
      <c r="P744" s="80"/>
      <c r="Q744" s="81">
        <f t="shared" ref="Q744:Q755" ca="1" si="219">IFERROR(IF(O744="","",IF(P744="",MOD(NOW()-O744,1),IF(P744&gt;=O744,P744-O744,P744+1-O744))),"")</f>
        <v>6.5167824068339542E-3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46.2</v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7"/>
        <v>0</v>
      </c>
      <c r="K746" s="79">
        <f t="shared" si="218"/>
        <v>58.800000000000004</v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7"/>
        <v>0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17"/>
        <v>0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17"/>
        <v>0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64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268.8</v>
      </c>
      <c r="L756" s="87"/>
      <c r="M756" s="87"/>
      <c r="N756" s="87"/>
      <c r="O756" s="87"/>
      <c r="P756" s="87"/>
      <c r="Q756" s="88">
        <f ca="1">IFERROR(SUM(Q744:Q755),"")</f>
        <v>6.5167824068339542E-3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134</v>
      </c>
      <c r="H757" s="127">
        <f>IFERROR(H743+H756,"")</f>
        <v>328.84999999999997</v>
      </c>
      <c r="I757" s="129"/>
      <c r="J757" s="130">
        <f>IFERROR(J743+J756,"")</f>
        <v>80.897099999999995</v>
      </c>
      <c r="K757" s="1">
        <f>K743+K756</f>
        <v>562.79999999999995</v>
      </c>
      <c r="L757" s="91"/>
      <c r="M757" s="91"/>
      <c r="N757" s="91"/>
      <c r="O757" s="91"/>
      <c r="P757" s="91"/>
      <c r="Q757" s="92">
        <f ca="1">IFERROR(Q743+Q756,"")</f>
        <v>8.7766782406833888E-2</v>
      </c>
      <c r="R757" s="1" t="s">
        <v>269</v>
      </c>
      <c r="S757" s="97">
        <f>IFERROR(S743+S756,"")</f>
        <v>328850</v>
      </c>
      <c r="T757" s="137">
        <f>IFERROR(J757,"")</f>
        <v>80.897099999999995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18" activePane="bottomLeft" state="frozen"/>
      <selection pane="bottomLeft" activeCell="G750" sqref="G750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0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9"/>
        <v>0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9"/>
        <v>0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9"/>
        <v>0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19"/>
        <v>0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19"/>
        <v>0</v>
      </c>
      <c r="K749" s="84">
        <f t="shared" si="220"/>
        <v>88.2</v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96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403.2</v>
      </c>
      <c r="L756" s="87"/>
      <c r="M756" s="87"/>
      <c r="N756" s="87"/>
      <c r="O756" s="155"/>
      <c r="P756" s="155"/>
      <c r="Q756" s="88">
        <f ca="1">IFERROR(SUM(Q744:Q755),"")</f>
        <v>5.3472222222222275E-2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269</v>
      </c>
      <c r="H757" s="127">
        <f>IFERROR(H743+H756,"")</f>
        <v>841.74</v>
      </c>
      <c r="I757" s="129"/>
      <c r="J757" s="130">
        <f>IFERROR(J743+J756,"")</f>
        <v>353.5308</v>
      </c>
      <c r="K757" s="1">
        <f>K743+K756</f>
        <v>1129.8</v>
      </c>
      <c r="L757" s="91"/>
      <c r="M757" s="91"/>
      <c r="N757" s="91"/>
      <c r="O757" s="156"/>
      <c r="P757" s="156"/>
      <c r="Q757" s="92">
        <f ca="1">IFERROR(Q743+Q756,"")</f>
        <v>0.12638888888888841</v>
      </c>
      <c r="R757" s="1" t="s">
        <v>269</v>
      </c>
      <c r="S757" s="97">
        <f>IFERROR(S743+S756,"")</f>
        <v>841740</v>
      </c>
      <c r="T757" s="137">
        <f>IFERROR(J757,"")</f>
        <v>353.5308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3855</v>
      </c>
      <c r="B7207" s="152" t="s">
        <v>536</v>
      </c>
      <c r="C7207" s="170" t="s">
        <v>28972</v>
      </c>
      <c r="D7207" s="170" t="s">
        <v>28973</v>
      </c>
      <c r="E7207" s="168">
        <v>1.6203703703703703E-3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4.2824074074074075E-4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3855</v>
      </c>
      <c r="B7208" s="152" t="s">
        <v>536</v>
      </c>
      <c r="C7208" s="170" t="s">
        <v>28976</v>
      </c>
      <c r="D7208" s="170" t="s">
        <v>28977</v>
      </c>
      <c r="E7208" s="168">
        <v>8.2060185185185187E-3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4.6296296296296298E-4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535</v>
      </c>
      <c r="B7221" s="152" t="s">
        <v>20722</v>
      </c>
      <c r="C7221" s="170" t="s">
        <v>29028</v>
      </c>
      <c r="D7221" s="170" t="s">
        <v>29029</v>
      </c>
      <c r="E7221" s="168">
        <v>2.1064814814814813E-3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3.5879629629629629E-4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485</v>
      </c>
      <c r="B7249" s="152" t="s">
        <v>486</v>
      </c>
      <c r="C7249" s="170" t="s">
        <v>29136</v>
      </c>
      <c r="D7249" s="170" t="s">
        <v>29137</v>
      </c>
      <c r="E7249" s="168">
        <v>1.3425925925925925E-3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5.4398148148148144E-4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1934</v>
      </c>
      <c r="B7294" s="152" t="s">
        <v>22897</v>
      </c>
      <c r="C7294" s="170" t="s">
        <v>29310</v>
      </c>
      <c r="D7294" s="170" t="s">
        <v>29311</v>
      </c>
      <c r="E7294" s="168">
        <v>1.3541666666666667E-3</v>
      </c>
      <c r="F7294" s="152" t="s">
        <v>499</v>
      </c>
      <c r="H7294" s="152" t="s">
        <v>61</v>
      </c>
      <c r="I7294" s="170" t="s">
        <v>29312</v>
      </c>
      <c r="J7294" s="170" t="s">
        <v>29313</v>
      </c>
      <c r="K7294" s="168">
        <v>5.5555555555555556E-4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510</v>
      </c>
      <c r="B7318" s="152" t="s">
        <v>511</v>
      </c>
      <c r="C7318" s="170" t="s">
        <v>29405</v>
      </c>
      <c r="D7318" s="170" t="s">
        <v>29406</v>
      </c>
      <c r="E7318" s="168">
        <v>2.2569444444444442E-3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5.7870370370370367E-4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510</v>
      </c>
      <c r="B7319" s="152" t="s">
        <v>511</v>
      </c>
      <c r="C7319" s="170" t="s">
        <v>29409</v>
      </c>
      <c r="D7319" s="170" t="s">
        <v>29410</v>
      </c>
      <c r="E7319" s="168">
        <v>2.0717592592592593E-3</v>
      </c>
      <c r="F7319" s="152" t="s">
        <v>499</v>
      </c>
      <c r="H7319" s="152" t="s">
        <v>31</v>
      </c>
      <c r="I7319" s="170" t="s">
        <v>29411</v>
      </c>
      <c r="J7319" s="170" t="s">
        <v>29412</v>
      </c>
      <c r="K7319" s="168">
        <v>5.9027777777777778E-4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29310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29416</v>
      </c>
      <c r="D7321" s="170" t="s">
        <v>29417</v>
      </c>
      <c r="E7321" s="168">
        <v>1.712962962962963E-3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5.6712962962962967E-4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522</v>
      </c>
      <c r="B7340" s="152" t="s">
        <v>505</v>
      </c>
      <c r="C7340" s="170" t="s">
        <v>29488</v>
      </c>
      <c r="D7340" s="170" t="s">
        <v>29489</v>
      </c>
      <c r="E7340" s="168">
        <v>3.0439814814814813E-3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3.3564814814814812E-4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3855</v>
      </c>
      <c r="B7355" s="152" t="s">
        <v>3884</v>
      </c>
      <c r="C7355" s="170" t="s">
        <v>29547</v>
      </c>
      <c r="D7355" s="170" t="s">
        <v>29548</v>
      </c>
      <c r="E7355" s="168">
        <v>2.3148148148148147E-5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5.5555555555555556E-4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2.5578703703703705E-3</v>
      </c>
      <c r="F7356" s="152" t="s">
        <v>499</v>
      </c>
      <c r="H7356" s="152" t="s">
        <v>31</v>
      </c>
      <c r="I7356" s="170" t="s">
        <v>29553</v>
      </c>
      <c r="K7356" s="168">
        <v>0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3855</v>
      </c>
      <c r="B7357" s="152" t="s">
        <v>3884</v>
      </c>
      <c r="C7357" s="170" t="s">
        <v>29554</v>
      </c>
      <c r="D7357" s="170" t="s">
        <v>29555</v>
      </c>
      <c r="E7357" s="168">
        <v>1.5277777777777779E-3</v>
      </c>
      <c r="F7357" s="152" t="s">
        <v>499</v>
      </c>
      <c r="H7357" s="152" t="s">
        <v>31</v>
      </c>
      <c r="I7357" s="170" t="s">
        <v>29556</v>
      </c>
      <c r="J7357" s="170" t="s">
        <v>29557</v>
      </c>
      <c r="K7357" s="168">
        <v>7.7546296296296293E-4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3855</v>
      </c>
      <c r="B7358" s="152" t="s">
        <v>3884</v>
      </c>
      <c r="C7358" s="170" t="s">
        <v>29558</v>
      </c>
      <c r="D7358" s="170" t="s">
        <v>29559</v>
      </c>
      <c r="E7358" s="168">
        <v>1.2847222222222223E-3</v>
      </c>
      <c r="F7358" s="152" t="s">
        <v>499</v>
      </c>
      <c r="H7358" s="152" t="s">
        <v>31</v>
      </c>
      <c r="I7358" s="170" t="s">
        <v>29560</v>
      </c>
      <c r="J7358" s="170" t="s">
        <v>29561</v>
      </c>
      <c r="K7358" s="168">
        <v>6.4814814814814813E-4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586</v>
      </c>
      <c r="B7393" s="152" t="s">
        <v>22383</v>
      </c>
      <c r="C7393" s="170" t="s">
        <v>29689</v>
      </c>
      <c r="D7393" s="170" t="s">
        <v>29690</v>
      </c>
      <c r="E7393" s="168">
        <v>1.1574074074074073E-5</v>
      </c>
      <c r="F7393" s="152" t="s">
        <v>499</v>
      </c>
      <c r="H7393" s="152" t="s">
        <v>61</v>
      </c>
      <c r="I7393" s="170" t="s">
        <v>29691</v>
      </c>
      <c r="J7393" s="170" t="s">
        <v>29692</v>
      </c>
      <c r="K7393" s="168">
        <v>6.4814814814814813E-4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586</v>
      </c>
      <c r="B7396" s="152" t="s">
        <v>22383</v>
      </c>
      <c r="C7396" s="170" t="s">
        <v>29701</v>
      </c>
      <c r="D7396" s="170" t="s">
        <v>29702</v>
      </c>
      <c r="E7396" s="168">
        <v>1.9560185185185184E-3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7.0601851851851847E-4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586</v>
      </c>
      <c r="B7397" s="152" t="s">
        <v>22383</v>
      </c>
      <c r="C7397" s="170" t="s">
        <v>29705</v>
      </c>
      <c r="D7397" s="170" t="s">
        <v>29706</v>
      </c>
      <c r="E7397" s="168">
        <v>1.9444444444444444E-3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7.7546296296296293E-4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510</v>
      </c>
      <c r="B7422" s="152" t="s">
        <v>1059</v>
      </c>
      <c r="C7422" s="170" t="s">
        <v>29805</v>
      </c>
      <c r="D7422" s="170" t="s">
        <v>29806</v>
      </c>
      <c r="E7422" s="168">
        <v>1.8055555555555555E-3</v>
      </c>
      <c r="F7422" s="152" t="s">
        <v>499</v>
      </c>
      <c r="H7422" s="152" t="s">
        <v>61</v>
      </c>
      <c r="I7422" s="170" t="s">
        <v>29807</v>
      </c>
      <c r="J7422" s="170" t="s">
        <v>29808</v>
      </c>
      <c r="K7422" s="168">
        <v>4.861111111111111E-4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510</v>
      </c>
      <c r="B7423" s="152" t="s">
        <v>1059</v>
      </c>
      <c r="C7423" s="170" t="s">
        <v>29809</v>
      </c>
      <c r="D7423" s="170" t="s">
        <v>29810</v>
      </c>
      <c r="E7423" s="168">
        <v>1.8402777777777777E-3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4.3981481481481481E-4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2.0601851851851853E-3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3.7037037037037035E-4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510</v>
      </c>
      <c r="B7425" s="152" t="s">
        <v>1059</v>
      </c>
      <c r="C7425" s="170" t="s">
        <v>29817</v>
      </c>
      <c r="D7425" s="170" t="s">
        <v>29818</v>
      </c>
      <c r="E7425" s="168">
        <v>1.8171296296296297E-3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4.6296296296296298E-4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2026-08-29T05:42:46Z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