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842" documentId="13_ncr:1_{9DFDFEE8-78F7-4C04-B87C-99924EE6CC37}" xr6:coauthVersionLast="47" xr6:coauthVersionMax="47" xr10:uidLastSave="{C745AB06-C205-4C8A-AE31-49F98A6B4E11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<sst xmlns="http://schemas.openxmlformats.org/spreadsheetml/2006/main" count="129396" uniqueCount="48633">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</sst>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64" activePane="bottomLeft" state="frozen"/>
      <selection pane="bottomLeft" activeCell="F287" sqref="F28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0.17434004630194977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0.17434004630194977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0.51322893519083856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88" sqref="G28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/>
      <c r="H289" s="107" t="str">
        <f>IFERROR(IF($G289="","",$G289*$S$297/$G$297/Cadastro!$E$33),"")</f>
        <v/>
      </c>
      <c r="I289" s="109">
        <f>IFERROR(IF($D289="","",VLOOKUP($D289,Cadastro!$C$4:$G$20,5,FALSE())),"")</f>
        <v>0.6</v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28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117.60000000000001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230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966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59" activePane="bottomLeft" state="frozen"/>
      <selection pane="bottomLeft" activeCell="D289" sqref="D28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/>
      <c r="H289" s="107" t="str">
        <f>IFERROR(IF($G289="","",$G289*$S$297/$G$297/Cadastro!$E$33),"")</f>
        <v/>
      </c>
      <c r="I289" s="109">
        <f>IFERROR(IF($D289="","",VLOOKUP($D289,Cadastro!$C$4:$G$20,5,FALSE())),"")</f>
        <v>0.6</v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 t="s">
        <v>288</v>
      </c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 t="s">
        <v>288</v>
      </c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32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134.4</v>
      </c>
      <c r="L297" s="87"/>
      <c r="M297" s="87"/>
      <c r="N297" s="87"/>
      <c r="O297" s="87"/>
      <c r="P297" s="87"/>
      <c r="Q297" s="88">
        <f ca="1">IFERROR(SUM(Q285:Q296),"")</f>
        <v>1.0416666666666741E-2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95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399</v>
      </c>
      <c r="L298" s="91"/>
      <c r="M298" s="91"/>
      <c r="N298" s="91"/>
      <c r="O298" s="91"/>
      <c r="P298" s="91"/>
      <c r="Q298" s="92">
        <f ca="1">IFERROR(Q284+Q297,"")</f>
        <v>0.25138888888888899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0" activePane="bottomLeft" state="frozen"/>
      <selection pane="bottomLeft" activeCell="E291" sqref="E29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/>
      <c r="M288" s="76"/>
      <c r="N288" s="76"/>
      <c r="O288" s="80">
        <v>0.95625000000000004</v>
      </c>
      <c r="P288" s="80"/>
      <c r="Q288" s="86">
        <f t="shared" ca="1" si="86"/>
        <v>9.7567129632807337E-3</v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/>
      <c r="H289" s="107" t="str">
        <f>IFERROR(IF($G289="","",$G289*$S$297/$G$297/Cadastro!$E$33),"")</f>
        <v/>
      </c>
      <c r="I289" s="109">
        <f>IFERROR(IF($D289="","",VLOOKUP($D289,Cadastro!$C$4:$G$20,5,FALSE())),"")</f>
        <v>0.6</v>
      </c>
      <c r="J289" s="110" t="str">
        <f t="shared" si="84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/>
      <c r="H290" s="107" t="str">
        <f>IFERROR(IF($G290="","",$G290*$S$297/$G$297/Cadastro!$E$33),"")</f>
        <v/>
      </c>
      <c r="I290" s="109">
        <f>IFERROR(IF($D290="","",VLOOKUP($D290,Cadastro!$C$4:$G$20,5,FALSE())),"")</f>
        <v>0.6</v>
      </c>
      <c r="J290" s="110" t="str">
        <f t="shared" si="84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197.40000000000003</v>
      </c>
      <c r="L297" s="87"/>
      <c r="M297" s="87"/>
      <c r="N297" s="87"/>
      <c r="O297" s="154"/>
      <c r="P297" s="154"/>
      <c r="Q297" s="88">
        <f ca="1">IFERROR(SUM(Q285:Q296),"")</f>
        <v>3.1284490741058435E-2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276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1159.2</v>
      </c>
      <c r="L298" s="91"/>
      <c r="M298" s="91"/>
      <c r="N298" s="91"/>
      <c r="O298" s="155"/>
      <c r="P298" s="155"/>
      <c r="Q298" s="92">
        <f ca="1">IFERROR(Q284+Q297,"")</f>
        <v>1.0514233796299473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2026-09-12T03:11:05Z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