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20" documentId="13_ncr:1_{9DFDFEE8-78F7-4C04-B87C-99924EE6CC37}" xr6:coauthVersionLast="47" xr6:coauthVersionMax="47" xr10:uidLastSave="{986FE435-0962-41AB-A0CA-D9B8B276701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<sst xmlns="http://schemas.openxmlformats.org/spreadsheetml/2006/main" count="118740" uniqueCount="44877">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</sst>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L205" sqref="L2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/>
      <c r="F204" s="78"/>
      <c r="G204" s="79" t="str">
        <f t="shared" ref="G204:G215" si="46">IF(F204="","",IF(E204="PC 17",F204*4.2,IF(E204="PC 19",F204*5,IF(E204="CB",F204*35,""))))</f>
        <v/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3.4722222222222099E-3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259</v>
      </c>
      <c r="G217" s="1">
        <f>G203+G216</f>
        <v>1087.8</v>
      </c>
      <c r="H217" s="91"/>
      <c r="I217" s="91"/>
      <c r="J217" s="91"/>
      <c r="K217" s="91"/>
      <c r="L217" s="91"/>
      <c r="M217" s="92">
        <f ca="1">IFERROR(M203+M216,"")</f>
        <v>0.17152777777777783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E210" sqref="E2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188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D212" sqref="D2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78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337.20000000000005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D211" sqref="D21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/>
      <c r="F204" s="120">
        <f>IFERROR(IF($D204="","",VLOOKUP($D204,Cadastro!$C$4:$E$20,3,FALSE())),"")</f>
        <v>0.55000000000000004</v>
      </c>
      <c r="G204" s="108"/>
      <c r="H204" s="120" t="str">
        <f>IFERROR(IF($G204="","",$G204*$S$216/$G$216/Cadastro!$E$33),"")</f>
        <v/>
      </c>
      <c r="I204" s="121">
        <f>IFERROR(IF($D204="","",VLOOKUP($D204,Cadastro!$C$4:$G$20,5,FALSE())),"")</f>
        <v>0.6</v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/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/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153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2026-09-09T00:06:47Z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