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31" documentId="13_ncr:1_{9DFDFEE8-78F7-4C04-B87C-99924EE6CC37}" xr6:coauthVersionLast="47" xr6:coauthVersionMax="47" xr10:uidLastSave="{D59EF32C-C5E0-40D0-BADC-1F434D71352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<sst xmlns="http://schemas.openxmlformats.org/spreadsheetml/2006/main" count="118833" uniqueCount="44880">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</sst>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12" sqref="G21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75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372.6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263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1179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E211" sqref="E21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>
        <v>8.9583333333333334E-2</v>
      </c>
      <c r="P207" s="80"/>
      <c r="Q207" s="86">
        <f t="shared" ca="1" si="62"/>
        <v>5.566493055812316E-2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/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52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260</v>
      </c>
      <c r="L216" s="87"/>
      <c r="M216" s="87"/>
      <c r="N216" s="87"/>
      <c r="O216" s="87"/>
      <c r="P216" s="87"/>
      <c r="Q216" s="88">
        <f ca="1">IFERROR(SUM(Q204:Q215),"")</f>
        <v>0.12788715278034551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597.20000000000005</v>
      </c>
      <c r="L217" s="91"/>
      <c r="M217" s="91"/>
      <c r="N217" s="91"/>
      <c r="O217" s="91"/>
      <c r="P217" s="91"/>
      <c r="Q217" s="92">
        <f ca="1">IFERROR(Q203+Q216,"")</f>
        <v>0.26885937500256779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O209" sqref="O20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>
        <v>0.1451388888888889</v>
      </c>
      <c r="P208" s="80"/>
      <c r="Q208" s="81">
        <f t="shared" ca="1" si="62"/>
        <v>1.0937500337604433E-4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/>
      <c r="H212" s="107" t="str">
        <f>IFERROR(IF($G212="","",$G212*$S$216/$G$216/Cadastro!$E$33),"")</f>
        <v/>
      </c>
      <c r="I212" s="109">
        <f>IFERROR(IF($D212="","",VLOOKUP($D212,Cadastro!$C$4:$G$20,5,FALSE())),"")</f>
        <v>0.6</v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395</v>
      </c>
      <c r="L216" s="87"/>
      <c r="M216" s="87"/>
      <c r="N216" s="87"/>
      <c r="O216" s="154"/>
      <c r="P216" s="154"/>
      <c r="Q216" s="88">
        <f ca="1">IFERROR(SUM(Q204:Q215),"")</f>
        <v>7.9970486114487233E-2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1052</v>
      </c>
      <c r="L217" s="91"/>
      <c r="M217" s="91"/>
      <c r="N217" s="91"/>
      <c r="O217" s="155"/>
      <c r="P217" s="155"/>
      <c r="Q217" s="92">
        <f ca="1">IFERROR(Q203+Q216,"")</f>
        <v>0.24524826389226481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2026-09-09T07:29:39Z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