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82" documentId="13_ncr:1_{9DFDFEE8-78F7-4C04-B87C-99924EE6CC37}" xr6:coauthVersionLast="47" xr6:coauthVersionMax="47" xr10:uidLastSave="{82B6E858-9AD8-40BD-9D07-69AC68955347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<sst xmlns="http://schemas.openxmlformats.org/spreadsheetml/2006/main" count="122204" uniqueCount="46073">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</sst>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7.6544444447790738E-2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0.10640555555890174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0.30362777778112393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8" sqref="G2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 t="s">
        <v>29</v>
      </c>
      <c r="M232" s="76" t="s">
        <v>172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9"/>
        <v>0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274</v>
      </c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0.1166666666666667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170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751.6</v>
      </c>
      <c r="L244" s="91"/>
      <c r="M244" s="91"/>
      <c r="N244" s="91"/>
      <c r="O244" s="91"/>
      <c r="P244" s="91"/>
      <c r="Q244" s="92">
        <f ca="1">IFERROR(Q230+Q243,"")</f>
        <v>0.16250000000000003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E237" sqref="E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 t="s">
        <v>29</v>
      </c>
      <c r="M233" s="85" t="s">
        <v>172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/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130</v>
      </c>
      <c r="L243" s="87"/>
      <c r="M243" s="87"/>
      <c r="N243" s="87"/>
      <c r="O243" s="87"/>
      <c r="P243" s="87"/>
      <c r="Q243" s="88">
        <f ca="1">IFERROR(SUM(Q231:Q242),"")</f>
        <v>0.12291666666666679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189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814.6</v>
      </c>
      <c r="L244" s="91"/>
      <c r="M244" s="91"/>
      <c r="N244" s="91"/>
      <c r="O244" s="91"/>
      <c r="P244" s="91"/>
      <c r="Q244" s="92">
        <f ca="1">IFERROR(Q230+Q243,"")</f>
        <v>0.1395833333333335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D240" sqref="D2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0</v>
      </c>
      <c r="I237" s="109">
        <f>IFERROR(IF($D237="","",VLOOKUP($D237,Cadastro!$C$4:$G$20,5,FALSE())),"")</f>
        <v>0.6</v>
      </c>
      <c r="J237" s="110">
        <f t="shared" si="68"/>
        <v>0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/>
      <c r="F240" s="107">
        <f>IFERROR(IF($D240="","",VLOOKUP($D240,Cadastro!$C$4:$E$20,3,FALSE())),"")</f>
        <v>0.55000000000000004</v>
      </c>
      <c r="G240" s="108"/>
      <c r="H240" s="107" t="str">
        <f>IFERROR(IF($G240="","",$G240*$S$243/$G$243/Cadastro!$E$33),"")</f>
        <v/>
      </c>
      <c r="I240" s="109">
        <f>IFERROR(IF($D240="","",VLOOKUP($D240,Cadastro!$C$4:$G$20,5,FALSE())),"")</f>
        <v>0.6</v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58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290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287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1251.8000000000002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2026-09-10T06:08:46Z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